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 a representação espacial d" sheetId="1" r:id="rId4"/>
    <sheet state="visible" name="Página6" sheetId="2" r:id="rId5"/>
    <sheet state="visible" name="Página7" sheetId="3" r:id="rId6"/>
    <sheet state="visible" name="Quais unidades geopolíticas BR " sheetId="4" r:id="rId7"/>
    <sheet state="visible" name="Página8" sheetId="5" r:id="rId8"/>
    <sheet state="visible" name="Página9" sheetId="6" r:id="rId9"/>
    <sheet state="visible" name="Quais as datas de fundação de M" sheetId="7" r:id="rId10"/>
    <sheet state="visible" name="Página10" sheetId="8" r:id="rId11"/>
    <sheet state="visible" name="Página11" sheetId="9" r:id="rId12"/>
    <sheet state="visible" name="Página12" sheetId="10" r:id="rId13"/>
    <sheet state="visible" name="Página13" sheetId="11" r:id="rId14"/>
    <sheet state="visible" name="South Africa Capitals K3" sheetId="12" r:id="rId15"/>
    <sheet state="visible" name="Netherlands Capitals K3" sheetId="13" r:id="rId16"/>
    <sheet state="visible" name="Israel Capitals K3" sheetId="14" r:id="rId17"/>
    <sheet state="visible" name="Israel Leaders K4" sheetId="15" r:id="rId18"/>
    <sheet state="visible" name="France Leaders K4" sheetId="16" r:id="rId19"/>
    <sheet state="visible" name="Canada Leaders" sheetId="17" r:id="rId20"/>
  </sheets>
  <definedNames>
    <definedName hidden="1" localSheetId="5" name="_xlnm._FilterDatabase">'Página9'!$A$1:$I$1000</definedName>
    <definedName hidden="1" localSheetId="16" name="_xlnm._FilterDatabase">'Canada Leaders'!$A$1:$I$1001</definedName>
  </definedNames>
  <calcPr/>
</workbook>
</file>

<file path=xl/sharedStrings.xml><?xml version="1.0" encoding="utf-8"?>
<sst xmlns="http://schemas.openxmlformats.org/spreadsheetml/2006/main" count="5607" uniqueCount="1372">
  <si>
    <t>EDGE-ID</t>
  </si>
  <si>
    <t>id</t>
  </si>
  <si>
    <t>NODE1</t>
  </si>
  <si>
    <t>node1</t>
  </si>
  <si>
    <t>node1;label</t>
  </si>
  <si>
    <t>EDGE-LABEL</t>
  </si>
  <si>
    <t>label</t>
  </si>
  <si>
    <t>label;label</t>
  </si>
  <si>
    <t>NODE2</t>
  </si>
  <si>
    <t>node2</t>
  </si>
  <si>
    <t>node2;label</t>
  </si>
  <si>
    <t>Q971-P3896-9dd958-1d8ca857-0</t>
  </si>
  <si>
    <t>Q971</t>
  </si>
  <si>
    <t>Republic of the Congo</t>
  </si>
  <si>
    <t>P3896</t>
  </si>
  <si>
    <t>geoshape</t>
  </si>
  <si>
    <t>Data:Republic of Congo.map</t>
  </si>
  <si>
    <t>Q971-P3896-9dd958-1d8ca857-0-P585</t>
  </si>
  <si>
    <t>P585</t>
  </si>
  <si>
    <t>point in time</t>
  </si>
  <si>
    <t>unknown</t>
  </si>
  <si>
    <t>Contexto da Alegação</t>
  </si>
  <si>
    <t>(contexto inferIdo)</t>
  </si>
  <si>
    <t>Q971-P3896-9dd958-1d8ca857-0-P585-ckgT1</t>
  </si>
  <si>
    <t>ckgr9</t>
  </si>
  <si>
    <t>ckg:Context Type</t>
  </si>
  <si>
    <t>ckgT1</t>
  </si>
  <si>
    <t>Temporal</t>
  </si>
  <si>
    <t>(tipo de contexto)</t>
  </si>
  <si>
    <t>Q971-P31-Q3624078-331eeb2e-0</t>
  </si>
  <si>
    <t>P31</t>
  </si>
  <si>
    <t>instance of</t>
  </si>
  <si>
    <t>Q3624078</t>
  </si>
  <si>
    <t>sovereign state</t>
  </si>
  <si>
    <t>Contexto da Entidade</t>
  </si>
  <si>
    <t>(contexto explícito)</t>
  </si>
  <si>
    <t>Q971-P31-Q6256-a01f8795-0</t>
  </si>
  <si>
    <t>Q6256</t>
  </si>
  <si>
    <t>country</t>
  </si>
  <si>
    <t>(outros qualificadores)</t>
  </si>
  <si>
    <t>Q971-P1566-43780f-1fcf4e11-0</t>
  </si>
  <si>
    <t>P1566</t>
  </si>
  <si>
    <t>GeoNames ID</t>
  </si>
  <si>
    <t>Q971-P1566-43780f-1fcf4e11-0-P1566</t>
  </si>
  <si>
    <t>ckgr8</t>
  </si>
  <si>
    <t>ckg:Determines</t>
  </si>
  <si>
    <t>ckgId</t>
  </si>
  <si>
    <t>Entity Identifier</t>
  </si>
  <si>
    <t>Q971-P298-d93931-d19e4946-0</t>
  </si>
  <si>
    <t>P298</t>
  </si>
  <si>
    <t>ISO 3166-1 alpha-3 code</t>
  </si>
  <si>
    <t>COG</t>
  </si>
  <si>
    <t>Q971-P298-d93931-d19e4946-0-P298</t>
  </si>
  <si>
    <t>Q971-P17-Q971-95dd6e89-0</t>
  </si>
  <si>
    <t>P17</t>
  </si>
  <si>
    <t>Q971-P17-Q971-95dd6e89-0-P17</t>
  </si>
  <si>
    <t>ckgL1</t>
  </si>
  <si>
    <t>Location</t>
  </si>
  <si>
    <t>(inferred/implicit context)</t>
  </si>
  <si>
    <t>Q971-P30-Q15-e29a51cd-0</t>
  </si>
  <si>
    <t>P30</t>
  </si>
  <si>
    <t>continent</t>
  </si>
  <si>
    <t>Q15</t>
  </si>
  <si>
    <t>Africa</t>
  </si>
  <si>
    <t>(context type)</t>
  </si>
  <si>
    <t>Q971-P30-Q15-e29a51cd-0-P30</t>
  </si>
  <si>
    <t>(explicit context)</t>
  </si>
  <si>
    <t>Q971-P571-3520e1-a08a137f-0</t>
  </si>
  <si>
    <t>P571</t>
  </si>
  <si>
    <t>inception</t>
  </si>
  <si>
    <t>^1960-01-01T00:00:00Z/9</t>
  </si>
  <si>
    <t>(additional qualifiers)</t>
  </si>
  <si>
    <t>Q971-P571-3520e1-a08a137f-0-P571</t>
  </si>
  <si>
    <t>Congo-K0-Q971-all.tsv</t>
  </si>
  <si>
    <t>Q974-P3896-98cc94-eb023aa9-0</t>
  </si>
  <si>
    <t>Q974</t>
  </si>
  <si>
    <t>Democratic Republic of the Congo</t>
  </si>
  <si>
    <t>Data:DR Congo.map</t>
  </si>
  <si>
    <t>Q974-P3896-98cc94-eb023aa9-0-P585</t>
  </si>
  <si>
    <t>Q974-P3896-98cc94-eb023aa9-0-P585-ckgT1</t>
  </si>
  <si>
    <t>Q974-P31-Q3624078-07f99e15-0</t>
  </si>
  <si>
    <t>Q974-P31-Q6256-63e9d026-0</t>
  </si>
  <si>
    <t>Q974-P1566-8ec5aa-8bc02dba-0</t>
  </si>
  <si>
    <t>Q974-P1566-8ec5aa-8bc02dba-0-P1566</t>
  </si>
  <si>
    <t>Q974-P298-7571fb-35b6152e-0</t>
  </si>
  <si>
    <t>COD</t>
  </si>
  <si>
    <t>Q974-P298-7571fb-35b6152e-0-P298</t>
  </si>
  <si>
    <t>Q974-P17-Q974-c1df9d0e-0</t>
  </si>
  <si>
    <t>Q974-P17-Q974-c1df9d0e-0-P17</t>
  </si>
  <si>
    <t>Q974-P30-Q15-71d5f7ad-0</t>
  </si>
  <si>
    <t>Q974-P30-Q15-71d5f7ad-0-P30</t>
  </si>
  <si>
    <t>Q974-P571-938147-2440b1f8-0</t>
  </si>
  <si>
    <t>^1960-06-30T00:00:00Z/11</t>
  </si>
  <si>
    <t>Q974-P571-938147-2440b1f8-0-P571</t>
  </si>
  <si>
    <t>Congo-K0-Q974-all.tsv</t>
  </si>
  <si>
    <t>Q32-P3896-91b57d-2292122e-0</t>
  </si>
  <si>
    <t>Q32</t>
  </si>
  <si>
    <t>Luxembourg</t>
  </si>
  <si>
    <t>Data:Luxembourg.map</t>
  </si>
  <si>
    <t>Q32-P3896-91b57d-2292122e-0-P585</t>
  </si>
  <si>
    <t>^2018-05-22T00:00:00Z/9</t>
  </si>
  <si>
    <t>Q32-P3896-91b57d-2292122e-0-P585-ckgT1</t>
  </si>
  <si>
    <t>Q32-P3896-c3109c-c7e6ab55-0</t>
  </si>
  <si>
    <t>Data:LuxembourgCountry.map</t>
  </si>
  <si>
    <t>Q32-P3896-c3109c-c7e6ab55-0-P585</t>
  </si>
  <si>
    <t>^2020-02-14T00:00:00Z/9</t>
  </si>
  <si>
    <t>Q32-P3896-c3109c-c7e6ab55-0-P585-ckgl1</t>
  </si>
  <si>
    <t>Q32-P3896-c3109c-c7e6ab55-0-P585-ckgT1</t>
  </si>
  <si>
    <t>ckgr3</t>
  </si>
  <si>
    <t>ckg:Inferred Context</t>
  </si>
  <si>
    <t>ckgl1</t>
  </si>
  <si>
    <t>Corrente |Atual |Hoje</t>
  </si>
  <si>
    <t>Q32-P3896-c3109c-c7e6ab55-0-P7452</t>
  </si>
  <si>
    <t>P7452</t>
  </si>
  <si>
    <t>reason for preferred rank</t>
  </si>
  <si>
    <t>Q32-P3896-c3109c-c7e6ab55-0-P7452-ckgG1</t>
  </si>
  <si>
    <t>ckgG1</t>
  </si>
  <si>
    <t>Generic</t>
  </si>
  <si>
    <t>Q32-P31-Q3624078-3652e85b-0</t>
  </si>
  <si>
    <t>Q32-P1566-0c4dc1-f2799667-0</t>
  </si>
  <si>
    <t>Q32-P1566-0c4dc1-f2799667-0-P1566</t>
  </si>
  <si>
    <t>Q32-P31-Q6256-f26ba82d-0</t>
  </si>
  <si>
    <t>Q32-P298-76d87b-5f794d54-0</t>
  </si>
  <si>
    <t>LUX</t>
  </si>
  <si>
    <t>Q32-P298-76d87b-5f794d54-0-P298</t>
  </si>
  <si>
    <t>Q32-P17-Q32-ba767b2a-0</t>
  </si>
  <si>
    <t>Q32-P17-Q32-ba767b2a-0-P17</t>
  </si>
  <si>
    <t>Q32-P571-895cae-e79cc2f0-0</t>
  </si>
  <si>
    <t>^1815-01-01T00:00:00Z/9</t>
  </si>
  <si>
    <t>Q32-P571-895cae-e79cc2f0-0-P571</t>
  </si>
  <si>
    <t>Q32-P30-Q46-ce3a5135-0</t>
  </si>
  <si>
    <t>Q46</t>
  </si>
  <si>
    <t>Europe</t>
  </si>
  <si>
    <t>Q32-P30-Q46-ce3a5135-0-P30</t>
  </si>
  <si>
    <t>Luxemburg-K0-all.tsv</t>
  </si>
  <si>
    <t>Q155-P1365-Q217230-19ed8df2-0</t>
  </si>
  <si>
    <t>Q155</t>
  </si>
  <si>
    <t>Brazil</t>
  </si>
  <si>
    <t>P1365</t>
  </si>
  <si>
    <t>replaces</t>
  </si>
  <si>
    <t>Q217230</t>
  </si>
  <si>
    <t>Empire of Brazil</t>
  </si>
  <si>
    <t>Q155-P1365-Q217230-19ed8df2-0-P580</t>
  </si>
  <si>
    <t>P580</t>
  </si>
  <si>
    <t>start time</t>
  </si>
  <si>
    <t>Q155-P1365-Q217230-19ed8df2-0-P580-ckgT1</t>
  </si>
  <si>
    <t>Q155-P1365-Q217230-19ed8df2-0-P585</t>
  </si>
  <si>
    <t>Q155-P1365-Q217230-19ed8df2-0-P585-ckgT1</t>
  </si>
  <si>
    <t>Q155-P1365-Q217230-19ed8df2-0-P828</t>
  </si>
  <si>
    <t>P828</t>
  </si>
  <si>
    <t>has cause</t>
  </si>
  <si>
    <t>Q155-P1365-Q217230-19ed8df2-0-P828-ckgP1</t>
  </si>
  <si>
    <t>ckgP1</t>
  </si>
  <si>
    <t>Provenance</t>
  </si>
  <si>
    <t>Q155-P1566-73abb6-723fef72-0</t>
  </si>
  <si>
    <t>Q155-P1566-73abb6-723fef72-0-P1566</t>
  </si>
  <si>
    <t>Q155-P298-b6eae4-99bceae2-0</t>
  </si>
  <si>
    <t>BRA</t>
  </si>
  <si>
    <t>Q155-P298-b6eae4-99bceae2-0-P298</t>
  </si>
  <si>
    <t>Q155-P31-Q3624078-5f34830d-0</t>
  </si>
  <si>
    <t>Q155-P31-Q6256-6ece7566-0</t>
  </si>
  <si>
    <t>Q155-P17-Q155-d28fadb7-0</t>
  </si>
  <si>
    <t>Q155-P17-Q155-d28fadb7-0-P17</t>
  </si>
  <si>
    <t>Q155-P17-Q200464-fda3ef12-0</t>
  </si>
  <si>
    <t>Q200464</t>
  </si>
  <si>
    <t>Portuguese Empire</t>
  </si>
  <si>
    <t>Q155-P17-Q200464-fda3ef12-0-P17</t>
  </si>
  <si>
    <t>Q155-P30-Q18-96724c27-0</t>
  </si>
  <si>
    <t>Q18</t>
  </si>
  <si>
    <t>South America</t>
  </si>
  <si>
    <t>Q155-P30-Q18-96724c27-0-P30</t>
  </si>
  <si>
    <t>Q155-P571-9c5ecd-c64bdc96-0</t>
  </si>
  <si>
    <t>^1822-09-07T00:00:00Z/11</t>
  </si>
  <si>
    <t>Q155-P571-9c5ecd-c64bdc96-0-P571</t>
  </si>
  <si>
    <t>Q217230-P31-Q3624078-4b3c9905-0</t>
  </si>
  <si>
    <t>Q217230-P31-Q3024240-0e78bec7-0</t>
  </si>
  <si>
    <t>Q3024240</t>
  </si>
  <si>
    <t>historical country</t>
  </si>
  <si>
    <t>Q217230-P571-9c5ecd-090e9117-0</t>
  </si>
  <si>
    <t>Q217230-P571-9c5ecd-090e9117-0-P571</t>
  </si>
  <si>
    <t>Q217230-P576-613a9d-c8558178-0</t>
  </si>
  <si>
    <t>P576</t>
  </si>
  <si>
    <t>dissolved, abolished or demolished date</t>
  </si>
  <si>
    <t>^1889-11-15T00:00:00Z/11</t>
  </si>
  <si>
    <t>Q217230-P576-613a9d-c8558178-0-P576</t>
  </si>
  <si>
    <t>Q217230-P30-Q18-9d189008-0</t>
  </si>
  <si>
    <t>Q217230-P30-Q18-9d189008-0-P30</t>
  </si>
  <si>
    <t>Q217230-P17-Q217230-69e8c07c-0</t>
  </si>
  <si>
    <t>Q217230-P17-Q217230-69e8c07c-0-P17</t>
  </si>
  <si>
    <t>EDGE</t>
  </si>
  <si>
    <t>Q155-P1365-Q5848654-abcbe521-0</t>
  </si>
  <si>
    <t>Q5848654</t>
  </si>
  <si>
    <t>Republic of the United States of Brazil</t>
  </si>
  <si>
    <t>Q155-P1365-Q5848654-abcbe521-0-P580</t>
  </si>
  <si>
    <t>Q155-P1365-Q5848654-abcbe521-0-P580-ckgT1</t>
  </si>
  <si>
    <t>Q155-P1365-Q5848654-abcbe521-0-P585</t>
  </si>
  <si>
    <t>Q155-P1365-Q5848654-abcbe521-0-P585-ckgT1</t>
  </si>
  <si>
    <t>Q155-P1365-Q5848654-abcbe521-0-P828</t>
  </si>
  <si>
    <t>Q155-P1365-Q5848654-abcbe521-0-P828-ckgP1</t>
  </si>
  <si>
    <t>Q5848654-P31-Q11514315-19022046-0</t>
  </si>
  <si>
    <t>Q11514315</t>
  </si>
  <si>
    <t>historical period</t>
  </si>
  <si>
    <t>Q217230-P1365-Q903779-bfbd464b-0</t>
  </si>
  <si>
    <t>Q903779</t>
  </si>
  <si>
    <t>United Kingdom of Portugal, Brazil and the Algarves</t>
  </si>
  <si>
    <t>Q217230-P1365-Q903779-bfbd464b-0-P580</t>
  </si>
  <si>
    <t>Q217230-P1365-Q903779-bfbd464b-0-P580-ckgT1</t>
  </si>
  <si>
    <t>Q217230-P1365-Q903779-bfbd464b-0-P585</t>
  </si>
  <si>
    <t>Q217230-P1365-Q903779-bfbd464b-0-P585-ckgT1</t>
  </si>
  <si>
    <t>Q217230-P1365-Q903779-bfbd464b-0-P828</t>
  </si>
  <si>
    <t>Q217230-P1365-Q903779-bfbd464b-0-P828-ckgP1</t>
  </si>
  <si>
    <t>Q903779-P1365-Q11876909-91806821-0</t>
  </si>
  <si>
    <t>Q11876909</t>
  </si>
  <si>
    <t>State of Brazil</t>
  </si>
  <si>
    <t>Q903779-P1365-Q11876909-91806821-0-P580</t>
  </si>
  <si>
    <t>Q903779-P1365-Q11876909-91806821-0-P580-ckgT1</t>
  </si>
  <si>
    <t>Q903779-P1365-Q11876909-91806821-0-P585</t>
  </si>
  <si>
    <t>Q903779-P1365-Q11876909-91806821-0-P585-ckgT1</t>
  </si>
  <si>
    <t>Q903779-P1365-Q11876909-91806821-0-P828</t>
  </si>
  <si>
    <t>Q903779-P1365-Q11876909-91806821-0-P828-ckgP1</t>
  </si>
  <si>
    <t>Q903779-P17-Q903779-ae724695-0</t>
  </si>
  <si>
    <t>Q903779-P17-Q903779-ae724695-0-P17</t>
  </si>
  <si>
    <t>Q903779-P30-Q15-d25cb508-0</t>
  </si>
  <si>
    <t>Q903779-P30-Q15-d25cb508-0-P30</t>
  </si>
  <si>
    <t>Q903779-P30-Q18-ed1d41f5-0</t>
  </si>
  <si>
    <t>Q903779-P30-Q18-ed1d41f5-0-P30</t>
  </si>
  <si>
    <t>Q903779-P30-Q46-dbe755be-0</t>
  </si>
  <si>
    <t>Q903779-P30-Q46-dbe755be-0-P30</t>
  </si>
  <si>
    <t>Q903779-P30-Q48-0bbf540d-0</t>
  </si>
  <si>
    <t>Q48</t>
  </si>
  <si>
    <t>Asia</t>
  </si>
  <si>
    <t>Q903779-P30-Q48-0bbf540d-0-P30</t>
  </si>
  <si>
    <t>Q903779-P31-Q3024240-c8351482-0</t>
  </si>
  <si>
    <t>Q903779-P31-Q3624078-224d7720-0</t>
  </si>
  <si>
    <t>Q903779-P571-70afb4-8ba6a7d2-0</t>
  </si>
  <si>
    <t>^1815-12-16T00:00:00Z/11</t>
  </si>
  <si>
    <t>Q903779-P571-70afb4-8ba6a7d2-0-P571</t>
  </si>
  <si>
    <t>Q903779-P576-9c5ecd-7c4cf98c-0</t>
  </si>
  <si>
    <t>Q903779-P576-9c5ecd-7c4cf98c-0-P576</t>
  </si>
  <si>
    <t>Q11876909-P17-Q200464-ab4b958d-0</t>
  </si>
  <si>
    <t>Q11876909-P17-Q200464-ab4b958d-0-P17</t>
  </si>
  <si>
    <t>Q11876909-P31-Q3024240-63949960-0</t>
  </si>
  <si>
    <t>Q11876909-P571-df34ef-3f84fbde-0</t>
  </si>
  <si>
    <t>^1621-06-13T00:00:00Z/11</t>
  </si>
  <si>
    <t>Q11876909-P571-df34ef-3f84fbde-0-P571</t>
  </si>
  <si>
    <t>Q11876909-P576-895cae-3256228c-0</t>
  </si>
  <si>
    <t>Q11876909-P576-895cae-3256228c-0-P576</t>
  </si>
  <si>
    <t>Q45670-P1365-Q903779-5599931b-0</t>
  </si>
  <si>
    <t>Q45670</t>
  </si>
  <si>
    <t>Kingdom of Portugal</t>
  </si>
  <si>
    <t>Q45670-P1365-Q903779-5599931b-0-P580</t>
  </si>
  <si>
    <t>Q45670-P1365-Q903779-5599931b-0-P580-ckgT1</t>
  </si>
  <si>
    <t>Q45670-P1365-Q903779-5599931b-0-P585-44ea39-0</t>
  </si>
  <si>
    <t>^1822-01-01T00:00:00Z/9</t>
  </si>
  <si>
    <t>Q45670-P1365-Q903779-5599931b-0-P585-44ea39-0-P585</t>
  </si>
  <si>
    <t>Q45670-P1365-Q903779-5599931b-0-P828</t>
  </si>
  <si>
    <t>Q45670-P1365-Q903779-5599931b-0-P828-ckgP1</t>
  </si>
  <si>
    <t>Q96-P571-79d8e7-8df81xxf-0</t>
  </si>
  <si>
    <t>Q96</t>
  </si>
  <si>
    <t>Mexico</t>
  </si>
  <si>
    <t>^1821-08-24T00:00:00Z/11</t>
  </si>
  <si>
    <t>Q96-P571-79d8e7-8df81xxf-0-P807-Q29-0</t>
  </si>
  <si>
    <t>P807</t>
  </si>
  <si>
    <t>separated from</t>
  </si>
  <si>
    <t>Q29</t>
  </si>
  <si>
    <t>Spain</t>
  </si>
  <si>
    <t>Q96-P571-79d8e7-8df81xxf-0-P571</t>
  </si>
  <si>
    <t>Q96-P571-79d8e7-8df81xxf-0-P1013-Q60021702-0</t>
  </si>
  <si>
    <t>P1013</t>
  </si>
  <si>
    <t>criterion used</t>
  </si>
  <si>
    <t>Q60021702</t>
  </si>
  <si>
    <t>independence recognized by country from which it separated</t>
  </si>
  <si>
    <t>Q96-P571-79d8e7-8df81xxf-0-P1013-Q1464916-0-P1013</t>
  </si>
  <si>
    <t>Q96-P571-79d8e7-8df81xxf-0-P805-Q767450-0</t>
  </si>
  <si>
    <t>P805</t>
  </si>
  <si>
    <t>statement is subject of</t>
  </si>
  <si>
    <t>Q767450</t>
  </si>
  <si>
    <t>Treaty of Córdoba</t>
  </si>
  <si>
    <t>Q96-P571-79d8e7-8df81xxf-0-P805-Q1131780-0-P805</t>
  </si>
  <si>
    <t>Q96-P571-79d8e7-8df81xxf-0-P2241-Q60021722-0</t>
  </si>
  <si>
    <t>P2241</t>
  </si>
  <si>
    <t>reason for deprecated rank</t>
  </si>
  <si>
    <t>Q60021722</t>
  </si>
  <si>
    <t>treaty not ratified</t>
  </si>
  <si>
    <t>Q96-P571-79d8e7-8df81xxf-0-P2241-Q60021722-0-ckgG1</t>
  </si>
  <si>
    <t>Q96-P1566-9481f0-20fdb19a-0</t>
  </si>
  <si>
    <t>Q96-P1566-9481f0-20fdb19a-0-P1566</t>
  </si>
  <si>
    <t>Q96-P17-Q96-6482db39-0</t>
  </si>
  <si>
    <t>Q96-P17-Q96-6482db39-0-P17</t>
  </si>
  <si>
    <t>Q96-P298-96fe5e-51e3acdf-0</t>
  </si>
  <si>
    <t>MEX</t>
  </si>
  <si>
    <t>Q96-P298-96fe5e-51e3acdf-0-P298</t>
  </si>
  <si>
    <t>Q96-P30-Q49-879f16af-0</t>
  </si>
  <si>
    <t>Q49</t>
  </si>
  <si>
    <t>North America</t>
  </si>
  <si>
    <t>Q96-P30-Q49-879f16af-0-P30</t>
  </si>
  <si>
    <t>Q96-P31-Q3624078-c6e4f0ed-0</t>
  </si>
  <si>
    <t>Q96-P31-Q6256-5baff2db-0</t>
  </si>
  <si>
    <t>Q96-P571-79d8e7-8df81a0f-0</t>
  </si>
  <si>
    <t>^1821-09-28T00:00:00Z/11</t>
  </si>
  <si>
    <t>Q96-P571-79d8e7-8df81a0f-0-P807-Q29-0</t>
  </si>
  <si>
    <t>Q96-P571-79d8e7-8df81a0f-0-P571</t>
  </si>
  <si>
    <t>Q96-P571-79d8e7-8df81a0f-0-P1013-Q1464916-0</t>
  </si>
  <si>
    <t>Q1464916</t>
  </si>
  <si>
    <t>declaration of independence</t>
  </si>
  <si>
    <t>Q96-P571-79d8e7-8df81a0f-0-P1013-Q1464916-0-P1013</t>
  </si>
  <si>
    <t>Q96-P571-79d8e7-8df81a0f-0-P805-Q1131780-0</t>
  </si>
  <si>
    <t>Q1131780</t>
  </si>
  <si>
    <t>Declaration of Independence of the Mexican Empire</t>
  </si>
  <si>
    <t>Q96-P571-79d8e7-8df81a0f-0-P805-Q1131780-0-P805</t>
  </si>
  <si>
    <t>Mexico-K2-p571d.tsv</t>
  </si>
  <si>
    <t>Q96-P571-532906-27747016-0</t>
  </si>
  <si>
    <t>^1836-12-01T00:00:00Z/10</t>
  </si>
  <si>
    <t>Q96-P571-532906-27747016-0-P807-Q29-0</t>
  </si>
  <si>
    <t>Q96-P571-532906-27747016-0-P571</t>
  </si>
  <si>
    <t>Q96-P571-532906-27747016-0-P1013-Q60021702-0</t>
  </si>
  <si>
    <t>Q96-P571-532906-27747016-0-P1013-Q60021702-0-P1013</t>
  </si>
  <si>
    <t>Q96-P571-532906-27747016-0-P805-Q190025-0</t>
  </si>
  <si>
    <t>Q190025</t>
  </si>
  <si>
    <t>Federal Republic of Central America</t>
  </si>
  <si>
    <t>Q96-P571-532906-27747016-0-P805-Q190025-0-P805</t>
  </si>
  <si>
    <t>Mexico-K2-p571c.tsv</t>
  </si>
  <si>
    <t>Q96-P571-4c1245-c3d094e3-0</t>
  </si>
  <si>
    <t>^1810-09-16T00:00:00Z/11</t>
  </si>
  <si>
    <t>Q96-P571-4c1245-c3d094e3-0-P807-Q29-0</t>
  </si>
  <si>
    <t>Q96-P571-4c1245-c3d094e3-0-P571</t>
  </si>
  <si>
    <t>Q96-P571-4c1245-c3d094e3-0-P1013-Q1464916-0</t>
  </si>
  <si>
    <t>Q96-P571-4c1245-c3d094e3-0-P1013-Q1464916-0-P1013</t>
  </si>
  <si>
    <t>Q96-P571-4c1245-c3d094e3-0-P805-Q1131780-0</t>
  </si>
  <si>
    <t>Q96-P571-4c1245-c3d094e3-0-P805-Q1131780-0-P805</t>
  </si>
  <si>
    <t>Q96-P571-4c1245-c3d094e3-0-P805-Q1145411-0</t>
  </si>
  <si>
    <t>Q1145411</t>
  </si>
  <si>
    <t>Grito de Dolores</t>
  </si>
  <si>
    <t>Q96-P571-4c1245-c3d094e3-0-P805-Q1145411-0-P805</t>
  </si>
  <si>
    <t>Q96-P571-4c1245-c3d094e3-0-P1013-Qunknown-0</t>
  </si>
  <si>
    <t>Q96-P571-4c1245-c3d094e3-0-P1013-Qunknown-0-ckgG1</t>
  </si>
  <si>
    <t>Mexico-K2-p571b.tsv</t>
  </si>
  <si>
    <t>Q96-P571-152919-88adc7f1-0</t>
  </si>
  <si>
    <t>^1820-01-01T00:00:00Z/8</t>
  </si>
  <si>
    <t>Q96-P571-152919-88adc7f1-0-P807-Q29-0</t>
  </si>
  <si>
    <t>Q96-P571-152919-88adc7f1-0-P571</t>
  </si>
  <si>
    <t>Q96-P571-152919-88adc7f1-0-P1013-Q60024485-0</t>
  </si>
  <si>
    <t>Q60024485</t>
  </si>
  <si>
    <t>independence recognized by another country</t>
  </si>
  <si>
    <t>Q96-P571-152919-88adc7f1-0-P1013-Q60024485-0-P1013</t>
  </si>
  <si>
    <t>Q96-P571-152919-88adc7f1-0-P1326-44ea39-0</t>
  </si>
  <si>
    <t>P1326</t>
  </si>
  <si>
    <t>latest date</t>
  </si>
  <si>
    <t>Q96-P571-152919-88adc7f1-0-P1326-44ea39-0-P1326</t>
  </si>
  <si>
    <t>Q96-P571-152919-88adc7f1-0-P805</t>
  </si>
  <si>
    <t>Q96-P571-152919-88adc7f1-0-P805-ckgP1</t>
  </si>
  <si>
    <t>Mexico-K2-p571a.tsv</t>
  </si>
  <si>
    <t>Q258-P36-Q37701-738a02d9-0</t>
  </si>
  <si>
    <t>Q258</t>
  </si>
  <si>
    <t>South Africa</t>
  </si>
  <si>
    <t>P36</t>
  </si>
  <si>
    <t>capital</t>
  </si>
  <si>
    <t>Q37701</t>
  </si>
  <si>
    <t>Bloemfontein</t>
  </si>
  <si>
    <t>Q258-P36-Q37701-738a02d9-0-P3831-Q105985-0</t>
  </si>
  <si>
    <t>P3831</t>
  </si>
  <si>
    <t>object has role</t>
  </si>
  <si>
    <t>Q105985</t>
  </si>
  <si>
    <t>judiciary</t>
  </si>
  <si>
    <t>Q258-P36-Q37701-738a02d9-0-P5102</t>
  </si>
  <si>
    <t>P5102</t>
  </si>
  <si>
    <t>nature of statement</t>
  </si>
  <si>
    <t>Q258-P36-Q37701-738a02d9-0-P5102-ckgG1</t>
  </si>
  <si>
    <t>Q258-P36-Q37701-738a02d9-0-P580</t>
  </si>
  <si>
    <t>Q258-P36-Q37701-738a02d9-0-P580-ckgT1</t>
  </si>
  <si>
    <t>Q258-P36-Q37701-738a02d9-0-P854</t>
  </si>
  <si>
    <t>P854</t>
  </si>
  <si>
    <t>reference URL</t>
  </si>
  <si>
    <t>https://www.nationsonline.org/oneworld/south_africa.htm</t>
  </si>
  <si>
    <t>Q258-P36-Q37701-738a02d9-0-P854-P854</t>
  </si>
  <si>
    <t>Q258-P36-Q37701-738a02d9-0-ckgr3</t>
  </si>
  <si>
    <t>Atual |Corrente |Hoje</t>
  </si>
  <si>
    <t>Q258-P36-Q37701-738a02d9-0-ckgr3-ckgT1</t>
  </si>
  <si>
    <t>Q258-P36-Q3926-c1f34160-0</t>
  </si>
  <si>
    <t>Q3926</t>
  </si>
  <si>
    <t>Pretoria</t>
  </si>
  <si>
    <t>Q258-P36-Q3926-c1f34160-0-P3831-Q35798-0</t>
  </si>
  <si>
    <t>Q35798</t>
  </si>
  <si>
    <t>executive branch</t>
  </si>
  <si>
    <t>Q258-P36-Q3926-c1f34160-0-P5102</t>
  </si>
  <si>
    <t>Q258-P36-Q3926-c1f34160-0-P5102-ckgG1</t>
  </si>
  <si>
    <t>Q258-P36-Q3926-c1f34160-0-P580</t>
  </si>
  <si>
    <t>Q258-P36-Q3926-c1f34160-0-P580-ckgT1</t>
  </si>
  <si>
    <t>Q258-P36-Q3926-c1f34160-0-P854</t>
  </si>
  <si>
    <t>Q258-P36-Q3926-c1f34160-0-P854-P854</t>
  </si>
  <si>
    <t>Q258-P36-Q3926-c1f34160-0-ckgr3</t>
  </si>
  <si>
    <t>Q258-P36-Q3926-c1f34160-0-ckgr3-ckgT1</t>
  </si>
  <si>
    <t>Q258-P36-Q5465-0120ff57-0</t>
  </si>
  <si>
    <t>Q5465</t>
  </si>
  <si>
    <t>Cape Town</t>
  </si>
  <si>
    <t>Q258-P36-Q5465-0120ff57-0-P3831-Q11204-0</t>
  </si>
  <si>
    <t>Q11204</t>
  </si>
  <si>
    <t>legislature</t>
  </si>
  <si>
    <t>Q258-P36-Q5465-0120ff57-0-P5102</t>
  </si>
  <si>
    <t>Q258-P36-Q5465-0120ff57-0-P5102-ckgG1</t>
  </si>
  <si>
    <t>Q258-P36-Q5465-0120ff57-0-P580</t>
  </si>
  <si>
    <t>Q258-P36-Q5465-0120ff57-0-P580-ckgT1</t>
  </si>
  <si>
    <t>Q258-P36-Q5465-0120ff57-0-P854</t>
  </si>
  <si>
    <t>Q258-P36-Q5465-0120ff57-0-P854-P854</t>
  </si>
  <si>
    <t>Q258-P36-Q5465-0120ff57-0-ckgr3</t>
  </si>
  <si>
    <t>Q258-P36-Q5465-0120ff57-0-ckgr3-ckgT1</t>
  </si>
  <si>
    <t>SouthAfrica_Capitals-p36-K3-all.tsv</t>
  </si>
  <si>
    <t>Q55-P36-Q36600-7c306f5e-0</t>
  </si>
  <si>
    <t>Q55</t>
  </si>
  <si>
    <t>Netherlands</t>
  </si>
  <si>
    <t>Q36600</t>
  </si>
  <si>
    <t>The Hague</t>
  </si>
  <si>
    <t>Q55-P36-Q36600-7c306f5e-0-P3831-Q1901835-0</t>
  </si>
  <si>
    <t>Q1901835</t>
  </si>
  <si>
    <t>seat of government</t>
  </si>
  <si>
    <t>Q55-P36-Q36600-7c306f5e-0-P5102</t>
  </si>
  <si>
    <t>Q55-P36-Q36600-7c306f5e-0-P5102-ckgG1</t>
  </si>
  <si>
    <t>Q55-P36-Q36600-7c306f5e-0-P580</t>
  </si>
  <si>
    <t>Q55-P36-Q36600-7c306f5e-0-P580-ckgT1</t>
  </si>
  <si>
    <t>Q55-P36-Q36600-7c306f5e-0-ckgr3</t>
  </si>
  <si>
    <t>Q55-P36-Q36600-7c306f5e-0-ckgr3-ckgT1</t>
  </si>
  <si>
    <t>Q55-P36-Q727-ad66a50a-0</t>
  </si>
  <si>
    <t>Q727</t>
  </si>
  <si>
    <t>Amsterdam</t>
  </si>
  <si>
    <t>Q55-P36-Q727-ad66a50a-0-P5102-Q132555-0</t>
  </si>
  <si>
    <t>Q132555</t>
  </si>
  <si>
    <t>de jure</t>
  </si>
  <si>
    <t>Q55-P36-Q727-ad66a50a-0-P5102-Q132555-0-P5102</t>
  </si>
  <si>
    <t>Q55-P36-Q727-ad66a50a-0-P580</t>
  </si>
  <si>
    <t>Q55-P36-Q727-ad66a50a-0-P580-ckgT1</t>
  </si>
  <si>
    <t>Q55-P36-Q727-ad66a50a-0-0-P248-Q2299064-0</t>
  </si>
  <si>
    <t>P248</t>
  </si>
  <si>
    <t>stated in</t>
  </si>
  <si>
    <t>Q2299064</t>
  </si>
  <si>
    <t>Constitution of the Netherlands</t>
  </si>
  <si>
    <t>Q55-P36-Q727-ad66a50a-0-0-P248-Q2299064-0-P92</t>
  </si>
  <si>
    <t>Q55-P36-Q727-ad66a50a-0-ckgr3</t>
  </si>
  <si>
    <t>Q55-P36-Q727-ad66a50a-0-ckgr3-ckgT1</t>
  </si>
  <si>
    <t>Netherlands_Capitals-p36-K3-all.tsv</t>
  </si>
  <si>
    <t>Q801-P36-Q1218-7c37b2d8-0</t>
  </si>
  <si>
    <t>Q801</t>
  </si>
  <si>
    <t>Israel'@en</t>
  </si>
  <si>
    <t>capital'@en</t>
  </si>
  <si>
    <t>Q1218</t>
  </si>
  <si>
    <t>Jerusalem'@en</t>
  </si>
  <si>
    <t>Q801-P36-Q1218-7c37b2d8-0-P1310-Q574386-0</t>
  </si>
  <si>
    <t>P1310</t>
  </si>
  <si>
    <t>statement disputed by'@en</t>
  </si>
  <si>
    <t>Q574386</t>
  </si>
  <si>
    <t>United Nations Security Council Resolution 478'@en</t>
  </si>
  <si>
    <t>Q801-P36-Q1218-7c37b2d8-0-P1310-Q574386-0-P1310</t>
  </si>
  <si>
    <t>Q801-P36-Q1218-7c37b2d8-0-P5102</t>
  </si>
  <si>
    <t>nature of statement'@en</t>
  </si>
  <si>
    <t>Q801-P36-Q1218-7c37b2d8-0-P5102-ckgG1</t>
  </si>
  <si>
    <t>Q801-P36-Q1218-7c37b2d8-0-P580-3c1b91-0</t>
  </si>
  <si>
    <t>start time'@en</t>
  </si>
  <si>
    <t>^1949-01-01T00:00:00Z/9</t>
  </si>
  <si>
    <t>Q801-P36-Q1218-7c37b2d8-0-P580-3c1b91-0-P580</t>
  </si>
  <si>
    <t>Q801-P36-Q1218-7c37b2d8-0-P854</t>
  </si>
  <si>
    <t>reference URL'@en</t>
  </si>
  <si>
    <t>https://www.nationsonline.org/oneworld/israel.htm</t>
  </si>
  <si>
    <t>Q801-P36-Q1218-7c37b2d8-0-P854-P854</t>
  </si>
  <si>
    <t>Q801-P36-Q1218-7c37b2d8-0-ckgr3</t>
  </si>
  <si>
    <t>Q801-P36-Q1218-7c37b2d8-0-ckgr3-ckgT1</t>
  </si>
  <si>
    <t>Q801-P1906-Q62119441-b59fc8a4-0</t>
  </si>
  <si>
    <t>Israel</t>
  </si>
  <si>
    <t>P1906</t>
  </si>
  <si>
    <t>office held by head of state</t>
  </si>
  <si>
    <t>Q62119441</t>
  </si>
  <si>
    <t>President of the Provisional State Council</t>
  </si>
  <si>
    <t>Q801-P1906-Q62119441-b59fc8a4-0-P580-627e5c-0</t>
  </si>
  <si>
    <t>^1948-05-14T00:00:00Z/11</t>
  </si>
  <si>
    <t>Q801-P1906-Q62119441-b59fc8a4-0-P580-627e5c-0-P580</t>
  </si>
  <si>
    <t>Q801-P1906-Q62119441-b59fc8a4-0-P582-3affe4-0</t>
  </si>
  <si>
    <t>P582</t>
  </si>
  <si>
    <t>end time</t>
  </si>
  <si>
    <t>^1949-02-16T00:00:00Z/11</t>
  </si>
  <si>
    <t>Q801-P1906-Q62119441-b59fc8a4-0-P582-3affe4-0-P582</t>
  </si>
  <si>
    <t>Q801-P1906-Q62119441-b59fc8a4-0-P805</t>
  </si>
  <si>
    <t>Q801-P1906-Q62119441-b59fc8a4-0-P805-ckgP1</t>
  </si>
  <si>
    <t>Q801-P35-Q172183-0317af7b-0</t>
  </si>
  <si>
    <t>P35</t>
  </si>
  <si>
    <t>head of state</t>
  </si>
  <si>
    <t>Q172183</t>
  </si>
  <si>
    <t>Chaim Weizmann</t>
  </si>
  <si>
    <t>Q801-P35-Q172183-0317af7b-0-P459-Q40231-0</t>
  </si>
  <si>
    <t>P459</t>
  </si>
  <si>
    <t>determination method</t>
  </si>
  <si>
    <t>Q40231</t>
  </si>
  <si>
    <t>election</t>
  </si>
  <si>
    <t>Q801-P35-Q172183-0317af7b-0-P459-Q40231-0-P459</t>
  </si>
  <si>
    <t>Q801-P35-Q172183-0317af7b-0-P580-4525ed-0</t>
  </si>
  <si>
    <t>^1948-05-16T00:00:00Z/11</t>
  </si>
  <si>
    <t>Q801-P35-Q172183-0317af7b-0-P580-4525ed-0-P580</t>
  </si>
  <si>
    <t>Q801-P35-Q172183-0317af7b-0-P582-9d56b2-0</t>
  </si>
  <si>
    <t>^1949-02-17T00:00:00Z/11</t>
  </si>
  <si>
    <t>Q801-P35-Q172183-0317af7b-0-P582-9d56b2-0-P582</t>
  </si>
  <si>
    <t>Q801-P35-Q172183-0317af7b-0-P805</t>
  </si>
  <si>
    <t>Q801-P35-Q172183-0317af7b-0-P805-ckgP1</t>
  </si>
  <si>
    <t>Q801-P35-Q172183-0317af7b-0-Q801-P1906-Q62119441-b59fc8a4-0</t>
  </si>
  <si>
    <t>ckgt1</t>
  </si>
  <si>
    <t>Temporal Overlaps</t>
  </si>
  <si>
    <t>Q801-P35-Q172183-0317af7b-0-Q801-P1906-Q62119441-b59fc8a4-0-ckgT1</t>
  </si>
  <si>
    <t>Q801-P35-Q37610-12600f81-0</t>
  </si>
  <si>
    <t>Q37610</t>
  </si>
  <si>
    <t>David Ben-Gurion</t>
  </si>
  <si>
    <t>Q801-P35-Q37610-12600f81-0-P580-627e5c-0</t>
  </si>
  <si>
    <t>Q801-P35-Q37610-12600f81-0-P580-627e5c-0-P580</t>
  </si>
  <si>
    <t>Q801-P35-Q37610-12600f81-0-P582-4525ed-0</t>
  </si>
  <si>
    <t>Q801-P35-Q37610-12600f81-0-P582-4525ed-0-P582</t>
  </si>
  <si>
    <t>Q801-P35-Q37610-12600f81-0-P805</t>
  </si>
  <si>
    <t>Q801-P35-Q37610-12600f81-0-P805-ckgP1</t>
  </si>
  <si>
    <t>Q801-P35-Q983258-57bf9109-0-Q801-P35-Q37610-12600f81-0</t>
  </si>
  <si>
    <t>Q801-P35-Q983258-57bf9109-0-Q801-P35-Q37610-12600f81-0-ckgT1</t>
  </si>
  <si>
    <t>Q801-P1906-Q327948-99889ee0-0</t>
  </si>
  <si>
    <t>Q327948</t>
  </si>
  <si>
    <t>President of Israel</t>
  </si>
  <si>
    <t>Q801-P1906-Q327948-99889ee0-0-P580-9d56b2-0</t>
  </si>
  <si>
    <t>Q801-P1906-Q327948-99889ee0-0-P580-9d56b2-0-P580</t>
  </si>
  <si>
    <t>Q801-P1906-Q327948-99889ee0-0-P805</t>
  </si>
  <si>
    <t>Q801-P1906-Q327948-99889ee0-0-P805-ckgP1</t>
  </si>
  <si>
    <t>Q801-P35-Q110330-56446b19-0</t>
  </si>
  <si>
    <t>Q110330</t>
  </si>
  <si>
    <t>Ephraim Katzir</t>
  </si>
  <si>
    <t>Q801-P35-Q110330-56446b19-0-P459-Q2900082-0</t>
  </si>
  <si>
    <t>Q2900082</t>
  </si>
  <si>
    <t>1973 Israeli presidential election</t>
  </si>
  <si>
    <t>Q801-P35-Q110330-56446b19-0-P459-Q2900082-0-P459</t>
  </si>
  <si>
    <t>Q801-P35-Q110330-56446b19-0-P580-b6c4d5-0</t>
  </si>
  <si>
    <t>^1973-05-24T00:00:00Z/11</t>
  </si>
  <si>
    <t>Q801-P35-Q110330-56446b19-0-P580-b6c4d5-0-P580</t>
  </si>
  <si>
    <t>Q801-P35-Q110330-56446b19-0-P582-7a58e2-0</t>
  </si>
  <si>
    <t>^1978-05-29T00:00:00Z/11</t>
  </si>
  <si>
    <t>Q801-P35-Q110330-56446b19-0-P582-7a58e2-0-P582</t>
  </si>
  <si>
    <t>Q801-P35-Q110330-56446b19-0-P805</t>
  </si>
  <si>
    <t>Q801-P35-Q110330-56446b19-0-P805-ckgP1</t>
  </si>
  <si>
    <t>Q801-P35-Q110330-56446b19-0-Q801-P1906-Q327948-99889ee0-0</t>
  </si>
  <si>
    <t>Q801-P35-Q110330-56446b19-0-Q801-P1906-Q327948-99889ee0-0-ckgT1</t>
  </si>
  <si>
    <t>Q801-P35-Q128894-66b15521-0</t>
  </si>
  <si>
    <t>Q128894</t>
  </si>
  <si>
    <t>Yitzhak Ben-Zvi</t>
  </si>
  <si>
    <t>Q801-P35-Q128894-66b15521-0-P1534-Q5247364-0</t>
  </si>
  <si>
    <t>P1534</t>
  </si>
  <si>
    <t>end cause</t>
  </si>
  <si>
    <t>Q5247364</t>
  </si>
  <si>
    <t>death in office</t>
  </si>
  <si>
    <t>Q801-P35-Q128894-66b15521-0-P1534-Q5247364-0-P1534</t>
  </si>
  <si>
    <t>Q801-P35-Q128894-66b15521-0-P459-Q2900034-0</t>
  </si>
  <si>
    <t>Q2900034</t>
  </si>
  <si>
    <t>1962 Israeli presidential election</t>
  </si>
  <si>
    <t>Q801-P35-Q128894-66b15521-0-P459-Q2900034-0-P459</t>
  </si>
  <si>
    <t>Q801-P35-Q128894-66b15521-0-P459-Q2900228-0</t>
  </si>
  <si>
    <t>Q2900228</t>
  </si>
  <si>
    <t>1957 Israeli presidential election</t>
  </si>
  <si>
    <t>Q801-P35-Q128894-66b15521-0-P459-Q2900228-0-P459</t>
  </si>
  <si>
    <t>Q801-P35-Q128894-66b15521-0-P459-Q2975871-0</t>
  </si>
  <si>
    <t>Q2975871</t>
  </si>
  <si>
    <t>1952 Israeli presidential election</t>
  </si>
  <si>
    <t>Q801-P35-Q128894-66b15521-0-P459-Q2975871-0-P459</t>
  </si>
  <si>
    <t>Q801-P35-Q128894-66b15521-0-P580-48beef-0</t>
  </si>
  <si>
    <t>^1952-12-16T00:00:00Z/11</t>
  </si>
  <si>
    <t>Q801-P35-Q128894-66b15521-0-P580-48beef-0-P580</t>
  </si>
  <si>
    <t>Q801-P35-Q128894-66b15521-0-P582-78e0d8-0</t>
  </si>
  <si>
    <t>^1963-04-23T00:00:00Z/11</t>
  </si>
  <si>
    <t>Q801-P35-Q128894-66b15521-0-P582-78e0d8-0-P582</t>
  </si>
  <si>
    <t>Q801-P35-Q128894-66b15521-0-P805</t>
  </si>
  <si>
    <t>Q801-P35-Q128894-66b15521-0-P805-ckgP1</t>
  </si>
  <si>
    <t>Q801-P35-Q128894-66b15521-0-Q801-P1906-Q327948-99889ee0-0</t>
  </si>
  <si>
    <t>Q801-P35-Q128894-66b15521-0-Q801-P1906-Q327948-99889ee0-0-ckgT1</t>
  </si>
  <si>
    <t>Q801-P35-Q128911-2e5fa690-0</t>
  </si>
  <si>
    <t>Q128911</t>
  </si>
  <si>
    <t>Ezer Weizman</t>
  </si>
  <si>
    <t>Q801-P35-Q128911-2e5fa690-0-P1534-Q796919-0</t>
  </si>
  <si>
    <t>Q796919</t>
  </si>
  <si>
    <t>resignation</t>
  </si>
  <si>
    <t>Q801-P35-Q128911-2e5fa690-0-P1534-Q796919-0-P1534</t>
  </si>
  <si>
    <t>Q801-P35-Q128911-2e5fa690-0-P459-Q2900038-0</t>
  </si>
  <si>
    <t>Q2900038</t>
  </si>
  <si>
    <t>1998 Israeli presidential election</t>
  </si>
  <si>
    <t>Q801-P35-Q128911-2e5fa690-0-P459-Q2900038-0-P459</t>
  </si>
  <si>
    <t>Q801-P35-Q128911-2e5fa690-0-P459-Q2900087-0</t>
  </si>
  <si>
    <t>Q2900087</t>
  </si>
  <si>
    <t>1993 Israeli presidential election</t>
  </si>
  <si>
    <t>Q801-P35-Q128911-2e5fa690-0-P459-Q2900087-0-P459</t>
  </si>
  <si>
    <t>Q801-P35-Q128911-2e5fa690-0-P580-e97f01-0</t>
  </si>
  <si>
    <t>^1993-05-13T00:00:00Z/11</t>
  </si>
  <si>
    <t>Q801-P35-Q128911-2e5fa690-0-P580-e97f01-0-P580</t>
  </si>
  <si>
    <t>Q801-P35-Q128911-2e5fa690-0-P582-2dc1d2-0</t>
  </si>
  <si>
    <t>^2000-07-13T00:00:00Z/11</t>
  </si>
  <si>
    <t>Q801-P35-Q128911-2e5fa690-0-P582-2dc1d2-0-P582</t>
  </si>
  <si>
    <t>Q801-P35-Q128911-2e5fa690-0-P805</t>
  </si>
  <si>
    <t>Q801-P35-Q128911-2e5fa690-0-P805-ckgP1</t>
  </si>
  <si>
    <t>Q801-P35-Q128911-2e5fa690-0-Q801-P1906-Q327948-99889ee0-0</t>
  </si>
  <si>
    <t>Q801-P35-Q128911-2e5fa690-0-Q801-P1906-Q327948-99889ee0-0-ckgT1</t>
  </si>
  <si>
    <t>Q801-P35-Q1720966-21857583-0</t>
  </si>
  <si>
    <t>Q1720966</t>
  </si>
  <si>
    <t>Kadish Luz</t>
  </si>
  <si>
    <t>Q801-P35-Q1720966-21857583-0-P459-Q62153725-0</t>
  </si>
  <si>
    <t>Q62153725</t>
  </si>
  <si>
    <t>article 23(a) of the Basic Law on the President of Israel</t>
  </si>
  <si>
    <t>Q801-P35-Q1720966-21857583-0-P459-Q62153725-0-P459</t>
  </si>
  <si>
    <t>Q801-P35-Q1720966-21857583-0-P580-24b7f3-0</t>
  </si>
  <si>
    <t>^1963-04-24T00:00:00Z/11</t>
  </si>
  <si>
    <t>Q801-P35-Q1720966-21857583-0-P580-24b7f3-0-P580</t>
  </si>
  <si>
    <t>Q801-P35-Q1720966-21857583-0-P582-443687-0</t>
  </si>
  <si>
    <t>^1963-05-21T00:00:00Z/11</t>
  </si>
  <si>
    <t>Q801-P35-Q1720966-21857583-0-P582-443687-0-P582</t>
  </si>
  <si>
    <t>Q801-P35-Q1720966-21857583-0-P805</t>
  </si>
  <si>
    <t>Q801-P35-Q1720966-21857583-0-P805-ckgP1</t>
  </si>
  <si>
    <t>Q801-P35-Q1720966-21857583-0-Q801-P1906-Q327948-99889ee0-0</t>
  </si>
  <si>
    <t>Q801-P35-Q1720966-21857583-0-Q801-P1906-Q327948-99889ee0-0-ckgT1</t>
  </si>
  <si>
    <t>Q801-P35-Q172183-f929ea7e-0</t>
  </si>
  <si>
    <t>Q801-P35-Q172183-f929ea7e-0-P1534-Q5247364-0</t>
  </si>
  <si>
    <t>Q801-P35-Q172183-f929ea7e-0-P1534-Q5247364-0-P1534</t>
  </si>
  <si>
    <t>Q801-P35-Q172183-f929ea7e-0-P459-Q2900100-0</t>
  </si>
  <si>
    <t>Q2900100</t>
  </si>
  <si>
    <t>1951 Israeli presidential election</t>
  </si>
  <si>
    <t>Q801-P35-Q172183-f929ea7e-0-P459-Q2900100-0-P459</t>
  </si>
  <si>
    <t>Q801-P35-Q172183-f929ea7e-0-P459-Q2900304-0</t>
  </si>
  <si>
    <t>Q2900304</t>
  </si>
  <si>
    <t>1949 Israeli presidential election</t>
  </si>
  <si>
    <t>Q801-P35-Q172183-f929ea7e-0-P459-Q2900304-0-P459</t>
  </si>
  <si>
    <t>Q801-P35-Q172183-f929ea7e-0-P580-9d56b2-0</t>
  </si>
  <si>
    <t>Q801-P35-Q172183-f929ea7e-0-P580-9d56b2-0-P580</t>
  </si>
  <si>
    <t>Q801-P35-Q172183-f929ea7e-0-P582-838bae-0</t>
  </si>
  <si>
    <t>^1952-11-09T00:00:00Z/11</t>
  </si>
  <si>
    <t>Q801-P35-Q172183-f929ea7e-0-P582-838bae-0-P582</t>
  </si>
  <si>
    <t>Q801-P35-Q172183-f929ea7e-0-P805</t>
  </si>
  <si>
    <t>Q801-P35-Q172183-f929ea7e-0-P805-ckgP1</t>
  </si>
  <si>
    <t>Q801-P35-Q172183-f929ea7e-0-Q801-P1906-Q327948-99889ee0-0</t>
  </si>
  <si>
    <t>Q801-P35-Q172183-f929ea7e-0-Q801-P1906-Q327948-99889ee0-0-ckgT1</t>
  </si>
  <si>
    <t>Q801-P35-Q181832-76bce024-0</t>
  </si>
  <si>
    <t>Q181832</t>
  </si>
  <si>
    <t>Moshe Katsav</t>
  </si>
  <si>
    <t>Q801-P35-Q181832-76bce024-0-P1534-Q796919-0</t>
  </si>
  <si>
    <t>Q801-P35-Q181832-76bce024-0-P1534-Q796919-0-P1534</t>
  </si>
  <si>
    <t>Q801-P35-Q181832-76bce024-0-P459-Q634169-0</t>
  </si>
  <si>
    <t>Q634169</t>
  </si>
  <si>
    <t>2000 Israeli presidential election</t>
  </si>
  <si>
    <t>Q801-P35-Q181832-76bce024-0-P459-Q634169-0-P459</t>
  </si>
  <si>
    <t>Q801-P35-Q181832-76bce024-0-P580-bc32b7-0</t>
  </si>
  <si>
    <t>^2000-08-01T00:00:00Z/11</t>
  </si>
  <si>
    <t>Q801-P35-Q181832-76bce024-0-P580-bc32b7-0-P580</t>
  </si>
  <si>
    <t>Q801-P35-Q181832-76bce024-0-P582-c327cb-0</t>
  </si>
  <si>
    <t>^2007-07-01T00:00:00Z/11</t>
  </si>
  <si>
    <t>Q801-P35-Q181832-76bce024-0-P582-c327cb-0-P582</t>
  </si>
  <si>
    <t>Q801-P35-Q181832-76bce024-0-P805</t>
  </si>
  <si>
    <t>Q801-P35-Q181832-76bce024-0-P805-ckgP1</t>
  </si>
  <si>
    <t>Q801-P35-Q181832-76bce024-0-Q801-P1906-Q327948-99889ee0-0</t>
  </si>
  <si>
    <t>Q801-P35-Q181832-76bce024-0-Q801-P1906-Q327948-99889ee0-0-ckgT1</t>
  </si>
  <si>
    <t>Q801-P35-Q234190-e684cc37-0</t>
  </si>
  <si>
    <t>Q234190</t>
  </si>
  <si>
    <t>Dalia Itzik</t>
  </si>
  <si>
    <t>Q801-P35-Q234190-e684cc37-0-P459-Q62153725-0</t>
  </si>
  <si>
    <t>Q801-P35-Q234190-e684cc37-0-P459-Q62153725-0-P459</t>
  </si>
  <si>
    <t>Q801-P35-Q234190-e684cc37-0-P580-61ace4-0</t>
  </si>
  <si>
    <t>^2007-01-07T00:00:00Z/11</t>
  </si>
  <si>
    <t>Q801-P35-Q234190-e684cc37-0-P580-61ace4-0-P580</t>
  </si>
  <si>
    <t>Q801-P35-Q234190-e684cc37-0-P582-9d5159-0</t>
  </si>
  <si>
    <t>^2007-07-18T00:00:00Z/11</t>
  </si>
  <si>
    <t>Q801-P35-Q234190-e684cc37-0-P582-9d5159-0-P582</t>
  </si>
  <si>
    <t>Q801-P35-Q234190-e684cc37-0-P805</t>
  </si>
  <si>
    <t>Q801-P35-Q234190-e684cc37-0-P805-ckgP1</t>
  </si>
  <si>
    <t>Q801-P35-Q234190-e684cc37-0-Q801-P1906-Q327948-99889ee0-0</t>
  </si>
  <si>
    <t>Q801-P35-Q234190-e684cc37-0-Q801-P1906-Q327948-99889ee0-0-ckgT1</t>
  </si>
  <si>
    <t>Q801-P35-Q295141-ea19e0d9-0</t>
  </si>
  <si>
    <t>Q295141</t>
  </si>
  <si>
    <t>Chaim Herzog</t>
  </si>
  <si>
    <t>Q801-P35-Q295141-ea19e0d9-0-P459-Q2900043-0</t>
  </si>
  <si>
    <t>Q2900043</t>
  </si>
  <si>
    <t>1983 Israeli presidential election</t>
  </si>
  <si>
    <t>Q801-P35-Q295141-ea19e0d9-0-P459-Q2900043-0-P459</t>
  </si>
  <si>
    <t>Q801-P35-Q295141-ea19e0d9-0-P459-Q2900065-0</t>
  </si>
  <si>
    <t>Q2900065</t>
  </si>
  <si>
    <t>1988 Israeli presidential election</t>
  </si>
  <si>
    <t>Q801-P35-Q295141-ea19e0d9-0-P459-Q2900065-0-P459</t>
  </si>
  <si>
    <t>Q801-P35-Q295141-ea19e0d9-0-P580-db4baf-0</t>
  </si>
  <si>
    <t>^1983-05-05T00:00:00Z/11</t>
  </si>
  <si>
    <t>Q801-P35-Q295141-ea19e0d9-0-P580-db4baf-0-P580</t>
  </si>
  <si>
    <t>Q801-P35-Q295141-ea19e0d9-0-P582-e97f01-0</t>
  </si>
  <si>
    <t>Q801-P35-Q295141-ea19e0d9-0-P582-e97f01-0-P582</t>
  </si>
  <si>
    <t>Q801-P35-Q295141-ea19e0d9-0-P805</t>
  </si>
  <si>
    <t>Q801-P35-Q295141-ea19e0d9-0-P805-ckgP1</t>
  </si>
  <si>
    <t>Q801-P35-Q295141-ea19e0d9-0-Q801-P1906-Q327948-99889ee0-0</t>
  </si>
  <si>
    <t>Q801-P35-Q295141-ea19e0d9-0-Q801-P1906-Q327948-99889ee0-0-ckgT1</t>
  </si>
  <si>
    <t>Q801-P35-Q299100-bf6d932a-0</t>
  </si>
  <si>
    <t>Q299100</t>
  </si>
  <si>
    <t>Zalman Shazar</t>
  </si>
  <si>
    <t>Q801-P35-Q299100-bf6d932a-0-P459-Q2900405-0</t>
  </si>
  <si>
    <t>Q2900405</t>
  </si>
  <si>
    <t>1968 Israeli presidential election</t>
  </si>
  <si>
    <t>Q801-P35-Q299100-bf6d932a-0-P459-Q2900405-0-P459</t>
  </si>
  <si>
    <t>Q801-P35-Q299100-bf6d932a-0-P459-Q2900423-0</t>
  </si>
  <si>
    <t>Q2900423</t>
  </si>
  <si>
    <t>1963 Israeli presidential election</t>
  </si>
  <si>
    <t>Q801-P35-Q299100-bf6d932a-0-P459-Q2900423-0-P459</t>
  </si>
  <si>
    <t>Q801-P35-Q299100-bf6d932a-0-P580-443687-0</t>
  </si>
  <si>
    <t>Q801-P35-Q299100-bf6d932a-0-P580-443687-0-P580</t>
  </si>
  <si>
    <t>Q801-P35-Q299100-bf6d932a-0-P582-b6c4d5-0</t>
  </si>
  <si>
    <t>Q801-P35-Q299100-bf6d932a-0-P582-b6c4d5-0-P582</t>
  </si>
  <si>
    <t>Q801-P35-Q299100-bf6d932a-0-P805</t>
  </si>
  <si>
    <t>Q801-P35-Q299100-bf6d932a-0-P805-ckgP1</t>
  </si>
  <si>
    <t>Q801-P35-Q299100-bf6d932a-0-Q801-P1906-Q327948-99889ee0-0</t>
  </si>
  <si>
    <t>Q801-P35-Q299100-bf6d932a-0-Q801-P1906-Q327948-99889ee0-0-ckgT1</t>
  </si>
  <si>
    <t>Q801-P35-Q311583-6fd352ee-0</t>
  </si>
  <si>
    <t>Q311583</t>
  </si>
  <si>
    <t>Yitzhak Navon</t>
  </si>
  <si>
    <t>Q801-P35-Q311583-6fd352ee-0-P459-Q2900363-0</t>
  </si>
  <si>
    <t>Q2900363</t>
  </si>
  <si>
    <t>1978 Israeli presidential election</t>
  </si>
  <si>
    <t>Q801-P35-Q311583-6fd352ee-0-P459-Q2900363-0-P459</t>
  </si>
  <si>
    <t>Q801-P35-Q311583-6fd352ee-0-P580-7a58e2-0</t>
  </si>
  <si>
    <t>Q801-P35-Q311583-6fd352ee-0-P580-7a58e2-0-P580</t>
  </si>
  <si>
    <t>Q801-P35-Q311583-6fd352ee-0-P582-db4baf-0</t>
  </si>
  <si>
    <t>Q801-P35-Q311583-6fd352ee-0-P582-db4baf-0-P582</t>
  </si>
  <si>
    <t>Q801-P35-Q311583-6fd352ee-0-P805</t>
  </si>
  <si>
    <t>Q801-P35-Q311583-6fd352ee-0-P805-ckgP1</t>
  </si>
  <si>
    <t>Q801-P35-Q311583-6fd352ee-0-Q801-P1906-Q327948-99889ee0-0</t>
  </si>
  <si>
    <t>Q801-P35-Q311583-6fd352ee-0-Q801-P1906-Q327948-99889ee0-0-ckgT1</t>
  </si>
  <si>
    <t>Q801-P35-Q455854-b474578d-0</t>
  </si>
  <si>
    <t>Q455854</t>
  </si>
  <si>
    <t>Reuven Rivlin</t>
  </si>
  <si>
    <t>Q801-P35-Q455854-b474578d-0-P459-Q15630907-0</t>
  </si>
  <si>
    <t>Q15630907</t>
  </si>
  <si>
    <t>2014 Israeli presidential election</t>
  </si>
  <si>
    <t>Q801-P35-Q455854-b474578d-0-P459-Q15630907-0-P459</t>
  </si>
  <si>
    <t>Q801-P35-Q455854-b474578d-0-P580-34e6b9-0</t>
  </si>
  <si>
    <t>^2014-07-24T00:00:00Z/11</t>
  </si>
  <si>
    <t>Q801-P35-Q455854-b474578d-0-P580-34e6b9-0-P580</t>
  </si>
  <si>
    <t>Q801-P35-Q455854-b474578d-0-P582-c5fabb-0</t>
  </si>
  <si>
    <t>^2021-07-07T00:00:00Z/11</t>
  </si>
  <si>
    <t>Q801-P35-Q455854-b474578d-0-P582-c5fabb-0-P582</t>
  </si>
  <si>
    <t>Q801-P35-Q455854-b474578d-0-P805</t>
  </si>
  <si>
    <t>Q801-P35-Q455854-b474578d-0-P805-ckgP1</t>
  </si>
  <si>
    <t>Q801-P35-Q455854-b474578d-0-Q801-P1906-Q327948-99889ee0-0</t>
  </si>
  <si>
    <t>Q801-P35-Q455854-b474578d-0-Q801-P1906-Q327948-99889ee0-0-ckgT1</t>
  </si>
  <si>
    <t>Q801-P35-Q57410-72616807-0</t>
  </si>
  <si>
    <t>Q57410</t>
  </si>
  <si>
    <t>Shimon Peres</t>
  </si>
  <si>
    <t>Q801-P35-Q57410-72616807-0-P459-Q257461-0</t>
  </si>
  <si>
    <t>Q257461</t>
  </si>
  <si>
    <t>2007 Israeli presidential election</t>
  </si>
  <si>
    <t>Q801-P35-Q57410-72616807-0-P459-Q257461-0-P459</t>
  </si>
  <si>
    <t>Q801-P35-Q57410-72616807-0-P580-a8c845-0</t>
  </si>
  <si>
    <t>^2007-07-15T00:00:00Z/11</t>
  </si>
  <si>
    <t>Q801-P35-Q57410-72616807-0-P580-a8c845-0-P580</t>
  </si>
  <si>
    <t>Q801-P35-Q57410-72616807-0-P582-34e6b9-0</t>
  </si>
  <si>
    <t>Q801-P35-Q57410-72616807-0-P582-34e6b9-0-P582</t>
  </si>
  <si>
    <t>Q801-P35-Q57410-72616807-0-P805</t>
  </si>
  <si>
    <t>Q801-P35-Q57410-72616807-0-P805-ckgP1</t>
  </si>
  <si>
    <t>Q801-P35-Q57410-72616807-0-Q801-P1906-Q327948-99889ee0-0</t>
  </si>
  <si>
    <t>Q801-P35-Q57410-72616807-0-Q801-P1906-Q327948-99889ee0-0-ckgT1</t>
  </si>
  <si>
    <t>Q801-P35-Q736237-f6c08bcd-0</t>
  </si>
  <si>
    <t>Q736237</t>
  </si>
  <si>
    <t>Avraham Burg</t>
  </si>
  <si>
    <t>Q801-P35-Q736237-f6c08bcd-0-P459-Q62153725-0</t>
  </si>
  <si>
    <t>Q801-P35-Q736237-f6c08bcd-0-P459-Q62153725-0-P459</t>
  </si>
  <si>
    <t>Q801-P35-Q736237-f6c08bcd-0-P580-53db3d-0</t>
  </si>
  <si>
    <t>^2000-07-12T00:00:00Z/11</t>
  </si>
  <si>
    <t>Q801-P35-Q736237-f6c08bcd-0-P580-53db3d-0-P580</t>
  </si>
  <si>
    <t>Q801-P35-Q736237-f6c08bcd-0-P582-bc32b7-0</t>
  </si>
  <si>
    <t>Q801-P35-Q736237-f6c08bcd-0-P582-bc32b7-0-P582</t>
  </si>
  <si>
    <t>Q801-P35-Q736237-f6c08bcd-0-P805</t>
  </si>
  <si>
    <t>Q801-P35-Q736237-f6c08bcd-0-P805-ckgP1</t>
  </si>
  <si>
    <t>Q801-P35-Q736237-f6c08bcd-0-Q801-P1906-Q327948-99889ee0-0</t>
  </si>
  <si>
    <t>Q801-P35-Q736237-f6c08bcd-0-Q801-P1906-Q327948-99889ee0-0-ckgT1</t>
  </si>
  <si>
    <t>Q801-P35-Q974766-7a37c6dd-0</t>
  </si>
  <si>
    <t>Q974766</t>
  </si>
  <si>
    <t>Yosef Sprinzak</t>
  </si>
  <si>
    <t>Q801-P35-Q974766-7a37c6dd-0-P459-Q62153725-0</t>
  </si>
  <si>
    <t>Q801-P35-Q974766-7a37c6dd-0-P459-Q62153725-0-P459</t>
  </si>
  <si>
    <t>Q801-P35-Q974766-7a37c6dd-0-P580-838bae-0</t>
  </si>
  <si>
    <t>Q801-P35-Q974766-7a37c6dd-0-P580-838bae-0-P580</t>
  </si>
  <si>
    <t>Q801-P35-Q974766-7a37c6dd-0-P582-f4b0b3-0</t>
  </si>
  <si>
    <t>^1952-12-10T00:00:00Z/11</t>
  </si>
  <si>
    <t>Q801-P35-Q974766-7a37c6dd-0-P582-f4b0b3-0-P582</t>
  </si>
  <si>
    <t>Q801-P35-Q974766-7a37c6dd-0-P805</t>
  </si>
  <si>
    <t>Q801-P35-Q974766-7a37c6dd-0-P805-ckgP1</t>
  </si>
  <si>
    <t>Q801-P35-Q974766-7a37c6dd-0-Q801-P1906-Q327948-99889ee0-0</t>
  </si>
  <si>
    <t>Q801-P35-Q974766-7a37c6dd-0-Q801-P1906-Q327948-99889ee0-0-ckgT1</t>
  </si>
  <si>
    <t>Q801-P35-Q983258-57bf9109-0</t>
  </si>
  <si>
    <t>Q983258</t>
  </si>
  <si>
    <t>Isaac Herzog</t>
  </si>
  <si>
    <t>Q801-P35-Q983258-57bf9109-0-P459-Q86757694-0</t>
  </si>
  <si>
    <t>Q86757694</t>
  </si>
  <si>
    <t>2021 Israeli presidential election</t>
  </si>
  <si>
    <t>Q801-P35-Q983258-57bf9109-0-P459-Q86757694-0-P459</t>
  </si>
  <si>
    <t>Q801-P35-Q983258-57bf9109-0-P580-c5fabb-0</t>
  </si>
  <si>
    <t>Q801-P35-Q983258-57bf9109-0-P580-c5fabb-0-P580</t>
  </si>
  <si>
    <t>Q801-P35-Q983258-57bf9109-0-P805</t>
  </si>
  <si>
    <t>Q801-P35-Q983258-57bf9109-0-P805-ckgP1</t>
  </si>
  <si>
    <t>Q801-P35-Q974766-7a37c6dd-0-Q801-P35-Q983258-57bf9109-0</t>
  </si>
  <si>
    <t>Q801-P35-Q974766-7a37c6dd-0-Q801-P35-Q983258-57bf9109-0-ckgT1</t>
  </si>
  <si>
    <t>Q801-P1313-Q208487-41c66407-0</t>
  </si>
  <si>
    <t>P1313</t>
  </si>
  <si>
    <t>office held by head of government</t>
  </si>
  <si>
    <t>Q208487</t>
  </si>
  <si>
    <t>Prime Minister of Israel</t>
  </si>
  <si>
    <t>Q801-P1313-Q208487-41c66407-0-P580</t>
  </si>
  <si>
    <t>Q801-P1313-Q208487-41c66407-0-P580-ckgT1</t>
  </si>
  <si>
    <t>Q801-P1313-Q208487-41c66407-0-P805</t>
  </si>
  <si>
    <t>Q801-P1313-Q208487-41c66407-0-P805-ckgP1</t>
  </si>
  <si>
    <t>Q801-P6-Q125731-c659a8b6-0</t>
  </si>
  <si>
    <t>P6</t>
  </si>
  <si>
    <t>head of government</t>
  </si>
  <si>
    <t>Q125731</t>
  </si>
  <si>
    <t>Ehud Barak</t>
  </si>
  <si>
    <t>Q801-P6-Q125731-c659a8b6-0-P580-ec70c3-0</t>
  </si>
  <si>
    <t>^1999-07-06T00:00:00Z/11</t>
  </si>
  <si>
    <t>Q801-P6-Q125731-c659a8b6-0-P580-ec70c3-0-P580</t>
  </si>
  <si>
    <t>Q801-P6-Q125731-c659a8b6-0-P582-435d25-0</t>
  </si>
  <si>
    <t>^2001-03-07T00:00:00Z/11</t>
  </si>
  <si>
    <t>Q801-P6-Q125731-c659a8b6-0-P582-435d25-0-P582</t>
  </si>
  <si>
    <t>Q801-P6-Q125731-c659a8b6-0-P805</t>
  </si>
  <si>
    <t>Q801-P6-Q125731-c659a8b6-0-P805-ckgP1</t>
  </si>
  <si>
    <t>Q801-P6-Q130873-aa9ea1c2-0</t>
  </si>
  <si>
    <t>Q130873</t>
  </si>
  <si>
    <t>Menachem Begin</t>
  </si>
  <si>
    <t>Q801-P6-Q130873-aa9ea1c2-0-P580-5ccaea-0</t>
  </si>
  <si>
    <t>^1977-06-20T00:00:00Z/11</t>
  </si>
  <si>
    <t>Q801-P6-Q130873-aa9ea1c2-0-P580-5ccaea-0-P580</t>
  </si>
  <si>
    <t>Q801-P6-Q130873-aa9ea1c2-0-P582-fb949e-0</t>
  </si>
  <si>
    <t>^1983-10-10T00:00:00Z/11</t>
  </si>
  <si>
    <t>Q801-P6-Q130873-aa9ea1c2-0-P582-fb949e-0-P582</t>
  </si>
  <si>
    <t>Q801-P6-Q130873-aa9ea1c2-0-P805</t>
  </si>
  <si>
    <t>Q801-P6-Q130873-aa9ea1c2-0-P805-ckgP1</t>
  </si>
  <si>
    <t>Q801-P6-Q184351-26cdaa95-0</t>
  </si>
  <si>
    <t>Q184351</t>
  </si>
  <si>
    <t>Yitzhak Shamir</t>
  </si>
  <si>
    <t>Q801-P6-Q184351-26cdaa95-0-P580-b2097d-0</t>
  </si>
  <si>
    <t>^1986-10-20T00:00:00Z/11</t>
  </si>
  <si>
    <t>Q801-P6-Q184351-26cdaa95-0-P580-b2097d-0-P580</t>
  </si>
  <si>
    <t>Q801-P6-Q184351-26cdaa95-0-P582-f4e7aa-0</t>
  </si>
  <si>
    <t>^1992-07-13T00:00:00Z/11</t>
  </si>
  <si>
    <t>Q801-P6-Q184351-26cdaa95-0-P582-f4e7aa-0-P582</t>
  </si>
  <si>
    <t>Q801-P6-Q184351-26cdaa95-0-P805</t>
  </si>
  <si>
    <t>Q801-P6-Q184351-26cdaa95-0-P805-ckgP1</t>
  </si>
  <si>
    <t>Q801-P6-Q184351-dc45627c-0</t>
  </si>
  <si>
    <t>Q801-P6-Q184351-dc45627c-0-P580-b2097d-0</t>
  </si>
  <si>
    <t>Q801-P6-Q184351-dc45627c-0-P580-b2097d-0-P580</t>
  </si>
  <si>
    <t>Q801-P6-Q184351-dc45627c-0-P582-f4e7aa-0</t>
  </si>
  <si>
    <t>Q801-P6-Q184351-dc45627c-0-P582-f4e7aa-0-P582</t>
  </si>
  <si>
    <t>Q801-P6-Q184351-dc45627c-0-P805</t>
  </si>
  <si>
    <t>Q801-P6-Q184351-dc45627c-0-P805-ckgP1</t>
  </si>
  <si>
    <t>Q801-P6-Q191123-7f7e206e-0</t>
  </si>
  <si>
    <t>Q191123</t>
  </si>
  <si>
    <t>Levi Eshkol</t>
  </si>
  <si>
    <t>Q801-P6-Q191123-7f7e206e-0-P580-25bf10-0</t>
  </si>
  <si>
    <t>^1963-06-26T00:00:00Z/11</t>
  </si>
  <si>
    <t>Q801-P6-Q191123-7f7e206e-0-P580-25bf10-0-P580</t>
  </si>
  <si>
    <t>Q801-P6-Q191123-7f7e206e-0-P582-26ca42-0</t>
  </si>
  <si>
    <t>^1969-02-26T00:00:00Z/11</t>
  </si>
  <si>
    <t>Q801-P6-Q191123-7f7e206e-0-P582-26ca42-0-P582</t>
  </si>
  <si>
    <t>Q801-P6-Q191123-7f7e206e-0-P805</t>
  </si>
  <si>
    <t>Q801-P6-Q191123-7f7e206e-0-P805-ckgP1</t>
  </si>
  <si>
    <t>Q801-P6-Q208477-a9e6e0ad-0</t>
  </si>
  <si>
    <t>Q208477</t>
  </si>
  <si>
    <t>Moshe Sharett</t>
  </si>
  <si>
    <t>Q801-P6-Q208477-a9e6e0ad-0-P580-124a63-0</t>
  </si>
  <si>
    <t>^1954-01-26T00:00:00Z/11</t>
  </si>
  <si>
    <t>Q801-P6-Q208477-a9e6e0ad-0-P580-124a63-0-P580</t>
  </si>
  <si>
    <t>Q801-P6-Q208477-a9e6e0ad-0-P582-076c10-0</t>
  </si>
  <si>
    <t>^1955-11-03T00:00:00Z/11</t>
  </si>
  <si>
    <t>Q801-P6-Q208477-a9e6e0ad-0-P582-076c10-0-P582</t>
  </si>
  <si>
    <t>Q801-P6-Q208477-a9e6e0ad-0-P805</t>
  </si>
  <si>
    <t>Q801-P6-Q208477-a9e6e0ad-0-P805-ckgP1</t>
  </si>
  <si>
    <t>Q801-P6-Q34060-142d66dc-0</t>
  </si>
  <si>
    <t>Q34060</t>
  </si>
  <si>
    <t>Yizhak Rabin</t>
  </si>
  <si>
    <t>Q801-P6-Q34060-142d66dc-0-P580-5ec4b1-0</t>
  </si>
  <si>
    <t>^1974-06-03T00:00:00Z/11</t>
  </si>
  <si>
    <t>Q801-P6-Q34060-142d66dc-0-P580-5ec4b1-0-P580</t>
  </si>
  <si>
    <t>Q801-P6-Q34060-142d66dc-0-P582-5ccaea-0</t>
  </si>
  <si>
    <t>Q801-P6-Q34060-142d66dc-0-P582-5ccaea-0-P582</t>
  </si>
  <si>
    <t>Q801-P6-Q34060-142d66dc-0-P805</t>
  </si>
  <si>
    <t>Q801-P6-Q34060-142d66dc-0-P805-ckgP1</t>
  </si>
  <si>
    <t>Q801-P6-Q34060-dd5cb6a2-0</t>
  </si>
  <si>
    <t>Q801-P6-Q34060-dd5cb6a2-0-P580-f4e7aa-0</t>
  </si>
  <si>
    <t>Q801-P6-Q34060-dd5cb6a2-0-P580-f4e7aa-0-P580</t>
  </si>
  <si>
    <t>Q801-P6-Q34060-dd5cb6a2-0-P582-5759c7-0</t>
  </si>
  <si>
    <t>^1995-11-04T00:00:00Z/11</t>
  </si>
  <si>
    <t>Q801-P6-Q34060-dd5cb6a2-0-P582-5759c7-0-P582</t>
  </si>
  <si>
    <t>Q801-P6-Q34060-dd5cb6a2-0-P805</t>
  </si>
  <si>
    <t>Q801-P6-Q34060-dd5cb6a2-0-P805-ckgP1</t>
  </si>
  <si>
    <t>Q801-P6-Q37610-0feb0ef6-0</t>
  </si>
  <si>
    <t>Q801-P6-Q37610-0feb0ef6-0-P580-bfba29-0</t>
  </si>
  <si>
    <t>^1948-05-17T00:00:00Z/11</t>
  </si>
  <si>
    <t>Q801-P6-Q37610-0feb0ef6-0-P580-bfba29-0-P580</t>
  </si>
  <si>
    <t>Q801-P6-Q37610-0feb0ef6-0-P582-124a63-0</t>
  </si>
  <si>
    <t>Q801-P6-Q37610-0feb0ef6-0-P582-124a63-0-P582</t>
  </si>
  <si>
    <t>Q801-P6-Q37610-0feb0ef6-0-P805</t>
  </si>
  <si>
    <t>Q801-P6-Q37610-0feb0ef6-0-P805-ckgP1</t>
  </si>
  <si>
    <t>Q801-P6-Q37610-92fbea7e-0</t>
  </si>
  <si>
    <t>Q801-P6-Q37610-92fbea7e-0-P580-076c10-0</t>
  </si>
  <si>
    <t>Q801-P6-Q37610-92fbea7e-0-P580-076c10-0-P580</t>
  </si>
  <si>
    <t>Q801-P6-Q37610-92fbea7e-0-P582-25bf10-0</t>
  </si>
  <si>
    <t>Q801-P6-Q37610-92fbea7e-0-P582-25bf10-0-P582</t>
  </si>
  <si>
    <t>Q801-P6-Q37610-92fbea7e-0-P805</t>
  </si>
  <si>
    <t>Q801-P6-Q37610-92fbea7e-0-P805-ckgP1</t>
  </si>
  <si>
    <t>Q801-P6-Q39318-bb084493-0</t>
  </si>
  <si>
    <t>Q39318</t>
  </si>
  <si>
    <t>Naftali Bennett</t>
  </si>
  <si>
    <t>Q801-P6-Q39318-bb084493-0-P580-9df24d-0</t>
  </si>
  <si>
    <t>^2021-06-13T00:00:00Z/11</t>
  </si>
  <si>
    <t>Q801-P6-Q39318-bb084493-0-P580-9df24d-0-P580</t>
  </si>
  <si>
    <t>Q801-P6-Q39318-bb084493-0-P805</t>
  </si>
  <si>
    <t>Q801-P6-Q39318-bb084493-0-P805-ckgP1</t>
  </si>
  <si>
    <t>Q801-P6-Q42992-6f27d3cf-0</t>
  </si>
  <si>
    <t>Q42992</t>
  </si>
  <si>
    <t>Golda Meir</t>
  </si>
  <si>
    <t>Q801-P6-Q42992-6f27d3cf-0-P580-ad7290-0</t>
  </si>
  <si>
    <t>^1969-03-17T00:00:00Z/11</t>
  </si>
  <si>
    <t>Q801-P6-Q42992-6f27d3cf-0-P580-ad7290-0-P580</t>
  </si>
  <si>
    <t>Q801-P6-Q42992-6f27d3cf-0-P582-5ec4b1-0</t>
  </si>
  <si>
    <t>Q801-P6-Q42992-6f27d3cf-0-P582-5ec4b1-0-P582</t>
  </si>
  <si>
    <t>Q801-P6-Q42992-6f27d3cf-0-P805</t>
  </si>
  <si>
    <t>Q801-P6-Q42992-6f27d3cf-0-P805-ckgP1</t>
  </si>
  <si>
    <t>Q801-P6-Q43723-9524c239-0</t>
  </si>
  <si>
    <t>Q43723</t>
  </si>
  <si>
    <t>Benjamin Netanyahu</t>
  </si>
  <si>
    <t>Q801-P6-Q43723-9524c239-0-P580-4d27dd-0</t>
  </si>
  <si>
    <t>^2009-03-31T00:00:00Z/11</t>
  </si>
  <si>
    <t>Q801-P6-Q43723-9524c239-0-P580-4d27dd-0-P580</t>
  </si>
  <si>
    <t>Q801-P6-Q43723-9524c239-0-P582-9df24d-0</t>
  </si>
  <si>
    <t>Q801-P6-Q43723-9524c239-0-P582-9df24d-0-P582</t>
  </si>
  <si>
    <t>Q801-P6-Q43723-9524c239-0-P805</t>
  </si>
  <si>
    <t>Q801-P6-Q43723-9524c239-0-P805-ckgP1</t>
  </si>
  <si>
    <t>Q801-P6-Q43723-f14a5fb2-0</t>
  </si>
  <si>
    <t>Q801-P6-Q43723-f14a5fb2-0-P580-679d6a-0</t>
  </si>
  <si>
    <t>^1996-06-18T00:00:00Z/11</t>
  </si>
  <si>
    <t>Q801-P6-Q43723-f14a5fb2-0-P580-679d6a-0-P580</t>
  </si>
  <si>
    <t>Q801-P6-Q43723-f14a5fb2-0-P582-ec70c3-0</t>
  </si>
  <si>
    <t>Q801-P6-Q43723-f14a5fb2-0-P582-ec70c3-0-P582</t>
  </si>
  <si>
    <t>Q801-P6-Q43723-f14a5fb2-0-P805</t>
  </si>
  <si>
    <t>Q801-P6-Q43723-f14a5fb2-0-P805-ckgP1</t>
  </si>
  <si>
    <t>Q801-P6-Q57410-1d223148-0</t>
  </si>
  <si>
    <t>Q801-P6-Q57410-1d223148-0-P580-23cd5e-0</t>
  </si>
  <si>
    <t>^1984-09-13T00:00:00Z/11</t>
  </si>
  <si>
    <t>Q801-P6-Q57410-1d223148-0-P580-23cd5e-0-P580</t>
  </si>
  <si>
    <t>Q801-P6-Q57410-1d223148-0-P582-b2097d-0</t>
  </si>
  <si>
    <t>Q801-P6-Q57410-1d223148-0-P582-b2097d-0-P582</t>
  </si>
  <si>
    <t>Q801-P6-Q57410-1d223148-0-P805</t>
  </si>
  <si>
    <t>Q801-P6-Q57410-1d223148-0-P805-ckgP1</t>
  </si>
  <si>
    <t>Q801-P6-Q57410-61a74e91-0</t>
  </si>
  <si>
    <t>Q801-P6-Q57410-61a74e91-0-P580-5759c7-0</t>
  </si>
  <si>
    <t>Q801-P6-Q57410-61a74e91-0-P580-5759c7-0-P580</t>
  </si>
  <si>
    <t>Q801-P6-Q57410-61a74e91-0-P582-679d6a-0</t>
  </si>
  <si>
    <t>Q801-P6-Q57410-61a74e91-0-P582-679d6a-0-P582</t>
  </si>
  <si>
    <t>Q801-P6-Q57410-61a74e91-0-P805</t>
  </si>
  <si>
    <t>Q801-P6-Q57410-61a74e91-0-P805-ckgP1</t>
  </si>
  <si>
    <t>Q801-P6-Q60206-5637fe48-0</t>
  </si>
  <si>
    <t>Q60206</t>
  </si>
  <si>
    <t>Ariel Sharon</t>
  </si>
  <si>
    <t>Q801-P6-Q60206-5637fe48-0-P580-435d25-0</t>
  </si>
  <si>
    <t>Q801-P6-Q60206-5637fe48-0-P580-435d25-0-P580</t>
  </si>
  <si>
    <t>Q801-P6-Q60206-5637fe48-0-P582-5a7baf-0</t>
  </si>
  <si>
    <t>^2006-04-14T00:00:00Z/11</t>
  </si>
  <si>
    <t>Q801-P6-Q60206-5637fe48-0-P582-5a7baf-0-P582</t>
  </si>
  <si>
    <t>Q801-P6-Q60206-5637fe48-0-P805</t>
  </si>
  <si>
    <t>Q801-P6-Q60206-5637fe48-0-P805-ckgP1</t>
  </si>
  <si>
    <t>Q801-P6-Q93181-203f09c2-0</t>
  </si>
  <si>
    <t>Q93181</t>
  </si>
  <si>
    <t>Ehud Olmert</t>
  </si>
  <si>
    <t>Q801-P6-Q93181-203f09c2-0-P580-5a7baf-0</t>
  </si>
  <si>
    <t>Q801-P6-Q93181-203f09c2-0-P580-5a7baf-0-P580</t>
  </si>
  <si>
    <t>Q801-P6-Q93181-203f09c2-0-P582-4d27dd-0</t>
  </si>
  <si>
    <t>Q801-P6-Q93181-203f09c2-0-P582-4d27dd-0-P582</t>
  </si>
  <si>
    <t>Q801-P6-Q93181-203f09c2-0-P805</t>
  </si>
  <si>
    <t>Q801-P6-Q93181-203f09c2-0-P805-ckgP1</t>
  </si>
  <si>
    <t>Israel_Leaders-K4-all.tsv</t>
  </si>
  <si>
    <t>Q142-P1906-Q191954-6aef5329-0</t>
  </si>
  <si>
    <t>Q142</t>
  </si>
  <si>
    <t>France</t>
  </si>
  <si>
    <t>Q191954</t>
  </si>
  <si>
    <t>President of the French Republic</t>
  </si>
  <si>
    <t>Q142-P1906-Q191954-6aef5329-0-P580</t>
  </si>
  <si>
    <t>Q142-P1906-Q191954-6aef5329-0-P580-ckgT1</t>
  </si>
  <si>
    <t>Q142-P1906-Q191954-6aef5329-0-P805</t>
  </si>
  <si>
    <t>Q142-P1906-Q191954-6aef5329-0-P805-ckgP1</t>
  </si>
  <si>
    <t>Q142-P35-Q12950-7c3d50a5-0</t>
  </si>
  <si>
    <t>Q12950</t>
  </si>
  <si>
    <t>Alain Poher</t>
  </si>
  <si>
    <t>Q142-P35-Q12950-7c3d50a5-0-P580-fbfbaa-0</t>
  </si>
  <si>
    <t>^1969-04-28T00:00:00Z/11</t>
  </si>
  <si>
    <t>Q142-P35-Q12950-7c3d50a5-0-P580-fbfbaa-0-P580</t>
  </si>
  <si>
    <t>Q142-P35-Q12950-7c3d50a5-0-P582-d45524-0</t>
  </si>
  <si>
    <t>^1969-06-20T00:00:00Z/11</t>
  </si>
  <si>
    <t>Q142-P35-Q12950-7c3d50a5-0-P582-d45524-0-P582</t>
  </si>
  <si>
    <t>Q142-P35-Q12950-7c3d50a5-0-P805</t>
  </si>
  <si>
    <t>Q142-P35-Q12950-7c3d50a5-0-P805-ckgP1</t>
  </si>
  <si>
    <t>Q142-P35-Q12950-f0c5114c-0</t>
  </si>
  <si>
    <t>Q142-P35-Q12950-f0c5114c-0-P580-f23da8-0</t>
  </si>
  <si>
    <t>^1974-04-02T00:00:00Z/11</t>
  </si>
  <si>
    <t>Q142-P35-Q12950-f0c5114c-0-P580-f23da8-0-P580</t>
  </si>
  <si>
    <t>Q142-P35-Q12950-f0c5114c-0-P582-605860-0</t>
  </si>
  <si>
    <t>^1974-05-27T00:00:00Z/11</t>
  </si>
  <si>
    <t>Q142-P35-Q12950-f0c5114c-0-P582-605860-0-P582</t>
  </si>
  <si>
    <t>Q142-P35-Q12950-f0c5114c-0-P805</t>
  </si>
  <si>
    <t>Q142-P35-Q12950-f0c5114c-0-P805-ckgP1</t>
  </si>
  <si>
    <t>Q142-P35-Q157-4a1e85c2-0</t>
  </si>
  <si>
    <t>Q157</t>
  </si>
  <si>
    <t>François Hollande</t>
  </si>
  <si>
    <t>Q142-P35-Q157-4a1e85c2-0-P580-759664-0</t>
  </si>
  <si>
    <t>^2012-05-15T00:00:00Z/11</t>
  </si>
  <si>
    <t>Q142-P35-Q157-4a1e85c2-0-P580-759664-0-P580</t>
  </si>
  <si>
    <t>Q142-P35-Q157-4a1e85c2-0-P582-e19ae9-0</t>
  </si>
  <si>
    <t>^2017-05-14T00:00:00Z/11</t>
  </si>
  <si>
    <t>Q142-P35-Q157-4a1e85c2-0-P582-e19ae9-0-P582</t>
  </si>
  <si>
    <t>Q142-P35-Q157-4a1e85c2-0-P805</t>
  </si>
  <si>
    <t>Q142-P35-Q157-4a1e85c2-0-P805-ckgP1</t>
  </si>
  <si>
    <t>Q142-P35-Q158768-621b9d2d-0</t>
  </si>
  <si>
    <t>Q158768</t>
  </si>
  <si>
    <t>René Coty</t>
  </si>
  <si>
    <t>Q142-P35-Q158768-621b9d2d-0-P580-56791e-0</t>
  </si>
  <si>
    <t>^1954-01-16T00:00:00Z/11</t>
  </si>
  <si>
    <t>Q142-P35-Q158768-621b9d2d-0-P580-56791e-0-P580</t>
  </si>
  <si>
    <t>Q142-P35-Q158768-621b9d2d-0-P582-2714bb-0</t>
  </si>
  <si>
    <t>^1959-01-08T00:00:00Z/11</t>
  </si>
  <si>
    <t>Q142-P35-Q158768-621b9d2d-0-P582-2714bb-0-P582</t>
  </si>
  <si>
    <t>Q142-P35-Q158768-621b9d2d-0-P805</t>
  </si>
  <si>
    <t>Q142-P35-Q158768-621b9d2d-0-P805-ckgP1</t>
  </si>
  <si>
    <t>Q142-P35-Q158772-17b8e938-0</t>
  </si>
  <si>
    <t>Q158772</t>
  </si>
  <si>
    <t>Vincent Auriol</t>
  </si>
  <si>
    <t>Q142-P35-Q158772-17b8e938-0-P580-95322a-0</t>
  </si>
  <si>
    <t>^1947-01-16T00:00:00Z/11</t>
  </si>
  <si>
    <t>Q142-P35-Q158772-17b8e938-0-P580-95322a-0-P580</t>
  </si>
  <si>
    <t>Q142-P35-Q158772-17b8e938-0-P582-56791e-0</t>
  </si>
  <si>
    <t>Q142-P35-Q158772-17b8e938-0-P582-56791e-0-P582</t>
  </si>
  <si>
    <t>Q142-P35-Q158772-17b8e938-0-P805</t>
  </si>
  <si>
    <t>Q142-P35-Q158772-17b8e938-0-P805-ckgP1</t>
  </si>
  <si>
    <t>Q142-P35-Q2038-05fdabcc-0</t>
  </si>
  <si>
    <t>Q2038</t>
  </si>
  <si>
    <t>François Mitterrand</t>
  </si>
  <si>
    <t>Q142-P35-Q2038-05fdabcc-0-P580-345805-0</t>
  </si>
  <si>
    <t>^1981-05-21T00:00:00Z/11</t>
  </si>
  <si>
    <t>Q142-P35-Q2038-05fdabcc-0-P580-345805-0-P580</t>
  </si>
  <si>
    <t>Q142-P35-Q2038-05fdabcc-0-P582-71594d-0</t>
  </si>
  <si>
    <t>^1995-05-17T00:00:00Z/11</t>
  </si>
  <si>
    <t>Q142-P35-Q2038-05fdabcc-0-P582-71594d-0-P582</t>
  </si>
  <si>
    <t>Q142-P35-Q2038-05fdabcc-0-P805</t>
  </si>
  <si>
    <t>Q142-P35-Q2038-05fdabcc-0-P805-ckgP1</t>
  </si>
  <si>
    <t>Q142-P35-Q2042-961b77f2-0</t>
  </si>
  <si>
    <t>Q2042</t>
  </si>
  <si>
    <t>Charles de Gaulle</t>
  </si>
  <si>
    <t>Q142-P35-Q2042-961b77f2-0-P580-2714bb-0</t>
  </si>
  <si>
    <t>Q142-P35-Q2042-961b77f2-0-P580-2714bb-0-P580</t>
  </si>
  <si>
    <t>Q142-P35-Q2042-961b77f2-0-P582-fbfbaa-0</t>
  </si>
  <si>
    <t>Q142-P35-Q2042-961b77f2-0-P582-fbfbaa-0-P582</t>
  </si>
  <si>
    <t>Q142-P35-Q2042-961b77f2-0-P805</t>
  </si>
  <si>
    <t>Q142-P35-Q2042-961b77f2-0-P805-ckgP1</t>
  </si>
  <si>
    <t>Q142-P35-Q2105-e65f3398-0</t>
  </si>
  <si>
    <t>Q2105</t>
  </si>
  <si>
    <t>Jacques Chirac</t>
  </si>
  <si>
    <t>Q142-P35-Q2105-e65f3398-0-P580-71594d-0</t>
  </si>
  <si>
    <t>Q142-P35-Q2105-e65f3398-0-P580-71594d-0-P580</t>
  </si>
  <si>
    <t>Q142-P35-Q2105-e65f3398-0-P582-253b00-0</t>
  </si>
  <si>
    <t>^2007-05-16T00:00:00Z/11</t>
  </si>
  <si>
    <t>Q142-P35-Q2105-e65f3398-0-P582-253b00-0-P582</t>
  </si>
  <si>
    <t>Q142-P35-Q2105-e65f3398-0-P805</t>
  </si>
  <si>
    <t>Q142-P35-Q2105-e65f3398-0-P805-ckgP1</t>
  </si>
  <si>
    <t>Q142-P35-Q2124-17bf43e7-0</t>
  </si>
  <si>
    <t>Q2124</t>
  </si>
  <si>
    <t>Valéry Giscard d\'Estaing</t>
  </si>
  <si>
    <t>Q142-P35-Q2124-17bf43e7-0-P580-605860-0</t>
  </si>
  <si>
    <t>Q142-P35-Q2124-17bf43e7-0-P580-605860-0-P580</t>
  </si>
  <si>
    <t>Q142-P35-Q2124-17bf43e7-0-P582-345805-0</t>
  </si>
  <si>
    <t>Q142-P35-Q2124-17bf43e7-0-P582-345805-0-P582</t>
  </si>
  <si>
    <t>Q142-P35-Q2124-17bf43e7-0-P805</t>
  </si>
  <si>
    <t>Q142-P35-Q2124-17bf43e7-0-P805-ckgP1</t>
  </si>
  <si>
    <t>Q142-P35-Q2185-e26577be-0</t>
  </si>
  <si>
    <t>Q2185</t>
  </si>
  <si>
    <t>Georges Pompidou</t>
  </si>
  <si>
    <t>Q142-P35-Q2185-e26577be-0-P580-d45524-0</t>
  </si>
  <si>
    <t>Q142-P35-Q2185-e26577be-0-P580-d45524-0-P580</t>
  </si>
  <si>
    <t>Q142-P35-Q2185-e26577be-0-P582-f23da8-0</t>
  </si>
  <si>
    <t>Q142-P35-Q2185-e26577be-0-P582-f23da8-0-P582</t>
  </si>
  <si>
    <t>Q142-P35-Q2185-e26577be-0-P805</t>
  </si>
  <si>
    <t>Q142-P35-Q2185-e26577be-0-P805-ckgP1</t>
  </si>
  <si>
    <t>Q142-P35-Q3052772-cb73d9ed-0</t>
  </si>
  <si>
    <t>Q3052772</t>
  </si>
  <si>
    <t>Emmanuel Macron</t>
  </si>
  <si>
    <t>Q142-P35-Q3052772-cb73d9ed-0-P580-e19ae9-0</t>
  </si>
  <si>
    <t>Q142-P35-Q3052772-cb73d9ed-0-P580-e19ae9-0-P580</t>
  </si>
  <si>
    <t>Q142-P35-Q3052772-cb73d9ed-0-P805</t>
  </si>
  <si>
    <t>Q142-P35-Q3052772-cb73d9ed-0-P805-ckgP1</t>
  </si>
  <si>
    <t>Q142-P35-Q329-a0397f0b-0</t>
  </si>
  <si>
    <t>Q329</t>
  </si>
  <si>
    <t>Nicolas Sarkozy</t>
  </si>
  <si>
    <t>Q142-P35-Q329-a0397f0b-0-P580-253b00-0</t>
  </si>
  <si>
    <t>Q142-P35-Q329-a0397f0b-0-P580-253b00-0-P580</t>
  </si>
  <si>
    <t>Q142-P35-Q329-a0397f0b-0-P582-759664-0</t>
  </si>
  <si>
    <t>Q142-P35-Q329-a0397f0b-0-P582-759664-0-P582</t>
  </si>
  <si>
    <t>Q142-P35-Q329-a0397f0b-0-P805</t>
  </si>
  <si>
    <t>Q142-P35-Q329-a0397f0b-0-P805-ckgP1</t>
  </si>
  <si>
    <t>Q142-P1313-Q3409212-6ccce57f-0</t>
  </si>
  <si>
    <t>Q3409212</t>
  </si>
  <si>
    <t>President of the Council</t>
  </si>
  <si>
    <t>Q142-P1313-Q3409212-6ccce57f-0-P580</t>
  </si>
  <si>
    <t>Q142-P1313-Q3409212-6ccce57f-0-P580-ckgT1</t>
  </si>
  <si>
    <t>Q142-P1313-Q3409212-6ccce57f-0-P582-c38677-0</t>
  </si>
  <si>
    <t>^1947-01-22T00:00:00Z/11</t>
  </si>
  <si>
    <t>Q142-P1313-Q3409212-6ccce57f-0-P582-c38677-0-P582</t>
  </si>
  <si>
    <t>Q142-P1313-Q3409212-6ccce57f-0-P805</t>
  </si>
  <si>
    <t>Q142-P1313-Q3409212-6ccce57f-0-P805-ckgP1</t>
  </si>
  <si>
    <t>Q142-P1313-Q1587677-c01905ab-0</t>
  </si>
  <si>
    <t>Q1587677</t>
  </si>
  <si>
    <t>Prime Minister of France</t>
  </si>
  <si>
    <t>Q142-P1313-Q1587677-c01905ab-0-P580-2714bb-0</t>
  </si>
  <si>
    <t>Q142-P1313-Q1587677-c01905ab-0-P580-2714bb-0-P580</t>
  </si>
  <si>
    <t>Q142-P1313-Q1587677-c01905ab-0-P805</t>
  </si>
  <si>
    <t>Q142-P1313-Q1587677-c01905ab-0-P805-ckgP1</t>
  </si>
  <si>
    <t>Q142-P6-Q101410-5d924d57-0</t>
  </si>
  <si>
    <t>Q101410</t>
  </si>
  <si>
    <t>François Fillon</t>
  </si>
  <si>
    <t>Q142-P6-Q101410-5d924d57-0-P580-46661c-0</t>
  </si>
  <si>
    <t>^2007-05-17T00:00:00Z/11</t>
  </si>
  <si>
    <t>Q142-P6-Q101410-5d924d57-0-P580-46661c-0-P580</t>
  </si>
  <si>
    <t>Q142-P6-Q101410-5d924d57-0-P582-fb44c9-0</t>
  </si>
  <si>
    <t>^2012-05-10T00:00:00Z/11</t>
  </si>
  <si>
    <t>Q142-P6-Q101410-5d924d57-0-P582-fb44c9-0-P582</t>
  </si>
  <si>
    <t>Q142-P6-Q101410-5d924d57-0-P805</t>
  </si>
  <si>
    <t>Q142-P6-Q101410-5d924d57-0-P805-ckgP1</t>
  </si>
  <si>
    <t>Q142-P6-Q101410-5d924d57-0-Q142-P1313-Q1587677-c01905ab-0</t>
  </si>
  <si>
    <t>Q142-P6-Q101410-5d924d57-0-Q142-P1313-Q1587677-c01905ab-0-ckgT1</t>
  </si>
  <si>
    <t>Q142-P6-Q10287-c45a4a00-0</t>
  </si>
  <si>
    <t>Q10287</t>
  </si>
  <si>
    <t>Manuel Valls</t>
  </si>
  <si>
    <t>Q142-P6-Q10287-c45a4a00-0-P580-4f3177-0</t>
  </si>
  <si>
    <t>^2014-03-31T00:00:00Z/11</t>
  </si>
  <si>
    <t>Q142-P6-Q10287-c45a4a00-0-P580-4f3177-0-P580</t>
  </si>
  <si>
    <t>Q142-P6-Q10287-c45a4a00-0-P582-f6c192-0</t>
  </si>
  <si>
    <t>^2016-12-06T00:00:00Z/11</t>
  </si>
  <si>
    <t>Q142-P6-Q10287-c45a4a00-0-P582-f6c192-0-P582</t>
  </si>
  <si>
    <t>Q142-P6-Q10287-c45a4a00-0-P805</t>
  </si>
  <si>
    <t>Q142-P6-Q10287-c45a4a00-0-P805-ckgP1</t>
  </si>
  <si>
    <t>Q142-P6-Q10287-c45a4a00-0-Q142-P1313-Q1587677-c01905ab-0</t>
  </si>
  <si>
    <t>Q142-P6-Q10287-c45a4a00-0-Q142-P1313-Q1587677-c01905ab-0-ckgT1</t>
  </si>
  <si>
    <t>Q142-P6-Q20020731-552fca95-0</t>
  </si>
  <si>
    <t>Q20020731</t>
  </si>
  <si>
    <t>Élisabeth Borne</t>
  </si>
  <si>
    <t>Q142-P6-Q20020731-552fca95-0-P580-04c78b-0</t>
  </si>
  <si>
    <t>^2022-05-16T00:00:00Z/11</t>
  </si>
  <si>
    <t>Q142-P6-Q20020731-552fca95-0-P580-04c78b-0-P580</t>
  </si>
  <si>
    <t>Q142-P6-Q20020731-552fca95-0-P805</t>
  </si>
  <si>
    <t>Q142-P6-Q20020731-552fca95-0-P805-ckgP1</t>
  </si>
  <si>
    <t>Q142-P6-Q20020731-552fca95-0-Q142-P1313-Q1587677-c01905ab-0</t>
  </si>
  <si>
    <t>Q142-P6-Q20020731-552fca95-0-Q142-P1313-Q1587677-c01905ab-0-ckgT1</t>
  </si>
  <si>
    <t>Q142-P6-Q3171170-af62d6b4-0</t>
  </si>
  <si>
    <t>Q3171170</t>
  </si>
  <si>
    <t>Jean Castex</t>
  </si>
  <si>
    <t>Q142-P6-Q3171170-af62d6b4-0-P580-cafd47-0</t>
  </si>
  <si>
    <t>^2020-07-03T00:00:00Z/11</t>
  </si>
  <si>
    <t>Q142-P6-Q3171170-af62d6b4-0-P580-cafd47-0-P580</t>
  </si>
  <si>
    <t>Q142-P6-Q3171170-af62d6b4-0-P582-04c78b-0</t>
  </si>
  <si>
    <t>Q142-P6-Q3171170-af62d6b4-0-P582-04c78b-0-P582</t>
  </si>
  <si>
    <t>Q142-P6-Q3171170-af62d6b4-0-P805</t>
  </si>
  <si>
    <t>Q142-P6-Q3171170-af62d6b4-0-P805-ckgP1</t>
  </si>
  <si>
    <t>Q142-P6-Q3171170-af62d6b4-0-Q142-P1313-Q1587677-c01905ab-0</t>
  </si>
  <si>
    <t>Q142-P6-Q3171170-af62d6b4-0-Q142-P1313-Q1587677-c01905ab-0-ckgT1</t>
  </si>
  <si>
    <t>Q142-P6-Q3579995-d8b41bd5-0</t>
  </si>
  <si>
    <t>Q3579995</t>
  </si>
  <si>
    <t>Édouard Philippe</t>
  </si>
  <si>
    <t>Q142-P6-Q3579995-d8b41bd5-0-P580-d7da1b-0</t>
  </si>
  <si>
    <t>^2017-05-15T00:00:00Z/11</t>
  </si>
  <si>
    <t>Q142-P6-Q3579995-d8b41bd5-0-P580-d7da1b-0-P580</t>
  </si>
  <si>
    <t>Q142-P6-Q3579995-d8b41bd5-0-P582-29b076-0</t>
  </si>
  <si>
    <t>^2020-07-02T00:00:00Z/11</t>
  </si>
  <si>
    <t>Q142-P6-Q3579995-d8b41bd5-0-P582-29b076-0-P582</t>
  </si>
  <si>
    <t>Q142-P6-Q3579995-d8b41bd5-0-P805</t>
  </si>
  <si>
    <t>Q142-P6-Q3579995-d8b41bd5-0-P805-ckgP1</t>
  </si>
  <si>
    <t>Q142-P6-Q3579995-d8b41bd5-0-Q142-P1313-Q1587677-c01905ab-0</t>
  </si>
  <si>
    <t>Q142-P6-Q3579995-d8b41bd5-0-Q142-P1313-Q1587677-c01905ab-0-ckgT1</t>
  </si>
  <si>
    <t>Q142-P6-Q560890-68ea0680-0</t>
  </si>
  <si>
    <t>Q560890</t>
  </si>
  <si>
    <t>Bernard Cazeneuve</t>
  </si>
  <si>
    <t>Q142-P6-Q560890-68ea0680-0-P580-f6c192-0</t>
  </si>
  <si>
    <t>Q142-P6-Q560890-68ea0680-0-P580-f6c192-0-P580</t>
  </si>
  <si>
    <t>Q142-P6-Q560890-68ea0680-0-P582-a02c85-0</t>
  </si>
  <si>
    <t>^2017-05-10T00:00:00Z/11</t>
  </si>
  <si>
    <t>Q142-P6-Q560890-68ea0680-0-P582-a02c85-0-P582</t>
  </si>
  <si>
    <t>Q142-P6-Q560890-68ea0680-0-P805</t>
  </si>
  <si>
    <t>Q142-P6-Q560890-68ea0680-0-P805-ckgP1</t>
  </si>
  <si>
    <t>Q142-P6-Q560890-68ea0680-0-Q142-P1313-Q1587677-c01905ab-0</t>
  </si>
  <si>
    <t>Q142-P6-Q560890-68ea0680-0-Q142-P1313-Q1587677-c01905ab-0-ckgT1</t>
  </si>
  <si>
    <t>Q142-P6-Q7711-54c13638-0</t>
  </si>
  <si>
    <t>Q7711</t>
  </si>
  <si>
    <t>Jean-Marc Ayrault</t>
  </si>
  <si>
    <t>Q142-P6-Q7711-54c13638-0-P580-27d9eb-0</t>
  </si>
  <si>
    <t>^2012-05-16T00:00:00Z/11</t>
  </si>
  <si>
    <t>Q142-P6-Q7711-54c13638-0-P580-27d9eb-0-P580</t>
  </si>
  <si>
    <t>Q142-P6-Q7711-54c13638-0-P582-4f3177-0</t>
  </si>
  <si>
    <t>Q142-P6-Q7711-54c13638-0-P582-4f3177-0-P582</t>
  </si>
  <si>
    <t>Q142-P6-Q7711-54c13638-0-P805</t>
  </si>
  <si>
    <t>Q142-P6-Q7711-54c13638-0-P805-ckgP1</t>
  </si>
  <si>
    <t>Q142-P6-Q7711-54c13638-0-Q142-P1313-Q1587677-c01905ab-0</t>
  </si>
  <si>
    <t>Q142-P6-Q7711-54c13638-0-Q142-P1313-Q1587677-c01905ab-0-ckgT1</t>
  </si>
  <si>
    <t>France_Leaders-K4-all.tsv</t>
  </si>
  <si>
    <t>Q16-P1906-Q14931511-c3c85b99-0</t>
  </si>
  <si>
    <t>Q16</t>
  </si>
  <si>
    <t>Canada'@en</t>
  </si>
  <si>
    <t>office held by head of state'@en</t>
  </si>
  <si>
    <t>Q14931511</t>
  </si>
  <si>
    <t>monarch of Canada'@en</t>
  </si>
  <si>
    <t>Q16-P1906-Q14931511-c3c85b99-0-P580-b98811-0</t>
  </si>
  <si>
    <t>^1931-01-01T00:00:00Z/9</t>
  </si>
  <si>
    <t>Q16-P1906-Q14931511-c3c85b99-0-P580-b98811-0-P580</t>
  </si>
  <si>
    <t>Q16-P1906-Q14931511-c3c85b99-0-P805</t>
  </si>
  <si>
    <t>statement is subject of'@en</t>
  </si>
  <si>
    <t>Q16-P1906-Q14931511-c3c85b99-0-P805-ckgP1</t>
  </si>
  <si>
    <t>Q16-P1906-Q9134365-c91d1868-0</t>
  </si>
  <si>
    <t>Q9134365</t>
  </si>
  <si>
    <t>monarch of the United Kingdom'@en</t>
  </si>
  <si>
    <t>Q16-P1906-Q9134365-c91d1868-0-P580-e2a556-0</t>
  </si>
  <si>
    <t>^1867-07-01T00:00:00Z/11</t>
  </si>
  <si>
    <t>Q16-P1906-Q9134365-c91d1868-0-P580-e2a556-0-P580</t>
  </si>
  <si>
    <t>Q16-P1906-Q9134365-c91d1868-0-P582-b98811-0</t>
  </si>
  <si>
    <t>end time'@en</t>
  </si>
  <si>
    <t>Q16-P1906-Q9134365-c91d1868-0-P582-b98811-0-P582</t>
  </si>
  <si>
    <t>Q16-P1906-Q9134365-c91d1868-0-P805</t>
  </si>
  <si>
    <t>Q16-P1906-Q9134365-c91d1868-0-P805-ckgP1</t>
  </si>
  <si>
    <t>Q16-P35-Q20875-ee647ff7-0</t>
  </si>
  <si>
    <t>head of state'@en</t>
  </si>
  <si>
    <t>Q20875</t>
  </si>
  <si>
    <t>Edward VII'@en</t>
  </si>
  <si>
    <t>Q16-P35-Q20875-ee647ff7-0-P580-a6a4d4-0</t>
  </si>
  <si>
    <t>^1901-01-22T00:00:00Z/11</t>
  </si>
  <si>
    <t>Q16-P35-Q20875-ee647ff7-0-P580-a6a4d4-0-P580</t>
  </si>
  <si>
    <t>Q16-P35-Q20875-ee647ff7-0-P582-3813a8-0</t>
  </si>
  <si>
    <t>^1910-05-06T00:00:00Z/11</t>
  </si>
  <si>
    <t>Q16-P35-Q20875-ee647ff7-0-P582-3813a8-0-P582</t>
  </si>
  <si>
    <t>Q16-P35-Q20875-ee647ff7-0-P805</t>
  </si>
  <si>
    <t>Q16-P35-Q20875-ee647ff7-0-P805-ckgP1</t>
  </si>
  <si>
    <t>Q16-P35-Q20875-ee647ff7-0-Q16-P1906-Q9134365-c91d1868-0</t>
  </si>
  <si>
    <t>Q16-P35-Q20875-ee647ff7-0-Q16-P1906-Q9134365-c91d1868-0-ckgT1</t>
  </si>
  <si>
    <t>Q16-P35-Q269412-a96aeea9-0</t>
  </si>
  <si>
    <t>Q269412</t>
  </si>
  <si>
    <t>George V'@en</t>
  </si>
  <si>
    <t>Q16-P35-Q269412-a96aeea9-0-P580-3813a8-0</t>
  </si>
  <si>
    <t>Q16-P35-Q269412-a96aeea9-0-P580-3813a8-0-P580</t>
  </si>
  <si>
    <t>Q16-P35-Q269412-a96aeea9-0-P582-0105d9-0</t>
  </si>
  <si>
    <t>^1936-01-20T00:00:00Z/11</t>
  </si>
  <si>
    <t>Q16-P35-Q269412-a96aeea9-0-P582-0105d9-0-P582</t>
  </si>
  <si>
    <t>Q16-P35-Q269412-a96aeea9-0-P805</t>
  </si>
  <si>
    <t>Q16-P35-Q269412-a96aeea9-0-P805-ckgP1</t>
  </si>
  <si>
    <t>Q16-P35-Q269412-a96aeea9-0-Q16-P1906-Q14931511-c3c85b99-0</t>
  </si>
  <si>
    <t>Q16-P35-Q269412-a96aeea9-0-Q16-P1906-Q14931511-c3c85b99-0-ckgT1</t>
  </si>
  <si>
    <t>Q16-P35-Q269412-a96aeea9-0-Q16-P1906-Q9134365-c91d1868-0</t>
  </si>
  <si>
    <t>Q16-P35-Q269412-a96aeea9-0-Q16-P1906-Q9134365-c91d1868-0-ckgT1</t>
  </si>
  <si>
    <t>Q16-P35-Q280856-2ca68963-0</t>
  </si>
  <si>
    <t>Q280856</t>
  </si>
  <si>
    <t>George VI'@en</t>
  </si>
  <si>
    <t>Q16-P35-Q280856-2ca68963-0-P580-27dd2e-0</t>
  </si>
  <si>
    <t>^1936-12-11T00:00:00Z/11</t>
  </si>
  <si>
    <t>Q16-P35-Q280856-2ca68963-0-P580-27dd2e-0-P580</t>
  </si>
  <si>
    <t>Q16-P35-Q280856-2ca68963-0-P582-6e5c60-0</t>
  </si>
  <si>
    <t>^1952-02-06T00:00:00Z/11</t>
  </si>
  <si>
    <t>Q16-P35-Q280856-2ca68963-0-P582-6e5c60-0-P582</t>
  </si>
  <si>
    <t>Q16-P35-Q280856-2ca68963-0-P805</t>
  </si>
  <si>
    <t>Q16-P35-Q280856-2ca68963-0-P805-ckgP1</t>
  </si>
  <si>
    <t>Q16-P35-Q280856-2ca68963-0-Q16-P1906-Q14931511-c3c85b99-0</t>
  </si>
  <si>
    <t>Q16-P35-Q280856-2ca68963-0-Q16-P1906-Q14931511-c3c85b99-0-ckgT1</t>
  </si>
  <si>
    <t>Q16-P35-Q590227-a62ad842-0</t>
  </si>
  <si>
    <t>Q590227</t>
  </si>
  <si>
    <t>Edward VIII'@en</t>
  </si>
  <si>
    <t>Q16-P35-Q590227-a62ad842-0-P580-0105d9-0</t>
  </si>
  <si>
    <t>Q16-P35-Q590227-a62ad842-0-P580-0105d9-0-P580</t>
  </si>
  <si>
    <t>Q16-P35-Q590227-a62ad842-0-P582-27dd2e-0</t>
  </si>
  <si>
    <t>Q16-P35-Q590227-a62ad842-0-P582-27dd2e-0-P582</t>
  </si>
  <si>
    <t>Q16-P35-Q590227-a62ad842-0-P805</t>
  </si>
  <si>
    <t>Q16-P35-Q590227-a62ad842-0-P805-ckgP1</t>
  </si>
  <si>
    <t>Q16-P35-Q590227-a62ad842-0-Q16-P1906-Q14931511-c3c85b99-0</t>
  </si>
  <si>
    <t>Q16-P35-Q590227-a62ad842-0-Q16-P1906-Q14931511-c3c85b99-0-ckgT1</t>
  </si>
  <si>
    <t>Q16-P35-Q9439-41fd24f9-0</t>
  </si>
  <si>
    <t>Q9439</t>
  </si>
  <si>
    <t>Queen Victoria'@en</t>
  </si>
  <si>
    <t>Q16-P35-Q9439-41fd24f9-0-P580-e2a556-0</t>
  </si>
  <si>
    <t>Q16-P35-Q9439-41fd24f9-0-P580-e2a556-0-P580</t>
  </si>
  <si>
    <t>Q16-P35-Q9439-41fd24f9-0-P582-3813a8-0</t>
  </si>
  <si>
    <t>Q16-P35-Q9439-41fd24f9-0-P582-3813a8-0-P582</t>
  </si>
  <si>
    <t>Q16-P35-Q9439-41fd24f9-0-P805</t>
  </si>
  <si>
    <t>Q16-P35-Q9439-41fd24f9-0-P805-ckgP1</t>
  </si>
  <si>
    <t>Q16-P35-Q9439-41fd24f9-0-Q16-P1906-Q9134365-c91d1868-0</t>
  </si>
  <si>
    <t>Q16-P35-Q9439-41fd24f9-0-Q16-P1906-Q9134365-c91d1868-0-ckgT1</t>
  </si>
  <si>
    <t>Q16-P35-Q9682-213e563b-0</t>
  </si>
  <si>
    <t>Q9682</t>
  </si>
  <si>
    <t>Elizabeth II'@en</t>
  </si>
  <si>
    <t>Q16-P35-Q9682-213e563b-0-P580-6e5c60-0</t>
  </si>
  <si>
    <t>Q16-P35-Q9682-213e563b-0-P580-6e5c60-0-P580</t>
  </si>
  <si>
    <t>Q16-P35-Q9682-213e563b-0-P805</t>
  </si>
  <si>
    <t>Q16-P35-Q9682-213e563b-0-P805-ckgP1</t>
  </si>
  <si>
    <t>Q16-P35-Q9682-213e563b-0-Q16-P1906-Q14931511-c3c85b99-0</t>
  </si>
  <si>
    <t>Q16-P35-Q9682-213e563b-0-Q16-P1906-Q14931511-c3c85b99-0-ckgT1</t>
  </si>
  <si>
    <t>Q16-P1313-Q839078-ca6f606e-0</t>
  </si>
  <si>
    <t>office held by head of government'@en</t>
  </si>
  <si>
    <t>Q839078</t>
  </si>
  <si>
    <t>Prime Minister of Canada'@en</t>
  </si>
  <si>
    <t>Q16-P1313-Q839078-ca6f606e-0-P580</t>
  </si>
  <si>
    <t>Q16-P1313-Q839078-ca6f606e-0-P580-ckgT1</t>
  </si>
  <si>
    <t>Q16-P1313-Q839078-ca6f606e-0-P805</t>
  </si>
  <si>
    <t>Q16-P1313-Q839078-ca6f606e-0-P805-ckgP1</t>
  </si>
  <si>
    <t>Q16-P6-Q128633-a930c997-0</t>
  </si>
  <si>
    <t>head of government'@en</t>
  </si>
  <si>
    <t>Q128633</t>
  </si>
  <si>
    <t>William Lyon Mackenzie King'@en</t>
  </si>
  <si>
    <t>Q16-P6-Q128633-a930c997-0-P580-a73303-0</t>
  </si>
  <si>
    <t>^1926-09-25T00:00:00Z/11</t>
  </si>
  <si>
    <t>Q16-P6-Q128633-a930c997-0-P580-a73303-0-P580</t>
  </si>
  <si>
    <t>Q16-P6-Q128633-a930c997-0-P582-0533c3-0</t>
  </si>
  <si>
    <t>^1930-08-07T00:00:00Z/11</t>
  </si>
  <si>
    <t>Q16-P6-Q128633-a930c997-0-P582-0533c3-0-P582</t>
  </si>
  <si>
    <t>Q16-P6-Q128633-a930c997-0-P805</t>
  </si>
  <si>
    <t>Q16-P6-Q128633-a930c997-0-P805-ckgP1</t>
  </si>
  <si>
    <t>Q16-P6-Q128633-b032db00-0</t>
  </si>
  <si>
    <t>Q16-P6-Q128633-b032db00-0-P580-a4014c-0</t>
  </si>
  <si>
    <t>^1935-10-23T00:00:00Z/11</t>
  </si>
  <si>
    <t>Q16-P6-Q128633-b032db00-0-P580-a4014c-0-P580</t>
  </si>
  <si>
    <t>Q16-P6-Q128633-b032db00-0-P582-f0c986-0</t>
  </si>
  <si>
    <t>^1948-11-15T00:00:00Z/11</t>
  </si>
  <si>
    <t>Q16-P6-Q128633-b032db00-0-P582-f0c986-0-P582</t>
  </si>
  <si>
    <t>Q16-P6-Q128633-b032db00-0-P805</t>
  </si>
  <si>
    <t>Q16-P6-Q128633-b032db00-0-P805-ckgP1</t>
  </si>
  <si>
    <t>Q16-P6-Q128633-d5ba36de-0</t>
  </si>
  <si>
    <t>Q16-P6-Q128633-d5ba36de-0-P580-beb662-0</t>
  </si>
  <si>
    <t>^1921-12-29T00:00:00Z/11</t>
  </si>
  <si>
    <t>Q16-P6-Q128633-d5ba36de-0-P580-beb662-0-P580</t>
  </si>
  <si>
    <t>Q16-P6-Q128633-d5ba36de-0-P582-eb7440-0</t>
  </si>
  <si>
    <t>^1926-06-28T00:00:00Z/11</t>
  </si>
  <si>
    <t>Q16-P6-Q128633-d5ba36de-0-P582-eb7440-0-P582</t>
  </si>
  <si>
    <t>Q16-P6-Q128633-d5ba36de-0-P805</t>
  </si>
  <si>
    <t>Q16-P6-Q128633-d5ba36de-0-P805-ckgP1</t>
  </si>
  <si>
    <t>Q16-P6-Q128702-bbab2954-0</t>
  </si>
  <si>
    <t>Q128702</t>
  </si>
  <si>
    <t>the man'@en</t>
  </si>
  <si>
    <t>Q16-P6-Q128702-bbab2954-0-P580-e2a556-0</t>
  </si>
  <si>
    <t>Q16-P6-Q128702-bbab2954-0-P580-e2a556-0-P580</t>
  </si>
  <si>
    <t>Q16-P6-Q128702-bbab2954-0-P582-d6a011-0</t>
  </si>
  <si>
    <t>^1873-11-05T00:00:00Z/11</t>
  </si>
  <si>
    <t>Q16-P6-Q128702-bbab2954-0-P582-d6a011-0-P582</t>
  </si>
  <si>
    <t>Q16-P6-Q128702-bbab2954-0-P805</t>
  </si>
  <si>
    <t>Q16-P6-Q128702-bbab2954-0-P805-ckgP1</t>
  </si>
  <si>
    <t>Q16-P6-Q128708-e9737048-0</t>
  </si>
  <si>
    <t>Q128708</t>
  </si>
  <si>
    <t>Alexander Mackenzie'@en</t>
  </si>
  <si>
    <t>Q16-P6-Q128708-e9737048-0-P580-e4babe-0</t>
  </si>
  <si>
    <t>^1873-11-07T00:00:00Z/11</t>
  </si>
  <si>
    <t>Q16-P6-Q128708-e9737048-0-P580-e4babe-0-P580</t>
  </si>
  <si>
    <t>Q16-P6-Q128708-e9737048-0-P582-b2e2ea-0</t>
  </si>
  <si>
    <t>^1878-10-08T00:00:00Z/11</t>
  </si>
  <si>
    <t>Q16-P6-Q128708-e9737048-0-P582-b2e2ea-0-P582</t>
  </si>
  <si>
    <t>Q16-P6-Q128708-e9737048-0-P805</t>
  </si>
  <si>
    <t>Q16-P6-Q128708-e9737048-0-P805-ckgP1</t>
  </si>
  <si>
    <t>Q16-P6-Q206-780016f3-0</t>
  </si>
  <si>
    <t>Q206</t>
  </si>
  <si>
    <t>Stephen Harper'@en</t>
  </si>
  <si>
    <t>Q16-P6-Q206-780016f3-0-P580-67adf5-0</t>
  </si>
  <si>
    <t>^2006-02-06T00:00:00Z/11</t>
  </si>
  <si>
    <t>Q16-P6-Q206-780016f3-0-P580-67adf5-0-P580</t>
  </si>
  <si>
    <t>Q16-P6-Q206-780016f3-0-P582-702a2d-0</t>
  </si>
  <si>
    <t>^2015-11-03T00:00:00Z/11</t>
  </si>
  <si>
    <t>Q16-P6-Q206-780016f3-0-P582-702a2d-0-P582</t>
  </si>
  <si>
    <t>Q16-P6-Q206-780016f3-0-P805</t>
  </si>
  <si>
    <t>Q16-P6-Q206-780016f3-0-P805-ckgP1</t>
  </si>
  <si>
    <t>Q16-P6-Q3099714-5d521cd7-0</t>
  </si>
  <si>
    <t>Q3099714</t>
  </si>
  <si>
    <t>Justin Trudeau'@en</t>
  </si>
  <si>
    <t>Q16-P6-Q3099714-5d521cd7-0-P580-6eb783-0</t>
  </si>
  <si>
    <t>^2015-11-04T00:00:00Z/11</t>
  </si>
  <si>
    <t>Q16-P6-Q3099714-5d521cd7-0-P580-6eb783-0-P580</t>
  </si>
  <si>
    <t>Q16-P6-Q3099714-5d521cd7-0-P805</t>
  </si>
  <si>
    <t>Q16-P6-Q3099714-5d521cd7-0-P805-ckgP1</t>
  </si>
  <si>
    <t>Canada_Leaders-K4-all.tsv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</si>
</sst>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FF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color rgb="FF4A86E8"/>
      <name val="Arial"/>
      <scheme val="minor"/>
    </font>
    <font>
      <sz val="9.0"/>
      <color rgb="FF4A86E8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sz val="9.0"/>
      <color rgb="FF0000FF"/>
      <name val="Arial"/>
      <scheme val="minor"/>
    </font>
    <font>
      <b/>
      <sz val="10.0"/>
      <color rgb="FF000000"/>
      <name val="Arial"/>
      <scheme val="minor"/>
    </font>
    <font>
      <b/>
      <sz val="9.0"/>
      <color theme="1"/>
      <name val="Arial"/>
      <scheme val="minor"/>
    </font>
    <font>
      <b/>
      <sz val="9.0"/>
      <color rgb="FF7E3794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quotePrefix="1"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Fill="1" applyFont="1"/>
    <xf borderId="4" fillId="3" fontId="0" numFmtId="0" xfId="0" applyAlignment="1" applyBorder="1" applyFill="1" applyFont="1">
      <alignment readingOrder="0"/>
    </xf>
    <xf borderId="0" fillId="3" fontId="0" numFmtId="0" xfId="0" applyAlignment="1" applyFont="1">
      <alignment readingOrder="0"/>
    </xf>
    <xf borderId="0" fillId="3" fontId="0" numFmtId="0" xfId="0" applyFont="1"/>
    <xf quotePrefix="1" borderId="0" fillId="3" fontId="0" numFmtId="0" xfId="0" applyAlignment="1" applyFont="1">
      <alignment readingOrder="0"/>
    </xf>
    <xf borderId="5" fillId="3" fontId="0" numFmtId="0" xfId="0" applyAlignment="1" applyBorder="1" applyFont="1">
      <alignment readingOrder="0"/>
    </xf>
    <xf borderId="6" fillId="2" fontId="0" numFmtId="0" xfId="0" applyAlignment="1" applyBorder="1" applyFont="1">
      <alignment readingOrder="0" vertical="center"/>
    </xf>
    <xf borderId="0" fillId="2" fontId="0" numFmtId="0" xfId="0" applyFont="1"/>
    <xf borderId="7" fillId="4" fontId="3" numFmtId="0" xfId="0" applyAlignment="1" applyBorder="1" applyFill="1" applyFont="1">
      <alignment readingOrder="0"/>
    </xf>
    <xf borderId="8" fillId="4" fontId="3" numFmtId="0" xfId="0" applyAlignment="1" applyBorder="1" applyFont="1">
      <alignment readingOrder="0"/>
    </xf>
    <xf borderId="8" fillId="4" fontId="3" numFmtId="0" xfId="0" applyBorder="1" applyFont="1"/>
    <xf borderId="9" fillId="4" fontId="3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10" fillId="0" fontId="4" numFmtId="0" xfId="0" applyBorder="1" applyFont="1"/>
    <xf borderId="0" fillId="2" fontId="3" numFmtId="0" xfId="0" applyFont="1"/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2" fillId="5" fontId="1" numFmtId="0" xfId="0" applyBorder="1" applyFont="1"/>
    <xf quotePrefix="1" borderId="2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quotePrefix="1" borderId="0" fillId="5" fontId="1" numFmtId="0" xfId="0" applyAlignment="1" applyFont="1">
      <alignment readingOrder="0"/>
    </xf>
    <xf borderId="6" fillId="2" fontId="1" numFmtId="0" xfId="0" applyAlignment="1" applyBorder="1" applyFont="1">
      <alignment readingOrder="0" vertical="center"/>
    </xf>
    <xf borderId="5" fillId="5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0" fillId="5" fontId="1" numFmtId="0" xfId="0" applyFont="1"/>
    <xf borderId="11" fillId="0" fontId="4" numFmtId="0" xfId="0" applyBorder="1" applyFont="1"/>
    <xf borderId="0" fillId="6" fontId="1" numFmtId="0" xfId="0" applyAlignment="1" applyFill="1" applyFont="1">
      <alignment readingOrder="0"/>
    </xf>
    <xf borderId="4" fillId="4" fontId="3" numFmtId="0" xfId="0" applyAlignment="1" applyBorder="1" applyFont="1">
      <alignment readingOrder="0"/>
    </xf>
    <xf borderId="0" fillId="4" fontId="3" numFmtId="0" xfId="0" applyFont="1"/>
    <xf borderId="5" fillId="4" fontId="3" numFmtId="0" xfId="0" applyAlignment="1" applyBorder="1" applyFont="1">
      <alignment readingOrder="0"/>
    </xf>
    <xf borderId="6" fillId="3" fontId="0" numFmtId="0" xfId="0" applyAlignment="1" applyBorder="1" applyFont="1">
      <alignment readingOrder="0"/>
    </xf>
    <xf borderId="11" fillId="4" fontId="3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" fillId="0" fontId="2" numFmtId="0" xfId="0" applyBorder="1" applyFont="1"/>
    <xf borderId="7" fillId="4" fontId="3" numFmtId="0" xfId="0" applyBorder="1" applyFont="1"/>
    <xf borderId="1" fillId="7" fontId="1" numFmtId="0" xfId="0" applyBorder="1" applyFill="1" applyFont="1"/>
    <xf borderId="2" fillId="7" fontId="1" numFmtId="0" xfId="0" applyAlignment="1" applyBorder="1" applyFont="1">
      <alignment readingOrder="0"/>
    </xf>
    <xf borderId="2" fillId="7" fontId="3" numFmtId="0" xfId="0" applyBorder="1" applyFont="1"/>
    <xf quotePrefix="1" borderId="2" fillId="7" fontId="1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quotePrefix="1" borderId="0" fillId="7" fontId="1" numFmtId="0" xfId="0" applyAlignment="1" applyFont="1">
      <alignment readingOrder="0"/>
    </xf>
    <xf borderId="4" fillId="7" fontId="1" numFmtId="0" xfId="0" applyBorder="1" applyFont="1"/>
    <xf borderId="0" fillId="7" fontId="3" numFmtId="0" xfId="0" applyFont="1"/>
    <xf borderId="5" fillId="7" fontId="1" numFmtId="0" xfId="0" applyAlignment="1" applyBorder="1" applyFont="1">
      <alignment readingOrder="0"/>
    </xf>
    <xf borderId="0" fillId="7" fontId="1" numFmtId="0" xfId="0" applyFont="1"/>
    <xf borderId="4" fillId="4" fontId="3" numFmtId="0" xfId="0" applyBorder="1" applyFont="1"/>
    <xf borderId="4" fillId="7" fontId="0" numFmtId="0" xfId="0" applyBorder="1" applyFont="1"/>
    <xf borderId="0" fillId="7" fontId="0" numFmtId="0" xfId="0" applyAlignment="1" applyFont="1">
      <alignment readingOrder="0"/>
    </xf>
    <xf borderId="0" fillId="7" fontId="0" numFmtId="0" xfId="0" applyFont="1"/>
    <xf quotePrefix="1" borderId="0" fillId="7" fontId="0" numFmtId="0" xfId="0" applyAlignment="1" applyFont="1">
      <alignment readingOrder="0"/>
    </xf>
    <xf borderId="5" fillId="7" fontId="0" numFmtId="0" xfId="0" applyAlignment="1" applyBorder="1" applyFont="1">
      <alignment readingOrder="0"/>
    </xf>
    <xf borderId="1" fillId="2" fontId="2" numFmtId="0" xfId="0" applyBorder="1" applyFont="1"/>
    <xf borderId="2" fillId="2" fontId="2" numFmtId="0" xfId="0" applyAlignment="1" applyBorder="1" applyFont="1">
      <alignment readingOrder="0"/>
    </xf>
    <xf borderId="2" fillId="2" fontId="2" numFmtId="0" xfId="0" applyBorder="1" applyFont="1"/>
    <xf quotePrefix="1"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quotePrefix="1" borderId="4" fillId="3" fontId="0" numFmtId="0" xfId="0" applyAlignment="1" applyBorder="1" applyFont="1">
      <alignment readingOrder="0"/>
    </xf>
    <xf borderId="1" fillId="7" fontId="0" numFmtId="0" xfId="0" applyBorder="1" applyFont="1"/>
    <xf borderId="2" fillId="7" fontId="0" numFmtId="0" xfId="0" applyAlignment="1" applyBorder="1" applyFont="1">
      <alignment readingOrder="0"/>
    </xf>
    <xf borderId="2" fillId="7" fontId="0" numFmtId="0" xfId="0" applyBorder="1" applyFont="1"/>
    <xf quotePrefix="1" borderId="2" fillId="7" fontId="0" numFmtId="0" xfId="0" applyAlignment="1" applyBorder="1" applyFont="1">
      <alignment readingOrder="0"/>
    </xf>
    <xf borderId="3" fillId="7" fontId="0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quotePrefix="1" borderId="2" fillId="0" fontId="7" numFmtId="0" xfId="0" applyAlignment="1" applyBorder="1" applyFont="1">
      <alignment readingOrder="0"/>
    </xf>
    <xf borderId="2" fillId="0" fontId="8" numFmtId="0" xfId="0" applyBorder="1" applyFont="1"/>
    <xf borderId="3" fillId="0" fontId="7" numFmtId="0" xfId="0" applyAlignment="1" applyBorder="1" applyFont="1">
      <alignment readingOrder="0"/>
    </xf>
    <xf quotePrefix="1" borderId="0" fillId="0" fontId="5" numFmtId="0" xfId="0" applyAlignment="1" applyFont="1">
      <alignment readingOrder="0"/>
    </xf>
    <xf borderId="4" fillId="3" fontId="5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  <xf borderId="0" fillId="3" fontId="9" numFmtId="0" xfId="0" applyFont="1"/>
    <xf quotePrefix="1" borderId="0" fillId="3" fontId="5" numFmtId="0" xfId="0" applyAlignment="1" applyFont="1">
      <alignment readingOrder="0"/>
    </xf>
    <xf borderId="5" fillId="3" fontId="5" numFmtId="0" xfId="0" applyAlignment="1" applyBorder="1" applyFont="1">
      <alignment readingOrder="0"/>
    </xf>
    <xf borderId="4" fillId="4" fontId="10" numFmtId="0" xfId="0" applyAlignment="1" applyBorder="1" applyFont="1">
      <alignment readingOrder="0"/>
    </xf>
    <xf borderId="0" fillId="4" fontId="10" numFmtId="0" xfId="0" applyAlignment="1" applyFont="1">
      <alignment readingOrder="0"/>
    </xf>
    <xf borderId="0" fillId="4" fontId="10" numFmtId="0" xfId="0" applyFont="1"/>
    <xf borderId="0" fillId="4" fontId="11" numFmtId="0" xfId="0" applyFont="1"/>
    <xf borderId="5" fillId="4" fontId="10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7" fillId="4" fontId="10" numFmtId="0" xfId="0" applyAlignment="1" applyBorder="1" applyFont="1">
      <alignment readingOrder="0"/>
    </xf>
    <xf borderId="8" fillId="4" fontId="10" numFmtId="0" xfId="0" applyAlignment="1" applyBorder="1" applyFont="1">
      <alignment readingOrder="0"/>
    </xf>
    <xf borderId="8" fillId="4" fontId="10" numFmtId="0" xfId="0" applyBorder="1" applyFont="1"/>
    <xf borderId="8" fillId="4" fontId="11" numFmtId="0" xfId="0" applyBorder="1" applyFont="1"/>
    <xf borderId="9" fillId="4" fontId="10" numFmtId="0" xfId="0" applyAlignment="1" applyBorder="1" applyFont="1">
      <alignment readingOrder="0"/>
    </xf>
    <xf borderId="1" fillId="7" fontId="5" numFmtId="0" xfId="0" applyAlignment="1" applyBorder="1" applyFont="1">
      <alignment readingOrder="0"/>
    </xf>
    <xf borderId="2" fillId="7" fontId="5" numFmtId="0" xfId="0" applyAlignment="1" applyBorder="1" applyFont="1">
      <alignment readingOrder="0"/>
    </xf>
    <xf quotePrefix="1" borderId="2" fillId="7" fontId="5" numFmtId="0" xfId="0" applyAlignment="1" applyBorder="1" applyFont="1">
      <alignment readingOrder="0"/>
    </xf>
    <xf borderId="2" fillId="7" fontId="9" numFmtId="0" xfId="0" applyBorder="1" applyFont="1"/>
    <xf borderId="3" fillId="7" fontId="5" numFmtId="0" xfId="0" applyAlignment="1" applyBorder="1" applyFont="1">
      <alignment readingOrder="0"/>
    </xf>
    <xf borderId="4" fillId="7" fontId="5" numFmtId="0" xfId="0" applyAlignment="1" applyBorder="1" applyFont="1">
      <alignment readingOrder="0"/>
    </xf>
    <xf borderId="0" fillId="7" fontId="5" numFmtId="0" xfId="0" applyAlignment="1" applyFont="1">
      <alignment readingOrder="0"/>
    </xf>
    <xf quotePrefix="1" borderId="0" fillId="7" fontId="5" numFmtId="0" xfId="0" applyAlignment="1" applyFont="1">
      <alignment readingOrder="0"/>
    </xf>
    <xf borderId="0" fillId="7" fontId="9" numFmtId="0" xfId="0" applyFont="1"/>
    <xf borderId="5" fillId="7" fontId="5" numFmtId="0" xfId="0" applyAlignment="1" applyBorder="1" applyFont="1">
      <alignment readingOrder="0"/>
    </xf>
    <xf borderId="0" fillId="0" fontId="6" numFmtId="0" xfId="0" applyFont="1"/>
    <xf borderId="0" fillId="2" fontId="1" numFmtId="0" xfId="0" applyAlignment="1" applyFont="1">
      <alignment readingOrder="0" vertical="center"/>
    </xf>
    <xf borderId="12" fillId="7" fontId="5" numFmtId="0" xfId="0" applyAlignment="1" applyBorder="1" applyFont="1">
      <alignment readingOrder="0"/>
    </xf>
    <xf borderId="13" fillId="7" fontId="5" numFmtId="0" xfId="0" applyAlignment="1" applyBorder="1" applyFont="1">
      <alignment readingOrder="0"/>
    </xf>
    <xf quotePrefix="1" borderId="13" fillId="7" fontId="5" numFmtId="0" xfId="0" applyAlignment="1" applyBorder="1" applyFont="1">
      <alignment readingOrder="0"/>
    </xf>
    <xf borderId="13" fillId="7" fontId="9" numFmtId="0" xfId="0" applyBorder="1" applyFont="1"/>
    <xf borderId="14" fillId="7" fontId="12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1" fillId="0" fontId="5" numFmtId="0" xfId="0" applyBorder="1" applyFont="1"/>
    <xf borderId="10" fillId="0" fontId="5" numFmtId="0" xfId="0" applyBorder="1" applyFont="1"/>
    <xf borderId="0" fillId="7" fontId="5" numFmtId="0" xfId="0" applyFont="1"/>
    <xf borderId="4" fillId="6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0" fillId="6" fontId="5" numFmtId="0" xfId="0" applyFont="1"/>
    <xf borderId="0" fillId="6" fontId="9" numFmtId="0" xfId="0" applyFont="1"/>
    <xf quotePrefix="1" borderId="0" fillId="6" fontId="5" numFmtId="0" xfId="0" applyAlignment="1" applyFont="1">
      <alignment readingOrder="0"/>
    </xf>
    <xf borderId="5" fillId="6" fontId="5" numFmtId="0" xfId="0" applyAlignment="1" applyBorder="1" applyFont="1">
      <alignment readingOrder="0"/>
    </xf>
    <xf borderId="0" fillId="2" fontId="0" numFmtId="0" xfId="0" applyAlignment="1" applyFont="1">
      <alignment readingOrder="0" vertical="center"/>
    </xf>
    <xf borderId="4" fillId="4" fontId="13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0" fillId="4" fontId="13" numFmtId="0" xfId="0" applyFont="1"/>
    <xf borderId="0" fillId="4" fontId="14" numFmtId="0" xfId="0" applyFont="1"/>
    <xf borderId="5" fillId="4" fontId="13" numFmtId="0" xfId="0" applyAlignment="1" applyBorder="1" applyFont="1">
      <alignment readingOrder="0"/>
    </xf>
    <xf borderId="7" fillId="4" fontId="13" numFmtId="0" xfId="0" applyAlignment="1" applyBorder="1" applyFont="1">
      <alignment readingOrder="0"/>
    </xf>
    <xf borderId="8" fillId="4" fontId="13" numFmtId="0" xfId="0" applyAlignment="1" applyBorder="1" applyFont="1">
      <alignment readingOrder="0"/>
    </xf>
    <xf borderId="8" fillId="4" fontId="13" numFmtId="0" xfId="0" applyBorder="1" applyFont="1"/>
    <xf borderId="8" fillId="4" fontId="14" numFmtId="0" xfId="0" applyBorder="1" applyFont="1"/>
    <xf borderId="9" fillId="4" fontId="13" numFmtId="0" xfId="0" applyAlignment="1" applyBorder="1" applyFont="1">
      <alignment readingOrder="0"/>
    </xf>
    <xf borderId="7" fillId="7" fontId="5" numFmtId="0" xfId="0" applyAlignment="1" applyBorder="1" applyFont="1">
      <alignment readingOrder="0"/>
    </xf>
    <xf borderId="8" fillId="7" fontId="5" numFmtId="0" xfId="0" applyAlignment="1" applyBorder="1" applyFont="1">
      <alignment readingOrder="0"/>
    </xf>
    <xf quotePrefix="1" borderId="8" fillId="7" fontId="5" numFmtId="0" xfId="0" applyAlignment="1" applyBorder="1" applyFont="1">
      <alignment readingOrder="0"/>
    </xf>
    <xf borderId="8" fillId="7" fontId="9" numFmtId="0" xfId="0" applyBorder="1" applyFont="1"/>
    <xf borderId="9" fillId="7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8" fillId="0" fontId="5" numFmtId="0" xfId="0" applyBorder="1" applyFont="1"/>
    <xf borderId="2" fillId="0" fontId="15" numFmtId="0" xfId="0" applyBorder="1" applyFont="1"/>
    <xf borderId="4" fillId="6" fontId="1" numFmtId="0" xfId="0" applyBorder="1" applyFont="1"/>
    <xf borderId="0" fillId="6" fontId="1" numFmtId="0" xfId="0" applyFont="1"/>
    <xf borderId="0" fillId="6" fontId="0" numFmtId="0" xfId="0" applyFont="1"/>
    <xf quotePrefix="1" borderId="0" fillId="6" fontId="1" numFmtId="0" xfId="0" applyAlignment="1" applyFont="1">
      <alignment readingOrder="0"/>
    </xf>
    <xf borderId="5" fillId="6" fontId="1" numFmtId="0" xfId="0" applyAlignment="1" applyBorder="1" applyFont="1">
      <alignment readingOrder="0"/>
    </xf>
    <xf quotePrefix="1" borderId="0" fillId="0" fontId="1" numFmtId="0" xfId="0" applyAlignment="1" applyFont="1">
      <alignment readingOrder="0"/>
    </xf>
    <xf borderId="0" fillId="4" fontId="3" numFmtId="0" xfId="0" applyFont="1"/>
    <xf borderId="0" fillId="7" fontId="0" numFmtId="0" xfId="0" applyFont="1"/>
    <xf borderId="11" fillId="2" fontId="0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4" fontId="3" numFmtId="0" xfId="0" applyBorder="1" applyFont="1"/>
    <xf borderId="10" fillId="2" fontId="0" numFmtId="0" xfId="0" applyAlignment="1" applyBorder="1" applyFont="1">
      <alignment readingOrder="0" vertical="center"/>
    </xf>
    <xf borderId="0" fillId="0" fontId="0" numFmtId="0" xfId="0" applyFont="1"/>
    <xf borderId="1" fillId="0" fontId="16" numFmtId="0" xfId="0" applyBorder="1" applyFont="1"/>
    <xf borderId="2" fillId="0" fontId="5" numFmtId="0" xfId="0" applyAlignment="1" applyBorder="1" applyFont="1">
      <alignment readingOrder="0"/>
    </xf>
    <xf quotePrefix="1" borderId="2" fillId="0" fontId="5" numFmtId="0" xfId="0" applyAlignment="1" applyBorder="1" applyFont="1">
      <alignment readingOrder="0"/>
    </xf>
    <xf borderId="2" fillId="0" fontId="17" numFmtId="0" xfId="0" applyBorder="1" applyFont="1"/>
    <xf borderId="5" fillId="7" fontId="13" numFmtId="0" xfId="0" applyAlignment="1" applyBorder="1" applyFont="1">
      <alignment readingOrder="0"/>
    </xf>
    <xf borderId="2" fillId="0" fontId="0" numFmtId="0" xfId="0" applyBorder="1" applyFont="1"/>
    <xf borderId="4" fillId="6" fontId="6" numFmtId="0" xfId="0" applyAlignment="1" applyBorder="1" applyFont="1">
      <alignment readingOrder="0"/>
    </xf>
    <xf borderId="0" fillId="6" fontId="10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10" numFmtId="0" xfId="0" applyFont="1"/>
    <xf quotePrefix="1" borderId="0" fillId="6" fontId="10" numFmtId="0" xfId="0" applyAlignment="1" applyFont="1">
      <alignment readingOrder="0"/>
    </xf>
    <xf borderId="5" fillId="6" fontId="6" numFmtId="0" xfId="0" applyAlignment="1" applyBorder="1" applyFont="1">
      <alignment readingOrder="0"/>
    </xf>
    <xf borderId="4" fillId="7" fontId="6" numFmtId="0" xfId="0" applyAlignment="1" applyBorder="1" applyFont="1">
      <alignment readingOrder="0"/>
    </xf>
    <xf borderId="0" fillId="7" fontId="6" numFmtId="0" xfId="0" applyAlignment="1" applyFont="1">
      <alignment readingOrder="0"/>
    </xf>
    <xf borderId="0" fillId="7" fontId="6" numFmtId="0" xfId="0" applyFont="1"/>
    <xf quotePrefix="1" borderId="0" fillId="7" fontId="6" numFmtId="0" xfId="0" applyAlignment="1" applyFont="1">
      <alignment readingOrder="0"/>
    </xf>
    <xf borderId="5" fillId="7" fontId="6" numFmtId="0" xfId="0" applyAlignment="1" applyBorder="1" applyFont="1">
      <alignment readingOrder="0"/>
    </xf>
    <xf quotePrefix="1" borderId="0" fillId="4" fontId="10" numFmtId="0" xfId="0" applyAlignment="1" applyFont="1">
      <alignment readingOrder="0"/>
    </xf>
    <xf borderId="4" fillId="3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quotePrefix="1" borderId="0" fillId="3" fontId="6" numFmtId="0" xfId="0" applyAlignment="1" applyFont="1">
      <alignment readingOrder="0"/>
    </xf>
    <xf borderId="5" fillId="3" fontId="6" numFmtId="0" xfId="0" applyAlignment="1" applyBorder="1" applyFont="1">
      <alignment readingOrder="0"/>
    </xf>
    <xf borderId="1" fillId="0" fontId="15" numFmtId="0" xfId="0" applyBorder="1" applyFont="1"/>
    <xf borderId="2" fillId="0" fontId="15" numFmtId="0" xfId="0" applyAlignment="1" applyBorder="1" applyFont="1">
      <alignment readingOrder="0"/>
    </xf>
    <xf quotePrefix="1" borderId="2" fillId="0" fontId="15" numFmtId="0" xfId="0" applyAlignment="1" applyBorder="1" applyFont="1">
      <alignment readingOrder="0"/>
    </xf>
    <xf borderId="3" fillId="0" fontId="15" numFmtId="0" xfId="0" applyAlignment="1" applyBorder="1" applyFont="1">
      <alignment readingOrder="0"/>
    </xf>
    <xf borderId="4" fillId="8" fontId="13" numFmtId="0" xfId="0" applyAlignment="1" applyBorder="1" applyFill="1" applyFont="1">
      <alignment readingOrder="0"/>
    </xf>
    <xf borderId="0" fillId="8" fontId="13" numFmtId="0" xfId="0" applyAlignment="1" applyFont="1">
      <alignment readingOrder="0"/>
    </xf>
    <xf borderId="0" fillId="8" fontId="13" numFmtId="0" xfId="0" applyFont="1"/>
    <xf borderId="5" fillId="8" fontId="13" numFmtId="0" xfId="0" applyAlignment="1" applyBorder="1" applyFont="1">
      <alignment readingOrder="0"/>
    </xf>
    <xf borderId="5" fillId="7" fontId="18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7" fillId="8" fontId="13" numFmtId="0" xfId="0" applyAlignment="1" applyBorder="1" applyFont="1">
      <alignment readingOrder="0"/>
    </xf>
    <xf borderId="8" fillId="8" fontId="13" numFmtId="0" xfId="0" applyAlignment="1" applyBorder="1" applyFont="1">
      <alignment readingOrder="0"/>
    </xf>
    <xf borderId="8" fillId="8" fontId="13" numFmtId="0" xfId="0" applyBorder="1" applyFont="1"/>
    <xf borderId="9" fillId="8" fontId="13" numFmtId="0" xfId="0" applyAlignment="1" applyBorder="1" applyFont="1">
      <alignment readingOrder="0"/>
    </xf>
    <xf borderId="0" fillId="7" fontId="20" numFmtId="0" xfId="0" applyAlignment="1" applyFont="1">
      <alignment readingOrder="0"/>
    </xf>
    <xf borderId="2" fillId="3" fontId="6" numFmtId="0" xfId="0" applyAlignment="1" applyBorder="1" applyFont="1">
      <alignment readingOrder="0"/>
    </xf>
    <xf borderId="0" fillId="3" fontId="0" numFmtId="0" xfId="0" applyFont="1"/>
    <xf borderId="5" fillId="3" fontId="0" numFmtId="0" xfId="0" applyBorder="1" applyFont="1"/>
    <xf borderId="3" fillId="2" fontId="5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5" fillId="3" fontId="1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ionsonline.org/oneworld/south_africa.htm" TargetMode="External"/><Relationship Id="rId2" Type="http://schemas.openxmlformats.org/officeDocument/2006/relationships/hyperlink" Target="https://www.nationsonline.org/oneworld/south_africa.htm" TargetMode="External"/><Relationship Id="rId3" Type="http://schemas.openxmlformats.org/officeDocument/2006/relationships/hyperlink" Target="https://www.nationsonline.org/oneworld/south_africa.ht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ionsonline.org/oneworld/israel.htm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hidden="1" min="2" max="2" width="33.75"/>
    <col customWidth="1" min="3" max="3" width="24.38"/>
    <col customWidth="1" hidden="1" min="4" max="4" width="28.88"/>
    <col customWidth="1" hidden="1" min="5" max="5" width="20.5"/>
    <col customWidth="1" min="6" max="6" width="26.88"/>
    <col hidden="1" min="7" max="7" width="12.63"/>
    <col customWidth="1" hidden="1" min="8" max="8" width="22.5"/>
    <col customWidth="1" min="9" max="9" width="23.75"/>
    <col customWidth="1" hidden="1" min="10" max="10" width="21.63"/>
    <col customWidth="1" hidden="1" min="11" max="11" width="20.5"/>
    <col customWidth="1" min="12" max="13" width="17.0"/>
    <col customWidth="1" min="14" max="14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tr">
        <f t="shared" ref="A2:A16" si="1">CONCATENATE("Q971WD-",ROW()-1)</f>
        <v>Q971WD-1</v>
      </c>
      <c r="B2" s="4" t="s">
        <v>11</v>
      </c>
      <c r="C2" s="5" t="str">
        <f t="shared" ref="C2:C16" si="2">IF(E2&lt;&gt;"", CONCATENATE(E2, " (", D2, ")"), CONCATENATE("Q971WD-",MATCH(D2, $B$1:$B$16, 0)-1))</f>
        <v>Republic of the Congo (Q971)</v>
      </c>
      <c r="D2" s="4" t="s">
        <v>12</v>
      </c>
      <c r="E2" s="6" t="s">
        <v>13</v>
      </c>
      <c r="F2" s="4" t="str">
        <f t="shared" ref="F2:F16" si="3">CONCATENATE(H2, " (", G2, ")")</f>
        <v>geoshape (P3896)</v>
      </c>
      <c r="G2" s="4" t="s">
        <v>14</v>
      </c>
      <c r="H2" s="6" t="s">
        <v>15</v>
      </c>
      <c r="I2" s="7" t="str">
        <f t="shared" ref="I2:I16" si="4">IF(K2&lt;&gt;"", CONCATENATE(K2, " (", J2, ")"), J2)</f>
        <v>Data:Republic of Congo.map</v>
      </c>
      <c r="J2" s="8" t="s">
        <v>16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 t="str">
        <f t="shared" si="1"/>
        <v>Q971WD-2</v>
      </c>
      <c r="B3" s="12" t="s">
        <v>17</v>
      </c>
      <c r="C3" s="13" t="str">
        <f t="shared" si="2"/>
        <v>Q971WD-1</v>
      </c>
      <c r="D3" s="12" t="s">
        <v>11</v>
      </c>
      <c r="E3" s="13"/>
      <c r="F3" s="12" t="str">
        <f t="shared" si="3"/>
        <v>point in time (P585)</v>
      </c>
      <c r="G3" s="12" t="s">
        <v>18</v>
      </c>
      <c r="H3" s="14" t="s">
        <v>19</v>
      </c>
      <c r="I3" s="15" t="str">
        <f t="shared" si="4"/>
        <v>unknown</v>
      </c>
      <c r="J3" s="12" t="s">
        <v>20</v>
      </c>
      <c r="K3" s="13"/>
      <c r="L3" s="16" t="s">
        <v>21</v>
      </c>
      <c r="N3" s="15" t="s">
        <v>22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>
      <c r="A4" s="18" t="str">
        <f t="shared" si="1"/>
        <v>Q971WD-3</v>
      </c>
      <c r="B4" s="19" t="s">
        <v>23</v>
      </c>
      <c r="C4" s="20" t="str">
        <f t="shared" si="2"/>
        <v>Q971WD-2</v>
      </c>
      <c r="D4" s="19" t="s">
        <v>17</v>
      </c>
      <c r="E4" s="20"/>
      <c r="F4" s="19" t="str">
        <f t="shared" si="3"/>
        <v>ckg:Context Type (ckgr9)</v>
      </c>
      <c r="G4" s="19" t="s">
        <v>24</v>
      </c>
      <c r="H4" s="19" t="s">
        <v>25</v>
      </c>
      <c r="I4" s="21" t="str">
        <f t="shared" si="4"/>
        <v>Temporal (ckgT1)</v>
      </c>
      <c r="J4" s="22" t="s">
        <v>26</v>
      </c>
      <c r="K4" s="22" t="s">
        <v>27</v>
      </c>
      <c r="L4" s="23"/>
      <c r="N4" s="22" t="s">
        <v>28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25" t="str">
        <f t="shared" si="1"/>
        <v>Q971WD-4</v>
      </c>
      <c r="B5" s="26" t="s">
        <v>29</v>
      </c>
      <c r="C5" s="27" t="str">
        <f t="shared" si="2"/>
        <v>Republic of the Congo (Q971)</v>
      </c>
      <c r="D5" s="26" t="s">
        <v>12</v>
      </c>
      <c r="E5" s="28" t="s">
        <v>13</v>
      </c>
      <c r="F5" s="26" t="str">
        <f t="shared" si="3"/>
        <v>instance of (P31)</v>
      </c>
      <c r="G5" s="26" t="s">
        <v>30</v>
      </c>
      <c r="H5" s="28" t="s">
        <v>31</v>
      </c>
      <c r="I5" s="29" t="str">
        <f t="shared" si="4"/>
        <v>sovereign state (Q3624078)</v>
      </c>
      <c r="J5" s="30" t="s">
        <v>32</v>
      </c>
      <c r="K5" s="31" t="s">
        <v>33</v>
      </c>
      <c r="L5" s="32" t="s">
        <v>34</v>
      </c>
      <c r="N5" s="33" t="s">
        <v>35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34" t="str">
        <f t="shared" si="1"/>
        <v>Q971WD-5</v>
      </c>
      <c r="B6" s="30" t="s">
        <v>36</v>
      </c>
      <c r="C6" s="35" t="str">
        <f t="shared" si="2"/>
        <v>Republic of the Congo (Q971)</v>
      </c>
      <c r="D6" s="30" t="s">
        <v>12</v>
      </c>
      <c r="E6" s="31" t="s">
        <v>13</v>
      </c>
      <c r="F6" s="30" t="str">
        <f t="shared" si="3"/>
        <v>instance of (P31)</v>
      </c>
      <c r="G6" s="30" t="s">
        <v>30</v>
      </c>
      <c r="H6" s="31" t="s">
        <v>31</v>
      </c>
      <c r="I6" s="33" t="str">
        <f t="shared" si="4"/>
        <v>country (Q6256)</v>
      </c>
      <c r="J6" s="30" t="s">
        <v>37</v>
      </c>
      <c r="K6" s="31" t="s">
        <v>38</v>
      </c>
      <c r="L6" s="36"/>
      <c r="N6" s="37" t="s">
        <v>39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34" t="str">
        <f t="shared" si="1"/>
        <v>Q971WD-6</v>
      </c>
      <c r="B7" s="30" t="s">
        <v>40</v>
      </c>
      <c r="C7" s="35" t="str">
        <f t="shared" si="2"/>
        <v>Republic of the Congo (Q971)</v>
      </c>
      <c r="D7" s="30" t="s">
        <v>12</v>
      </c>
      <c r="E7" s="31" t="s">
        <v>13</v>
      </c>
      <c r="F7" s="30" t="str">
        <f t="shared" si="3"/>
        <v>GeoNames ID (P1566)</v>
      </c>
      <c r="G7" s="30" t="s">
        <v>41</v>
      </c>
      <c r="H7" s="31" t="s">
        <v>42</v>
      </c>
      <c r="I7" s="33">
        <f t="shared" si="4"/>
        <v>2260494</v>
      </c>
      <c r="J7" s="30">
        <v>2260494.0</v>
      </c>
      <c r="K7" s="35"/>
      <c r="L7" s="3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38" t="str">
        <f t="shared" si="1"/>
        <v>Q971WD-7</v>
      </c>
      <c r="B8" s="22" t="s">
        <v>43</v>
      </c>
      <c r="C8" s="39" t="str">
        <f t="shared" si="2"/>
        <v>Q971WD-6</v>
      </c>
      <c r="D8" s="22" t="s">
        <v>40</v>
      </c>
      <c r="E8" s="39"/>
      <c r="F8" s="22" t="str">
        <f t="shared" si="3"/>
        <v>ckg:Determines (ckgr8)</v>
      </c>
      <c r="G8" s="22" t="s">
        <v>44</v>
      </c>
      <c r="H8" s="22" t="s">
        <v>45</v>
      </c>
      <c r="I8" s="40" t="str">
        <f t="shared" si="4"/>
        <v>Entity Identifier (ckgId)</v>
      </c>
      <c r="J8" s="22" t="s">
        <v>46</v>
      </c>
      <c r="K8" s="22" t="s">
        <v>47</v>
      </c>
      <c r="L8" s="3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>
      <c r="A9" s="34" t="str">
        <f t="shared" si="1"/>
        <v>Q971WD-8</v>
      </c>
      <c r="B9" s="30" t="s">
        <v>48</v>
      </c>
      <c r="C9" s="35" t="str">
        <f t="shared" si="2"/>
        <v>Republic of the Congo (Q971)</v>
      </c>
      <c r="D9" s="30" t="s">
        <v>12</v>
      </c>
      <c r="E9" s="31" t="s">
        <v>13</v>
      </c>
      <c r="F9" s="30" t="str">
        <f t="shared" si="3"/>
        <v>ISO 3166-1 alpha-3 code (P298)</v>
      </c>
      <c r="G9" s="30" t="s">
        <v>49</v>
      </c>
      <c r="H9" s="31" t="s">
        <v>50</v>
      </c>
      <c r="I9" s="33" t="str">
        <f t="shared" si="4"/>
        <v>COG</v>
      </c>
      <c r="J9" s="30" t="s">
        <v>51</v>
      </c>
      <c r="K9" s="35"/>
      <c r="L9" s="36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38" t="str">
        <f t="shared" si="1"/>
        <v>Q971WD-9</v>
      </c>
      <c r="B10" s="22" t="s">
        <v>52</v>
      </c>
      <c r="C10" s="39" t="str">
        <f t="shared" si="2"/>
        <v>Q971WD-8</v>
      </c>
      <c r="D10" s="22" t="s">
        <v>48</v>
      </c>
      <c r="E10" s="39"/>
      <c r="F10" s="22" t="str">
        <f t="shared" si="3"/>
        <v>ckg:Determines (ckgr8)</v>
      </c>
      <c r="G10" s="22" t="s">
        <v>44</v>
      </c>
      <c r="H10" s="22" t="s">
        <v>45</v>
      </c>
      <c r="I10" s="40" t="str">
        <f t="shared" si="4"/>
        <v>Entity Identifier (ckgId)</v>
      </c>
      <c r="J10" s="22" t="s">
        <v>46</v>
      </c>
      <c r="K10" s="22" t="s">
        <v>47</v>
      </c>
      <c r="L10" s="3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34" t="str">
        <f t="shared" si="1"/>
        <v>Q971WD-10</v>
      </c>
      <c r="B11" s="30" t="s">
        <v>53</v>
      </c>
      <c r="C11" s="35" t="str">
        <f t="shared" si="2"/>
        <v>Republic of the Congo (Q971)</v>
      </c>
      <c r="D11" s="30" t="s">
        <v>12</v>
      </c>
      <c r="E11" s="31" t="s">
        <v>13</v>
      </c>
      <c r="F11" s="30" t="str">
        <f t="shared" si="3"/>
        <v>country (P17)</v>
      </c>
      <c r="G11" s="30" t="s">
        <v>54</v>
      </c>
      <c r="H11" s="31" t="s">
        <v>38</v>
      </c>
      <c r="I11" s="33" t="str">
        <f t="shared" si="4"/>
        <v>Republic of the Congo (Q971)</v>
      </c>
      <c r="J11" s="30" t="s">
        <v>12</v>
      </c>
      <c r="K11" s="31" t="s">
        <v>13</v>
      </c>
      <c r="L11" s="36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38" t="str">
        <f t="shared" si="1"/>
        <v>Q971WD-11</v>
      </c>
      <c r="B12" s="22" t="s">
        <v>55</v>
      </c>
      <c r="C12" s="39" t="str">
        <f t="shared" si="2"/>
        <v>Q971WD-10</v>
      </c>
      <c r="D12" s="22" t="s">
        <v>53</v>
      </c>
      <c r="E12" s="39"/>
      <c r="F12" s="22" t="str">
        <f t="shared" si="3"/>
        <v>ckg:Context Type (ckgr9)</v>
      </c>
      <c r="G12" s="22" t="s">
        <v>24</v>
      </c>
      <c r="H12" s="22" t="s">
        <v>25</v>
      </c>
      <c r="I12" s="40" t="str">
        <f t="shared" si="4"/>
        <v>Location (ckgL1)</v>
      </c>
      <c r="J12" s="22" t="s">
        <v>56</v>
      </c>
      <c r="K12" s="22" t="s">
        <v>57</v>
      </c>
      <c r="L12" s="36"/>
      <c r="N12" s="41" t="s">
        <v>58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>
      <c r="A13" s="34" t="str">
        <f t="shared" si="1"/>
        <v>Q971WD-12</v>
      </c>
      <c r="B13" s="30" t="s">
        <v>59</v>
      </c>
      <c r="C13" s="35" t="str">
        <f t="shared" si="2"/>
        <v>Republic of the Congo (Q971)</v>
      </c>
      <c r="D13" s="30" t="s">
        <v>12</v>
      </c>
      <c r="E13" s="31" t="s">
        <v>13</v>
      </c>
      <c r="F13" s="30" t="str">
        <f t="shared" si="3"/>
        <v>continent (P30)</v>
      </c>
      <c r="G13" s="30" t="s">
        <v>60</v>
      </c>
      <c r="H13" s="31" t="s">
        <v>61</v>
      </c>
      <c r="I13" s="33" t="str">
        <f t="shared" si="4"/>
        <v>Africa (Q15)</v>
      </c>
      <c r="J13" s="30" t="s">
        <v>62</v>
      </c>
      <c r="K13" s="31" t="s">
        <v>63</v>
      </c>
      <c r="L13" s="36"/>
      <c r="N13" s="42" t="s">
        <v>64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38" t="str">
        <f t="shared" si="1"/>
        <v>Q971WD-13</v>
      </c>
      <c r="B14" s="22" t="s">
        <v>65</v>
      </c>
      <c r="C14" s="39" t="str">
        <f t="shared" si="2"/>
        <v>Q971WD-12</v>
      </c>
      <c r="D14" s="22" t="s">
        <v>59</v>
      </c>
      <c r="E14" s="39"/>
      <c r="F14" s="22" t="str">
        <f t="shared" si="3"/>
        <v>ckg:Context Type (ckgr9)</v>
      </c>
      <c r="G14" s="22" t="s">
        <v>24</v>
      </c>
      <c r="H14" s="22" t="s">
        <v>25</v>
      </c>
      <c r="I14" s="40" t="str">
        <f t="shared" si="4"/>
        <v>Location (ckgL1)</v>
      </c>
      <c r="J14" s="22" t="s">
        <v>56</v>
      </c>
      <c r="K14" s="22" t="s">
        <v>57</v>
      </c>
      <c r="L14" s="36"/>
      <c r="N14" s="43" t="s">
        <v>66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>
      <c r="A15" s="34" t="str">
        <f t="shared" si="1"/>
        <v>Q971WD-14</v>
      </c>
      <c r="B15" s="30" t="s">
        <v>67</v>
      </c>
      <c r="C15" s="35" t="str">
        <f t="shared" si="2"/>
        <v>Republic of the Congo (Q971)</v>
      </c>
      <c r="D15" s="30" t="s">
        <v>12</v>
      </c>
      <c r="E15" s="31" t="s">
        <v>13</v>
      </c>
      <c r="F15" s="30" t="str">
        <f t="shared" si="3"/>
        <v>inception (P571)</v>
      </c>
      <c r="G15" s="30" t="s">
        <v>68</v>
      </c>
      <c r="H15" s="31" t="s">
        <v>69</v>
      </c>
      <c r="I15" s="33" t="str">
        <f t="shared" si="4"/>
        <v>^1960-01-01T00:00:00Z/9</v>
      </c>
      <c r="J15" s="30" t="s">
        <v>70</v>
      </c>
      <c r="K15" s="35"/>
      <c r="L15" s="36"/>
      <c r="N15" s="44" t="s">
        <v>71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8" t="str">
        <f t="shared" si="1"/>
        <v>Q971WD-15</v>
      </c>
      <c r="B16" s="19" t="s">
        <v>72</v>
      </c>
      <c r="C16" s="20" t="str">
        <f t="shared" si="2"/>
        <v>Q971WD-14</v>
      </c>
      <c r="D16" s="19" t="s">
        <v>67</v>
      </c>
      <c r="E16" s="20"/>
      <c r="F16" s="19" t="str">
        <f t="shared" si="3"/>
        <v>ckg:Context Type (ckgr9)</v>
      </c>
      <c r="G16" s="19" t="s">
        <v>24</v>
      </c>
      <c r="H16" s="19" t="s">
        <v>25</v>
      </c>
      <c r="I16" s="21" t="str">
        <f t="shared" si="4"/>
        <v>Temporal (ckgT1)</v>
      </c>
      <c r="J16" s="22" t="s">
        <v>26</v>
      </c>
      <c r="K16" s="22" t="s">
        <v>27</v>
      </c>
      <c r="L16" s="2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" t="s">
        <v>73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L3:L4"/>
    <mergeCell ref="L5:L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hidden="1" min="2" max="2" width="42.75"/>
    <col customWidth="1" min="3" max="3" width="14.88"/>
    <col customWidth="1" hidden="1" min="4" max="4" width="23.75"/>
    <col customWidth="1" hidden="1" min="5" max="5" width="1.75"/>
    <col customWidth="1" min="6" max="6" width="24.63"/>
    <col hidden="1" min="7" max="8" width="12.63"/>
    <col customWidth="1" min="9" max="9" width="46.88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160" t="str">
        <f t="shared" ref="A2:A12" si="1">CONCATENATE("Q96WDK2b-",ROW()-1)</f>
        <v>Q96WDK2b-1</v>
      </c>
      <c r="B2" s="161" t="s">
        <v>322</v>
      </c>
      <c r="C2" s="78" t="str">
        <f t="shared" ref="C2:C12" si="2">IF(E2&lt;&gt;"", CONCATENATE(E2, " (", D2, ")"), CONCATENATE("Q96WDK2b-",MATCH(D2, $B$1:$B$12, 0)-1))</f>
        <v>Mexico (Q96)</v>
      </c>
      <c r="D2" s="161" t="s">
        <v>258</v>
      </c>
      <c r="E2" s="162" t="s">
        <v>259</v>
      </c>
      <c r="F2" s="163" t="str">
        <f t="shared" ref="F2:F12" si="3">CONCATENATE(H2, " (", G2, ")")</f>
        <v>inception (P571)</v>
      </c>
      <c r="G2" s="161" t="s">
        <v>68</v>
      </c>
      <c r="H2" s="162" t="s">
        <v>69</v>
      </c>
      <c r="I2" s="81" t="str">
        <f t="shared" ref="I2:I12" si="4">IF(K2&lt;&gt;"", CONCATENATE(K2, " (", J2, ")"), J2)</f>
        <v>^1810-09-16T00:00:00Z/11</v>
      </c>
      <c r="J2" s="75" t="s">
        <v>323</v>
      </c>
    </row>
    <row r="3">
      <c r="A3" s="121" t="str">
        <f t="shared" si="1"/>
        <v>Q96WDK2b-2</v>
      </c>
      <c r="B3" s="122" t="s">
        <v>324</v>
      </c>
      <c r="C3" s="122" t="str">
        <f t="shared" si="2"/>
        <v>Q96WDK2b-1</v>
      </c>
      <c r="D3" s="122" t="s">
        <v>322</v>
      </c>
      <c r="E3" s="123"/>
      <c r="F3" s="122" t="str">
        <f t="shared" si="3"/>
        <v>separated from (P807)</v>
      </c>
      <c r="G3" s="122" t="s">
        <v>262</v>
      </c>
      <c r="H3" s="125" t="s">
        <v>263</v>
      </c>
      <c r="I3" s="126" t="str">
        <f t="shared" si="4"/>
        <v>Spain (Q29)</v>
      </c>
      <c r="J3" s="75" t="s">
        <v>264</v>
      </c>
      <c r="K3" s="82" t="s">
        <v>265</v>
      </c>
      <c r="L3" s="127"/>
    </row>
    <row r="4">
      <c r="A4" s="128" t="str">
        <f t="shared" si="1"/>
        <v>Q96WDK2b-3</v>
      </c>
      <c r="B4" s="90" t="s">
        <v>325</v>
      </c>
      <c r="C4" s="129" t="str">
        <f t="shared" si="2"/>
        <v>Q96WDK2b-1</v>
      </c>
      <c r="D4" s="90" t="s">
        <v>322</v>
      </c>
      <c r="E4" s="91"/>
      <c r="F4" s="129" t="str">
        <f t="shared" si="3"/>
        <v>ckg:Context Type (ckgr9)</v>
      </c>
      <c r="G4" s="90" t="s">
        <v>24</v>
      </c>
      <c r="H4" s="90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16" t="s">
        <v>21</v>
      </c>
    </row>
    <row r="5">
      <c r="A5" s="105" t="str">
        <f t="shared" si="1"/>
        <v>Q96WDK2b-4</v>
      </c>
      <c r="B5" s="75" t="s">
        <v>326</v>
      </c>
      <c r="C5" s="106" t="str">
        <f t="shared" si="2"/>
        <v>Q96WDK2b-1</v>
      </c>
      <c r="D5" s="75" t="s">
        <v>322</v>
      </c>
      <c r="F5" s="106" t="str">
        <f t="shared" si="3"/>
        <v>criterion used (P1013)</v>
      </c>
      <c r="G5" s="75" t="s">
        <v>268</v>
      </c>
      <c r="H5" s="82" t="s">
        <v>269</v>
      </c>
      <c r="I5" s="109" t="str">
        <f t="shared" si="4"/>
        <v>declaration of independence (Q1464916)</v>
      </c>
      <c r="J5" s="75" t="s">
        <v>303</v>
      </c>
      <c r="K5" s="82" t="s">
        <v>304</v>
      </c>
      <c r="L5" s="36"/>
    </row>
    <row r="6">
      <c r="A6" s="128" t="str">
        <f t="shared" si="1"/>
        <v>Q96WDK2b-5</v>
      </c>
      <c r="B6" s="90" t="s">
        <v>327</v>
      </c>
      <c r="C6" s="129" t="str">
        <f t="shared" si="2"/>
        <v>Q96WDK2b-4</v>
      </c>
      <c r="D6" s="90" t="s">
        <v>326</v>
      </c>
      <c r="E6" s="91"/>
      <c r="F6" s="129" t="str">
        <f t="shared" si="3"/>
        <v>ckg:Context Type (ckgr9)</v>
      </c>
      <c r="G6" s="90" t="s">
        <v>24</v>
      </c>
      <c r="H6" s="90" t="s">
        <v>25</v>
      </c>
      <c r="I6" s="132" t="str">
        <f t="shared" si="4"/>
        <v>Provenance (ckgP1)</v>
      </c>
      <c r="J6" s="75" t="s">
        <v>152</v>
      </c>
      <c r="K6" s="75" t="s">
        <v>153</v>
      </c>
      <c r="L6" s="36"/>
    </row>
    <row r="7">
      <c r="A7" s="105" t="str">
        <f t="shared" si="1"/>
        <v>Q96WDK2b-6</v>
      </c>
      <c r="B7" s="75" t="s">
        <v>328</v>
      </c>
      <c r="C7" s="106" t="str">
        <f t="shared" si="2"/>
        <v>Q96WDK2b-1</v>
      </c>
      <c r="D7" s="75" t="s">
        <v>322</v>
      </c>
      <c r="F7" s="106" t="str">
        <f t="shared" si="3"/>
        <v>statement is subject of (P805)</v>
      </c>
      <c r="G7" s="75" t="s">
        <v>274</v>
      </c>
      <c r="H7" s="82" t="s">
        <v>275</v>
      </c>
      <c r="I7" s="164" t="str">
        <f t="shared" si="4"/>
        <v>Declaration of Independence of the Mexican Empire (Q1131780)</v>
      </c>
      <c r="J7" s="75" t="s">
        <v>307</v>
      </c>
      <c r="K7" s="82" t="s">
        <v>308</v>
      </c>
      <c r="L7" s="36"/>
    </row>
    <row r="8">
      <c r="A8" s="128" t="str">
        <f t="shared" si="1"/>
        <v>Q96WDK2b-7</v>
      </c>
      <c r="B8" s="90" t="s">
        <v>329</v>
      </c>
      <c r="C8" s="129" t="str">
        <f t="shared" si="2"/>
        <v>Q96WDK2b-6</v>
      </c>
      <c r="D8" s="90" t="s">
        <v>328</v>
      </c>
      <c r="E8" s="91"/>
      <c r="F8" s="129" t="str">
        <f t="shared" si="3"/>
        <v>ckg:Context Type (ckgr9)</v>
      </c>
      <c r="G8" s="90" t="s">
        <v>24</v>
      </c>
      <c r="H8" s="90" t="s">
        <v>25</v>
      </c>
      <c r="I8" s="93" t="str">
        <f t="shared" si="4"/>
        <v>Provenance (ckgP1)</v>
      </c>
      <c r="J8" s="75" t="s">
        <v>152</v>
      </c>
      <c r="K8" s="75" t="s">
        <v>153</v>
      </c>
      <c r="L8" s="36"/>
    </row>
    <row r="9">
      <c r="A9" s="105" t="str">
        <f t="shared" si="1"/>
        <v>Q96WDK2b-8</v>
      </c>
      <c r="B9" s="75" t="s">
        <v>330</v>
      </c>
      <c r="C9" s="106" t="str">
        <f t="shared" si="2"/>
        <v>Q96WDK2b-1</v>
      </c>
      <c r="D9" s="75" t="s">
        <v>322</v>
      </c>
      <c r="F9" s="106" t="str">
        <f t="shared" si="3"/>
        <v>statement is subject of (P805)</v>
      </c>
      <c r="G9" s="75" t="s">
        <v>274</v>
      </c>
      <c r="H9" s="82" t="s">
        <v>275</v>
      </c>
      <c r="I9" s="109" t="str">
        <f t="shared" si="4"/>
        <v>Grito de Dolores (Q1145411)</v>
      </c>
      <c r="J9" s="75" t="s">
        <v>331</v>
      </c>
      <c r="K9" s="82" t="s">
        <v>332</v>
      </c>
      <c r="L9" s="36"/>
    </row>
    <row r="10">
      <c r="A10" s="128" t="str">
        <f t="shared" si="1"/>
        <v>Q96WDK2b-9</v>
      </c>
      <c r="B10" s="90" t="s">
        <v>333</v>
      </c>
      <c r="C10" s="129" t="str">
        <f t="shared" si="2"/>
        <v>Q96WDK2b-8</v>
      </c>
      <c r="D10" s="90" t="s">
        <v>330</v>
      </c>
      <c r="E10" s="91"/>
      <c r="F10" s="129" t="str">
        <f t="shared" si="3"/>
        <v>ckg:Context Type (ckgr9)</v>
      </c>
      <c r="G10" s="90" t="s">
        <v>24</v>
      </c>
      <c r="H10" s="90" t="s">
        <v>25</v>
      </c>
      <c r="I10" s="132" t="str">
        <f t="shared" si="4"/>
        <v>Provenance (ckgP1)</v>
      </c>
      <c r="J10" s="75" t="s">
        <v>152</v>
      </c>
      <c r="K10" s="75" t="s">
        <v>153</v>
      </c>
      <c r="L10" s="36"/>
    </row>
    <row r="11">
      <c r="A11" s="83" t="str">
        <f t="shared" si="1"/>
        <v>Q96WDK2b-10</v>
      </c>
      <c r="B11" s="75" t="s">
        <v>334</v>
      </c>
      <c r="C11" s="84" t="str">
        <f t="shared" si="2"/>
        <v>Q96WDK2b-1</v>
      </c>
      <c r="D11" s="75" t="s">
        <v>322</v>
      </c>
      <c r="F11" s="84" t="str">
        <f t="shared" si="3"/>
        <v>reason for preferred rank (P7452)</v>
      </c>
      <c r="G11" s="75" t="s">
        <v>113</v>
      </c>
      <c r="H11" s="82" t="s">
        <v>114</v>
      </c>
      <c r="I11" s="88" t="str">
        <f t="shared" si="4"/>
        <v>unknown</v>
      </c>
      <c r="J11" s="75" t="s">
        <v>20</v>
      </c>
      <c r="L11" s="36"/>
    </row>
    <row r="12">
      <c r="A12" s="133" t="str">
        <f t="shared" si="1"/>
        <v>Q96WDK2b-11</v>
      </c>
      <c r="B12" s="96" t="s">
        <v>335</v>
      </c>
      <c r="C12" s="134" t="str">
        <f t="shared" si="2"/>
        <v>Q96WDK2b-10</v>
      </c>
      <c r="D12" s="96" t="s">
        <v>334</v>
      </c>
      <c r="E12" s="97"/>
      <c r="F12" s="134" t="str">
        <f t="shared" si="3"/>
        <v>ckg:Context Type (ckgr9)</v>
      </c>
      <c r="G12" s="96" t="s">
        <v>24</v>
      </c>
      <c r="H12" s="96" t="s">
        <v>25</v>
      </c>
      <c r="I12" s="137" t="str">
        <f t="shared" si="4"/>
        <v>Generic (ckgG1)</v>
      </c>
      <c r="J12" s="75" t="s">
        <v>116</v>
      </c>
      <c r="K12" s="75" t="s">
        <v>117</v>
      </c>
      <c r="L12" s="23"/>
    </row>
    <row r="19">
      <c r="A19" s="75"/>
      <c r="B19" s="75" t="s">
        <v>336</v>
      </c>
    </row>
  </sheetData>
  <mergeCells count="1">
    <mergeCell ref="L4:L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hidden="1" min="2" max="2" width="43.13"/>
    <col hidden="1" min="4" max="5" width="12.63"/>
    <col customWidth="1" min="6" max="6" width="22.75"/>
    <col hidden="1" min="7" max="8" width="12.63"/>
    <col customWidth="1" min="9" max="9" width="43.13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160" t="str">
        <f t="shared" ref="A2:A10" si="1">CONCATENATE("Q96WDK2a-",ROW()-1)</f>
        <v>Q96WDK2a-1</v>
      </c>
      <c r="B2" s="161" t="s">
        <v>337</v>
      </c>
      <c r="C2" s="78" t="str">
        <f t="shared" ref="C2:C10" si="2">IF(E2&lt;&gt;"", CONCATENATE(E2, " (", D2, ")"), CONCATENATE("Q96WDK2a-",MATCH(D2, $B$1:$B$10, 0)-1))</f>
        <v>Mexico (Q96)</v>
      </c>
      <c r="D2" s="161" t="s">
        <v>258</v>
      </c>
      <c r="E2" s="162" t="s">
        <v>259</v>
      </c>
      <c r="F2" s="165" t="str">
        <f t="shared" ref="F2:F10" si="3">CONCATENATE(H2, " (", G2, ")")</f>
        <v>inception (P571)</v>
      </c>
      <c r="G2" s="161" t="s">
        <v>68</v>
      </c>
      <c r="H2" s="162" t="s">
        <v>69</v>
      </c>
      <c r="I2" s="81" t="str">
        <f t="shared" ref="I2:I10" si="4">IF(K2&lt;&gt;"", CONCATENATE(K2, " (", J2, ")"), J2)</f>
        <v>^1820-01-01T00:00:00Z/8</v>
      </c>
      <c r="J2" s="75" t="s">
        <v>338</v>
      </c>
    </row>
    <row r="3">
      <c r="A3" s="166" t="str">
        <f t="shared" si="1"/>
        <v>Q96WDK2a-2</v>
      </c>
      <c r="B3" s="167" t="s">
        <v>339</v>
      </c>
      <c r="C3" s="168" t="str">
        <f t="shared" si="2"/>
        <v>Q96WDK2a-1</v>
      </c>
      <c r="D3" s="167" t="s">
        <v>337</v>
      </c>
      <c r="E3" s="169"/>
      <c r="F3" s="168" t="str">
        <f t="shared" si="3"/>
        <v>separated from (P807)</v>
      </c>
      <c r="G3" s="167" t="s">
        <v>262</v>
      </c>
      <c r="H3" s="170" t="s">
        <v>263</v>
      </c>
      <c r="I3" s="171" t="str">
        <f t="shared" si="4"/>
        <v>Spain (Q29)</v>
      </c>
      <c r="J3" s="75" t="s">
        <v>264</v>
      </c>
      <c r="K3" s="82" t="s">
        <v>265</v>
      </c>
      <c r="L3" s="127"/>
    </row>
    <row r="4">
      <c r="A4" s="128" t="str">
        <f t="shared" si="1"/>
        <v>Q96WDK2a-3</v>
      </c>
      <c r="B4" s="90" t="s">
        <v>340</v>
      </c>
      <c r="C4" s="129" t="str">
        <f t="shared" si="2"/>
        <v>Q96WDK2a-1</v>
      </c>
      <c r="D4" s="90" t="s">
        <v>337</v>
      </c>
      <c r="E4" s="91"/>
      <c r="F4" s="129" t="str">
        <f t="shared" si="3"/>
        <v>ckg:Context Type (ckgr9)</v>
      </c>
      <c r="G4" s="90" t="s">
        <v>24</v>
      </c>
      <c r="H4" s="90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16" t="s">
        <v>21</v>
      </c>
    </row>
    <row r="5">
      <c r="A5" s="172" t="str">
        <f t="shared" si="1"/>
        <v>Q96WDK2a-4</v>
      </c>
      <c r="B5" s="173" t="s">
        <v>341</v>
      </c>
      <c r="C5" s="173" t="str">
        <f t="shared" si="2"/>
        <v>Q96WDK2a-1</v>
      </c>
      <c r="D5" s="173" t="s">
        <v>337</v>
      </c>
      <c r="E5" s="174"/>
      <c r="F5" s="173" t="str">
        <f t="shared" si="3"/>
        <v>criterion used (P1013)</v>
      </c>
      <c r="G5" s="173" t="s">
        <v>268</v>
      </c>
      <c r="H5" s="175" t="s">
        <v>269</v>
      </c>
      <c r="I5" s="176" t="str">
        <f t="shared" si="4"/>
        <v>independence recognized by another country (Q60024485)</v>
      </c>
      <c r="J5" s="75" t="s">
        <v>342</v>
      </c>
      <c r="K5" s="82" t="s">
        <v>343</v>
      </c>
      <c r="L5" s="36"/>
    </row>
    <row r="6">
      <c r="A6" s="128" t="str">
        <f t="shared" si="1"/>
        <v>Q96WDK2a-5</v>
      </c>
      <c r="B6" s="90" t="s">
        <v>344</v>
      </c>
      <c r="C6" s="129" t="str">
        <f t="shared" si="2"/>
        <v>Q96WDK2a-4</v>
      </c>
      <c r="D6" s="90" t="s">
        <v>341</v>
      </c>
      <c r="E6" s="91"/>
      <c r="F6" s="129" t="str">
        <f t="shared" si="3"/>
        <v>ckg:Context Type (ckgr9)</v>
      </c>
      <c r="G6" s="90" t="s">
        <v>24</v>
      </c>
      <c r="H6" s="90" t="s">
        <v>25</v>
      </c>
      <c r="I6" s="132" t="str">
        <f t="shared" si="4"/>
        <v>Provenance (ckgP1)</v>
      </c>
      <c r="J6" s="75" t="s">
        <v>152</v>
      </c>
      <c r="K6" s="75" t="s">
        <v>153</v>
      </c>
      <c r="L6" s="36"/>
    </row>
    <row r="7">
      <c r="A7" s="172" t="str">
        <f t="shared" si="1"/>
        <v>Q96WDK2a-6</v>
      </c>
      <c r="B7" s="90" t="s">
        <v>345</v>
      </c>
      <c r="C7" s="173" t="str">
        <f t="shared" si="2"/>
        <v>Q96WDK2a-1</v>
      </c>
      <c r="D7" s="90" t="s">
        <v>337</v>
      </c>
      <c r="E7" s="91"/>
      <c r="F7" s="173" t="str">
        <f t="shared" si="3"/>
        <v>latest date (P1326)</v>
      </c>
      <c r="G7" s="90" t="s">
        <v>346</v>
      </c>
      <c r="H7" s="177" t="s">
        <v>347</v>
      </c>
      <c r="I7" s="176" t="str">
        <f t="shared" si="4"/>
        <v>^1822-01-01T00:00:00Z/9</v>
      </c>
      <c r="J7" s="75" t="s">
        <v>253</v>
      </c>
      <c r="L7" s="36"/>
    </row>
    <row r="8">
      <c r="A8" s="128" t="str">
        <f t="shared" si="1"/>
        <v>Q96WDK2a-7</v>
      </c>
      <c r="B8" s="90" t="s">
        <v>348</v>
      </c>
      <c r="C8" s="129" t="str">
        <f t="shared" si="2"/>
        <v>Q96WDK2a-6</v>
      </c>
      <c r="D8" s="90" t="s">
        <v>345</v>
      </c>
      <c r="E8" s="91"/>
      <c r="F8" s="129" t="str">
        <f t="shared" si="3"/>
        <v>ckg:Context Type (ckgr9)</v>
      </c>
      <c r="G8" s="90" t="s">
        <v>24</v>
      </c>
      <c r="H8" s="90" t="s">
        <v>25</v>
      </c>
      <c r="I8" s="132" t="str">
        <f t="shared" si="4"/>
        <v>Temporal (ckgT1)</v>
      </c>
      <c r="J8" s="75" t="s">
        <v>26</v>
      </c>
      <c r="K8" s="75" t="s">
        <v>27</v>
      </c>
      <c r="L8" s="36"/>
    </row>
    <row r="9">
      <c r="A9" s="178" t="str">
        <f t="shared" si="1"/>
        <v>Q96WDK2a-8</v>
      </c>
      <c r="B9" s="179" t="s">
        <v>349</v>
      </c>
      <c r="C9" s="179" t="str">
        <f t="shared" si="2"/>
        <v>Q96WDK2a-1</v>
      </c>
      <c r="D9" s="179" t="s">
        <v>337</v>
      </c>
      <c r="E9" s="180"/>
      <c r="F9" s="179" t="str">
        <f t="shared" si="3"/>
        <v>statement is subject of (P805)</v>
      </c>
      <c r="G9" s="179" t="s">
        <v>274</v>
      </c>
      <c r="H9" s="181" t="s">
        <v>275</v>
      </c>
      <c r="I9" s="182" t="str">
        <f t="shared" si="4"/>
        <v>unknown</v>
      </c>
      <c r="J9" s="75" t="s">
        <v>20</v>
      </c>
      <c r="L9" s="36"/>
    </row>
    <row r="10">
      <c r="A10" s="133" t="str">
        <f t="shared" si="1"/>
        <v>Q96WDK2a-9</v>
      </c>
      <c r="B10" s="96" t="s">
        <v>350</v>
      </c>
      <c r="C10" s="134" t="str">
        <f t="shared" si="2"/>
        <v>Q96WDK2a-8</v>
      </c>
      <c r="D10" s="96" t="s">
        <v>349</v>
      </c>
      <c r="E10" s="97"/>
      <c r="F10" s="134" t="str">
        <f t="shared" si="3"/>
        <v>ckg:Context Type (ckgr9)</v>
      </c>
      <c r="G10" s="96" t="s">
        <v>24</v>
      </c>
      <c r="H10" s="96" t="s">
        <v>25</v>
      </c>
      <c r="I10" s="137" t="str">
        <f t="shared" si="4"/>
        <v>Provenance (ckgP1)</v>
      </c>
      <c r="J10" s="75" t="s">
        <v>152</v>
      </c>
      <c r="K10" s="75" t="s">
        <v>153</v>
      </c>
      <c r="L10" s="23"/>
    </row>
    <row r="17">
      <c r="A17" s="75" t="s">
        <v>351</v>
      </c>
    </row>
  </sheetData>
  <mergeCells count="1">
    <mergeCell ref="L4:L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3" max="3" width="16.13"/>
    <col hidden="1" min="4" max="5" width="12.63"/>
    <col customWidth="1" min="6" max="6" width="21.13"/>
    <col hidden="1" min="7" max="8" width="12.63"/>
    <col customWidth="1" min="9" max="9" width="41.5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183" t="str">
        <f t="shared" ref="A2:A31" si="1">CONCATENATE("Q258WDK3-",ROW()-1)</f>
        <v>Q258WDK3-1</v>
      </c>
      <c r="B2" s="184" t="s">
        <v>352</v>
      </c>
      <c r="C2" s="184" t="str">
        <f t="shared" ref="C2:C31" si="2">IF(E2&lt;&gt;"", CONCATENATE(E2, " (", D2, ")"), CONCATENATE("Q258WDK3-",MATCH(D2, $B$1:$B$31, 0)-1))</f>
        <v>South Africa (Q258)</v>
      </c>
      <c r="D2" s="184" t="s">
        <v>353</v>
      </c>
      <c r="E2" s="185" t="s">
        <v>354</v>
      </c>
      <c r="F2" s="145" t="str">
        <f t="shared" ref="F2:F31" si="3">CONCATENATE(H2, " (", G2, ")")</f>
        <v>capital (P36)</v>
      </c>
      <c r="G2" s="184" t="s">
        <v>355</v>
      </c>
      <c r="H2" s="185" t="s">
        <v>356</v>
      </c>
      <c r="I2" s="186" t="str">
        <f t="shared" ref="I2:I31" si="4">IF(K2&lt;&gt;"", CONCATENATE(K2, " (", J2, ")"), J2)</f>
        <v>Bloemfontein (Q37701)</v>
      </c>
      <c r="J2" s="75" t="s">
        <v>357</v>
      </c>
      <c r="K2" s="82" t="s">
        <v>358</v>
      </c>
    </row>
    <row r="3">
      <c r="A3" s="121" t="str">
        <f t="shared" si="1"/>
        <v>Q258WDK3-2</v>
      </c>
      <c r="B3" s="122" t="s">
        <v>359</v>
      </c>
      <c r="C3" s="122" t="str">
        <f t="shared" si="2"/>
        <v>Q258WDK3-1</v>
      </c>
      <c r="D3" s="122" t="s">
        <v>352</v>
      </c>
      <c r="E3" s="123"/>
      <c r="F3" s="122" t="str">
        <f t="shared" si="3"/>
        <v>object has role (P3831)</v>
      </c>
      <c r="G3" s="122" t="s">
        <v>360</v>
      </c>
      <c r="H3" s="125" t="s">
        <v>361</v>
      </c>
      <c r="I3" s="126" t="str">
        <f t="shared" si="4"/>
        <v>judiciary (Q105985)</v>
      </c>
      <c r="J3" s="75" t="s">
        <v>362</v>
      </c>
      <c r="K3" s="82" t="s">
        <v>363</v>
      </c>
    </row>
    <row r="4">
      <c r="A4" s="83" t="str">
        <f t="shared" si="1"/>
        <v>Q258WDK3-3</v>
      </c>
      <c r="B4" s="84" t="s">
        <v>364</v>
      </c>
      <c r="C4" s="84" t="str">
        <f t="shared" si="2"/>
        <v>Q258WDK3-1</v>
      </c>
      <c r="D4" s="84" t="s">
        <v>352</v>
      </c>
      <c r="E4" s="85"/>
      <c r="F4" s="84" t="str">
        <f t="shared" si="3"/>
        <v>nature of statement (P5102)</v>
      </c>
      <c r="G4" s="84" t="s">
        <v>365</v>
      </c>
      <c r="H4" s="87" t="s">
        <v>366</v>
      </c>
      <c r="I4" s="88" t="str">
        <f t="shared" si="4"/>
        <v>unknown</v>
      </c>
      <c r="J4" s="75" t="s">
        <v>20</v>
      </c>
      <c r="L4" s="16" t="s">
        <v>21</v>
      </c>
    </row>
    <row r="5">
      <c r="A5" s="187" t="str">
        <f t="shared" si="1"/>
        <v>Q258WDK3-4</v>
      </c>
      <c r="B5" s="188" t="s">
        <v>367</v>
      </c>
      <c r="C5" s="188" t="str">
        <f t="shared" si="2"/>
        <v>Q258WDK3-3</v>
      </c>
      <c r="D5" s="188" t="s">
        <v>364</v>
      </c>
      <c r="E5" s="189"/>
      <c r="F5" s="188" t="str">
        <f t="shared" si="3"/>
        <v>ckg:Context Type (ckgr9)</v>
      </c>
      <c r="G5" s="188" t="s">
        <v>24</v>
      </c>
      <c r="H5" s="188" t="s">
        <v>25</v>
      </c>
      <c r="I5" s="190" t="str">
        <f t="shared" si="4"/>
        <v>Generic (ckgG1)</v>
      </c>
      <c r="J5" s="75" t="s">
        <v>116</v>
      </c>
      <c r="K5" s="75" t="s">
        <v>117</v>
      </c>
      <c r="L5" s="36"/>
    </row>
    <row r="6">
      <c r="A6" s="83" t="str">
        <f t="shared" si="1"/>
        <v>Q258WDK3-5</v>
      </c>
      <c r="B6" s="84" t="s">
        <v>368</v>
      </c>
      <c r="C6" s="84" t="str">
        <f t="shared" si="2"/>
        <v>Q258WDK3-1</v>
      </c>
      <c r="D6" s="84" t="s">
        <v>352</v>
      </c>
      <c r="E6" s="85"/>
      <c r="F6" s="84" t="str">
        <f t="shared" si="3"/>
        <v>start time (P580)</v>
      </c>
      <c r="G6" s="84" t="s">
        <v>143</v>
      </c>
      <c r="H6" s="87" t="s">
        <v>144</v>
      </c>
      <c r="I6" s="88" t="str">
        <f t="shared" si="4"/>
        <v>unknown</v>
      </c>
      <c r="J6" s="75" t="s">
        <v>20</v>
      </c>
      <c r="L6" s="36"/>
    </row>
    <row r="7">
      <c r="A7" s="187" t="str">
        <f t="shared" si="1"/>
        <v>Q258WDK3-6</v>
      </c>
      <c r="B7" s="188" t="s">
        <v>369</v>
      </c>
      <c r="C7" s="188" t="str">
        <f t="shared" si="2"/>
        <v>Q258WDK3-5</v>
      </c>
      <c r="D7" s="188" t="s">
        <v>368</v>
      </c>
      <c r="E7" s="189"/>
      <c r="F7" s="188" t="str">
        <f t="shared" si="3"/>
        <v>ckg:Context Type (ckgr9)</v>
      </c>
      <c r="G7" s="188" t="s">
        <v>24</v>
      </c>
      <c r="H7" s="188" t="s">
        <v>25</v>
      </c>
      <c r="I7" s="190" t="str">
        <f t="shared" si="4"/>
        <v>Temporal (ckgT1)</v>
      </c>
      <c r="J7" s="75" t="s">
        <v>26</v>
      </c>
      <c r="K7" s="75" t="s">
        <v>27</v>
      </c>
      <c r="L7" s="36"/>
    </row>
    <row r="8">
      <c r="A8" s="105" t="str">
        <f t="shared" si="1"/>
        <v>Q258WDK3-7</v>
      </c>
      <c r="B8" s="75" t="s">
        <v>370</v>
      </c>
      <c r="C8" s="106" t="str">
        <f t="shared" si="2"/>
        <v>Q258WDK3-1</v>
      </c>
      <c r="D8" s="75" t="s">
        <v>352</v>
      </c>
      <c r="F8" s="106" t="str">
        <f t="shared" si="3"/>
        <v>reference URL (P854)</v>
      </c>
      <c r="G8" s="75" t="s">
        <v>371</v>
      </c>
      <c r="H8" s="82" t="s">
        <v>372</v>
      </c>
      <c r="I8" s="191" t="str">
        <f t="shared" si="4"/>
        <v>https://www.nationsonline.org/oneworld/south_africa.htm</v>
      </c>
      <c r="J8" s="192" t="s">
        <v>373</v>
      </c>
      <c r="L8" s="36"/>
    </row>
    <row r="9">
      <c r="A9" s="187" t="str">
        <f t="shared" si="1"/>
        <v>Q258WDK3-8</v>
      </c>
      <c r="B9" s="188" t="s">
        <v>374</v>
      </c>
      <c r="C9" s="188" t="str">
        <f t="shared" si="2"/>
        <v>Q258WDK3-7</v>
      </c>
      <c r="D9" s="188" t="s">
        <v>370</v>
      </c>
      <c r="E9" s="189"/>
      <c r="F9" s="188" t="str">
        <f t="shared" si="3"/>
        <v>ckg:Context Type (ckgr9)</v>
      </c>
      <c r="G9" s="188" t="s">
        <v>24</v>
      </c>
      <c r="H9" s="188" t="s">
        <v>25</v>
      </c>
      <c r="I9" s="190" t="str">
        <f t="shared" si="4"/>
        <v>Provenance (ckgP1)</v>
      </c>
      <c r="J9" s="75" t="s">
        <v>152</v>
      </c>
      <c r="K9" s="75" t="s">
        <v>153</v>
      </c>
      <c r="L9" s="36"/>
    </row>
    <row r="10">
      <c r="A10" s="178" t="str">
        <f t="shared" si="1"/>
        <v>Q258WDK3-9</v>
      </c>
      <c r="B10" s="179" t="s">
        <v>375</v>
      </c>
      <c r="C10" s="179" t="str">
        <f t="shared" si="2"/>
        <v>Q258WDK3-1</v>
      </c>
      <c r="D10" s="179" t="s">
        <v>352</v>
      </c>
      <c r="E10" s="180"/>
      <c r="F10" s="179" t="str">
        <f t="shared" si="3"/>
        <v>ckg:Inferred Context (ckgr3)</v>
      </c>
      <c r="G10" s="179" t="s">
        <v>108</v>
      </c>
      <c r="H10" s="179" t="s">
        <v>109</v>
      </c>
      <c r="I10" s="182" t="str">
        <f t="shared" si="4"/>
        <v>Atual |Corrente |Hoje (ckgl1)</v>
      </c>
      <c r="J10" s="75" t="s">
        <v>110</v>
      </c>
      <c r="K10" s="75" t="s">
        <v>376</v>
      </c>
      <c r="L10" s="36"/>
    </row>
    <row r="11">
      <c r="A11" s="193" t="str">
        <f t="shared" si="1"/>
        <v>Q258WDK3-10</v>
      </c>
      <c r="B11" s="194" t="s">
        <v>377</v>
      </c>
      <c r="C11" s="194" t="str">
        <f t="shared" si="2"/>
        <v>Q258WDK3-9</v>
      </c>
      <c r="D11" s="194" t="s">
        <v>375</v>
      </c>
      <c r="E11" s="195"/>
      <c r="F11" s="194" t="str">
        <f t="shared" si="3"/>
        <v>ckg:Context Type (ckgr9)</v>
      </c>
      <c r="G11" s="194" t="s">
        <v>24</v>
      </c>
      <c r="H11" s="194" t="s">
        <v>25</v>
      </c>
      <c r="I11" s="196" t="str">
        <f t="shared" si="4"/>
        <v>Temporal (ckgT1)</v>
      </c>
      <c r="J11" s="75" t="s">
        <v>26</v>
      </c>
      <c r="K11" s="75" t="s">
        <v>27</v>
      </c>
      <c r="L11" s="23"/>
    </row>
    <row r="12">
      <c r="A12" s="77" t="str">
        <f t="shared" si="1"/>
        <v>Q258WDK3-11</v>
      </c>
      <c r="B12" s="78" t="s">
        <v>378</v>
      </c>
      <c r="C12" s="78" t="str">
        <f t="shared" si="2"/>
        <v>South Africa (Q258)</v>
      </c>
      <c r="D12" s="78" t="s">
        <v>353</v>
      </c>
      <c r="E12" s="79" t="s">
        <v>354</v>
      </c>
      <c r="F12" s="78" t="str">
        <f t="shared" si="3"/>
        <v>capital (P36)</v>
      </c>
      <c r="G12" s="78" t="s">
        <v>355</v>
      </c>
      <c r="H12" s="79" t="s">
        <v>356</v>
      </c>
      <c r="I12" s="81" t="str">
        <f t="shared" si="4"/>
        <v>Pretoria (Q3926)</v>
      </c>
      <c r="J12" s="75" t="s">
        <v>379</v>
      </c>
      <c r="K12" s="82" t="s">
        <v>380</v>
      </c>
      <c r="L12" s="127"/>
    </row>
    <row r="13">
      <c r="A13" s="121" t="str">
        <f t="shared" si="1"/>
        <v>Q258WDK3-12</v>
      </c>
      <c r="B13" s="122" t="s">
        <v>381</v>
      </c>
      <c r="C13" s="122" t="str">
        <f t="shared" si="2"/>
        <v>Q258WDK3-11</v>
      </c>
      <c r="D13" s="122" t="s">
        <v>378</v>
      </c>
      <c r="E13" s="123"/>
      <c r="F13" s="122" t="str">
        <f t="shared" si="3"/>
        <v>object has role (P3831)</v>
      </c>
      <c r="G13" s="122" t="s">
        <v>360</v>
      </c>
      <c r="H13" s="125" t="s">
        <v>361</v>
      </c>
      <c r="I13" s="126" t="str">
        <f t="shared" si="4"/>
        <v>executive branch (Q35798)</v>
      </c>
      <c r="J13" s="75" t="s">
        <v>382</v>
      </c>
      <c r="K13" s="82" t="s">
        <v>383</v>
      </c>
      <c r="L13" s="111"/>
    </row>
    <row r="14">
      <c r="A14" s="83" t="str">
        <f t="shared" si="1"/>
        <v>Q258WDK3-13</v>
      </c>
      <c r="B14" s="84" t="s">
        <v>384</v>
      </c>
      <c r="C14" s="84" t="str">
        <f t="shared" si="2"/>
        <v>Q258WDK3-11</v>
      </c>
      <c r="D14" s="84" t="s">
        <v>378</v>
      </c>
      <c r="E14" s="85"/>
      <c r="F14" s="84" t="str">
        <f t="shared" si="3"/>
        <v>nature of statement (P5102)</v>
      </c>
      <c r="G14" s="84" t="s">
        <v>365</v>
      </c>
      <c r="H14" s="87" t="s">
        <v>366</v>
      </c>
      <c r="I14" s="88" t="str">
        <f t="shared" si="4"/>
        <v>unknown</v>
      </c>
      <c r="J14" s="75" t="s">
        <v>20</v>
      </c>
      <c r="L14" s="16" t="s">
        <v>21</v>
      </c>
    </row>
    <row r="15">
      <c r="A15" s="187" t="str">
        <f t="shared" si="1"/>
        <v>Q258WDK3-14</v>
      </c>
      <c r="B15" s="188" t="s">
        <v>385</v>
      </c>
      <c r="C15" s="188" t="str">
        <f t="shared" si="2"/>
        <v>Q258WDK3-13</v>
      </c>
      <c r="D15" s="188" t="s">
        <v>384</v>
      </c>
      <c r="E15" s="189"/>
      <c r="F15" s="188" t="str">
        <f t="shared" si="3"/>
        <v>ckg:Context Type (ckgr9)</v>
      </c>
      <c r="G15" s="188" t="s">
        <v>24</v>
      </c>
      <c r="H15" s="188" t="s">
        <v>25</v>
      </c>
      <c r="I15" s="190" t="str">
        <f t="shared" si="4"/>
        <v>Generic (ckgG1)</v>
      </c>
      <c r="J15" s="75" t="s">
        <v>116</v>
      </c>
      <c r="K15" s="75" t="s">
        <v>117</v>
      </c>
      <c r="L15" s="36"/>
    </row>
    <row r="16">
      <c r="A16" s="83" t="str">
        <f t="shared" si="1"/>
        <v>Q258WDK3-15</v>
      </c>
      <c r="B16" s="84" t="s">
        <v>386</v>
      </c>
      <c r="C16" s="84" t="str">
        <f t="shared" si="2"/>
        <v>Q258WDK3-11</v>
      </c>
      <c r="D16" s="84" t="s">
        <v>378</v>
      </c>
      <c r="E16" s="85"/>
      <c r="F16" s="84" t="str">
        <f t="shared" si="3"/>
        <v>start time (P580)</v>
      </c>
      <c r="G16" s="84" t="s">
        <v>143</v>
      </c>
      <c r="H16" s="87" t="s">
        <v>144</v>
      </c>
      <c r="I16" s="88" t="str">
        <f t="shared" si="4"/>
        <v>unknown</v>
      </c>
      <c r="J16" s="75" t="s">
        <v>20</v>
      </c>
      <c r="L16" s="36"/>
    </row>
    <row r="17">
      <c r="A17" s="187" t="str">
        <f t="shared" si="1"/>
        <v>Q258WDK3-16</v>
      </c>
      <c r="B17" s="188" t="s">
        <v>387</v>
      </c>
      <c r="C17" s="188" t="str">
        <f t="shared" si="2"/>
        <v>Q258WDK3-15</v>
      </c>
      <c r="D17" s="188" t="s">
        <v>386</v>
      </c>
      <c r="E17" s="189"/>
      <c r="F17" s="188" t="str">
        <f t="shared" si="3"/>
        <v>ckg:Context Type (ckgr9)</v>
      </c>
      <c r="G17" s="188" t="s">
        <v>24</v>
      </c>
      <c r="H17" s="188" t="s">
        <v>25</v>
      </c>
      <c r="I17" s="190" t="str">
        <f t="shared" si="4"/>
        <v>Temporal (ckgT1)</v>
      </c>
      <c r="J17" s="75" t="s">
        <v>26</v>
      </c>
      <c r="K17" s="75" t="s">
        <v>27</v>
      </c>
      <c r="L17" s="36"/>
    </row>
    <row r="18">
      <c r="A18" s="105" t="str">
        <f t="shared" si="1"/>
        <v>Q258WDK3-17</v>
      </c>
      <c r="B18" s="75" t="s">
        <v>388</v>
      </c>
      <c r="C18" s="106" t="str">
        <f t="shared" si="2"/>
        <v>Q258WDK3-11</v>
      </c>
      <c r="D18" s="75" t="s">
        <v>378</v>
      </c>
      <c r="F18" s="106" t="str">
        <f t="shared" si="3"/>
        <v>reference URL (P854)</v>
      </c>
      <c r="G18" s="75" t="s">
        <v>371</v>
      </c>
      <c r="H18" s="82" t="s">
        <v>372</v>
      </c>
      <c r="I18" s="191" t="str">
        <f t="shared" si="4"/>
        <v>https://www.nationsonline.org/oneworld/south_africa.htm</v>
      </c>
      <c r="J18" s="192" t="s">
        <v>373</v>
      </c>
      <c r="L18" s="36"/>
    </row>
    <row r="19">
      <c r="A19" s="187" t="str">
        <f t="shared" si="1"/>
        <v>Q258WDK3-18</v>
      </c>
      <c r="B19" s="188" t="s">
        <v>389</v>
      </c>
      <c r="C19" s="188" t="str">
        <f t="shared" si="2"/>
        <v>Q258WDK3-17</v>
      </c>
      <c r="D19" s="188" t="s">
        <v>388</v>
      </c>
      <c r="E19" s="189"/>
      <c r="F19" s="188" t="str">
        <f t="shared" si="3"/>
        <v>ckg:Context Type (ckgr9)</v>
      </c>
      <c r="G19" s="188" t="s">
        <v>24</v>
      </c>
      <c r="H19" s="188" t="s">
        <v>25</v>
      </c>
      <c r="I19" s="190" t="str">
        <f t="shared" si="4"/>
        <v>Provenance (ckgP1)</v>
      </c>
      <c r="J19" s="75" t="s">
        <v>152</v>
      </c>
      <c r="K19" s="75" t="s">
        <v>153</v>
      </c>
      <c r="L19" s="36"/>
    </row>
    <row r="20">
      <c r="A20" s="178" t="str">
        <f t="shared" si="1"/>
        <v>Q258WDK3-19</v>
      </c>
      <c r="B20" s="179" t="s">
        <v>390</v>
      </c>
      <c r="C20" s="179" t="str">
        <f t="shared" si="2"/>
        <v>Q258WDK3-11</v>
      </c>
      <c r="D20" s="179" t="s">
        <v>378</v>
      </c>
      <c r="E20" s="180"/>
      <c r="F20" s="179" t="str">
        <f t="shared" si="3"/>
        <v>ckg:Inferred Context (ckgr3)</v>
      </c>
      <c r="G20" s="179" t="s">
        <v>108</v>
      </c>
      <c r="H20" s="179" t="s">
        <v>109</v>
      </c>
      <c r="I20" s="182" t="str">
        <f t="shared" si="4"/>
        <v>Atual |Corrente |Hoje (ckgl1)</v>
      </c>
      <c r="J20" s="75" t="s">
        <v>110</v>
      </c>
      <c r="K20" s="75" t="s">
        <v>376</v>
      </c>
      <c r="L20" s="36"/>
    </row>
    <row r="21">
      <c r="A21" s="193" t="str">
        <f t="shared" si="1"/>
        <v>Q258WDK3-20</v>
      </c>
      <c r="B21" s="194" t="s">
        <v>391</v>
      </c>
      <c r="C21" s="194" t="str">
        <f t="shared" si="2"/>
        <v>Q258WDK3-19</v>
      </c>
      <c r="D21" s="194" t="s">
        <v>390</v>
      </c>
      <c r="E21" s="195"/>
      <c r="F21" s="194" t="str">
        <f t="shared" si="3"/>
        <v>ckg:Context Type (ckgr9)</v>
      </c>
      <c r="G21" s="194" t="s">
        <v>24</v>
      </c>
      <c r="H21" s="194" t="s">
        <v>25</v>
      </c>
      <c r="I21" s="196" t="str">
        <f t="shared" si="4"/>
        <v>Temporal (ckgT1)</v>
      </c>
      <c r="J21" s="75" t="s">
        <v>26</v>
      </c>
      <c r="K21" s="75" t="s">
        <v>27</v>
      </c>
      <c r="L21" s="23"/>
    </row>
    <row r="22">
      <c r="A22" s="77" t="str">
        <f t="shared" si="1"/>
        <v>Q258WDK3-21</v>
      </c>
      <c r="B22" s="161" t="s">
        <v>392</v>
      </c>
      <c r="C22" s="78" t="str">
        <f t="shared" si="2"/>
        <v>South Africa (Q258)</v>
      </c>
      <c r="D22" s="78" t="s">
        <v>353</v>
      </c>
      <c r="E22" s="79" t="s">
        <v>354</v>
      </c>
      <c r="F22" s="78" t="str">
        <f t="shared" si="3"/>
        <v>capital (P36)</v>
      </c>
      <c r="G22" s="78" t="s">
        <v>355</v>
      </c>
      <c r="H22" s="79" t="s">
        <v>356</v>
      </c>
      <c r="I22" s="81" t="str">
        <f t="shared" si="4"/>
        <v>Cape Town (Q5465)</v>
      </c>
      <c r="J22" s="75" t="s">
        <v>393</v>
      </c>
      <c r="K22" s="82" t="s">
        <v>394</v>
      </c>
    </row>
    <row r="23">
      <c r="A23" s="121" t="str">
        <f t="shared" si="1"/>
        <v>Q258WDK3-22</v>
      </c>
      <c r="B23" s="122" t="s">
        <v>395</v>
      </c>
      <c r="C23" s="122" t="str">
        <f t="shared" si="2"/>
        <v>Q258WDK3-21</v>
      </c>
      <c r="D23" s="122" t="s">
        <v>392</v>
      </c>
      <c r="E23" s="123"/>
      <c r="F23" s="122" t="str">
        <f t="shared" si="3"/>
        <v>object has role (P3831)</v>
      </c>
      <c r="G23" s="122" t="s">
        <v>360</v>
      </c>
      <c r="H23" s="125" t="s">
        <v>361</v>
      </c>
      <c r="I23" s="126" t="str">
        <f t="shared" si="4"/>
        <v>legislature (Q11204)</v>
      </c>
      <c r="J23" s="75" t="s">
        <v>396</v>
      </c>
      <c r="K23" s="82" t="s">
        <v>397</v>
      </c>
    </row>
    <row r="24">
      <c r="A24" s="83" t="str">
        <f t="shared" si="1"/>
        <v>Q258WDK3-23</v>
      </c>
      <c r="B24" s="84" t="s">
        <v>398</v>
      </c>
      <c r="C24" s="84" t="str">
        <f t="shared" si="2"/>
        <v>Q258WDK3-21</v>
      </c>
      <c r="D24" s="84" t="s">
        <v>392</v>
      </c>
      <c r="E24" s="85"/>
      <c r="F24" s="84" t="str">
        <f t="shared" si="3"/>
        <v>nature of statement (P5102)</v>
      </c>
      <c r="G24" s="84" t="s">
        <v>365</v>
      </c>
      <c r="H24" s="87" t="s">
        <v>366</v>
      </c>
      <c r="I24" s="88" t="str">
        <f t="shared" si="4"/>
        <v>unknown</v>
      </c>
      <c r="J24" s="75" t="s">
        <v>20</v>
      </c>
      <c r="L24" s="16" t="s">
        <v>21</v>
      </c>
    </row>
    <row r="25">
      <c r="A25" s="187" t="str">
        <f t="shared" si="1"/>
        <v>Q258WDK3-24</v>
      </c>
      <c r="B25" s="188" t="s">
        <v>399</v>
      </c>
      <c r="C25" s="188" t="str">
        <f t="shared" si="2"/>
        <v>Q258WDK3-23</v>
      </c>
      <c r="D25" s="188" t="s">
        <v>398</v>
      </c>
      <c r="E25" s="189"/>
      <c r="F25" s="188" t="str">
        <f t="shared" si="3"/>
        <v>ckg:Context Type (ckgr9)</v>
      </c>
      <c r="G25" s="188" t="s">
        <v>24</v>
      </c>
      <c r="H25" s="188" t="s">
        <v>25</v>
      </c>
      <c r="I25" s="190" t="str">
        <f t="shared" si="4"/>
        <v>Generic (ckgG1)</v>
      </c>
      <c r="J25" s="75" t="s">
        <v>116</v>
      </c>
      <c r="K25" s="75" t="s">
        <v>117</v>
      </c>
      <c r="L25" s="36"/>
    </row>
    <row r="26">
      <c r="A26" s="83" t="str">
        <f t="shared" si="1"/>
        <v>Q258WDK3-25</v>
      </c>
      <c r="B26" s="84" t="s">
        <v>400</v>
      </c>
      <c r="C26" s="84" t="str">
        <f t="shared" si="2"/>
        <v>Q258WDK3-21</v>
      </c>
      <c r="D26" s="84" t="s">
        <v>392</v>
      </c>
      <c r="E26" s="85"/>
      <c r="F26" s="84" t="str">
        <f t="shared" si="3"/>
        <v>start time (P580)</v>
      </c>
      <c r="G26" s="84" t="s">
        <v>143</v>
      </c>
      <c r="H26" s="87" t="s">
        <v>144</v>
      </c>
      <c r="I26" s="88" t="str">
        <f t="shared" si="4"/>
        <v>unknown</v>
      </c>
      <c r="J26" s="75" t="s">
        <v>20</v>
      </c>
      <c r="L26" s="36"/>
    </row>
    <row r="27">
      <c r="A27" s="187" t="str">
        <f t="shared" si="1"/>
        <v>Q258WDK3-26</v>
      </c>
      <c r="B27" s="188" t="s">
        <v>401</v>
      </c>
      <c r="C27" s="188" t="str">
        <f t="shared" si="2"/>
        <v>Q258WDK3-25</v>
      </c>
      <c r="D27" s="188" t="s">
        <v>400</v>
      </c>
      <c r="E27" s="189"/>
      <c r="F27" s="188" t="str">
        <f t="shared" si="3"/>
        <v>ckg:Context Type (ckgr9)</v>
      </c>
      <c r="G27" s="188" t="s">
        <v>24</v>
      </c>
      <c r="H27" s="188" t="s">
        <v>25</v>
      </c>
      <c r="I27" s="190" t="str">
        <f t="shared" si="4"/>
        <v>Temporal (ckgT1)</v>
      </c>
      <c r="J27" s="75" t="s">
        <v>26</v>
      </c>
      <c r="K27" s="75" t="s">
        <v>27</v>
      </c>
      <c r="L27" s="36"/>
    </row>
    <row r="28">
      <c r="A28" s="105" t="str">
        <f t="shared" si="1"/>
        <v>Q258WDK3-27</v>
      </c>
      <c r="B28" s="75" t="s">
        <v>402</v>
      </c>
      <c r="C28" s="106" t="str">
        <f t="shared" si="2"/>
        <v>Q258WDK3-21</v>
      </c>
      <c r="D28" s="75" t="s">
        <v>392</v>
      </c>
      <c r="F28" s="106" t="str">
        <f t="shared" si="3"/>
        <v>reference URL (P854)</v>
      </c>
      <c r="G28" s="75" t="s">
        <v>371</v>
      </c>
      <c r="H28" s="82" t="s">
        <v>372</v>
      </c>
      <c r="I28" s="191" t="str">
        <f t="shared" si="4"/>
        <v>https://www.nationsonline.org/oneworld/south_africa.htm</v>
      </c>
      <c r="J28" s="192" t="s">
        <v>373</v>
      </c>
      <c r="L28" s="36"/>
    </row>
    <row r="29">
      <c r="A29" s="187" t="str">
        <f t="shared" si="1"/>
        <v>Q258WDK3-28</v>
      </c>
      <c r="B29" s="188" t="s">
        <v>403</v>
      </c>
      <c r="C29" s="188" t="str">
        <f t="shared" si="2"/>
        <v>Q258WDK3-27</v>
      </c>
      <c r="D29" s="188" t="s">
        <v>402</v>
      </c>
      <c r="E29" s="189"/>
      <c r="F29" s="188" t="str">
        <f t="shared" si="3"/>
        <v>ckg:Context Type (ckgr9)</v>
      </c>
      <c r="G29" s="188" t="s">
        <v>24</v>
      </c>
      <c r="H29" s="188" t="s">
        <v>25</v>
      </c>
      <c r="I29" s="190" t="str">
        <f t="shared" si="4"/>
        <v>Provenance (ckgP1)</v>
      </c>
      <c r="J29" s="75" t="s">
        <v>152</v>
      </c>
      <c r="K29" s="75" t="s">
        <v>153</v>
      </c>
      <c r="L29" s="36"/>
    </row>
    <row r="30">
      <c r="A30" s="178" t="str">
        <f t="shared" si="1"/>
        <v>Q258WDK3-29</v>
      </c>
      <c r="B30" s="179" t="s">
        <v>404</v>
      </c>
      <c r="C30" s="179" t="str">
        <f t="shared" si="2"/>
        <v>Q258WDK3-21</v>
      </c>
      <c r="D30" s="179" t="s">
        <v>392</v>
      </c>
      <c r="E30" s="180"/>
      <c r="F30" s="179" t="str">
        <f t="shared" si="3"/>
        <v>ckg:Inferred Context (ckgr3)</v>
      </c>
      <c r="G30" s="179" t="s">
        <v>108</v>
      </c>
      <c r="H30" s="179" t="s">
        <v>109</v>
      </c>
      <c r="I30" s="182" t="str">
        <f t="shared" si="4"/>
        <v>Atual |Corrente |Hoje (ckgl1)</v>
      </c>
      <c r="J30" s="75" t="s">
        <v>110</v>
      </c>
      <c r="K30" s="75" t="s">
        <v>376</v>
      </c>
      <c r="L30" s="36"/>
    </row>
    <row r="31">
      <c r="A31" s="193" t="str">
        <f t="shared" si="1"/>
        <v>Q258WDK3-30</v>
      </c>
      <c r="B31" s="194" t="s">
        <v>405</v>
      </c>
      <c r="C31" s="194" t="str">
        <f t="shared" si="2"/>
        <v>Q258WDK3-29</v>
      </c>
      <c r="D31" s="194" t="s">
        <v>404</v>
      </c>
      <c r="E31" s="195"/>
      <c r="F31" s="194" t="str">
        <f t="shared" si="3"/>
        <v>ckg:Context Type (ckgr9)</v>
      </c>
      <c r="G31" s="194" t="s">
        <v>24</v>
      </c>
      <c r="H31" s="194" t="s">
        <v>25</v>
      </c>
      <c r="I31" s="196" t="str">
        <f t="shared" si="4"/>
        <v>Temporal (ckgT1)</v>
      </c>
      <c r="J31" s="75" t="s">
        <v>26</v>
      </c>
      <c r="K31" s="75" t="s">
        <v>27</v>
      </c>
      <c r="L31" s="23"/>
    </row>
    <row r="34">
      <c r="A34" s="75" t="s">
        <v>406</v>
      </c>
    </row>
  </sheetData>
  <mergeCells count="3">
    <mergeCell ref="L4:L11"/>
    <mergeCell ref="L14:L21"/>
    <mergeCell ref="L24:L31"/>
  </mergeCells>
  <hyperlinks>
    <hyperlink r:id="rId1" ref="J8"/>
    <hyperlink r:id="rId2" ref="J18"/>
    <hyperlink r:id="rId3" ref="J28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39.25"/>
    <col customWidth="1" min="3" max="3" width="15.0"/>
    <col hidden="1" min="4" max="5" width="12.63"/>
    <col customWidth="1" min="6" max="6" width="21.13"/>
    <col hidden="1" min="7" max="8" width="12.63"/>
    <col customWidth="1" min="9" max="9" width="32.13"/>
    <col hidden="1" min="10" max="10" width="12.63"/>
    <col customWidth="1" hidden="1" min="11" max="11" width="22.88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183" t="str">
        <f t="shared" ref="A2:A18" si="1">CONCATENATE("Q55WDK3-",ROW()-1)</f>
        <v>Q55WDK3-1</v>
      </c>
      <c r="B2" s="161" t="s">
        <v>407</v>
      </c>
      <c r="C2" s="184" t="str">
        <f t="shared" ref="C2:C18" si="2">IF(E2&lt;&gt;"", CONCATENATE(E2, " (", D2, ")"), CONCATENATE("Q55WDK3-",MATCH(D2, $B$1:$B$18, 0)-1))</f>
        <v>Netherlands (Q55)</v>
      </c>
      <c r="D2" s="161" t="s">
        <v>408</v>
      </c>
      <c r="E2" s="162" t="s">
        <v>409</v>
      </c>
      <c r="F2" s="145" t="str">
        <f t="shared" ref="F2:F18" si="3">CONCATENATE(H2, " (", G2, ")")</f>
        <v>capital (P36)</v>
      </c>
      <c r="G2" s="161" t="s">
        <v>355</v>
      </c>
      <c r="H2" s="162" t="s">
        <v>356</v>
      </c>
      <c r="I2" s="186" t="str">
        <f t="shared" ref="I2:I18" si="4">IF(K2&lt;&gt;"", CONCATENATE(K2, " (", J2, ")"), J2)</f>
        <v>The Hague (Q36600)</v>
      </c>
      <c r="J2" s="75" t="s">
        <v>410</v>
      </c>
      <c r="K2" s="82" t="s">
        <v>411</v>
      </c>
    </row>
    <row r="3">
      <c r="A3" s="121" t="str">
        <f t="shared" si="1"/>
        <v>Q55WDK3-2</v>
      </c>
      <c r="B3" s="122" t="s">
        <v>412</v>
      </c>
      <c r="C3" s="122" t="str">
        <f t="shared" si="2"/>
        <v>Q55WDK3-1</v>
      </c>
      <c r="D3" s="122" t="s">
        <v>407</v>
      </c>
      <c r="E3" s="123"/>
      <c r="F3" s="122" t="str">
        <f t="shared" si="3"/>
        <v>object has role (P3831)</v>
      </c>
      <c r="G3" s="122" t="s">
        <v>360</v>
      </c>
      <c r="H3" s="125" t="s">
        <v>361</v>
      </c>
      <c r="I3" s="126" t="str">
        <f t="shared" si="4"/>
        <v>seat of government (Q1901835)</v>
      </c>
      <c r="J3" s="75" t="s">
        <v>413</v>
      </c>
      <c r="K3" s="82" t="s">
        <v>414</v>
      </c>
    </row>
    <row r="4">
      <c r="A4" s="83" t="str">
        <f t="shared" si="1"/>
        <v>Q55WDK3-3</v>
      </c>
      <c r="B4" s="84" t="s">
        <v>415</v>
      </c>
      <c r="C4" s="84" t="str">
        <f t="shared" si="2"/>
        <v>Q55WDK3-1</v>
      </c>
      <c r="D4" s="84" t="s">
        <v>407</v>
      </c>
      <c r="E4" s="85"/>
      <c r="F4" s="84" t="str">
        <f t="shared" si="3"/>
        <v>nature of statement (P5102)</v>
      </c>
      <c r="G4" s="84" t="s">
        <v>365</v>
      </c>
      <c r="H4" s="87" t="s">
        <v>366</v>
      </c>
      <c r="I4" s="88" t="str">
        <f t="shared" si="4"/>
        <v>unknown</v>
      </c>
      <c r="J4" s="75" t="s">
        <v>20</v>
      </c>
      <c r="L4" s="16" t="s">
        <v>21</v>
      </c>
    </row>
    <row r="5">
      <c r="A5" s="128" t="str">
        <f t="shared" si="1"/>
        <v>Q55WDK3-4</v>
      </c>
      <c r="B5" s="129" t="s">
        <v>416</v>
      </c>
      <c r="C5" s="129" t="str">
        <f t="shared" si="2"/>
        <v>Q55WDK3-3</v>
      </c>
      <c r="D5" s="129" t="s">
        <v>415</v>
      </c>
      <c r="E5" s="130"/>
      <c r="F5" s="129" t="str">
        <f t="shared" si="3"/>
        <v>ckg:Context Type (ckgr9)</v>
      </c>
      <c r="G5" s="129" t="s">
        <v>24</v>
      </c>
      <c r="H5" s="129" t="s">
        <v>25</v>
      </c>
      <c r="I5" s="132" t="str">
        <f t="shared" si="4"/>
        <v>Generic (ckgG1)</v>
      </c>
      <c r="J5" s="75" t="s">
        <v>116</v>
      </c>
      <c r="K5" s="75" t="s">
        <v>117</v>
      </c>
      <c r="L5" s="36"/>
    </row>
    <row r="6">
      <c r="A6" s="83" t="str">
        <f t="shared" si="1"/>
        <v>Q55WDK3-5</v>
      </c>
      <c r="B6" s="84" t="s">
        <v>417</v>
      </c>
      <c r="C6" s="84" t="str">
        <f t="shared" si="2"/>
        <v>Q55WDK3-1</v>
      </c>
      <c r="D6" s="84" t="s">
        <v>407</v>
      </c>
      <c r="E6" s="85"/>
      <c r="F6" s="84" t="str">
        <f t="shared" si="3"/>
        <v>start time (P580)</v>
      </c>
      <c r="G6" s="84" t="s">
        <v>143</v>
      </c>
      <c r="H6" s="87" t="s">
        <v>144</v>
      </c>
      <c r="I6" s="88" t="str">
        <f t="shared" si="4"/>
        <v>unknown</v>
      </c>
      <c r="J6" s="75" t="s">
        <v>20</v>
      </c>
      <c r="L6" s="36"/>
    </row>
    <row r="7">
      <c r="A7" s="128" t="str">
        <f t="shared" si="1"/>
        <v>Q55WDK3-6</v>
      </c>
      <c r="B7" s="129" t="s">
        <v>418</v>
      </c>
      <c r="C7" s="129" t="str">
        <f t="shared" si="2"/>
        <v>Q55WDK3-5</v>
      </c>
      <c r="D7" s="129" t="s">
        <v>417</v>
      </c>
      <c r="E7" s="130"/>
      <c r="F7" s="129" t="str">
        <f t="shared" si="3"/>
        <v>ckg:Context Type (ckgr9)</v>
      </c>
      <c r="G7" s="129" t="s">
        <v>24</v>
      </c>
      <c r="H7" s="129" t="s">
        <v>25</v>
      </c>
      <c r="I7" s="132" t="str">
        <f t="shared" si="4"/>
        <v>Temporal (ckgT1)</v>
      </c>
      <c r="J7" s="75" t="s">
        <v>26</v>
      </c>
      <c r="K7" s="75" t="s">
        <v>27</v>
      </c>
      <c r="L7" s="36"/>
    </row>
    <row r="8">
      <c r="A8" s="83" t="str">
        <f t="shared" si="1"/>
        <v>Q55WDK3-7</v>
      </c>
      <c r="B8" s="84" t="s">
        <v>419</v>
      </c>
      <c r="C8" s="84" t="str">
        <f t="shared" si="2"/>
        <v>Q55WDK3-1</v>
      </c>
      <c r="D8" s="84" t="s">
        <v>407</v>
      </c>
      <c r="E8" s="85"/>
      <c r="F8" s="84" t="str">
        <f t="shared" si="3"/>
        <v>ckg:Inferred Context (ckgr3)</v>
      </c>
      <c r="G8" s="84" t="s">
        <v>108</v>
      </c>
      <c r="H8" s="84" t="s">
        <v>109</v>
      </c>
      <c r="I8" s="88" t="str">
        <f t="shared" si="4"/>
        <v>Atual |Corrente |Hoje (ckgl1)</v>
      </c>
      <c r="J8" s="75" t="s">
        <v>110</v>
      </c>
      <c r="K8" s="75" t="s">
        <v>376</v>
      </c>
      <c r="L8" s="36"/>
    </row>
    <row r="9">
      <c r="A9" s="133" t="str">
        <f t="shared" si="1"/>
        <v>Q55WDK3-8</v>
      </c>
      <c r="B9" s="134" t="s">
        <v>420</v>
      </c>
      <c r="C9" s="134" t="str">
        <f t="shared" si="2"/>
        <v>Q55WDK3-7</v>
      </c>
      <c r="D9" s="134" t="s">
        <v>419</v>
      </c>
      <c r="E9" s="135"/>
      <c r="F9" s="134" t="str">
        <f t="shared" si="3"/>
        <v>ckg:Context Type (ckgr9)</v>
      </c>
      <c r="G9" s="134" t="s">
        <v>24</v>
      </c>
      <c r="H9" s="134" t="s">
        <v>25</v>
      </c>
      <c r="I9" s="137" t="str">
        <f t="shared" si="4"/>
        <v>Temporal (ckgT1)</v>
      </c>
      <c r="J9" s="75" t="s">
        <v>26</v>
      </c>
      <c r="K9" s="75" t="s">
        <v>27</v>
      </c>
      <c r="L9" s="23"/>
    </row>
    <row r="10">
      <c r="A10" s="77" t="str">
        <f t="shared" si="1"/>
        <v>Q55WDK3-9</v>
      </c>
      <c r="B10" s="78" t="s">
        <v>421</v>
      </c>
      <c r="C10" s="78" t="str">
        <f t="shared" si="2"/>
        <v>Netherlands (Q55)</v>
      </c>
      <c r="D10" s="78" t="s">
        <v>408</v>
      </c>
      <c r="E10" s="79" t="s">
        <v>409</v>
      </c>
      <c r="F10" s="78" t="str">
        <f t="shared" si="3"/>
        <v>capital (P36)</v>
      </c>
      <c r="G10" s="78" t="s">
        <v>355</v>
      </c>
      <c r="H10" s="79" t="s">
        <v>356</v>
      </c>
      <c r="I10" s="81" t="str">
        <f t="shared" si="4"/>
        <v>Amsterdam (Q727)</v>
      </c>
      <c r="J10" s="75" t="s">
        <v>422</v>
      </c>
      <c r="K10" s="82" t="s">
        <v>423</v>
      </c>
      <c r="L10" s="127"/>
    </row>
    <row r="11">
      <c r="A11" s="121" t="str">
        <f t="shared" si="1"/>
        <v>Q55WDK3-10</v>
      </c>
      <c r="B11" s="122" t="s">
        <v>424</v>
      </c>
      <c r="C11" s="122" t="str">
        <f t="shared" si="2"/>
        <v>Q55WDK3-9</v>
      </c>
      <c r="D11" s="122" t="s">
        <v>421</v>
      </c>
      <c r="E11" s="123"/>
      <c r="F11" s="122" t="str">
        <f t="shared" si="3"/>
        <v>nature of statement (P5102)</v>
      </c>
      <c r="G11" s="122" t="s">
        <v>365</v>
      </c>
      <c r="H11" s="125" t="s">
        <v>366</v>
      </c>
      <c r="I11" s="126" t="str">
        <f t="shared" si="4"/>
        <v>de jure (Q132555)</v>
      </c>
      <c r="J11" s="75" t="s">
        <v>425</v>
      </c>
      <c r="K11" s="82" t="s">
        <v>426</v>
      </c>
      <c r="L11" s="127"/>
    </row>
    <row r="12">
      <c r="A12" s="128" t="str">
        <f t="shared" si="1"/>
        <v>Q55WDK3-11</v>
      </c>
      <c r="B12" s="129" t="s">
        <v>427</v>
      </c>
      <c r="C12" s="129" t="str">
        <f t="shared" si="2"/>
        <v>Q55WDK3-10</v>
      </c>
      <c r="D12" s="129" t="s">
        <v>424</v>
      </c>
      <c r="E12" s="130"/>
      <c r="F12" s="129" t="str">
        <f t="shared" si="3"/>
        <v>ckg:Context Type (ckgr9)</v>
      </c>
      <c r="G12" s="129" t="s">
        <v>24</v>
      </c>
      <c r="H12" s="129" t="s">
        <v>25</v>
      </c>
      <c r="I12" s="132" t="str">
        <f t="shared" si="4"/>
        <v>Generic (ckgG1)</v>
      </c>
      <c r="J12" s="75" t="s">
        <v>116</v>
      </c>
      <c r="K12" s="75" t="s">
        <v>117</v>
      </c>
      <c r="L12" s="16" t="s">
        <v>21</v>
      </c>
    </row>
    <row r="13">
      <c r="A13" s="83" t="str">
        <f t="shared" si="1"/>
        <v>Q55WDK3-12</v>
      </c>
      <c r="B13" s="84" t="s">
        <v>428</v>
      </c>
      <c r="C13" s="84" t="str">
        <f t="shared" si="2"/>
        <v>Q55WDK3-9</v>
      </c>
      <c r="D13" s="84" t="s">
        <v>421</v>
      </c>
      <c r="E13" s="85"/>
      <c r="F13" s="84" t="str">
        <f t="shared" si="3"/>
        <v>start time (P580)</v>
      </c>
      <c r="G13" s="84" t="s">
        <v>143</v>
      </c>
      <c r="H13" s="87" t="s">
        <v>144</v>
      </c>
      <c r="I13" s="88" t="str">
        <f t="shared" si="4"/>
        <v>unknown</v>
      </c>
      <c r="J13" s="75" t="s">
        <v>20</v>
      </c>
      <c r="L13" s="36"/>
    </row>
    <row r="14">
      <c r="A14" s="128" t="str">
        <f t="shared" si="1"/>
        <v>Q55WDK3-13</v>
      </c>
      <c r="B14" s="129" t="s">
        <v>429</v>
      </c>
      <c r="C14" s="129" t="str">
        <f t="shared" si="2"/>
        <v>Q55WDK3-12</v>
      </c>
      <c r="D14" s="129" t="s">
        <v>428</v>
      </c>
      <c r="E14" s="130"/>
      <c r="F14" s="129" t="str">
        <f t="shared" si="3"/>
        <v>ckg:Context Type (ckgr9)</v>
      </c>
      <c r="G14" s="129" t="s">
        <v>24</v>
      </c>
      <c r="H14" s="129" t="s">
        <v>25</v>
      </c>
      <c r="I14" s="132" t="str">
        <f t="shared" si="4"/>
        <v>Temporal (ckgT1)</v>
      </c>
      <c r="J14" s="75" t="s">
        <v>26</v>
      </c>
      <c r="K14" s="75" t="s">
        <v>27</v>
      </c>
      <c r="L14" s="36"/>
    </row>
    <row r="15">
      <c r="A15" s="105" t="str">
        <f t="shared" si="1"/>
        <v>Q55WDK3-14</v>
      </c>
      <c r="B15" s="75" t="s">
        <v>430</v>
      </c>
      <c r="C15" s="106" t="str">
        <f t="shared" si="2"/>
        <v>Q55WDK3-9</v>
      </c>
      <c r="D15" s="75" t="s">
        <v>421</v>
      </c>
      <c r="F15" s="106" t="str">
        <f t="shared" si="3"/>
        <v>stated in (P248)</v>
      </c>
      <c r="G15" s="75" t="s">
        <v>431</v>
      </c>
      <c r="H15" s="75" t="s">
        <v>432</v>
      </c>
      <c r="I15" s="109" t="str">
        <f t="shared" si="4"/>
        <v>Constitution of the Netherlands (Q2299064)</v>
      </c>
      <c r="J15" s="75" t="s">
        <v>433</v>
      </c>
      <c r="K15" s="75" t="s">
        <v>434</v>
      </c>
      <c r="L15" s="36"/>
    </row>
    <row r="16">
      <c r="A16" s="128" t="str">
        <f t="shared" si="1"/>
        <v>Q55WDK3-15</v>
      </c>
      <c r="B16" s="129" t="s">
        <v>435</v>
      </c>
      <c r="C16" s="129" t="str">
        <f t="shared" si="2"/>
        <v>Q55WDK3-14</v>
      </c>
      <c r="D16" s="129" t="s">
        <v>430</v>
      </c>
      <c r="E16" s="130"/>
      <c r="F16" s="129" t="str">
        <f t="shared" si="3"/>
        <v>ckg:Context Type (ckgr9)</v>
      </c>
      <c r="G16" s="129" t="s">
        <v>24</v>
      </c>
      <c r="H16" s="129" t="s">
        <v>25</v>
      </c>
      <c r="I16" s="132" t="str">
        <f t="shared" si="4"/>
        <v>Provenance (ckgP1)</v>
      </c>
      <c r="J16" s="75" t="s">
        <v>152</v>
      </c>
      <c r="K16" s="75" t="s">
        <v>153</v>
      </c>
      <c r="L16" s="36"/>
    </row>
    <row r="17">
      <c r="A17" s="83" t="str">
        <f t="shared" si="1"/>
        <v>Q55WDK3-16</v>
      </c>
      <c r="B17" s="84" t="s">
        <v>436</v>
      </c>
      <c r="C17" s="84" t="str">
        <f t="shared" si="2"/>
        <v>Q55WDK3-9</v>
      </c>
      <c r="D17" s="84" t="s">
        <v>421</v>
      </c>
      <c r="E17" s="85"/>
      <c r="F17" s="84" t="str">
        <f t="shared" si="3"/>
        <v>ckg:Inferred Context (ckgr3)</v>
      </c>
      <c r="G17" s="84" t="s">
        <v>108</v>
      </c>
      <c r="H17" s="84" t="s">
        <v>109</v>
      </c>
      <c r="I17" s="88" t="str">
        <f t="shared" si="4"/>
        <v>Atual |Corrente |Hoje (ckgl1)</v>
      </c>
      <c r="J17" s="75" t="s">
        <v>110</v>
      </c>
      <c r="K17" s="75" t="s">
        <v>376</v>
      </c>
      <c r="L17" s="36"/>
    </row>
    <row r="18">
      <c r="A18" s="133" t="str">
        <f t="shared" si="1"/>
        <v>Q55WDK3-17</v>
      </c>
      <c r="B18" s="134" t="s">
        <v>437</v>
      </c>
      <c r="C18" s="134" t="str">
        <f t="shared" si="2"/>
        <v>Q55WDK3-16</v>
      </c>
      <c r="D18" s="134" t="s">
        <v>436</v>
      </c>
      <c r="E18" s="135"/>
      <c r="F18" s="134" t="str">
        <f t="shared" si="3"/>
        <v>ckg:Context Type (ckgr9)</v>
      </c>
      <c r="G18" s="134" t="s">
        <v>24</v>
      </c>
      <c r="H18" s="134" t="s">
        <v>25</v>
      </c>
      <c r="I18" s="137" t="str">
        <f t="shared" si="4"/>
        <v>Temporal (ckgT1)</v>
      </c>
      <c r="J18" s="75" t="s">
        <v>26</v>
      </c>
      <c r="K18" s="75" t="s">
        <v>27</v>
      </c>
      <c r="L18" s="23"/>
    </row>
    <row r="21">
      <c r="A21" s="75"/>
      <c r="B21" s="75" t="s">
        <v>438</v>
      </c>
    </row>
  </sheetData>
  <mergeCells count="2">
    <mergeCell ref="L4:L9"/>
    <mergeCell ref="L12:L1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hidden="1" min="2" max="2" width="3.5"/>
    <col customWidth="1" min="3" max="3" width="13.88"/>
    <col customWidth="1" hidden="1" min="4" max="4" width="35.88"/>
    <col customWidth="1" hidden="1" min="5" max="5" width="9.25"/>
    <col customWidth="1" min="6" max="6" width="26.88"/>
    <col customWidth="1" hidden="1" min="7" max="7" width="5.63"/>
    <col customWidth="1" hidden="1" min="8" max="8" width="20.75"/>
    <col customWidth="1" min="9" max="9" width="46.88"/>
    <col customWidth="1" hidden="1" min="10" max="10" width="36.63"/>
    <col customWidth="1" hidden="1" min="11" max="11" width="38.88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5" t="str">
        <f t="shared" ref="A2:A12" si="1">CONCATENATE("Q801WDK3-",ROW()-1)</f>
        <v>Q801WDK3-1</v>
      </c>
      <c r="B2" s="75" t="s">
        <v>439</v>
      </c>
      <c r="C2" s="75" t="str">
        <f t="shared" ref="C2:C12" si="2">IF(E2&lt;&gt;"", CONCATENATE(E2, " (", D2, ")"), CONCATENATE("Q55WDK3-",MATCH(D2, $B$1:$B$18, 0)-1))</f>
        <v>Israel'@en (Q801)</v>
      </c>
      <c r="D2" s="75" t="s">
        <v>440</v>
      </c>
      <c r="E2" s="82" t="s">
        <v>441</v>
      </c>
      <c r="F2" s="75" t="str">
        <f t="shared" ref="F2:F12" si="3">CONCATENATE(H2, " (", G2, ")")</f>
        <v>capital'@en (P36)</v>
      </c>
      <c r="G2" s="75" t="s">
        <v>355</v>
      </c>
      <c r="H2" s="82" t="s">
        <v>442</v>
      </c>
      <c r="I2" s="75" t="str">
        <f t="shared" ref="I2:I12" si="4">IF(K2&lt;&gt;"", CONCATENATE(K2, " (", J2, ")"), J2)</f>
        <v>Jerusalem'@en (Q1218)</v>
      </c>
      <c r="J2" s="75" t="s">
        <v>443</v>
      </c>
      <c r="K2" s="82" t="s">
        <v>444</v>
      </c>
    </row>
    <row r="3">
      <c r="A3" s="106" t="str">
        <f t="shared" si="1"/>
        <v>Q801WDK3-2</v>
      </c>
      <c r="B3" s="75" t="s">
        <v>445</v>
      </c>
      <c r="C3" s="106" t="str">
        <f t="shared" si="2"/>
        <v>Q55WDK3-1</v>
      </c>
      <c r="D3" s="75" t="s">
        <v>439</v>
      </c>
      <c r="F3" s="106" t="str">
        <f t="shared" si="3"/>
        <v>statement disputed by'@en (P1310)</v>
      </c>
      <c r="G3" s="75" t="s">
        <v>446</v>
      </c>
      <c r="H3" s="82" t="s">
        <v>447</v>
      </c>
      <c r="I3" s="106" t="str">
        <f t="shared" si="4"/>
        <v>United Nations Security Council Resolution 478'@en (Q574386)</v>
      </c>
      <c r="J3" s="75" t="s">
        <v>448</v>
      </c>
      <c r="K3" s="82" t="s">
        <v>449</v>
      </c>
    </row>
    <row r="4">
      <c r="A4" s="129" t="str">
        <f t="shared" si="1"/>
        <v>Q801WDK3-3</v>
      </c>
      <c r="B4" s="75" t="s">
        <v>450</v>
      </c>
      <c r="C4" s="129" t="str">
        <f t="shared" si="2"/>
        <v>Q55WDK3-2</v>
      </c>
      <c r="D4" s="75" t="s">
        <v>445</v>
      </c>
      <c r="F4" s="129" t="str">
        <f t="shared" si="3"/>
        <v>ckg:Context Type (ckgr9)</v>
      </c>
      <c r="G4" s="75" t="s">
        <v>24</v>
      </c>
      <c r="H4" s="75" t="s">
        <v>25</v>
      </c>
      <c r="I4" s="129" t="str">
        <f t="shared" si="4"/>
        <v>Generic (ckgG1)</v>
      </c>
      <c r="J4" s="75" t="s">
        <v>116</v>
      </c>
      <c r="K4" s="75" t="s">
        <v>117</v>
      </c>
    </row>
    <row r="5">
      <c r="A5" s="84" t="str">
        <f t="shared" si="1"/>
        <v>Q801WDK3-4</v>
      </c>
      <c r="B5" s="75" t="s">
        <v>451</v>
      </c>
      <c r="C5" s="84" t="str">
        <f t="shared" si="2"/>
        <v>Q55WDK3-1</v>
      </c>
      <c r="D5" s="75" t="s">
        <v>439</v>
      </c>
      <c r="F5" s="84" t="str">
        <f t="shared" si="3"/>
        <v>nature of statement'@en (P5102)</v>
      </c>
      <c r="G5" s="75" t="s">
        <v>365</v>
      </c>
      <c r="H5" s="82" t="s">
        <v>452</v>
      </c>
      <c r="I5" s="84" t="str">
        <f t="shared" si="4"/>
        <v>unknown</v>
      </c>
      <c r="J5" s="75" t="s">
        <v>20</v>
      </c>
    </row>
    <row r="6">
      <c r="A6" s="129" t="str">
        <f t="shared" si="1"/>
        <v>Q801WDK3-5</v>
      </c>
      <c r="B6" s="75" t="s">
        <v>453</v>
      </c>
      <c r="C6" s="129" t="str">
        <f t="shared" si="2"/>
        <v>Q55WDK3-4</v>
      </c>
      <c r="D6" s="75" t="s">
        <v>451</v>
      </c>
      <c r="F6" s="129" t="str">
        <f t="shared" si="3"/>
        <v>ckg:Context Type (ckgr9)</v>
      </c>
      <c r="G6" s="75" t="s">
        <v>24</v>
      </c>
      <c r="H6" s="75" t="s">
        <v>25</v>
      </c>
      <c r="I6" s="129" t="str">
        <f t="shared" si="4"/>
        <v>Generic (ckgG1)</v>
      </c>
      <c r="J6" s="75" t="s">
        <v>116</v>
      </c>
      <c r="K6" s="75" t="s">
        <v>117</v>
      </c>
    </row>
    <row r="7">
      <c r="A7" s="106" t="str">
        <f t="shared" si="1"/>
        <v>Q801WDK3-6</v>
      </c>
      <c r="B7" s="75" t="s">
        <v>454</v>
      </c>
      <c r="C7" s="106" t="str">
        <f t="shared" si="2"/>
        <v>Q55WDK3-1</v>
      </c>
      <c r="D7" s="75" t="s">
        <v>439</v>
      </c>
      <c r="F7" s="106" t="str">
        <f t="shared" si="3"/>
        <v>start time'@en (P580)</v>
      </c>
      <c r="G7" s="75" t="s">
        <v>143</v>
      </c>
      <c r="H7" s="82" t="s">
        <v>455</v>
      </c>
      <c r="I7" s="106" t="str">
        <f t="shared" si="4"/>
        <v>^1949-01-01T00:00:00Z/9</v>
      </c>
      <c r="J7" s="75" t="s">
        <v>456</v>
      </c>
    </row>
    <row r="8">
      <c r="A8" s="129" t="str">
        <f t="shared" si="1"/>
        <v>Q801WDK3-7</v>
      </c>
      <c r="B8" s="75" t="s">
        <v>457</v>
      </c>
      <c r="C8" s="129" t="str">
        <f t="shared" si="2"/>
        <v>Q55WDK3-6</v>
      </c>
      <c r="D8" s="75" t="s">
        <v>454</v>
      </c>
      <c r="F8" s="129" t="str">
        <f t="shared" si="3"/>
        <v>ckg:Context Type (ckgr9)</v>
      </c>
      <c r="G8" s="75" t="s">
        <v>24</v>
      </c>
      <c r="H8" s="75" t="s">
        <v>25</v>
      </c>
      <c r="I8" s="129" t="str">
        <f t="shared" si="4"/>
        <v>Temporal (ckgT1)</v>
      </c>
      <c r="J8" s="75" t="s">
        <v>26</v>
      </c>
      <c r="K8" s="75" t="s">
        <v>27</v>
      </c>
    </row>
    <row r="9">
      <c r="A9" s="106" t="str">
        <f t="shared" si="1"/>
        <v>Q801WDK3-8</v>
      </c>
      <c r="B9" s="75" t="s">
        <v>458</v>
      </c>
      <c r="C9" s="106" t="str">
        <f t="shared" si="2"/>
        <v>Q55WDK3-1</v>
      </c>
      <c r="D9" s="75" t="s">
        <v>439</v>
      </c>
      <c r="F9" s="106" t="str">
        <f t="shared" si="3"/>
        <v>reference URL'@en (P854)</v>
      </c>
      <c r="G9" s="75" t="s">
        <v>371</v>
      </c>
      <c r="H9" s="82" t="s">
        <v>459</v>
      </c>
      <c r="I9" s="197" t="str">
        <f t="shared" si="4"/>
        <v>https://www.nationsonline.org/oneworld/israel.htm</v>
      </c>
      <c r="J9" s="192" t="s">
        <v>460</v>
      </c>
    </row>
    <row r="10">
      <c r="A10" s="129" t="str">
        <f t="shared" si="1"/>
        <v>Q801WDK3-9</v>
      </c>
      <c r="B10" s="75" t="s">
        <v>461</v>
      </c>
      <c r="C10" s="129" t="str">
        <f t="shared" si="2"/>
        <v>Q55WDK3-8</v>
      </c>
      <c r="D10" s="75" t="s">
        <v>458</v>
      </c>
      <c r="F10" s="129" t="str">
        <f t="shared" si="3"/>
        <v>ckg:Context Type (ckgr9)</v>
      </c>
      <c r="G10" s="75" t="s">
        <v>24</v>
      </c>
      <c r="H10" s="75" t="s">
        <v>25</v>
      </c>
      <c r="I10" s="129" t="str">
        <f t="shared" si="4"/>
        <v>Provenance (ckgP1)</v>
      </c>
      <c r="J10" s="75" t="s">
        <v>152</v>
      </c>
      <c r="K10" s="75" t="s">
        <v>153</v>
      </c>
    </row>
    <row r="11">
      <c r="A11" s="84" t="str">
        <f t="shared" si="1"/>
        <v>Q801WDK3-10</v>
      </c>
      <c r="B11" s="75" t="s">
        <v>462</v>
      </c>
      <c r="C11" s="84" t="str">
        <f t="shared" si="2"/>
        <v>Q55WDK3-1</v>
      </c>
      <c r="D11" s="75" t="s">
        <v>439</v>
      </c>
      <c r="F11" s="84" t="str">
        <f t="shared" si="3"/>
        <v>ckg:Inferred Context (ckgr3)</v>
      </c>
      <c r="G11" s="75" t="s">
        <v>108</v>
      </c>
      <c r="H11" s="75" t="s">
        <v>109</v>
      </c>
      <c r="I11" s="84" t="str">
        <f t="shared" si="4"/>
        <v>Atual |Corrente |Hoje (ckgl1)</v>
      </c>
      <c r="J11" s="75" t="s">
        <v>110</v>
      </c>
      <c r="K11" s="75" t="s">
        <v>376</v>
      </c>
    </row>
    <row r="12">
      <c r="A12" s="129" t="str">
        <f t="shared" si="1"/>
        <v>Q801WDK3-11</v>
      </c>
      <c r="B12" s="75" t="s">
        <v>463</v>
      </c>
      <c r="C12" s="129" t="str">
        <f t="shared" si="2"/>
        <v>Q55WDK3-10</v>
      </c>
      <c r="D12" s="75" t="s">
        <v>462</v>
      </c>
      <c r="F12" s="129" t="str">
        <f t="shared" si="3"/>
        <v>ckg:Context Type (ckgr9)</v>
      </c>
      <c r="G12" s="75" t="s">
        <v>24</v>
      </c>
      <c r="H12" s="75" t="s">
        <v>25</v>
      </c>
      <c r="I12" s="129" t="str">
        <f t="shared" si="4"/>
        <v>Temporal (ckgT1)</v>
      </c>
      <c r="J12" s="75" t="s">
        <v>26</v>
      </c>
      <c r="K12" s="75" t="s">
        <v>27</v>
      </c>
    </row>
  </sheetData>
  <hyperlinks>
    <hyperlink r:id="rId1" ref="J9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hidden="1" min="2" max="2" width="55.25"/>
    <col customWidth="1" min="3" max="3" width="13.88"/>
    <col customWidth="1" hidden="1" min="4" max="4" width="50.38"/>
    <col hidden="1" min="5" max="5" width="12.63"/>
    <col customWidth="1" min="6" max="6" width="34.75"/>
    <col hidden="1" min="7" max="7" width="12.63"/>
    <col customWidth="1" hidden="1" min="8" max="8" width="28.63"/>
    <col customWidth="1" min="9" max="9" width="50.25"/>
    <col customWidth="1" hidden="1" min="10" max="10" width="27.0"/>
    <col customWidth="1" hidden="1" min="11" max="11" width="42.13"/>
    <col customWidth="1" min="12" max="12" width="17.0"/>
  </cols>
  <sheetData>
    <row r="1">
      <c r="A1" s="75" t="s">
        <v>189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216" si="1">CONCATENATE("Q801WDK4a-",ROW()-1)</f>
        <v>Q801WDK4a-1</v>
      </c>
      <c r="B2" s="78" t="s">
        <v>464</v>
      </c>
      <c r="C2" s="78" t="str">
        <f t="shared" ref="C2:C215" si="2">IF(E2&lt;&gt;"", CONCATENATE(E2, " (", D2, ")"), CONCATENATE("Q801WDK4a-",MATCH(D2, $B$1:$B$214, 0)-1))</f>
        <v>Israel (Q801)</v>
      </c>
      <c r="D2" s="78" t="s">
        <v>440</v>
      </c>
      <c r="E2" s="79" t="s">
        <v>465</v>
      </c>
      <c r="F2" s="78" t="str">
        <f t="shared" ref="F2:F216" si="3">CONCATENATE(H2, " (", G2, ")")</f>
        <v>office held by head of state (P1906)</v>
      </c>
      <c r="G2" s="78" t="s">
        <v>466</v>
      </c>
      <c r="H2" s="79" t="s">
        <v>467</v>
      </c>
      <c r="I2" s="81" t="str">
        <f t="shared" ref="I2:I17" si="4">IF(K2&lt;&gt;"", CONCATENATE(K2, " (", J2, ")"), J2)</f>
        <v>President of the Provisional State Council (Q62119441)</v>
      </c>
      <c r="J2" s="75" t="s">
        <v>468</v>
      </c>
      <c r="K2" s="82" t="s">
        <v>469</v>
      </c>
    </row>
    <row r="3">
      <c r="A3" s="105" t="str">
        <f t="shared" si="1"/>
        <v>Q801WDK4a-2</v>
      </c>
      <c r="B3" s="106" t="s">
        <v>470</v>
      </c>
      <c r="C3" s="106" t="str">
        <f t="shared" si="2"/>
        <v>Q801WDK4a-1</v>
      </c>
      <c r="D3" s="106" t="s">
        <v>464</v>
      </c>
      <c r="E3" s="120"/>
      <c r="F3" s="106" t="str">
        <f t="shared" si="3"/>
        <v>start time (P580)</v>
      </c>
      <c r="G3" s="106" t="s">
        <v>143</v>
      </c>
      <c r="H3" s="107" t="s">
        <v>144</v>
      </c>
      <c r="I3" s="109" t="str">
        <f t="shared" si="4"/>
        <v>^1948-05-14T00:00:00Z/11</v>
      </c>
      <c r="J3" s="75" t="s">
        <v>471</v>
      </c>
      <c r="L3" s="16" t="s">
        <v>21</v>
      </c>
    </row>
    <row r="4">
      <c r="A4" s="128" t="str">
        <f t="shared" si="1"/>
        <v>Q801WDK4a-3</v>
      </c>
      <c r="B4" s="129" t="s">
        <v>472</v>
      </c>
      <c r="C4" s="129" t="str">
        <f t="shared" si="2"/>
        <v>Q801WDK4a-2</v>
      </c>
      <c r="D4" s="129" t="s">
        <v>470</v>
      </c>
      <c r="E4" s="130"/>
      <c r="F4" s="129" t="str">
        <f t="shared" si="3"/>
        <v>ckg:Context Type (ckgr9)</v>
      </c>
      <c r="G4" s="129" t="s">
        <v>24</v>
      </c>
      <c r="H4" s="129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36"/>
    </row>
    <row r="5">
      <c r="A5" s="105" t="str">
        <f t="shared" si="1"/>
        <v>Q801WDK4a-4</v>
      </c>
      <c r="B5" s="106" t="s">
        <v>473</v>
      </c>
      <c r="C5" s="106" t="str">
        <f t="shared" si="2"/>
        <v>Q801WDK4a-1</v>
      </c>
      <c r="D5" s="106" t="s">
        <v>464</v>
      </c>
      <c r="E5" s="120"/>
      <c r="F5" s="106" t="str">
        <f t="shared" si="3"/>
        <v>end time (P582)</v>
      </c>
      <c r="G5" s="106" t="s">
        <v>474</v>
      </c>
      <c r="H5" s="107" t="s">
        <v>475</v>
      </c>
      <c r="I5" s="109" t="str">
        <f t="shared" si="4"/>
        <v>^1949-02-16T00:00:00Z/11</v>
      </c>
      <c r="J5" s="75" t="s">
        <v>476</v>
      </c>
      <c r="L5" s="36"/>
    </row>
    <row r="6">
      <c r="A6" s="128" t="str">
        <f t="shared" si="1"/>
        <v>Q801WDK4a-5</v>
      </c>
      <c r="B6" s="129" t="s">
        <v>477</v>
      </c>
      <c r="C6" s="129" t="str">
        <f t="shared" si="2"/>
        <v>Q801WDK4a-4</v>
      </c>
      <c r="D6" s="129" t="s">
        <v>473</v>
      </c>
      <c r="E6" s="130"/>
      <c r="F6" s="129" t="str">
        <f t="shared" si="3"/>
        <v>ckg:Context Type (ckgr9)</v>
      </c>
      <c r="G6" s="129" t="s">
        <v>24</v>
      </c>
      <c r="H6" s="129" t="s">
        <v>25</v>
      </c>
      <c r="I6" s="132" t="str">
        <f t="shared" si="4"/>
        <v>Temporal (ckgT1)</v>
      </c>
      <c r="J6" s="75" t="s">
        <v>26</v>
      </c>
      <c r="K6" s="75" t="s">
        <v>27</v>
      </c>
      <c r="L6" s="36"/>
    </row>
    <row r="7">
      <c r="A7" s="83" t="str">
        <f t="shared" si="1"/>
        <v>Q801WDK4a-6</v>
      </c>
      <c r="B7" s="84" t="s">
        <v>478</v>
      </c>
      <c r="C7" s="84" t="str">
        <f t="shared" si="2"/>
        <v>Q801WDK4a-1</v>
      </c>
      <c r="D7" s="84" t="s">
        <v>464</v>
      </c>
      <c r="E7" s="85"/>
      <c r="F7" s="84" t="str">
        <f t="shared" si="3"/>
        <v>statement is subject of (P805)</v>
      </c>
      <c r="G7" s="84" t="s">
        <v>274</v>
      </c>
      <c r="H7" s="87" t="s">
        <v>275</v>
      </c>
      <c r="I7" s="88" t="str">
        <f t="shared" si="4"/>
        <v>unknown</v>
      </c>
      <c r="J7" s="75" t="s">
        <v>20</v>
      </c>
      <c r="L7" s="36"/>
    </row>
    <row r="8">
      <c r="A8" s="128" t="str">
        <f t="shared" si="1"/>
        <v>Q801WDK4a-7</v>
      </c>
      <c r="B8" s="129" t="s">
        <v>479</v>
      </c>
      <c r="C8" s="129" t="str">
        <f t="shared" si="2"/>
        <v>Q801WDK4a-6</v>
      </c>
      <c r="D8" s="129" t="s">
        <v>478</v>
      </c>
      <c r="E8" s="130"/>
      <c r="F8" s="129" t="str">
        <f t="shared" si="3"/>
        <v>ckg:Context Type (ckgr9)</v>
      </c>
      <c r="G8" s="129" t="s">
        <v>24</v>
      </c>
      <c r="H8" s="129" t="s">
        <v>25</v>
      </c>
      <c r="I8" s="132" t="str">
        <f t="shared" si="4"/>
        <v>Provenance (ckgP1)</v>
      </c>
      <c r="J8" s="75" t="s">
        <v>152</v>
      </c>
      <c r="K8" s="75" t="s">
        <v>153</v>
      </c>
      <c r="L8" s="23"/>
    </row>
    <row r="9">
      <c r="A9" s="77" t="str">
        <f t="shared" si="1"/>
        <v>Q801WDK4a-8</v>
      </c>
      <c r="B9" s="78" t="s">
        <v>480</v>
      </c>
      <c r="C9" s="78" t="str">
        <f t="shared" si="2"/>
        <v>Israel (Q801)</v>
      </c>
      <c r="D9" s="78" t="s">
        <v>440</v>
      </c>
      <c r="E9" s="79" t="s">
        <v>465</v>
      </c>
      <c r="F9" s="78" t="str">
        <f t="shared" si="3"/>
        <v>head of state (P35)</v>
      </c>
      <c r="G9" s="78" t="s">
        <v>481</v>
      </c>
      <c r="H9" s="79" t="s">
        <v>482</v>
      </c>
      <c r="I9" s="81" t="str">
        <f t="shared" si="4"/>
        <v>Chaim Weizmann (Q172183)</v>
      </c>
      <c r="J9" s="75" t="s">
        <v>483</v>
      </c>
      <c r="K9" s="82" t="s">
        <v>484</v>
      </c>
    </row>
    <row r="10">
      <c r="A10" s="105" t="str">
        <f t="shared" si="1"/>
        <v>Q801WDK4a-9</v>
      </c>
      <c r="B10" s="106" t="s">
        <v>485</v>
      </c>
      <c r="C10" s="106" t="str">
        <f t="shared" si="2"/>
        <v>Q801WDK4a-8</v>
      </c>
      <c r="D10" s="106" t="s">
        <v>480</v>
      </c>
      <c r="E10" s="120"/>
      <c r="F10" s="106" t="str">
        <f t="shared" si="3"/>
        <v>determination method (P459)</v>
      </c>
      <c r="G10" s="106" t="s">
        <v>486</v>
      </c>
      <c r="H10" s="107" t="s">
        <v>487</v>
      </c>
      <c r="I10" s="109" t="str">
        <f t="shared" si="4"/>
        <v>election (Q40231)</v>
      </c>
      <c r="J10" s="75" t="s">
        <v>488</v>
      </c>
      <c r="K10" s="82" t="s">
        <v>489</v>
      </c>
      <c r="L10" s="16" t="s">
        <v>21</v>
      </c>
    </row>
    <row r="11">
      <c r="A11" s="128" t="str">
        <f t="shared" si="1"/>
        <v>Q801WDK4a-10</v>
      </c>
      <c r="B11" s="129" t="s">
        <v>490</v>
      </c>
      <c r="C11" s="129" t="str">
        <f t="shared" si="2"/>
        <v>Q801WDK4a-9</v>
      </c>
      <c r="D11" s="129" t="s">
        <v>485</v>
      </c>
      <c r="E11" s="130"/>
      <c r="F11" s="129" t="str">
        <f t="shared" si="3"/>
        <v>ckg:Context Type (ckgr9)</v>
      </c>
      <c r="G11" s="129" t="s">
        <v>24</v>
      </c>
      <c r="H11" s="129" t="s">
        <v>25</v>
      </c>
      <c r="I11" s="132" t="str">
        <f t="shared" si="4"/>
        <v>Provenance (ckgP1)</v>
      </c>
      <c r="J11" s="75" t="s">
        <v>152</v>
      </c>
      <c r="K11" s="75" t="s">
        <v>153</v>
      </c>
      <c r="L11" s="36"/>
    </row>
    <row r="12">
      <c r="A12" s="105" t="str">
        <f t="shared" si="1"/>
        <v>Q801WDK4a-11</v>
      </c>
      <c r="B12" s="106" t="s">
        <v>491</v>
      </c>
      <c r="C12" s="106" t="str">
        <f t="shared" si="2"/>
        <v>Q801WDK4a-8</v>
      </c>
      <c r="D12" s="106" t="s">
        <v>480</v>
      </c>
      <c r="E12" s="120"/>
      <c r="F12" s="106" t="str">
        <f t="shared" si="3"/>
        <v>start time (P580)</v>
      </c>
      <c r="G12" s="106" t="s">
        <v>143</v>
      </c>
      <c r="H12" s="107" t="s">
        <v>144</v>
      </c>
      <c r="I12" s="109" t="str">
        <f t="shared" si="4"/>
        <v>^1948-05-16T00:00:00Z/11</v>
      </c>
      <c r="J12" s="75" t="s">
        <v>492</v>
      </c>
      <c r="L12" s="36"/>
    </row>
    <row r="13">
      <c r="A13" s="128" t="str">
        <f t="shared" si="1"/>
        <v>Q801WDK4a-12</v>
      </c>
      <c r="B13" s="129" t="s">
        <v>493</v>
      </c>
      <c r="C13" s="129" t="str">
        <f t="shared" si="2"/>
        <v>Q801WDK4a-11</v>
      </c>
      <c r="D13" s="129" t="s">
        <v>491</v>
      </c>
      <c r="E13" s="130"/>
      <c r="F13" s="129" t="str">
        <f t="shared" si="3"/>
        <v>ckg:Context Type (ckgr9)</v>
      </c>
      <c r="G13" s="129" t="s">
        <v>24</v>
      </c>
      <c r="H13" s="129" t="s">
        <v>25</v>
      </c>
      <c r="I13" s="132" t="str">
        <f t="shared" si="4"/>
        <v>Temporal (ckgT1)</v>
      </c>
      <c r="J13" s="75" t="s">
        <v>26</v>
      </c>
      <c r="K13" s="75" t="s">
        <v>27</v>
      </c>
      <c r="L13" s="36"/>
    </row>
    <row r="14">
      <c r="A14" s="105" t="str">
        <f t="shared" si="1"/>
        <v>Q801WDK4a-13</v>
      </c>
      <c r="B14" s="106" t="s">
        <v>494</v>
      </c>
      <c r="C14" s="106" t="str">
        <f t="shared" si="2"/>
        <v>Q801WDK4a-8</v>
      </c>
      <c r="D14" s="106" t="s">
        <v>480</v>
      </c>
      <c r="E14" s="120"/>
      <c r="F14" s="106" t="str">
        <f t="shared" si="3"/>
        <v>end time (P582)</v>
      </c>
      <c r="G14" s="106" t="s">
        <v>474</v>
      </c>
      <c r="H14" s="107" t="s">
        <v>475</v>
      </c>
      <c r="I14" s="109" t="str">
        <f t="shared" si="4"/>
        <v>^1949-02-17T00:00:00Z/11</v>
      </c>
      <c r="J14" s="75" t="s">
        <v>495</v>
      </c>
      <c r="L14" s="36"/>
    </row>
    <row r="15">
      <c r="A15" s="128" t="str">
        <f t="shared" si="1"/>
        <v>Q801WDK4a-14</v>
      </c>
      <c r="B15" s="129" t="s">
        <v>496</v>
      </c>
      <c r="C15" s="129" t="str">
        <f t="shared" si="2"/>
        <v>Q801WDK4a-13</v>
      </c>
      <c r="D15" s="129" t="s">
        <v>494</v>
      </c>
      <c r="E15" s="130"/>
      <c r="F15" s="129" t="str">
        <f t="shared" si="3"/>
        <v>ckg:Context Type (ckgr9)</v>
      </c>
      <c r="G15" s="129" t="s">
        <v>24</v>
      </c>
      <c r="H15" s="129" t="s">
        <v>25</v>
      </c>
      <c r="I15" s="132" t="str">
        <f t="shared" si="4"/>
        <v>Temporal (ckgT1)</v>
      </c>
      <c r="J15" s="75" t="s">
        <v>26</v>
      </c>
      <c r="K15" s="75" t="s">
        <v>27</v>
      </c>
      <c r="L15" s="36"/>
    </row>
    <row r="16">
      <c r="A16" s="83" t="str">
        <f t="shared" si="1"/>
        <v>Q801WDK4a-15</v>
      </c>
      <c r="B16" s="84" t="s">
        <v>497</v>
      </c>
      <c r="C16" s="84" t="str">
        <f t="shared" si="2"/>
        <v>Q801WDK4a-8</v>
      </c>
      <c r="D16" s="84" t="s">
        <v>480</v>
      </c>
      <c r="E16" s="85"/>
      <c r="F16" s="84" t="str">
        <f t="shared" si="3"/>
        <v>statement is subject of (P805)</v>
      </c>
      <c r="G16" s="84" t="s">
        <v>274</v>
      </c>
      <c r="H16" s="87" t="s">
        <v>275</v>
      </c>
      <c r="I16" s="88" t="str">
        <f t="shared" si="4"/>
        <v>unknown</v>
      </c>
      <c r="J16" s="75" t="s">
        <v>20</v>
      </c>
      <c r="L16" s="36"/>
    </row>
    <row r="17">
      <c r="A17" s="128" t="str">
        <f t="shared" si="1"/>
        <v>Q801WDK4a-16</v>
      </c>
      <c r="B17" s="129" t="s">
        <v>498</v>
      </c>
      <c r="C17" s="129" t="str">
        <f t="shared" si="2"/>
        <v>Q801WDK4a-15</v>
      </c>
      <c r="D17" s="129" t="s">
        <v>497</v>
      </c>
      <c r="E17" s="130"/>
      <c r="F17" s="129" t="str">
        <f t="shared" si="3"/>
        <v>ckg:Context Type (ckgr9)</v>
      </c>
      <c r="G17" s="129" t="s">
        <v>24</v>
      </c>
      <c r="H17" s="129" t="s">
        <v>25</v>
      </c>
      <c r="I17" s="132" t="str">
        <f t="shared" si="4"/>
        <v>Provenance (ckgP1)</v>
      </c>
      <c r="J17" s="75" t="s">
        <v>152</v>
      </c>
      <c r="K17" s="75" t="s">
        <v>153</v>
      </c>
      <c r="L17" s="36"/>
    </row>
    <row r="18">
      <c r="A18" s="178" t="str">
        <f t="shared" si="1"/>
        <v>Q801WDK4a-17</v>
      </c>
      <c r="B18" s="179" t="s">
        <v>499</v>
      </c>
      <c r="C18" s="179" t="str">
        <f t="shared" si="2"/>
        <v>Q801WDK4a-8</v>
      </c>
      <c r="D18" s="179" t="s">
        <v>480</v>
      </c>
      <c r="E18" s="180"/>
      <c r="F18" s="179" t="str">
        <f t="shared" si="3"/>
        <v>Temporal Overlaps (ckgt1)</v>
      </c>
      <c r="G18" s="179" t="s">
        <v>500</v>
      </c>
      <c r="H18" s="179" t="s">
        <v>501</v>
      </c>
      <c r="I18" s="182" t="str">
        <f>IF(K18&lt;&gt;"", CONCATENATE(K18, " (", J18, ")"), CONCATENATE("Q801WDK4a-",MATCH(J18, $B$1:$B$214, 0)-1))</f>
        <v>Q801WDK4a-1</v>
      </c>
      <c r="J18" s="75" t="s">
        <v>464</v>
      </c>
      <c r="L18" s="36"/>
    </row>
    <row r="19">
      <c r="A19" s="133" t="str">
        <f t="shared" si="1"/>
        <v>Q801WDK4a-18</v>
      </c>
      <c r="B19" s="134" t="s">
        <v>502</v>
      </c>
      <c r="C19" s="134" t="str">
        <f t="shared" si="2"/>
        <v>Q801WDK4a-17</v>
      </c>
      <c r="D19" s="134" t="s">
        <v>499</v>
      </c>
      <c r="E19" s="135"/>
      <c r="F19" s="134" t="str">
        <f t="shared" si="3"/>
        <v>ckg:Inferred Context (ckgr3)</v>
      </c>
      <c r="G19" s="134" t="s">
        <v>108</v>
      </c>
      <c r="H19" s="134" t="s">
        <v>109</v>
      </c>
      <c r="I19" s="137" t="str">
        <f t="shared" ref="I19:I26" si="5">IF(K19&lt;&gt;"", CONCATENATE(K19, " (", J19, ")"), J19)</f>
        <v>Temporal (ckgT1)</v>
      </c>
      <c r="J19" s="75" t="s">
        <v>26</v>
      </c>
      <c r="K19" s="75" t="s">
        <v>27</v>
      </c>
      <c r="L19" s="23"/>
    </row>
    <row r="20">
      <c r="A20" s="77" t="str">
        <f t="shared" si="1"/>
        <v>Q801WDK4a-19</v>
      </c>
      <c r="B20" s="78" t="s">
        <v>503</v>
      </c>
      <c r="C20" s="78" t="str">
        <f t="shared" si="2"/>
        <v>Israel (Q801)</v>
      </c>
      <c r="D20" s="78" t="s">
        <v>440</v>
      </c>
      <c r="E20" s="79" t="s">
        <v>465</v>
      </c>
      <c r="F20" s="78" t="str">
        <f t="shared" si="3"/>
        <v>head of state (P35)</v>
      </c>
      <c r="G20" s="78" t="s">
        <v>481</v>
      </c>
      <c r="H20" s="79" t="s">
        <v>482</v>
      </c>
      <c r="I20" s="81" t="str">
        <f t="shared" si="5"/>
        <v>David Ben-Gurion (Q37610)</v>
      </c>
      <c r="J20" s="75" t="s">
        <v>504</v>
      </c>
      <c r="K20" s="82" t="s">
        <v>505</v>
      </c>
    </row>
    <row r="21">
      <c r="A21" s="105" t="str">
        <f t="shared" si="1"/>
        <v>Q801WDK4a-20</v>
      </c>
      <c r="B21" s="106" t="s">
        <v>506</v>
      </c>
      <c r="C21" s="106" t="str">
        <f t="shared" si="2"/>
        <v>Q801WDK4a-19</v>
      </c>
      <c r="D21" s="106" t="s">
        <v>503</v>
      </c>
      <c r="E21" s="120"/>
      <c r="F21" s="106" t="str">
        <f t="shared" si="3"/>
        <v>start time (P580)</v>
      </c>
      <c r="G21" s="106" t="s">
        <v>143</v>
      </c>
      <c r="H21" s="107" t="s">
        <v>144</v>
      </c>
      <c r="I21" s="109" t="str">
        <f t="shared" si="5"/>
        <v>^1948-05-14T00:00:00Z/11</v>
      </c>
      <c r="J21" s="75" t="s">
        <v>471</v>
      </c>
      <c r="L21" s="16" t="s">
        <v>21</v>
      </c>
    </row>
    <row r="22">
      <c r="A22" s="128" t="str">
        <f t="shared" si="1"/>
        <v>Q801WDK4a-21</v>
      </c>
      <c r="B22" s="129" t="s">
        <v>507</v>
      </c>
      <c r="C22" s="129" t="str">
        <f t="shared" si="2"/>
        <v>Q801WDK4a-20</v>
      </c>
      <c r="D22" s="129" t="s">
        <v>506</v>
      </c>
      <c r="E22" s="130"/>
      <c r="F22" s="129" t="str">
        <f t="shared" si="3"/>
        <v>ckg:Context Type (ckgr9)</v>
      </c>
      <c r="G22" s="129" t="s">
        <v>24</v>
      </c>
      <c r="H22" s="129" t="s">
        <v>25</v>
      </c>
      <c r="I22" s="132" t="str">
        <f t="shared" si="5"/>
        <v>Temporal (ckgT1)</v>
      </c>
      <c r="J22" s="75" t="s">
        <v>26</v>
      </c>
      <c r="K22" s="75" t="s">
        <v>27</v>
      </c>
      <c r="L22" s="36"/>
    </row>
    <row r="23">
      <c r="A23" s="105" t="str">
        <f t="shared" si="1"/>
        <v>Q801WDK4a-22</v>
      </c>
      <c r="B23" s="106" t="s">
        <v>508</v>
      </c>
      <c r="C23" s="106" t="str">
        <f t="shared" si="2"/>
        <v>Q801WDK4a-19</v>
      </c>
      <c r="D23" s="106" t="s">
        <v>503</v>
      </c>
      <c r="E23" s="120"/>
      <c r="F23" s="106" t="str">
        <f t="shared" si="3"/>
        <v>end time (P582)</v>
      </c>
      <c r="G23" s="106" t="s">
        <v>474</v>
      </c>
      <c r="H23" s="107" t="s">
        <v>475</v>
      </c>
      <c r="I23" s="109" t="str">
        <f t="shared" si="5"/>
        <v>^1948-05-16T00:00:00Z/11</v>
      </c>
      <c r="J23" s="75" t="s">
        <v>492</v>
      </c>
      <c r="L23" s="36"/>
    </row>
    <row r="24">
      <c r="A24" s="128" t="str">
        <f t="shared" si="1"/>
        <v>Q801WDK4a-23</v>
      </c>
      <c r="B24" s="129" t="s">
        <v>509</v>
      </c>
      <c r="C24" s="129" t="str">
        <f t="shared" si="2"/>
        <v>Q801WDK4a-22</v>
      </c>
      <c r="D24" s="129" t="s">
        <v>508</v>
      </c>
      <c r="E24" s="130"/>
      <c r="F24" s="129" t="str">
        <f t="shared" si="3"/>
        <v>ckg:Context Type (ckgr9)</v>
      </c>
      <c r="G24" s="129" t="s">
        <v>24</v>
      </c>
      <c r="H24" s="129" t="s">
        <v>25</v>
      </c>
      <c r="I24" s="132" t="str">
        <f t="shared" si="5"/>
        <v>Temporal (ckgT1)</v>
      </c>
      <c r="J24" s="75" t="s">
        <v>26</v>
      </c>
      <c r="K24" s="75" t="s">
        <v>27</v>
      </c>
      <c r="L24" s="36"/>
    </row>
    <row r="25">
      <c r="A25" s="83" t="str">
        <f t="shared" si="1"/>
        <v>Q801WDK4a-24</v>
      </c>
      <c r="B25" s="84" t="s">
        <v>510</v>
      </c>
      <c r="C25" s="84" t="str">
        <f t="shared" si="2"/>
        <v>Q801WDK4a-19</v>
      </c>
      <c r="D25" s="84" t="s">
        <v>503</v>
      </c>
      <c r="E25" s="85"/>
      <c r="F25" s="84" t="str">
        <f t="shared" si="3"/>
        <v>statement is subject of (P805)</v>
      </c>
      <c r="G25" s="84" t="s">
        <v>274</v>
      </c>
      <c r="H25" s="87" t="s">
        <v>275</v>
      </c>
      <c r="I25" s="88" t="str">
        <f t="shared" si="5"/>
        <v>unknown</v>
      </c>
      <c r="J25" s="75" t="s">
        <v>20</v>
      </c>
      <c r="L25" s="36"/>
    </row>
    <row r="26">
      <c r="A26" s="128" t="str">
        <f t="shared" si="1"/>
        <v>Q801WDK4a-25</v>
      </c>
      <c r="B26" s="129" t="s">
        <v>511</v>
      </c>
      <c r="C26" s="129" t="str">
        <f t="shared" si="2"/>
        <v>Q801WDK4a-24</v>
      </c>
      <c r="D26" s="129" t="s">
        <v>510</v>
      </c>
      <c r="E26" s="130"/>
      <c r="F26" s="129" t="str">
        <f t="shared" si="3"/>
        <v>ckg:Context Type (ckgr9)</v>
      </c>
      <c r="G26" s="129" t="s">
        <v>24</v>
      </c>
      <c r="H26" s="129" t="s">
        <v>25</v>
      </c>
      <c r="I26" s="132" t="str">
        <f t="shared" si="5"/>
        <v>Provenance (ckgP1)</v>
      </c>
      <c r="J26" s="75" t="s">
        <v>152</v>
      </c>
      <c r="K26" s="75" t="s">
        <v>153</v>
      </c>
      <c r="L26" s="36"/>
    </row>
    <row r="27">
      <c r="A27" s="178" t="str">
        <f t="shared" si="1"/>
        <v>Q801WDK4a-26</v>
      </c>
      <c r="B27" s="179" t="s">
        <v>512</v>
      </c>
      <c r="C27" s="179" t="str">
        <f t="shared" si="2"/>
        <v>Q801WDK4a-19</v>
      </c>
      <c r="D27" s="198" t="s">
        <v>503</v>
      </c>
      <c r="E27" s="180"/>
      <c r="F27" s="179" t="str">
        <f t="shared" si="3"/>
        <v>Temporal Overlaps (ckgt1)</v>
      </c>
      <c r="G27" s="179" t="s">
        <v>500</v>
      </c>
      <c r="H27" s="179" t="s">
        <v>501</v>
      </c>
      <c r="I27" s="182" t="str">
        <f>IF(K27&lt;&gt;"", CONCATENATE(K27, " (", J27, ")"), CONCATENATE("Q801WDK4a-",MATCH(J27, $B$1:$B$214, 0)-1))</f>
        <v>Q801WDK4a-1</v>
      </c>
      <c r="J27" s="75" t="s">
        <v>464</v>
      </c>
      <c r="L27" s="36"/>
    </row>
    <row r="28">
      <c r="A28" s="133" t="str">
        <f t="shared" si="1"/>
        <v>Q801WDK4a-27</v>
      </c>
      <c r="B28" s="134" t="s">
        <v>513</v>
      </c>
      <c r="C28" s="134" t="str">
        <f t="shared" si="2"/>
        <v>Q801WDK4a-26</v>
      </c>
      <c r="D28" s="134" t="s">
        <v>512</v>
      </c>
      <c r="E28" s="135"/>
      <c r="F28" s="134" t="str">
        <f t="shared" si="3"/>
        <v>ckg:Inferred Context (ckgr3)</v>
      </c>
      <c r="G28" s="134" t="s">
        <v>108</v>
      </c>
      <c r="H28" s="134" t="s">
        <v>109</v>
      </c>
      <c r="I28" s="137" t="str">
        <f t="shared" ref="I28:I42" si="6">IF(K28&lt;&gt;"", CONCATENATE(K28, " (", J28, ")"), J28)</f>
        <v>Temporal (ckgT1)</v>
      </c>
      <c r="J28" s="75" t="s">
        <v>26</v>
      </c>
      <c r="K28" s="75" t="s">
        <v>27</v>
      </c>
      <c r="L28" s="23"/>
    </row>
    <row r="29">
      <c r="A29" s="77" t="str">
        <f t="shared" si="1"/>
        <v>Q801WDK4a-28</v>
      </c>
      <c r="B29" s="78" t="s">
        <v>514</v>
      </c>
      <c r="C29" s="78" t="str">
        <f t="shared" si="2"/>
        <v>Israel (Q801)</v>
      </c>
      <c r="D29" s="78" t="s">
        <v>440</v>
      </c>
      <c r="E29" s="79" t="s">
        <v>465</v>
      </c>
      <c r="F29" s="78" t="str">
        <f t="shared" si="3"/>
        <v>office held by head of state (P1906)</v>
      </c>
      <c r="G29" s="78" t="s">
        <v>466</v>
      </c>
      <c r="H29" s="79" t="s">
        <v>467</v>
      </c>
      <c r="I29" s="81" t="str">
        <f t="shared" si="6"/>
        <v>President of Israel (Q327948)</v>
      </c>
      <c r="J29" s="75" t="s">
        <v>515</v>
      </c>
      <c r="K29" s="82" t="s">
        <v>516</v>
      </c>
    </row>
    <row r="30">
      <c r="A30" s="105" t="str">
        <f t="shared" si="1"/>
        <v>Q801WDK4a-29</v>
      </c>
      <c r="B30" s="106" t="s">
        <v>517</v>
      </c>
      <c r="C30" s="106" t="str">
        <f t="shared" si="2"/>
        <v>Q801WDK4a-28</v>
      </c>
      <c r="D30" s="106" t="s">
        <v>514</v>
      </c>
      <c r="E30" s="120"/>
      <c r="F30" s="106" t="str">
        <f t="shared" si="3"/>
        <v>start time (P580)</v>
      </c>
      <c r="G30" s="106" t="s">
        <v>143</v>
      </c>
      <c r="H30" s="107" t="s">
        <v>144</v>
      </c>
      <c r="I30" s="109" t="str">
        <f t="shared" si="6"/>
        <v>^1949-02-17T00:00:00Z/11</v>
      </c>
      <c r="J30" s="75" t="s">
        <v>495</v>
      </c>
      <c r="L30" s="16" t="s">
        <v>21</v>
      </c>
    </row>
    <row r="31">
      <c r="A31" s="128" t="str">
        <f t="shared" si="1"/>
        <v>Q801WDK4a-30</v>
      </c>
      <c r="B31" s="129" t="s">
        <v>518</v>
      </c>
      <c r="C31" s="129" t="str">
        <f t="shared" si="2"/>
        <v>Q801WDK4a-29</v>
      </c>
      <c r="D31" s="129" t="s">
        <v>517</v>
      </c>
      <c r="E31" s="130"/>
      <c r="F31" s="129" t="str">
        <f t="shared" si="3"/>
        <v>ckg:Context Type (ckgr9)</v>
      </c>
      <c r="G31" s="129" t="s">
        <v>24</v>
      </c>
      <c r="H31" s="129" t="s">
        <v>25</v>
      </c>
      <c r="I31" s="132" t="str">
        <f t="shared" si="6"/>
        <v>Temporal (ckgT1)</v>
      </c>
      <c r="J31" s="75" t="s">
        <v>26</v>
      </c>
      <c r="K31" s="75" t="s">
        <v>27</v>
      </c>
      <c r="L31" s="36"/>
    </row>
    <row r="32">
      <c r="A32" s="83" t="str">
        <f t="shared" si="1"/>
        <v>Q801WDK4a-31</v>
      </c>
      <c r="B32" s="84" t="s">
        <v>519</v>
      </c>
      <c r="C32" s="84" t="str">
        <f t="shared" si="2"/>
        <v>Q801WDK4a-28</v>
      </c>
      <c r="D32" s="84" t="s">
        <v>514</v>
      </c>
      <c r="E32" s="85"/>
      <c r="F32" s="84" t="str">
        <f t="shared" si="3"/>
        <v>statement is subject of (P805)</v>
      </c>
      <c r="G32" s="84" t="s">
        <v>274</v>
      </c>
      <c r="H32" s="87" t="s">
        <v>275</v>
      </c>
      <c r="I32" s="88" t="str">
        <f t="shared" si="6"/>
        <v>unknown</v>
      </c>
      <c r="J32" s="75" t="s">
        <v>20</v>
      </c>
      <c r="L32" s="36"/>
    </row>
    <row r="33">
      <c r="A33" s="133" t="str">
        <f t="shared" si="1"/>
        <v>Q801WDK4a-32</v>
      </c>
      <c r="B33" s="134" t="s">
        <v>520</v>
      </c>
      <c r="C33" s="134" t="str">
        <f t="shared" si="2"/>
        <v>Q801WDK4a-31</v>
      </c>
      <c r="D33" s="134" t="s">
        <v>519</v>
      </c>
      <c r="E33" s="135"/>
      <c r="F33" s="134" t="str">
        <f t="shared" si="3"/>
        <v>ckg:Context Type (ckgr9)</v>
      </c>
      <c r="G33" s="134" t="s">
        <v>24</v>
      </c>
      <c r="H33" s="134" t="s">
        <v>25</v>
      </c>
      <c r="I33" s="137" t="str">
        <f t="shared" si="6"/>
        <v>Provenance (ckgP1)</v>
      </c>
      <c r="J33" s="75" t="s">
        <v>152</v>
      </c>
      <c r="K33" s="75" t="s">
        <v>153</v>
      </c>
      <c r="L33" s="23"/>
    </row>
    <row r="34">
      <c r="A34" s="77" t="str">
        <f t="shared" si="1"/>
        <v>Q801WDK4a-33</v>
      </c>
      <c r="B34" s="78" t="s">
        <v>521</v>
      </c>
      <c r="C34" s="78" t="str">
        <f t="shared" si="2"/>
        <v>Israel (Q801)</v>
      </c>
      <c r="D34" s="78" t="s">
        <v>440</v>
      </c>
      <c r="E34" s="79" t="s">
        <v>465</v>
      </c>
      <c r="F34" s="78" t="str">
        <f t="shared" si="3"/>
        <v>head of state (P35)</v>
      </c>
      <c r="G34" s="78" t="s">
        <v>481</v>
      </c>
      <c r="H34" s="79" t="s">
        <v>482</v>
      </c>
      <c r="I34" s="81" t="str">
        <f t="shared" si="6"/>
        <v>Ephraim Katzir (Q110330)</v>
      </c>
      <c r="J34" s="75" t="s">
        <v>522</v>
      </c>
      <c r="K34" s="82" t="s">
        <v>523</v>
      </c>
      <c r="L34" s="127"/>
    </row>
    <row r="35">
      <c r="A35" s="105" t="str">
        <f t="shared" si="1"/>
        <v>Q801WDK4a-34</v>
      </c>
      <c r="B35" s="106" t="s">
        <v>524</v>
      </c>
      <c r="C35" s="106" t="str">
        <f t="shared" si="2"/>
        <v>Q801WDK4a-33</v>
      </c>
      <c r="D35" s="106" t="s">
        <v>521</v>
      </c>
      <c r="E35" s="120"/>
      <c r="F35" s="106" t="str">
        <f t="shared" si="3"/>
        <v>determination method (P459)</v>
      </c>
      <c r="G35" s="106" t="s">
        <v>486</v>
      </c>
      <c r="H35" s="107" t="s">
        <v>487</v>
      </c>
      <c r="I35" s="109" t="str">
        <f t="shared" si="6"/>
        <v>1973 Israeli presidential election (Q2900082)</v>
      </c>
      <c r="J35" s="75" t="s">
        <v>525</v>
      </c>
      <c r="K35" s="82" t="s">
        <v>526</v>
      </c>
      <c r="L35" s="16" t="s">
        <v>21</v>
      </c>
    </row>
    <row r="36">
      <c r="A36" s="128" t="str">
        <f t="shared" si="1"/>
        <v>Q801WDK4a-35</v>
      </c>
      <c r="B36" s="129" t="s">
        <v>527</v>
      </c>
      <c r="C36" s="129" t="str">
        <f t="shared" si="2"/>
        <v>Q801WDK4a-34</v>
      </c>
      <c r="D36" s="129" t="s">
        <v>524</v>
      </c>
      <c r="E36" s="130"/>
      <c r="F36" s="129" t="str">
        <f t="shared" si="3"/>
        <v>ckg:Context Type (ckgr9)</v>
      </c>
      <c r="G36" s="129" t="s">
        <v>24</v>
      </c>
      <c r="H36" s="129" t="s">
        <v>25</v>
      </c>
      <c r="I36" s="132" t="str">
        <f t="shared" si="6"/>
        <v>Provenance (ckgP1)</v>
      </c>
      <c r="J36" s="75" t="s">
        <v>152</v>
      </c>
      <c r="K36" s="75" t="s">
        <v>153</v>
      </c>
      <c r="L36" s="36"/>
    </row>
    <row r="37">
      <c r="A37" s="105" t="str">
        <f t="shared" si="1"/>
        <v>Q801WDK4a-36</v>
      </c>
      <c r="B37" s="106" t="s">
        <v>528</v>
      </c>
      <c r="C37" s="106" t="str">
        <f t="shared" si="2"/>
        <v>Q801WDK4a-33</v>
      </c>
      <c r="D37" s="106" t="s">
        <v>521</v>
      </c>
      <c r="E37" s="120"/>
      <c r="F37" s="106" t="str">
        <f t="shared" si="3"/>
        <v>start time (P580)</v>
      </c>
      <c r="G37" s="106" t="s">
        <v>143</v>
      </c>
      <c r="H37" s="107" t="s">
        <v>144</v>
      </c>
      <c r="I37" s="109" t="str">
        <f t="shared" si="6"/>
        <v>^1973-05-24T00:00:00Z/11</v>
      </c>
      <c r="J37" s="75" t="s">
        <v>529</v>
      </c>
      <c r="L37" s="36"/>
    </row>
    <row r="38">
      <c r="A38" s="128" t="str">
        <f t="shared" si="1"/>
        <v>Q801WDK4a-37</v>
      </c>
      <c r="B38" s="129" t="s">
        <v>530</v>
      </c>
      <c r="C38" s="129" t="str">
        <f t="shared" si="2"/>
        <v>Q801WDK4a-36</v>
      </c>
      <c r="D38" s="129" t="s">
        <v>528</v>
      </c>
      <c r="E38" s="130"/>
      <c r="F38" s="129" t="str">
        <f t="shared" si="3"/>
        <v>ckg:Context Type (ckgr9)</v>
      </c>
      <c r="G38" s="129" t="s">
        <v>24</v>
      </c>
      <c r="H38" s="129" t="s">
        <v>25</v>
      </c>
      <c r="I38" s="132" t="str">
        <f t="shared" si="6"/>
        <v>Temporal (ckgT1)</v>
      </c>
      <c r="J38" s="75" t="s">
        <v>26</v>
      </c>
      <c r="K38" s="75" t="s">
        <v>27</v>
      </c>
      <c r="L38" s="36"/>
    </row>
    <row r="39">
      <c r="A39" s="105" t="str">
        <f t="shared" si="1"/>
        <v>Q801WDK4a-38</v>
      </c>
      <c r="B39" s="106" t="s">
        <v>531</v>
      </c>
      <c r="C39" s="106" t="str">
        <f t="shared" si="2"/>
        <v>Q801WDK4a-33</v>
      </c>
      <c r="D39" s="106" t="s">
        <v>521</v>
      </c>
      <c r="E39" s="120"/>
      <c r="F39" s="106" t="str">
        <f t="shared" si="3"/>
        <v>end time (P582)</v>
      </c>
      <c r="G39" s="106" t="s">
        <v>474</v>
      </c>
      <c r="H39" s="107" t="s">
        <v>475</v>
      </c>
      <c r="I39" s="109" t="str">
        <f t="shared" si="6"/>
        <v>^1978-05-29T00:00:00Z/11</v>
      </c>
      <c r="J39" s="75" t="s">
        <v>532</v>
      </c>
      <c r="L39" s="36"/>
    </row>
    <row r="40">
      <c r="A40" s="128" t="str">
        <f t="shared" si="1"/>
        <v>Q801WDK4a-39</v>
      </c>
      <c r="B40" s="129" t="s">
        <v>533</v>
      </c>
      <c r="C40" s="129" t="str">
        <f t="shared" si="2"/>
        <v>Q801WDK4a-38</v>
      </c>
      <c r="D40" s="129" t="s">
        <v>531</v>
      </c>
      <c r="E40" s="130"/>
      <c r="F40" s="129" t="str">
        <f t="shared" si="3"/>
        <v>ckg:Context Type (ckgr9)</v>
      </c>
      <c r="G40" s="129" t="s">
        <v>24</v>
      </c>
      <c r="H40" s="129" t="s">
        <v>25</v>
      </c>
      <c r="I40" s="132" t="str">
        <f t="shared" si="6"/>
        <v>Temporal (ckgT1)</v>
      </c>
      <c r="J40" s="75" t="s">
        <v>26</v>
      </c>
      <c r="K40" s="75" t="s">
        <v>27</v>
      </c>
      <c r="L40" s="36"/>
    </row>
    <row r="41">
      <c r="A41" s="83" t="str">
        <f t="shared" si="1"/>
        <v>Q801WDK4a-40</v>
      </c>
      <c r="B41" s="84" t="s">
        <v>534</v>
      </c>
      <c r="C41" s="84" t="str">
        <f t="shared" si="2"/>
        <v>Q801WDK4a-33</v>
      </c>
      <c r="D41" s="84" t="s">
        <v>521</v>
      </c>
      <c r="E41" s="85"/>
      <c r="F41" s="84" t="str">
        <f t="shared" si="3"/>
        <v>statement is subject of (P805)</v>
      </c>
      <c r="G41" s="84" t="s">
        <v>274</v>
      </c>
      <c r="H41" s="87" t="s">
        <v>275</v>
      </c>
      <c r="I41" s="88" t="str">
        <f t="shared" si="6"/>
        <v>unknown</v>
      </c>
      <c r="J41" s="75" t="s">
        <v>20</v>
      </c>
      <c r="L41" s="36"/>
    </row>
    <row r="42">
      <c r="A42" s="128" t="str">
        <f t="shared" si="1"/>
        <v>Q801WDK4a-41</v>
      </c>
      <c r="B42" s="129" t="s">
        <v>535</v>
      </c>
      <c r="C42" s="129" t="str">
        <f t="shared" si="2"/>
        <v>Q801WDK4a-40</v>
      </c>
      <c r="D42" s="129" t="s">
        <v>534</v>
      </c>
      <c r="E42" s="130"/>
      <c r="F42" s="129" t="str">
        <f t="shared" si="3"/>
        <v>ckg:Context Type (ckgr9)</v>
      </c>
      <c r="G42" s="129" t="s">
        <v>24</v>
      </c>
      <c r="H42" s="129" t="s">
        <v>25</v>
      </c>
      <c r="I42" s="132" t="str">
        <f t="shared" si="6"/>
        <v>Provenance (ckgP1)</v>
      </c>
      <c r="J42" s="75" t="s">
        <v>152</v>
      </c>
      <c r="K42" s="75" t="s">
        <v>153</v>
      </c>
      <c r="L42" s="36"/>
    </row>
    <row r="43">
      <c r="A43" s="178" t="str">
        <f t="shared" si="1"/>
        <v>Q801WDK4a-42</v>
      </c>
      <c r="B43" s="179" t="s">
        <v>536</v>
      </c>
      <c r="C43" s="179" t="str">
        <f t="shared" si="2"/>
        <v>Q801WDK4a-33</v>
      </c>
      <c r="D43" s="179" t="s">
        <v>521</v>
      </c>
      <c r="E43" s="180"/>
      <c r="F43" s="179" t="str">
        <f t="shared" si="3"/>
        <v>Temporal Overlaps (ckgt1)</v>
      </c>
      <c r="G43" s="179" t="s">
        <v>500</v>
      </c>
      <c r="H43" s="179" t="s">
        <v>501</v>
      </c>
      <c r="I43" s="199" t="str">
        <f>IF(K43&lt;&gt;"", CONCATENATE(K43, " (", J43, ")"), CONCATENATE("Q801WDK4a-",MATCH(J43, $B$1:$B$214, 0)-1))</f>
        <v>Q801WDK4a-28</v>
      </c>
      <c r="J43" s="75" t="s">
        <v>514</v>
      </c>
      <c r="L43" s="36"/>
    </row>
    <row r="44">
      <c r="A44" s="133" t="str">
        <f t="shared" si="1"/>
        <v>Q801WDK4a-43</v>
      </c>
      <c r="B44" s="134" t="s">
        <v>537</v>
      </c>
      <c r="C44" s="134" t="str">
        <f t="shared" si="2"/>
        <v>Q801WDK4a-42</v>
      </c>
      <c r="D44" s="134" t="s">
        <v>536</v>
      </c>
      <c r="E44" s="135"/>
      <c r="F44" s="134" t="str">
        <f t="shared" si="3"/>
        <v>ckg:Inferred Context (ckgr3)</v>
      </c>
      <c r="G44" s="134" t="s">
        <v>108</v>
      </c>
      <c r="H44" s="134" t="s">
        <v>109</v>
      </c>
      <c r="I44" s="137" t="str">
        <f t="shared" ref="I44:I59" si="7">IF(K44&lt;&gt;"", CONCATENATE(K44, " (", J44, ")"), J44)</f>
        <v>Temporal (ckgT1)</v>
      </c>
      <c r="J44" s="75" t="s">
        <v>26</v>
      </c>
      <c r="K44" s="75" t="s">
        <v>27</v>
      </c>
      <c r="L44" s="23"/>
    </row>
    <row r="45">
      <c r="A45" s="77" t="str">
        <f t="shared" si="1"/>
        <v>Q801WDK4a-44</v>
      </c>
      <c r="B45" s="78" t="s">
        <v>538</v>
      </c>
      <c r="C45" s="78" t="str">
        <f t="shared" si="2"/>
        <v>Israel (Q801)</v>
      </c>
      <c r="D45" s="78" t="s">
        <v>440</v>
      </c>
      <c r="E45" s="79" t="s">
        <v>465</v>
      </c>
      <c r="F45" s="78" t="str">
        <f t="shared" si="3"/>
        <v>head of state (P35)</v>
      </c>
      <c r="G45" s="78" t="s">
        <v>481</v>
      </c>
      <c r="H45" s="79" t="s">
        <v>482</v>
      </c>
      <c r="I45" s="81" t="str">
        <f t="shared" si="7"/>
        <v>Yitzhak Ben-Zvi (Q128894)</v>
      </c>
      <c r="J45" s="75" t="s">
        <v>539</v>
      </c>
      <c r="K45" s="82" t="s">
        <v>540</v>
      </c>
    </row>
    <row r="46">
      <c r="A46" s="121" t="str">
        <f t="shared" si="1"/>
        <v>Q801WDK4a-45</v>
      </c>
      <c r="B46" s="122" t="s">
        <v>541</v>
      </c>
      <c r="C46" s="122" t="str">
        <f t="shared" si="2"/>
        <v>Q801WDK4a-44</v>
      </c>
      <c r="D46" s="122" t="s">
        <v>538</v>
      </c>
      <c r="E46" s="123"/>
      <c r="F46" s="122" t="str">
        <f t="shared" si="3"/>
        <v>end cause (P1534)</v>
      </c>
      <c r="G46" s="122" t="s">
        <v>542</v>
      </c>
      <c r="H46" s="125" t="s">
        <v>543</v>
      </c>
      <c r="I46" s="126" t="str">
        <f t="shared" si="7"/>
        <v>death in office (Q5247364)</v>
      </c>
      <c r="J46" s="75" t="s">
        <v>544</v>
      </c>
      <c r="K46" s="82" t="s">
        <v>545</v>
      </c>
      <c r="L46" s="16" t="s">
        <v>21</v>
      </c>
    </row>
    <row r="47">
      <c r="A47" s="128" t="str">
        <f t="shared" si="1"/>
        <v>Q801WDK4a-46</v>
      </c>
      <c r="B47" s="129" t="s">
        <v>546</v>
      </c>
      <c r="C47" s="129" t="str">
        <f t="shared" si="2"/>
        <v>Q801WDK4a-45</v>
      </c>
      <c r="D47" s="129" t="s">
        <v>541</v>
      </c>
      <c r="E47" s="130"/>
      <c r="F47" s="129" t="str">
        <f t="shared" si="3"/>
        <v>ckg:Context Type (ckgr9)</v>
      </c>
      <c r="G47" s="129" t="s">
        <v>24</v>
      </c>
      <c r="H47" s="129" t="s">
        <v>25</v>
      </c>
      <c r="I47" s="132" t="str">
        <f t="shared" si="7"/>
        <v>Provenance (ckgP1)</v>
      </c>
      <c r="J47" s="75" t="s">
        <v>152</v>
      </c>
      <c r="K47" s="75" t="s">
        <v>153</v>
      </c>
      <c r="L47" s="36"/>
    </row>
    <row r="48">
      <c r="A48" s="105" t="str">
        <f t="shared" si="1"/>
        <v>Q801WDK4a-47</v>
      </c>
      <c r="B48" s="106" t="s">
        <v>547</v>
      </c>
      <c r="C48" s="106" t="str">
        <f t="shared" si="2"/>
        <v>Q801WDK4a-44</v>
      </c>
      <c r="D48" s="106" t="s">
        <v>538</v>
      </c>
      <c r="E48" s="120"/>
      <c r="F48" s="106" t="str">
        <f t="shared" si="3"/>
        <v>determination method (P459)</v>
      </c>
      <c r="G48" s="106" t="s">
        <v>486</v>
      </c>
      <c r="H48" s="107" t="s">
        <v>487</v>
      </c>
      <c r="I48" s="109" t="str">
        <f t="shared" si="7"/>
        <v>1962 Israeli presidential election (Q2900034)</v>
      </c>
      <c r="J48" s="75" t="s">
        <v>548</v>
      </c>
      <c r="K48" s="82" t="s">
        <v>549</v>
      </c>
      <c r="L48" s="36"/>
    </row>
    <row r="49">
      <c r="A49" s="128" t="str">
        <f t="shared" si="1"/>
        <v>Q801WDK4a-48</v>
      </c>
      <c r="B49" s="129" t="s">
        <v>550</v>
      </c>
      <c r="C49" s="129" t="str">
        <f t="shared" si="2"/>
        <v>Q801WDK4a-47</v>
      </c>
      <c r="D49" s="129" t="s">
        <v>547</v>
      </c>
      <c r="E49" s="130"/>
      <c r="F49" s="129" t="str">
        <f t="shared" si="3"/>
        <v>ckg:Context Type (ckgr9)</v>
      </c>
      <c r="G49" s="129" t="s">
        <v>24</v>
      </c>
      <c r="H49" s="129" t="s">
        <v>25</v>
      </c>
      <c r="I49" s="132" t="str">
        <f t="shared" si="7"/>
        <v>Provenance (ckgP1)</v>
      </c>
      <c r="J49" s="75" t="s">
        <v>152</v>
      </c>
      <c r="K49" s="75" t="s">
        <v>153</v>
      </c>
      <c r="L49" s="36"/>
    </row>
    <row r="50">
      <c r="A50" s="105" t="str">
        <f t="shared" si="1"/>
        <v>Q801WDK4a-49</v>
      </c>
      <c r="B50" s="106" t="s">
        <v>551</v>
      </c>
      <c r="C50" s="106" t="str">
        <f t="shared" si="2"/>
        <v>Q801WDK4a-44</v>
      </c>
      <c r="D50" s="106" t="s">
        <v>538</v>
      </c>
      <c r="E50" s="120"/>
      <c r="F50" s="106" t="str">
        <f t="shared" si="3"/>
        <v>determination method (P459)</v>
      </c>
      <c r="G50" s="106" t="s">
        <v>486</v>
      </c>
      <c r="H50" s="107" t="s">
        <v>487</v>
      </c>
      <c r="I50" s="109" t="str">
        <f t="shared" si="7"/>
        <v>1957 Israeli presidential election (Q2900228)</v>
      </c>
      <c r="J50" s="75" t="s">
        <v>552</v>
      </c>
      <c r="K50" s="82" t="s">
        <v>553</v>
      </c>
      <c r="L50" s="36"/>
    </row>
    <row r="51">
      <c r="A51" s="128" t="str">
        <f t="shared" si="1"/>
        <v>Q801WDK4a-50</v>
      </c>
      <c r="B51" s="129" t="s">
        <v>554</v>
      </c>
      <c r="C51" s="129" t="str">
        <f t="shared" si="2"/>
        <v>Q801WDK4a-49</v>
      </c>
      <c r="D51" s="129" t="s">
        <v>551</v>
      </c>
      <c r="E51" s="130"/>
      <c r="F51" s="129" t="str">
        <f t="shared" si="3"/>
        <v>ckg:Context Type (ckgr9)</v>
      </c>
      <c r="G51" s="129" t="s">
        <v>24</v>
      </c>
      <c r="H51" s="129" t="s">
        <v>25</v>
      </c>
      <c r="I51" s="132" t="str">
        <f t="shared" si="7"/>
        <v>Provenance (ckgP1)</v>
      </c>
      <c r="J51" s="75" t="s">
        <v>152</v>
      </c>
      <c r="K51" s="75" t="s">
        <v>153</v>
      </c>
      <c r="L51" s="36"/>
    </row>
    <row r="52">
      <c r="A52" s="105" t="str">
        <f t="shared" si="1"/>
        <v>Q801WDK4a-51</v>
      </c>
      <c r="B52" s="106" t="s">
        <v>555</v>
      </c>
      <c r="C52" s="106" t="str">
        <f t="shared" si="2"/>
        <v>Q801WDK4a-44</v>
      </c>
      <c r="D52" s="106" t="s">
        <v>538</v>
      </c>
      <c r="E52" s="120"/>
      <c r="F52" s="106" t="str">
        <f t="shared" si="3"/>
        <v>determination method (P459)</v>
      </c>
      <c r="G52" s="106" t="s">
        <v>486</v>
      </c>
      <c r="H52" s="107" t="s">
        <v>487</v>
      </c>
      <c r="I52" s="109" t="str">
        <f t="shared" si="7"/>
        <v>1952 Israeli presidential election (Q2975871)</v>
      </c>
      <c r="J52" s="75" t="s">
        <v>556</v>
      </c>
      <c r="K52" s="82" t="s">
        <v>557</v>
      </c>
      <c r="L52" s="36"/>
    </row>
    <row r="53">
      <c r="A53" s="128" t="str">
        <f t="shared" si="1"/>
        <v>Q801WDK4a-52</v>
      </c>
      <c r="B53" s="129" t="s">
        <v>558</v>
      </c>
      <c r="C53" s="129" t="str">
        <f t="shared" si="2"/>
        <v>Q801WDK4a-51</v>
      </c>
      <c r="D53" s="129" t="s">
        <v>555</v>
      </c>
      <c r="E53" s="130"/>
      <c r="F53" s="129" t="str">
        <f t="shared" si="3"/>
        <v>ckg:Context Type (ckgr9)</v>
      </c>
      <c r="G53" s="129" t="s">
        <v>24</v>
      </c>
      <c r="H53" s="129" t="s">
        <v>25</v>
      </c>
      <c r="I53" s="132" t="str">
        <f t="shared" si="7"/>
        <v>Provenance (ckgP1)</v>
      </c>
      <c r="J53" s="75" t="s">
        <v>152</v>
      </c>
      <c r="K53" s="75" t="s">
        <v>153</v>
      </c>
      <c r="L53" s="36"/>
    </row>
    <row r="54">
      <c r="A54" s="105" t="str">
        <f t="shared" si="1"/>
        <v>Q801WDK4a-53</v>
      </c>
      <c r="B54" s="106" t="s">
        <v>559</v>
      </c>
      <c r="C54" s="106" t="str">
        <f t="shared" si="2"/>
        <v>Q801WDK4a-44</v>
      </c>
      <c r="D54" s="106" t="s">
        <v>538</v>
      </c>
      <c r="E54" s="120"/>
      <c r="F54" s="106" t="str">
        <f t="shared" si="3"/>
        <v>start time (P580)</v>
      </c>
      <c r="G54" s="106" t="s">
        <v>143</v>
      </c>
      <c r="H54" s="107" t="s">
        <v>144</v>
      </c>
      <c r="I54" s="109" t="str">
        <f t="shared" si="7"/>
        <v>^1952-12-16T00:00:00Z/11</v>
      </c>
      <c r="J54" s="75" t="s">
        <v>560</v>
      </c>
      <c r="L54" s="36"/>
    </row>
    <row r="55">
      <c r="A55" s="128" t="str">
        <f t="shared" si="1"/>
        <v>Q801WDK4a-54</v>
      </c>
      <c r="B55" s="129" t="s">
        <v>561</v>
      </c>
      <c r="C55" s="129" t="str">
        <f t="shared" si="2"/>
        <v>Q801WDK4a-53</v>
      </c>
      <c r="D55" s="129" t="s">
        <v>559</v>
      </c>
      <c r="E55" s="130"/>
      <c r="F55" s="129" t="str">
        <f t="shared" si="3"/>
        <v>ckg:Context Type (ckgr9)</v>
      </c>
      <c r="G55" s="129" t="s">
        <v>24</v>
      </c>
      <c r="H55" s="129" t="s">
        <v>25</v>
      </c>
      <c r="I55" s="132" t="str">
        <f t="shared" si="7"/>
        <v>Temporal (ckgT1)</v>
      </c>
      <c r="J55" s="75" t="s">
        <v>26</v>
      </c>
      <c r="K55" s="75" t="s">
        <v>27</v>
      </c>
      <c r="L55" s="36"/>
    </row>
    <row r="56">
      <c r="A56" s="105" t="str">
        <f t="shared" si="1"/>
        <v>Q801WDK4a-55</v>
      </c>
      <c r="B56" s="106" t="s">
        <v>562</v>
      </c>
      <c r="C56" s="106" t="str">
        <f t="shared" si="2"/>
        <v>Q801WDK4a-44</v>
      </c>
      <c r="D56" s="106" t="s">
        <v>538</v>
      </c>
      <c r="E56" s="120"/>
      <c r="F56" s="106" t="str">
        <f t="shared" si="3"/>
        <v>end time (P582)</v>
      </c>
      <c r="G56" s="106" t="s">
        <v>474</v>
      </c>
      <c r="H56" s="107" t="s">
        <v>475</v>
      </c>
      <c r="I56" s="109" t="str">
        <f t="shared" si="7"/>
        <v>^1963-04-23T00:00:00Z/11</v>
      </c>
      <c r="J56" s="75" t="s">
        <v>563</v>
      </c>
      <c r="L56" s="36"/>
    </row>
    <row r="57">
      <c r="A57" s="128" t="str">
        <f t="shared" si="1"/>
        <v>Q801WDK4a-56</v>
      </c>
      <c r="B57" s="129" t="s">
        <v>564</v>
      </c>
      <c r="C57" s="129" t="str">
        <f t="shared" si="2"/>
        <v>Q801WDK4a-55</v>
      </c>
      <c r="D57" s="129" t="s">
        <v>562</v>
      </c>
      <c r="E57" s="130"/>
      <c r="F57" s="129" t="str">
        <f t="shared" si="3"/>
        <v>ckg:Context Type (ckgr9)</v>
      </c>
      <c r="G57" s="129" t="s">
        <v>24</v>
      </c>
      <c r="H57" s="129" t="s">
        <v>25</v>
      </c>
      <c r="I57" s="132" t="str">
        <f t="shared" si="7"/>
        <v>Temporal (ckgT1)</v>
      </c>
      <c r="J57" s="75" t="s">
        <v>26</v>
      </c>
      <c r="K57" s="75" t="s">
        <v>27</v>
      </c>
      <c r="L57" s="36"/>
    </row>
    <row r="58">
      <c r="A58" s="83" t="str">
        <f t="shared" si="1"/>
        <v>Q801WDK4a-57</v>
      </c>
      <c r="B58" s="84" t="s">
        <v>565</v>
      </c>
      <c r="C58" s="84" t="str">
        <f t="shared" si="2"/>
        <v>Q801WDK4a-44</v>
      </c>
      <c r="D58" s="84" t="s">
        <v>538</v>
      </c>
      <c r="E58" s="85"/>
      <c r="F58" s="84" t="str">
        <f t="shared" si="3"/>
        <v>statement is subject of (P805)</v>
      </c>
      <c r="G58" s="84" t="s">
        <v>274</v>
      </c>
      <c r="H58" s="87" t="s">
        <v>275</v>
      </c>
      <c r="I58" s="88" t="str">
        <f t="shared" si="7"/>
        <v>unknown</v>
      </c>
      <c r="J58" s="75" t="s">
        <v>20</v>
      </c>
      <c r="L58" s="36"/>
    </row>
    <row r="59">
      <c r="A59" s="128" t="str">
        <f t="shared" si="1"/>
        <v>Q801WDK4a-58</v>
      </c>
      <c r="B59" s="129" t="s">
        <v>566</v>
      </c>
      <c r="C59" s="129" t="str">
        <f t="shared" si="2"/>
        <v>Q801WDK4a-57</v>
      </c>
      <c r="D59" s="129" t="s">
        <v>565</v>
      </c>
      <c r="E59" s="130"/>
      <c r="F59" s="129" t="str">
        <f t="shared" si="3"/>
        <v>ckg:Context Type (ckgr9)</v>
      </c>
      <c r="G59" s="129" t="s">
        <v>24</v>
      </c>
      <c r="H59" s="129" t="s">
        <v>25</v>
      </c>
      <c r="I59" s="132" t="str">
        <f t="shared" si="7"/>
        <v>Provenance (ckgP1)</v>
      </c>
      <c r="J59" s="75" t="s">
        <v>152</v>
      </c>
      <c r="K59" s="75" t="s">
        <v>153</v>
      </c>
      <c r="L59" s="36"/>
    </row>
    <row r="60">
      <c r="A60" s="178" t="str">
        <f t="shared" si="1"/>
        <v>Q801WDK4a-59</v>
      </c>
      <c r="B60" s="179" t="s">
        <v>567</v>
      </c>
      <c r="C60" s="179" t="str">
        <f t="shared" si="2"/>
        <v>Q801WDK4a-44</v>
      </c>
      <c r="D60" s="179" t="s">
        <v>538</v>
      </c>
      <c r="E60" s="180"/>
      <c r="F60" s="179" t="str">
        <f t="shared" si="3"/>
        <v>Temporal Overlaps (ckgt1)</v>
      </c>
      <c r="G60" s="179" t="s">
        <v>500</v>
      </c>
      <c r="H60" s="179" t="s">
        <v>501</v>
      </c>
      <c r="I60" s="199" t="str">
        <f>IF(K60&lt;&gt;"", CONCATENATE(K60, " (", J60, ")"), CONCATENATE("Q801WDK4a-",MATCH(J60, $B$1:$B$214, 0)-1))</f>
        <v>Q801WDK4a-28</v>
      </c>
      <c r="J60" s="75" t="s">
        <v>514</v>
      </c>
      <c r="L60" s="36"/>
    </row>
    <row r="61">
      <c r="A61" s="133" t="str">
        <f t="shared" si="1"/>
        <v>Q801WDK4a-60</v>
      </c>
      <c r="B61" s="134" t="s">
        <v>568</v>
      </c>
      <c r="C61" s="134" t="str">
        <f t="shared" si="2"/>
        <v>Q801WDK4a-59</v>
      </c>
      <c r="D61" s="134" t="s">
        <v>567</v>
      </c>
      <c r="E61" s="135"/>
      <c r="F61" s="134" t="str">
        <f t="shared" si="3"/>
        <v>ckg:Inferred Context (ckgr3)</v>
      </c>
      <c r="G61" s="134" t="s">
        <v>108</v>
      </c>
      <c r="H61" s="134" t="s">
        <v>109</v>
      </c>
      <c r="I61" s="137" t="str">
        <f t="shared" ref="I61:I74" si="8">IF(K61&lt;&gt;"", CONCATENATE(K61, " (", J61, ")"), J61)</f>
        <v>Temporal (ckgT1)</v>
      </c>
      <c r="J61" s="75" t="s">
        <v>26</v>
      </c>
      <c r="K61" s="75" t="s">
        <v>27</v>
      </c>
      <c r="L61" s="23"/>
    </row>
    <row r="62">
      <c r="A62" s="77" t="str">
        <f t="shared" si="1"/>
        <v>Q801WDK4a-61</v>
      </c>
      <c r="B62" s="78" t="s">
        <v>569</v>
      </c>
      <c r="C62" s="78" t="str">
        <f t="shared" si="2"/>
        <v>Israel (Q801)</v>
      </c>
      <c r="D62" s="78" t="s">
        <v>440</v>
      </c>
      <c r="E62" s="79" t="s">
        <v>465</v>
      </c>
      <c r="F62" s="78" t="str">
        <f t="shared" si="3"/>
        <v>head of state (P35)</v>
      </c>
      <c r="G62" s="78" t="s">
        <v>481</v>
      </c>
      <c r="H62" s="79" t="s">
        <v>482</v>
      </c>
      <c r="I62" s="81" t="str">
        <f t="shared" si="8"/>
        <v>Ezer Weizman (Q128911)</v>
      </c>
      <c r="J62" s="75" t="s">
        <v>570</v>
      </c>
      <c r="K62" s="82" t="s">
        <v>571</v>
      </c>
    </row>
    <row r="63">
      <c r="A63" s="121" t="str">
        <f t="shared" si="1"/>
        <v>Q801WDK4a-62</v>
      </c>
      <c r="B63" s="122" t="s">
        <v>572</v>
      </c>
      <c r="C63" s="122" t="str">
        <f t="shared" si="2"/>
        <v>Q801WDK4a-61</v>
      </c>
      <c r="D63" s="122" t="s">
        <v>569</v>
      </c>
      <c r="E63" s="123"/>
      <c r="F63" s="122" t="str">
        <f t="shared" si="3"/>
        <v>end cause (P1534)</v>
      </c>
      <c r="G63" s="122" t="s">
        <v>542</v>
      </c>
      <c r="H63" s="125" t="s">
        <v>543</v>
      </c>
      <c r="I63" s="126" t="str">
        <f t="shared" si="8"/>
        <v>resignation (Q796919)</v>
      </c>
      <c r="J63" s="75" t="s">
        <v>573</v>
      </c>
      <c r="K63" s="82" t="s">
        <v>574</v>
      </c>
    </row>
    <row r="64">
      <c r="A64" s="128" t="str">
        <f t="shared" si="1"/>
        <v>Q801WDK4a-63</v>
      </c>
      <c r="B64" s="129" t="s">
        <v>575</v>
      </c>
      <c r="C64" s="129" t="str">
        <f t="shared" si="2"/>
        <v>Q801WDK4a-62</v>
      </c>
      <c r="D64" s="129" t="s">
        <v>572</v>
      </c>
      <c r="E64" s="130"/>
      <c r="F64" s="129" t="str">
        <f t="shared" si="3"/>
        <v>ckg:Context Type (ckgr9)</v>
      </c>
      <c r="G64" s="129" t="s">
        <v>24</v>
      </c>
      <c r="H64" s="129" t="s">
        <v>25</v>
      </c>
      <c r="I64" s="132" t="str">
        <f t="shared" si="8"/>
        <v>Provenance (ckgP1)</v>
      </c>
      <c r="J64" s="75" t="s">
        <v>152</v>
      </c>
      <c r="K64" s="75" t="s">
        <v>153</v>
      </c>
      <c r="L64" s="16" t="s">
        <v>21</v>
      </c>
    </row>
    <row r="65">
      <c r="A65" s="105" t="str">
        <f t="shared" si="1"/>
        <v>Q801WDK4a-64</v>
      </c>
      <c r="B65" s="106" t="s">
        <v>576</v>
      </c>
      <c r="C65" s="106" t="str">
        <f t="shared" si="2"/>
        <v>Q801WDK4a-61</v>
      </c>
      <c r="D65" s="106" t="s">
        <v>569</v>
      </c>
      <c r="E65" s="120"/>
      <c r="F65" s="106" t="str">
        <f t="shared" si="3"/>
        <v>determination method (P459)</v>
      </c>
      <c r="G65" s="106" t="s">
        <v>486</v>
      </c>
      <c r="H65" s="107" t="s">
        <v>487</v>
      </c>
      <c r="I65" s="109" t="str">
        <f t="shared" si="8"/>
        <v>1998 Israeli presidential election (Q2900038)</v>
      </c>
      <c r="J65" s="75" t="s">
        <v>577</v>
      </c>
      <c r="K65" s="82" t="s">
        <v>578</v>
      </c>
      <c r="L65" s="36"/>
    </row>
    <row r="66">
      <c r="A66" s="128" t="str">
        <f t="shared" si="1"/>
        <v>Q801WDK4a-65</v>
      </c>
      <c r="B66" s="129" t="s">
        <v>579</v>
      </c>
      <c r="C66" s="129" t="str">
        <f t="shared" si="2"/>
        <v>Q801WDK4a-64</v>
      </c>
      <c r="D66" s="129" t="s">
        <v>576</v>
      </c>
      <c r="E66" s="130"/>
      <c r="F66" s="129" t="str">
        <f t="shared" si="3"/>
        <v>ckg:Context Type (ckgr9)</v>
      </c>
      <c r="G66" s="129" t="s">
        <v>24</v>
      </c>
      <c r="H66" s="129" t="s">
        <v>25</v>
      </c>
      <c r="I66" s="132" t="str">
        <f t="shared" si="8"/>
        <v>Provenance (ckgP1)</v>
      </c>
      <c r="J66" s="75" t="s">
        <v>152</v>
      </c>
      <c r="K66" s="75" t="s">
        <v>153</v>
      </c>
      <c r="L66" s="36"/>
    </row>
    <row r="67">
      <c r="A67" s="105" t="str">
        <f t="shared" si="1"/>
        <v>Q801WDK4a-66</v>
      </c>
      <c r="B67" s="106" t="s">
        <v>580</v>
      </c>
      <c r="C67" s="106" t="str">
        <f t="shared" si="2"/>
        <v>Q801WDK4a-61</v>
      </c>
      <c r="D67" s="106" t="s">
        <v>569</v>
      </c>
      <c r="E67" s="120"/>
      <c r="F67" s="106" t="str">
        <f t="shared" si="3"/>
        <v>determination method (P459)</v>
      </c>
      <c r="G67" s="106" t="s">
        <v>486</v>
      </c>
      <c r="H67" s="107" t="s">
        <v>487</v>
      </c>
      <c r="I67" s="109" t="str">
        <f t="shared" si="8"/>
        <v>1993 Israeli presidential election (Q2900087)</v>
      </c>
      <c r="J67" s="75" t="s">
        <v>581</v>
      </c>
      <c r="K67" s="82" t="s">
        <v>582</v>
      </c>
      <c r="L67" s="36"/>
    </row>
    <row r="68">
      <c r="A68" s="128" t="str">
        <f t="shared" si="1"/>
        <v>Q801WDK4a-67</v>
      </c>
      <c r="B68" s="129" t="s">
        <v>583</v>
      </c>
      <c r="C68" s="129" t="str">
        <f t="shared" si="2"/>
        <v>Q801WDK4a-66</v>
      </c>
      <c r="D68" s="129" t="s">
        <v>580</v>
      </c>
      <c r="E68" s="130"/>
      <c r="F68" s="129" t="str">
        <f t="shared" si="3"/>
        <v>ckg:Context Type (ckgr9)</v>
      </c>
      <c r="G68" s="129" t="s">
        <v>24</v>
      </c>
      <c r="H68" s="129" t="s">
        <v>25</v>
      </c>
      <c r="I68" s="132" t="str">
        <f t="shared" si="8"/>
        <v>Provenance (ckgP1)</v>
      </c>
      <c r="J68" s="75" t="s">
        <v>152</v>
      </c>
      <c r="K68" s="75" t="s">
        <v>153</v>
      </c>
      <c r="L68" s="36"/>
    </row>
    <row r="69">
      <c r="A69" s="105" t="str">
        <f t="shared" si="1"/>
        <v>Q801WDK4a-68</v>
      </c>
      <c r="B69" s="106" t="s">
        <v>584</v>
      </c>
      <c r="C69" s="106" t="str">
        <f t="shared" si="2"/>
        <v>Q801WDK4a-61</v>
      </c>
      <c r="D69" s="106" t="s">
        <v>569</v>
      </c>
      <c r="E69" s="120"/>
      <c r="F69" s="106" t="str">
        <f t="shared" si="3"/>
        <v>start time (P580)</v>
      </c>
      <c r="G69" s="106" t="s">
        <v>143</v>
      </c>
      <c r="H69" s="107" t="s">
        <v>144</v>
      </c>
      <c r="I69" s="109" t="str">
        <f t="shared" si="8"/>
        <v>^1993-05-13T00:00:00Z/11</v>
      </c>
      <c r="J69" s="75" t="s">
        <v>585</v>
      </c>
      <c r="L69" s="36"/>
    </row>
    <row r="70">
      <c r="A70" s="128" t="str">
        <f t="shared" si="1"/>
        <v>Q801WDK4a-69</v>
      </c>
      <c r="B70" s="129" t="s">
        <v>586</v>
      </c>
      <c r="C70" s="129" t="str">
        <f t="shared" si="2"/>
        <v>Q801WDK4a-68</v>
      </c>
      <c r="D70" s="129" t="s">
        <v>584</v>
      </c>
      <c r="E70" s="130"/>
      <c r="F70" s="129" t="str">
        <f t="shared" si="3"/>
        <v>ckg:Context Type (ckgr9)</v>
      </c>
      <c r="G70" s="129" t="s">
        <v>24</v>
      </c>
      <c r="H70" s="129" t="s">
        <v>25</v>
      </c>
      <c r="I70" s="132" t="str">
        <f t="shared" si="8"/>
        <v>Temporal (ckgT1)</v>
      </c>
      <c r="J70" s="75" t="s">
        <v>26</v>
      </c>
      <c r="K70" s="75" t="s">
        <v>27</v>
      </c>
      <c r="L70" s="36"/>
    </row>
    <row r="71">
      <c r="A71" s="105" t="str">
        <f t="shared" si="1"/>
        <v>Q801WDK4a-70</v>
      </c>
      <c r="B71" s="106" t="s">
        <v>587</v>
      </c>
      <c r="C71" s="106" t="str">
        <f t="shared" si="2"/>
        <v>Q801WDK4a-61</v>
      </c>
      <c r="D71" s="106" t="s">
        <v>569</v>
      </c>
      <c r="E71" s="120"/>
      <c r="F71" s="106" t="str">
        <f t="shared" si="3"/>
        <v>end time (P582)</v>
      </c>
      <c r="G71" s="106" t="s">
        <v>474</v>
      </c>
      <c r="H71" s="107" t="s">
        <v>475</v>
      </c>
      <c r="I71" s="109" t="str">
        <f t="shared" si="8"/>
        <v>^2000-07-13T00:00:00Z/11</v>
      </c>
      <c r="J71" s="75" t="s">
        <v>588</v>
      </c>
      <c r="L71" s="36"/>
    </row>
    <row r="72">
      <c r="A72" s="128" t="str">
        <f t="shared" si="1"/>
        <v>Q801WDK4a-71</v>
      </c>
      <c r="B72" s="129" t="s">
        <v>589</v>
      </c>
      <c r="C72" s="129" t="str">
        <f t="shared" si="2"/>
        <v>Q801WDK4a-70</v>
      </c>
      <c r="D72" s="129" t="s">
        <v>587</v>
      </c>
      <c r="E72" s="130"/>
      <c r="F72" s="129" t="str">
        <f t="shared" si="3"/>
        <v>ckg:Context Type (ckgr9)</v>
      </c>
      <c r="G72" s="129" t="s">
        <v>24</v>
      </c>
      <c r="H72" s="129" t="s">
        <v>25</v>
      </c>
      <c r="I72" s="132" t="str">
        <f t="shared" si="8"/>
        <v>Temporal (ckgT1)</v>
      </c>
      <c r="J72" s="75" t="s">
        <v>26</v>
      </c>
      <c r="K72" s="75" t="s">
        <v>27</v>
      </c>
      <c r="L72" s="36"/>
    </row>
    <row r="73">
      <c r="A73" s="83" t="str">
        <f t="shared" si="1"/>
        <v>Q801WDK4a-72</v>
      </c>
      <c r="B73" s="84" t="s">
        <v>590</v>
      </c>
      <c r="C73" s="84" t="str">
        <f t="shared" si="2"/>
        <v>Q801WDK4a-61</v>
      </c>
      <c r="D73" s="84" t="s">
        <v>569</v>
      </c>
      <c r="E73" s="85"/>
      <c r="F73" s="84" t="str">
        <f t="shared" si="3"/>
        <v>statement is subject of (P805)</v>
      </c>
      <c r="G73" s="84" t="s">
        <v>274</v>
      </c>
      <c r="H73" s="87" t="s">
        <v>275</v>
      </c>
      <c r="I73" s="88" t="str">
        <f t="shared" si="8"/>
        <v>unknown</v>
      </c>
      <c r="J73" s="75" t="s">
        <v>20</v>
      </c>
      <c r="L73" s="36"/>
    </row>
    <row r="74">
      <c r="A74" s="128" t="str">
        <f t="shared" si="1"/>
        <v>Q801WDK4a-73</v>
      </c>
      <c r="B74" s="129" t="s">
        <v>591</v>
      </c>
      <c r="C74" s="129" t="str">
        <f t="shared" si="2"/>
        <v>Q801WDK4a-72</v>
      </c>
      <c r="D74" s="129" t="s">
        <v>590</v>
      </c>
      <c r="E74" s="130"/>
      <c r="F74" s="129" t="str">
        <f t="shared" si="3"/>
        <v>ckg:Context Type (ckgr9)</v>
      </c>
      <c r="G74" s="129" t="s">
        <v>24</v>
      </c>
      <c r="H74" s="129" t="s">
        <v>25</v>
      </c>
      <c r="I74" s="132" t="str">
        <f t="shared" si="8"/>
        <v>Provenance (ckgP1)</v>
      </c>
      <c r="J74" s="75" t="s">
        <v>152</v>
      </c>
      <c r="K74" s="75" t="s">
        <v>153</v>
      </c>
      <c r="L74" s="36"/>
    </row>
    <row r="75">
      <c r="A75" s="178" t="str">
        <f t="shared" si="1"/>
        <v>Q801WDK4a-74</v>
      </c>
      <c r="B75" s="179" t="s">
        <v>592</v>
      </c>
      <c r="C75" s="179" t="str">
        <f t="shared" si="2"/>
        <v>Q801WDK4a-61</v>
      </c>
      <c r="D75" s="179" t="s">
        <v>569</v>
      </c>
      <c r="E75" s="180"/>
      <c r="F75" s="179" t="str">
        <f t="shared" si="3"/>
        <v>Temporal Overlaps (ckgt1)</v>
      </c>
      <c r="G75" s="179" t="s">
        <v>500</v>
      </c>
      <c r="H75" s="179" t="s">
        <v>501</v>
      </c>
      <c r="I75" s="200" t="str">
        <f>IF(K75&lt;&gt;"", CONCATENATE(K75, " (", J75, ")"), CONCATENATE("Q801WDK4a-",MATCH(J75, $B$1:$B$214, 0)-1))</f>
        <v>Q801WDK4a-28</v>
      </c>
      <c r="J75" s="75" t="s">
        <v>514</v>
      </c>
      <c r="L75" s="36"/>
    </row>
    <row r="76">
      <c r="A76" s="133" t="str">
        <f t="shared" si="1"/>
        <v>Q801WDK4a-75</v>
      </c>
      <c r="B76" s="134" t="s">
        <v>593</v>
      </c>
      <c r="C76" s="134" t="str">
        <f t="shared" si="2"/>
        <v>Q801WDK4a-74</v>
      </c>
      <c r="D76" s="134" t="s">
        <v>592</v>
      </c>
      <c r="E76" s="135"/>
      <c r="F76" s="134" t="str">
        <f t="shared" si="3"/>
        <v>ckg:Inferred Context (ckgr3)</v>
      </c>
      <c r="G76" s="134" t="s">
        <v>108</v>
      </c>
      <c r="H76" s="134" t="s">
        <v>109</v>
      </c>
      <c r="I76" s="137" t="str">
        <f t="shared" ref="I76:I85" si="9">IF(K76&lt;&gt;"", CONCATENATE(K76, " (", J76, ")"), J76)</f>
        <v>Temporal (ckgT1)</v>
      </c>
      <c r="J76" s="75" t="s">
        <v>26</v>
      </c>
      <c r="K76" s="75" t="s">
        <v>27</v>
      </c>
      <c r="L76" s="23"/>
    </row>
    <row r="77">
      <c r="A77" s="77" t="str">
        <f t="shared" si="1"/>
        <v>Q801WDK4a-76</v>
      </c>
      <c r="B77" s="78" t="s">
        <v>594</v>
      </c>
      <c r="C77" s="78" t="str">
        <f t="shared" si="2"/>
        <v>Israel (Q801)</v>
      </c>
      <c r="D77" s="78" t="s">
        <v>440</v>
      </c>
      <c r="E77" s="79" t="s">
        <v>465</v>
      </c>
      <c r="F77" s="78" t="str">
        <f t="shared" si="3"/>
        <v>head of state (P35)</v>
      </c>
      <c r="G77" s="78" t="s">
        <v>481</v>
      </c>
      <c r="H77" s="79" t="s">
        <v>482</v>
      </c>
      <c r="I77" s="81" t="str">
        <f t="shared" si="9"/>
        <v>Kadish Luz (Q1720966)</v>
      </c>
      <c r="J77" s="75" t="s">
        <v>595</v>
      </c>
      <c r="K77" s="82" t="s">
        <v>596</v>
      </c>
    </row>
    <row r="78">
      <c r="A78" s="105" t="str">
        <f t="shared" si="1"/>
        <v>Q801WDK4a-77</v>
      </c>
      <c r="B78" s="106" t="s">
        <v>597</v>
      </c>
      <c r="C78" s="106" t="str">
        <f t="shared" si="2"/>
        <v>Q801WDK4a-76</v>
      </c>
      <c r="D78" s="106" t="s">
        <v>594</v>
      </c>
      <c r="E78" s="120"/>
      <c r="F78" s="106" t="str">
        <f t="shared" si="3"/>
        <v>determination method (P459)</v>
      </c>
      <c r="G78" s="106" t="s">
        <v>486</v>
      </c>
      <c r="H78" s="107" t="s">
        <v>487</v>
      </c>
      <c r="I78" s="109" t="str">
        <f t="shared" si="9"/>
        <v>article 23(a) of the Basic Law on the President of Israel (Q62153725)</v>
      </c>
      <c r="J78" s="75" t="s">
        <v>598</v>
      </c>
      <c r="K78" s="82" t="s">
        <v>599</v>
      </c>
      <c r="L78" s="16" t="s">
        <v>21</v>
      </c>
    </row>
    <row r="79">
      <c r="A79" s="128" t="str">
        <f t="shared" si="1"/>
        <v>Q801WDK4a-78</v>
      </c>
      <c r="B79" s="129" t="s">
        <v>600</v>
      </c>
      <c r="C79" s="129" t="str">
        <f t="shared" si="2"/>
        <v>Q801WDK4a-77</v>
      </c>
      <c r="D79" s="129" t="s">
        <v>597</v>
      </c>
      <c r="E79" s="130"/>
      <c r="F79" s="129" t="str">
        <f t="shared" si="3"/>
        <v>ckg:Context Type (ckgr9)</v>
      </c>
      <c r="G79" s="129" t="s">
        <v>24</v>
      </c>
      <c r="H79" s="129" t="s">
        <v>25</v>
      </c>
      <c r="I79" s="132" t="str">
        <f t="shared" si="9"/>
        <v>Provenance (ckgP1)</v>
      </c>
      <c r="J79" s="75" t="s">
        <v>152</v>
      </c>
      <c r="K79" s="75" t="s">
        <v>153</v>
      </c>
      <c r="L79" s="36"/>
    </row>
    <row r="80">
      <c r="A80" s="105" t="str">
        <f t="shared" si="1"/>
        <v>Q801WDK4a-79</v>
      </c>
      <c r="B80" s="106" t="s">
        <v>601</v>
      </c>
      <c r="C80" s="106" t="str">
        <f t="shared" si="2"/>
        <v>Q801WDK4a-76</v>
      </c>
      <c r="D80" s="106" t="s">
        <v>594</v>
      </c>
      <c r="E80" s="120"/>
      <c r="F80" s="106" t="str">
        <f t="shared" si="3"/>
        <v>start time (P580)</v>
      </c>
      <c r="G80" s="106" t="s">
        <v>143</v>
      </c>
      <c r="H80" s="107" t="s">
        <v>144</v>
      </c>
      <c r="I80" s="109" t="str">
        <f t="shared" si="9"/>
        <v>^1963-04-24T00:00:00Z/11</v>
      </c>
      <c r="J80" s="75" t="s">
        <v>602</v>
      </c>
      <c r="L80" s="36"/>
    </row>
    <row r="81">
      <c r="A81" s="128" t="str">
        <f t="shared" si="1"/>
        <v>Q801WDK4a-80</v>
      </c>
      <c r="B81" s="129" t="s">
        <v>603</v>
      </c>
      <c r="C81" s="129" t="str">
        <f t="shared" si="2"/>
        <v>Q801WDK4a-79</v>
      </c>
      <c r="D81" s="129" t="s">
        <v>601</v>
      </c>
      <c r="E81" s="130"/>
      <c r="F81" s="129" t="str">
        <f t="shared" si="3"/>
        <v>ckg:Context Type (ckgr9)</v>
      </c>
      <c r="G81" s="129" t="s">
        <v>24</v>
      </c>
      <c r="H81" s="129" t="s">
        <v>25</v>
      </c>
      <c r="I81" s="132" t="str">
        <f t="shared" si="9"/>
        <v>Temporal (ckgT1)</v>
      </c>
      <c r="J81" s="75" t="s">
        <v>26</v>
      </c>
      <c r="K81" s="75" t="s">
        <v>27</v>
      </c>
      <c r="L81" s="36"/>
    </row>
    <row r="82">
      <c r="A82" s="105" t="str">
        <f t="shared" si="1"/>
        <v>Q801WDK4a-81</v>
      </c>
      <c r="B82" s="106" t="s">
        <v>604</v>
      </c>
      <c r="C82" s="106" t="str">
        <f t="shared" si="2"/>
        <v>Q801WDK4a-76</v>
      </c>
      <c r="D82" s="106" t="s">
        <v>594</v>
      </c>
      <c r="E82" s="120"/>
      <c r="F82" s="106" t="str">
        <f t="shared" si="3"/>
        <v>end time (P582)</v>
      </c>
      <c r="G82" s="106" t="s">
        <v>474</v>
      </c>
      <c r="H82" s="107" t="s">
        <v>475</v>
      </c>
      <c r="I82" s="109" t="str">
        <f t="shared" si="9"/>
        <v>^1963-05-21T00:00:00Z/11</v>
      </c>
      <c r="J82" s="75" t="s">
        <v>605</v>
      </c>
      <c r="L82" s="36"/>
    </row>
    <row r="83">
      <c r="A83" s="128" t="str">
        <f t="shared" si="1"/>
        <v>Q801WDK4a-82</v>
      </c>
      <c r="B83" s="129" t="s">
        <v>606</v>
      </c>
      <c r="C83" s="129" t="str">
        <f t="shared" si="2"/>
        <v>Q801WDK4a-81</v>
      </c>
      <c r="D83" s="129" t="s">
        <v>604</v>
      </c>
      <c r="E83" s="130"/>
      <c r="F83" s="129" t="str">
        <f t="shared" si="3"/>
        <v>ckg:Context Type (ckgr9)</v>
      </c>
      <c r="G83" s="129" t="s">
        <v>24</v>
      </c>
      <c r="H83" s="129" t="s">
        <v>25</v>
      </c>
      <c r="I83" s="132" t="str">
        <f t="shared" si="9"/>
        <v>Temporal (ckgT1)</v>
      </c>
      <c r="J83" s="75" t="s">
        <v>26</v>
      </c>
      <c r="K83" s="75" t="s">
        <v>27</v>
      </c>
      <c r="L83" s="36"/>
    </row>
    <row r="84">
      <c r="A84" s="83" t="str">
        <f t="shared" si="1"/>
        <v>Q801WDK4a-83</v>
      </c>
      <c r="B84" s="84" t="s">
        <v>607</v>
      </c>
      <c r="C84" s="84" t="str">
        <f t="shared" si="2"/>
        <v>Q801WDK4a-76</v>
      </c>
      <c r="D84" s="84" t="s">
        <v>594</v>
      </c>
      <c r="E84" s="85"/>
      <c r="F84" s="84" t="str">
        <f t="shared" si="3"/>
        <v>statement is subject of (P805)</v>
      </c>
      <c r="G84" s="84" t="s">
        <v>274</v>
      </c>
      <c r="H84" s="87" t="s">
        <v>275</v>
      </c>
      <c r="I84" s="88" t="str">
        <f t="shared" si="9"/>
        <v>unknown</v>
      </c>
      <c r="J84" s="75" t="s">
        <v>20</v>
      </c>
      <c r="L84" s="36"/>
    </row>
    <row r="85">
      <c r="A85" s="128" t="str">
        <f t="shared" si="1"/>
        <v>Q801WDK4a-84</v>
      </c>
      <c r="B85" s="129" t="s">
        <v>608</v>
      </c>
      <c r="C85" s="129" t="str">
        <f t="shared" si="2"/>
        <v>Q801WDK4a-83</v>
      </c>
      <c r="D85" s="129" t="s">
        <v>607</v>
      </c>
      <c r="E85" s="130"/>
      <c r="F85" s="129" t="str">
        <f t="shared" si="3"/>
        <v>ckg:Context Type (ckgr9)</v>
      </c>
      <c r="G85" s="129" t="s">
        <v>24</v>
      </c>
      <c r="H85" s="129" t="s">
        <v>25</v>
      </c>
      <c r="I85" s="132" t="str">
        <f t="shared" si="9"/>
        <v>Provenance (ckgP1)</v>
      </c>
      <c r="J85" s="75" t="s">
        <v>152</v>
      </c>
      <c r="K85" s="75" t="s">
        <v>153</v>
      </c>
      <c r="L85" s="36"/>
    </row>
    <row r="86">
      <c r="A86" s="178" t="str">
        <f t="shared" si="1"/>
        <v>Q801WDK4a-85</v>
      </c>
      <c r="B86" s="179" t="s">
        <v>609</v>
      </c>
      <c r="C86" s="179" t="str">
        <f t="shared" si="2"/>
        <v>Q801WDK4a-76</v>
      </c>
      <c r="D86" s="179" t="s">
        <v>594</v>
      </c>
      <c r="E86" s="180"/>
      <c r="F86" s="179" t="str">
        <f t="shared" si="3"/>
        <v>Temporal Overlaps (ckgt1)</v>
      </c>
      <c r="G86" s="179" t="s">
        <v>500</v>
      </c>
      <c r="H86" s="179" t="s">
        <v>501</v>
      </c>
      <c r="I86" s="200" t="str">
        <f>IF(K86&lt;&gt;"", CONCATENATE(K86, " (", J86, ")"), CONCATENATE("Q801WDK4a-",MATCH(J86, $B$1:$B$214, 0)-1))</f>
        <v>Q801WDK4a-28</v>
      </c>
      <c r="J86" s="75" t="s">
        <v>514</v>
      </c>
      <c r="L86" s="36"/>
    </row>
    <row r="87">
      <c r="A87" s="133" t="str">
        <f t="shared" si="1"/>
        <v>Q801WDK4a-86</v>
      </c>
      <c r="B87" s="134" t="s">
        <v>610</v>
      </c>
      <c r="C87" s="134" t="str">
        <f t="shared" si="2"/>
        <v>Q801WDK4a-85</v>
      </c>
      <c r="D87" s="134" t="s">
        <v>609</v>
      </c>
      <c r="E87" s="135"/>
      <c r="F87" s="134" t="str">
        <f t="shared" si="3"/>
        <v>ckg:Inferred Context (ckgr3)</v>
      </c>
      <c r="G87" s="134" t="s">
        <v>108</v>
      </c>
      <c r="H87" s="134" t="s">
        <v>109</v>
      </c>
      <c r="I87" s="137" t="str">
        <f t="shared" ref="I87:I100" si="10">IF(K87&lt;&gt;"", CONCATENATE(K87, " (", J87, ")"), J87)</f>
        <v>Temporal (ckgT1)</v>
      </c>
      <c r="J87" s="75" t="s">
        <v>26</v>
      </c>
      <c r="K87" s="75" t="s">
        <v>27</v>
      </c>
      <c r="L87" s="23"/>
    </row>
    <row r="88">
      <c r="A88" s="77" t="str">
        <f t="shared" si="1"/>
        <v>Q801WDK4a-87</v>
      </c>
      <c r="B88" s="78" t="s">
        <v>611</v>
      </c>
      <c r="C88" s="78" t="str">
        <f t="shared" si="2"/>
        <v>Israel (Q801)</v>
      </c>
      <c r="D88" s="78" t="s">
        <v>440</v>
      </c>
      <c r="E88" s="79" t="s">
        <v>465</v>
      </c>
      <c r="F88" s="78" t="str">
        <f t="shared" si="3"/>
        <v>head of state (P35)</v>
      </c>
      <c r="G88" s="78" t="s">
        <v>481</v>
      </c>
      <c r="H88" s="79" t="s">
        <v>482</v>
      </c>
      <c r="I88" s="81" t="str">
        <f t="shared" si="10"/>
        <v>Chaim Weizmann (Q172183)</v>
      </c>
      <c r="J88" s="75" t="s">
        <v>483</v>
      </c>
      <c r="K88" s="82" t="s">
        <v>484</v>
      </c>
    </row>
    <row r="89">
      <c r="A89" s="121" t="str">
        <f t="shared" si="1"/>
        <v>Q801WDK4a-88</v>
      </c>
      <c r="B89" s="122" t="s">
        <v>612</v>
      </c>
      <c r="C89" s="122" t="str">
        <f t="shared" si="2"/>
        <v>Q801WDK4a-87</v>
      </c>
      <c r="D89" s="122" t="s">
        <v>611</v>
      </c>
      <c r="E89" s="123"/>
      <c r="F89" s="122" t="str">
        <f t="shared" si="3"/>
        <v>end cause (P1534)</v>
      </c>
      <c r="G89" s="122" t="s">
        <v>542</v>
      </c>
      <c r="H89" s="125" t="s">
        <v>543</v>
      </c>
      <c r="I89" s="126" t="str">
        <f t="shared" si="10"/>
        <v>death in office (Q5247364)</v>
      </c>
      <c r="J89" s="75" t="s">
        <v>544</v>
      </c>
      <c r="K89" s="82" t="s">
        <v>545</v>
      </c>
    </row>
    <row r="90">
      <c r="A90" s="128" t="str">
        <f t="shared" si="1"/>
        <v>Q801WDK4a-89</v>
      </c>
      <c r="B90" s="129" t="s">
        <v>613</v>
      </c>
      <c r="C90" s="129" t="str">
        <f t="shared" si="2"/>
        <v>Q801WDK4a-88</v>
      </c>
      <c r="D90" s="129" t="s">
        <v>612</v>
      </c>
      <c r="E90" s="130"/>
      <c r="F90" s="129" t="str">
        <f t="shared" si="3"/>
        <v>ckg:Context Type (ckgr9)</v>
      </c>
      <c r="G90" s="129" t="s">
        <v>24</v>
      </c>
      <c r="H90" s="129" t="s">
        <v>25</v>
      </c>
      <c r="I90" s="132" t="str">
        <f t="shared" si="10"/>
        <v>Provenance (ckgP1)</v>
      </c>
      <c r="J90" s="75" t="s">
        <v>152</v>
      </c>
      <c r="K90" s="75" t="s">
        <v>153</v>
      </c>
      <c r="L90" s="16" t="s">
        <v>21</v>
      </c>
    </row>
    <row r="91">
      <c r="A91" s="105" t="str">
        <f t="shared" si="1"/>
        <v>Q801WDK4a-90</v>
      </c>
      <c r="B91" s="106" t="s">
        <v>614</v>
      </c>
      <c r="C91" s="106" t="str">
        <f t="shared" si="2"/>
        <v>Q801WDK4a-87</v>
      </c>
      <c r="D91" s="106" t="s">
        <v>611</v>
      </c>
      <c r="E91" s="120"/>
      <c r="F91" s="106" t="str">
        <f t="shared" si="3"/>
        <v>determination method (P459)</v>
      </c>
      <c r="G91" s="106" t="s">
        <v>486</v>
      </c>
      <c r="H91" s="107" t="s">
        <v>487</v>
      </c>
      <c r="I91" s="109" t="str">
        <f t="shared" si="10"/>
        <v>1951 Israeli presidential election (Q2900100)</v>
      </c>
      <c r="J91" s="75" t="s">
        <v>615</v>
      </c>
      <c r="K91" s="82" t="s">
        <v>616</v>
      </c>
      <c r="L91" s="36"/>
    </row>
    <row r="92">
      <c r="A92" s="128" t="str">
        <f t="shared" si="1"/>
        <v>Q801WDK4a-91</v>
      </c>
      <c r="B92" s="129" t="s">
        <v>617</v>
      </c>
      <c r="C92" s="129" t="str">
        <f t="shared" si="2"/>
        <v>Q801WDK4a-90</v>
      </c>
      <c r="D92" s="129" t="s">
        <v>614</v>
      </c>
      <c r="E92" s="130"/>
      <c r="F92" s="129" t="str">
        <f t="shared" si="3"/>
        <v>ckg:Context Type (ckgr9)</v>
      </c>
      <c r="G92" s="129" t="s">
        <v>24</v>
      </c>
      <c r="H92" s="129" t="s">
        <v>25</v>
      </c>
      <c r="I92" s="132" t="str">
        <f t="shared" si="10"/>
        <v>Provenance (ckgP1)</v>
      </c>
      <c r="J92" s="75" t="s">
        <v>152</v>
      </c>
      <c r="K92" s="75" t="s">
        <v>153</v>
      </c>
      <c r="L92" s="36"/>
    </row>
    <row r="93">
      <c r="A93" s="105" t="str">
        <f t="shared" si="1"/>
        <v>Q801WDK4a-92</v>
      </c>
      <c r="B93" s="106" t="s">
        <v>618</v>
      </c>
      <c r="C93" s="106" t="str">
        <f t="shared" si="2"/>
        <v>Q801WDK4a-87</v>
      </c>
      <c r="D93" s="106" t="s">
        <v>611</v>
      </c>
      <c r="E93" s="120"/>
      <c r="F93" s="106" t="str">
        <f t="shared" si="3"/>
        <v>determination method (P459)</v>
      </c>
      <c r="G93" s="106" t="s">
        <v>486</v>
      </c>
      <c r="H93" s="107" t="s">
        <v>487</v>
      </c>
      <c r="I93" s="109" t="str">
        <f t="shared" si="10"/>
        <v>1949 Israeli presidential election (Q2900304)</v>
      </c>
      <c r="J93" s="75" t="s">
        <v>619</v>
      </c>
      <c r="K93" s="82" t="s">
        <v>620</v>
      </c>
      <c r="L93" s="36"/>
    </row>
    <row r="94">
      <c r="A94" s="128" t="str">
        <f t="shared" si="1"/>
        <v>Q801WDK4a-93</v>
      </c>
      <c r="B94" s="129" t="s">
        <v>621</v>
      </c>
      <c r="C94" s="129" t="str">
        <f t="shared" si="2"/>
        <v>Q801WDK4a-92</v>
      </c>
      <c r="D94" s="129" t="s">
        <v>618</v>
      </c>
      <c r="E94" s="130"/>
      <c r="F94" s="129" t="str">
        <f t="shared" si="3"/>
        <v>ckg:Context Type (ckgr9)</v>
      </c>
      <c r="G94" s="129" t="s">
        <v>24</v>
      </c>
      <c r="H94" s="129" t="s">
        <v>25</v>
      </c>
      <c r="I94" s="132" t="str">
        <f t="shared" si="10"/>
        <v>Provenance (ckgP1)</v>
      </c>
      <c r="J94" s="75" t="s">
        <v>152</v>
      </c>
      <c r="K94" s="75" t="s">
        <v>153</v>
      </c>
      <c r="L94" s="36"/>
    </row>
    <row r="95">
      <c r="A95" s="105" t="str">
        <f t="shared" si="1"/>
        <v>Q801WDK4a-94</v>
      </c>
      <c r="B95" s="106" t="s">
        <v>622</v>
      </c>
      <c r="C95" s="106" t="str">
        <f t="shared" si="2"/>
        <v>Q801WDK4a-87</v>
      </c>
      <c r="D95" s="106" t="s">
        <v>611</v>
      </c>
      <c r="E95" s="120"/>
      <c r="F95" s="106" t="str">
        <f t="shared" si="3"/>
        <v>start time (P580)</v>
      </c>
      <c r="G95" s="106" t="s">
        <v>143</v>
      </c>
      <c r="H95" s="107" t="s">
        <v>144</v>
      </c>
      <c r="I95" s="109" t="str">
        <f t="shared" si="10"/>
        <v>^1949-02-17T00:00:00Z/11</v>
      </c>
      <c r="J95" s="75" t="s">
        <v>495</v>
      </c>
      <c r="L95" s="36"/>
    </row>
    <row r="96">
      <c r="A96" s="128" t="str">
        <f t="shared" si="1"/>
        <v>Q801WDK4a-95</v>
      </c>
      <c r="B96" s="129" t="s">
        <v>623</v>
      </c>
      <c r="C96" s="129" t="str">
        <f t="shared" si="2"/>
        <v>Q801WDK4a-94</v>
      </c>
      <c r="D96" s="129" t="s">
        <v>622</v>
      </c>
      <c r="E96" s="130"/>
      <c r="F96" s="129" t="str">
        <f t="shared" si="3"/>
        <v>ckg:Context Type (ckgr9)</v>
      </c>
      <c r="G96" s="129" t="s">
        <v>24</v>
      </c>
      <c r="H96" s="129" t="s">
        <v>25</v>
      </c>
      <c r="I96" s="132" t="str">
        <f t="shared" si="10"/>
        <v>Temporal (ckgT1)</v>
      </c>
      <c r="J96" s="75" t="s">
        <v>26</v>
      </c>
      <c r="K96" s="75" t="s">
        <v>27</v>
      </c>
      <c r="L96" s="36"/>
    </row>
    <row r="97">
      <c r="A97" s="105" t="str">
        <f t="shared" si="1"/>
        <v>Q801WDK4a-96</v>
      </c>
      <c r="B97" s="106" t="s">
        <v>624</v>
      </c>
      <c r="C97" s="106" t="str">
        <f t="shared" si="2"/>
        <v>Q801WDK4a-87</v>
      </c>
      <c r="D97" s="106" t="s">
        <v>611</v>
      </c>
      <c r="E97" s="120"/>
      <c r="F97" s="106" t="str">
        <f t="shared" si="3"/>
        <v>end time (P582)</v>
      </c>
      <c r="G97" s="106" t="s">
        <v>474</v>
      </c>
      <c r="H97" s="107" t="s">
        <v>475</v>
      </c>
      <c r="I97" s="109" t="str">
        <f t="shared" si="10"/>
        <v>^1952-11-09T00:00:00Z/11</v>
      </c>
      <c r="J97" s="75" t="s">
        <v>625</v>
      </c>
      <c r="L97" s="36"/>
    </row>
    <row r="98">
      <c r="A98" s="128" t="str">
        <f t="shared" si="1"/>
        <v>Q801WDK4a-97</v>
      </c>
      <c r="B98" s="129" t="s">
        <v>626</v>
      </c>
      <c r="C98" s="129" t="str">
        <f t="shared" si="2"/>
        <v>Q801WDK4a-96</v>
      </c>
      <c r="D98" s="129" t="s">
        <v>624</v>
      </c>
      <c r="E98" s="130"/>
      <c r="F98" s="129" t="str">
        <f t="shared" si="3"/>
        <v>ckg:Context Type (ckgr9)</v>
      </c>
      <c r="G98" s="129" t="s">
        <v>24</v>
      </c>
      <c r="H98" s="129" t="s">
        <v>25</v>
      </c>
      <c r="I98" s="132" t="str">
        <f t="shared" si="10"/>
        <v>Temporal (ckgT1)</v>
      </c>
      <c r="J98" s="75" t="s">
        <v>26</v>
      </c>
      <c r="K98" s="75" t="s">
        <v>27</v>
      </c>
      <c r="L98" s="36"/>
    </row>
    <row r="99">
      <c r="A99" s="83" t="str">
        <f t="shared" si="1"/>
        <v>Q801WDK4a-98</v>
      </c>
      <c r="B99" s="84" t="s">
        <v>627</v>
      </c>
      <c r="C99" s="84" t="str">
        <f t="shared" si="2"/>
        <v>Q801WDK4a-87</v>
      </c>
      <c r="D99" s="84" t="s">
        <v>611</v>
      </c>
      <c r="E99" s="85"/>
      <c r="F99" s="84" t="str">
        <f t="shared" si="3"/>
        <v>statement is subject of (P805)</v>
      </c>
      <c r="G99" s="84" t="s">
        <v>274</v>
      </c>
      <c r="H99" s="87" t="s">
        <v>275</v>
      </c>
      <c r="I99" s="88" t="str">
        <f t="shared" si="10"/>
        <v>unknown</v>
      </c>
      <c r="J99" s="75" t="s">
        <v>20</v>
      </c>
      <c r="L99" s="36"/>
    </row>
    <row r="100">
      <c r="A100" s="128" t="str">
        <f t="shared" si="1"/>
        <v>Q801WDK4a-99</v>
      </c>
      <c r="B100" s="129" t="s">
        <v>628</v>
      </c>
      <c r="C100" s="129" t="str">
        <f t="shared" si="2"/>
        <v>Q801WDK4a-98</v>
      </c>
      <c r="D100" s="129" t="s">
        <v>627</v>
      </c>
      <c r="E100" s="130"/>
      <c r="F100" s="129" t="str">
        <f t="shared" si="3"/>
        <v>ckg:Context Type (ckgr9)</v>
      </c>
      <c r="G100" s="129" t="s">
        <v>24</v>
      </c>
      <c r="H100" s="129" t="s">
        <v>25</v>
      </c>
      <c r="I100" s="132" t="str">
        <f t="shared" si="10"/>
        <v>Provenance (ckgP1)</v>
      </c>
      <c r="J100" s="75" t="s">
        <v>152</v>
      </c>
      <c r="K100" s="75" t="s">
        <v>153</v>
      </c>
      <c r="L100" s="36"/>
    </row>
    <row r="101">
      <c r="A101" s="178" t="str">
        <f t="shared" si="1"/>
        <v>Q801WDK4a-100</v>
      </c>
      <c r="B101" s="179" t="s">
        <v>629</v>
      </c>
      <c r="C101" s="179" t="str">
        <f t="shared" si="2"/>
        <v>Q801WDK4a-87</v>
      </c>
      <c r="D101" s="179" t="s">
        <v>611</v>
      </c>
      <c r="E101" s="180"/>
      <c r="F101" s="179" t="str">
        <f t="shared" si="3"/>
        <v>Temporal Overlaps (ckgt1)</v>
      </c>
      <c r="G101" s="179" t="s">
        <v>500</v>
      </c>
      <c r="H101" s="179" t="s">
        <v>501</v>
      </c>
      <c r="I101" s="199" t="str">
        <f>IF(K101&lt;&gt;"", CONCATENATE(K101, " (", J101, ")"), CONCATENATE("Q801WDK4a-",MATCH(J101, $B$1:$B$214, 0)-1))</f>
        <v>Q801WDK4a-28</v>
      </c>
      <c r="J101" s="75" t="s">
        <v>514</v>
      </c>
      <c r="L101" s="36"/>
    </row>
    <row r="102">
      <c r="A102" s="133" t="str">
        <f t="shared" si="1"/>
        <v>Q801WDK4a-101</v>
      </c>
      <c r="B102" s="134" t="s">
        <v>630</v>
      </c>
      <c r="C102" s="134" t="str">
        <f t="shared" si="2"/>
        <v>Q801WDK4a-100</v>
      </c>
      <c r="D102" s="134" t="s">
        <v>629</v>
      </c>
      <c r="E102" s="135"/>
      <c r="F102" s="134" t="str">
        <f t="shared" si="3"/>
        <v>ckg:Inferred Context (ckgr3)</v>
      </c>
      <c r="G102" s="134" t="s">
        <v>108</v>
      </c>
      <c r="H102" s="134" t="s">
        <v>109</v>
      </c>
      <c r="I102" s="137" t="str">
        <f t="shared" ref="I102:I113" si="11">IF(K102&lt;&gt;"", CONCATENATE(K102, " (", J102, ")"), J102)</f>
        <v>Temporal (ckgT1)</v>
      </c>
      <c r="J102" s="75" t="s">
        <v>26</v>
      </c>
      <c r="K102" s="75" t="s">
        <v>27</v>
      </c>
      <c r="L102" s="23"/>
    </row>
    <row r="103">
      <c r="A103" s="77" t="str">
        <f t="shared" si="1"/>
        <v>Q801WDK4a-102</v>
      </c>
      <c r="B103" s="78" t="s">
        <v>631</v>
      </c>
      <c r="C103" s="78" t="str">
        <f t="shared" si="2"/>
        <v>Israel (Q801)</v>
      </c>
      <c r="D103" s="78" t="s">
        <v>440</v>
      </c>
      <c r="E103" s="79" t="s">
        <v>465</v>
      </c>
      <c r="F103" s="78" t="str">
        <f t="shared" si="3"/>
        <v>head of state (P35)</v>
      </c>
      <c r="G103" s="78" t="s">
        <v>481</v>
      </c>
      <c r="H103" s="79" t="s">
        <v>482</v>
      </c>
      <c r="I103" s="81" t="str">
        <f t="shared" si="11"/>
        <v>Moshe Katsav (Q181832)</v>
      </c>
      <c r="J103" s="75" t="s">
        <v>632</v>
      </c>
      <c r="K103" s="82" t="s">
        <v>633</v>
      </c>
    </row>
    <row r="104">
      <c r="A104" s="121" t="str">
        <f t="shared" si="1"/>
        <v>Q801WDK4a-103</v>
      </c>
      <c r="B104" s="122" t="s">
        <v>634</v>
      </c>
      <c r="C104" s="122" t="str">
        <f t="shared" si="2"/>
        <v>Q801WDK4a-102</v>
      </c>
      <c r="D104" s="122" t="s">
        <v>631</v>
      </c>
      <c r="E104" s="123"/>
      <c r="F104" s="122" t="str">
        <f t="shared" si="3"/>
        <v>end cause (P1534)</v>
      </c>
      <c r="G104" s="122" t="s">
        <v>542</v>
      </c>
      <c r="H104" s="125" t="s">
        <v>543</v>
      </c>
      <c r="I104" s="126" t="str">
        <f t="shared" si="11"/>
        <v>resignation (Q796919)</v>
      </c>
      <c r="J104" s="75" t="s">
        <v>573</v>
      </c>
      <c r="K104" s="82" t="s">
        <v>574</v>
      </c>
    </row>
    <row r="105">
      <c r="A105" s="128" t="str">
        <f t="shared" si="1"/>
        <v>Q801WDK4a-104</v>
      </c>
      <c r="B105" s="129" t="s">
        <v>635</v>
      </c>
      <c r="C105" s="129" t="str">
        <f t="shared" si="2"/>
        <v>Q801WDK4a-103</v>
      </c>
      <c r="D105" s="129" t="s">
        <v>634</v>
      </c>
      <c r="E105" s="130"/>
      <c r="F105" s="129" t="str">
        <f t="shared" si="3"/>
        <v>ckg:Context Type (ckgr9)</v>
      </c>
      <c r="G105" s="129" t="s">
        <v>24</v>
      </c>
      <c r="H105" s="129" t="s">
        <v>25</v>
      </c>
      <c r="I105" s="132" t="str">
        <f t="shared" si="11"/>
        <v>Provenance (ckgP1)</v>
      </c>
      <c r="J105" s="75" t="s">
        <v>152</v>
      </c>
      <c r="K105" s="75" t="s">
        <v>153</v>
      </c>
      <c r="L105" s="16" t="s">
        <v>21</v>
      </c>
    </row>
    <row r="106">
      <c r="A106" s="105" t="str">
        <f t="shared" si="1"/>
        <v>Q801WDK4a-105</v>
      </c>
      <c r="B106" s="106" t="s">
        <v>636</v>
      </c>
      <c r="C106" s="106" t="str">
        <f t="shared" si="2"/>
        <v>Q801WDK4a-102</v>
      </c>
      <c r="D106" s="106" t="s">
        <v>631</v>
      </c>
      <c r="E106" s="120"/>
      <c r="F106" s="106" t="str">
        <f t="shared" si="3"/>
        <v>determination method (P459)</v>
      </c>
      <c r="G106" s="106" t="s">
        <v>486</v>
      </c>
      <c r="H106" s="107" t="s">
        <v>487</v>
      </c>
      <c r="I106" s="109" t="str">
        <f t="shared" si="11"/>
        <v>2000 Israeli presidential election (Q634169)</v>
      </c>
      <c r="J106" s="75" t="s">
        <v>637</v>
      </c>
      <c r="K106" s="82" t="s">
        <v>638</v>
      </c>
      <c r="L106" s="36"/>
    </row>
    <row r="107">
      <c r="A107" s="128" t="str">
        <f t="shared" si="1"/>
        <v>Q801WDK4a-106</v>
      </c>
      <c r="B107" s="129" t="s">
        <v>639</v>
      </c>
      <c r="C107" s="129" t="str">
        <f t="shared" si="2"/>
        <v>Q801WDK4a-105</v>
      </c>
      <c r="D107" s="129" t="s">
        <v>636</v>
      </c>
      <c r="E107" s="130"/>
      <c r="F107" s="129" t="str">
        <f t="shared" si="3"/>
        <v>ckg:Context Type (ckgr9)</v>
      </c>
      <c r="G107" s="129" t="s">
        <v>24</v>
      </c>
      <c r="H107" s="129" t="s">
        <v>25</v>
      </c>
      <c r="I107" s="132" t="str">
        <f t="shared" si="11"/>
        <v>Provenance (ckgP1)</v>
      </c>
      <c r="J107" s="75" t="s">
        <v>152</v>
      </c>
      <c r="K107" s="75" t="s">
        <v>153</v>
      </c>
      <c r="L107" s="36"/>
    </row>
    <row r="108">
      <c r="A108" s="105" t="str">
        <f t="shared" si="1"/>
        <v>Q801WDK4a-107</v>
      </c>
      <c r="B108" s="106" t="s">
        <v>640</v>
      </c>
      <c r="C108" s="106" t="str">
        <f t="shared" si="2"/>
        <v>Q801WDK4a-102</v>
      </c>
      <c r="D108" s="106" t="s">
        <v>631</v>
      </c>
      <c r="E108" s="120"/>
      <c r="F108" s="106" t="str">
        <f t="shared" si="3"/>
        <v>start time (P580)</v>
      </c>
      <c r="G108" s="106" t="s">
        <v>143</v>
      </c>
      <c r="H108" s="107" t="s">
        <v>144</v>
      </c>
      <c r="I108" s="109" t="str">
        <f t="shared" si="11"/>
        <v>^2000-08-01T00:00:00Z/11</v>
      </c>
      <c r="J108" s="75" t="s">
        <v>641</v>
      </c>
      <c r="L108" s="36"/>
    </row>
    <row r="109">
      <c r="A109" s="128" t="str">
        <f t="shared" si="1"/>
        <v>Q801WDK4a-108</v>
      </c>
      <c r="B109" s="129" t="s">
        <v>642</v>
      </c>
      <c r="C109" s="129" t="str">
        <f t="shared" si="2"/>
        <v>Q801WDK4a-107</v>
      </c>
      <c r="D109" s="129" t="s">
        <v>640</v>
      </c>
      <c r="E109" s="130"/>
      <c r="F109" s="129" t="str">
        <f t="shared" si="3"/>
        <v>ckg:Context Type (ckgr9)</v>
      </c>
      <c r="G109" s="129" t="s">
        <v>24</v>
      </c>
      <c r="H109" s="129" t="s">
        <v>25</v>
      </c>
      <c r="I109" s="132" t="str">
        <f t="shared" si="11"/>
        <v>Temporal (ckgT1)</v>
      </c>
      <c r="J109" s="75" t="s">
        <v>26</v>
      </c>
      <c r="K109" s="75" t="s">
        <v>27</v>
      </c>
      <c r="L109" s="36"/>
    </row>
    <row r="110">
      <c r="A110" s="105" t="str">
        <f t="shared" si="1"/>
        <v>Q801WDK4a-109</v>
      </c>
      <c r="B110" s="106" t="s">
        <v>643</v>
      </c>
      <c r="C110" s="106" t="str">
        <f t="shared" si="2"/>
        <v>Q801WDK4a-102</v>
      </c>
      <c r="D110" s="106" t="s">
        <v>631</v>
      </c>
      <c r="E110" s="120"/>
      <c r="F110" s="106" t="str">
        <f t="shared" si="3"/>
        <v>end time (P582)</v>
      </c>
      <c r="G110" s="106" t="s">
        <v>474</v>
      </c>
      <c r="H110" s="107" t="s">
        <v>475</v>
      </c>
      <c r="I110" s="109" t="str">
        <f t="shared" si="11"/>
        <v>^2007-07-01T00:00:00Z/11</v>
      </c>
      <c r="J110" s="75" t="s">
        <v>644</v>
      </c>
      <c r="L110" s="36"/>
    </row>
    <row r="111">
      <c r="A111" s="128" t="str">
        <f t="shared" si="1"/>
        <v>Q801WDK4a-110</v>
      </c>
      <c r="B111" s="129" t="s">
        <v>645</v>
      </c>
      <c r="C111" s="129" t="str">
        <f t="shared" si="2"/>
        <v>Q801WDK4a-109</v>
      </c>
      <c r="D111" s="129" t="s">
        <v>643</v>
      </c>
      <c r="E111" s="130"/>
      <c r="F111" s="129" t="str">
        <f t="shared" si="3"/>
        <v>ckg:Context Type (ckgr9)</v>
      </c>
      <c r="G111" s="129" t="s">
        <v>24</v>
      </c>
      <c r="H111" s="129" t="s">
        <v>25</v>
      </c>
      <c r="I111" s="132" t="str">
        <f t="shared" si="11"/>
        <v>Temporal (ckgT1)</v>
      </c>
      <c r="J111" s="75" t="s">
        <v>26</v>
      </c>
      <c r="K111" s="75" t="s">
        <v>27</v>
      </c>
      <c r="L111" s="36"/>
    </row>
    <row r="112">
      <c r="A112" s="83" t="str">
        <f t="shared" si="1"/>
        <v>Q801WDK4a-111</v>
      </c>
      <c r="B112" s="84" t="s">
        <v>646</v>
      </c>
      <c r="C112" s="84" t="str">
        <f t="shared" si="2"/>
        <v>Q801WDK4a-102</v>
      </c>
      <c r="D112" s="84" t="s">
        <v>631</v>
      </c>
      <c r="E112" s="85"/>
      <c r="F112" s="84" t="str">
        <f t="shared" si="3"/>
        <v>statement is subject of (P805)</v>
      </c>
      <c r="G112" s="84" t="s">
        <v>274</v>
      </c>
      <c r="H112" s="87" t="s">
        <v>275</v>
      </c>
      <c r="I112" s="88" t="str">
        <f t="shared" si="11"/>
        <v>unknown</v>
      </c>
      <c r="J112" s="75" t="s">
        <v>20</v>
      </c>
      <c r="L112" s="36"/>
    </row>
    <row r="113">
      <c r="A113" s="128" t="str">
        <f t="shared" si="1"/>
        <v>Q801WDK4a-112</v>
      </c>
      <c r="B113" s="129" t="s">
        <v>647</v>
      </c>
      <c r="C113" s="129" t="str">
        <f t="shared" si="2"/>
        <v>Q801WDK4a-111</v>
      </c>
      <c r="D113" s="129" t="s">
        <v>646</v>
      </c>
      <c r="E113" s="130"/>
      <c r="F113" s="129" t="str">
        <f t="shared" si="3"/>
        <v>ckg:Context Type (ckgr9)</v>
      </c>
      <c r="G113" s="129" t="s">
        <v>24</v>
      </c>
      <c r="H113" s="129" t="s">
        <v>25</v>
      </c>
      <c r="I113" s="132" t="str">
        <f t="shared" si="11"/>
        <v>Provenance (ckgP1)</v>
      </c>
      <c r="J113" s="75" t="s">
        <v>152</v>
      </c>
      <c r="K113" s="75" t="s">
        <v>153</v>
      </c>
      <c r="L113" s="36"/>
    </row>
    <row r="114">
      <c r="A114" s="178" t="str">
        <f t="shared" si="1"/>
        <v>Q801WDK4a-113</v>
      </c>
      <c r="B114" s="179" t="s">
        <v>648</v>
      </c>
      <c r="C114" s="179" t="str">
        <f t="shared" si="2"/>
        <v>Q801WDK4a-102</v>
      </c>
      <c r="D114" s="179" t="s">
        <v>631</v>
      </c>
      <c r="E114" s="180"/>
      <c r="F114" s="179" t="str">
        <f t="shared" si="3"/>
        <v>Temporal Overlaps (ckgt1)</v>
      </c>
      <c r="G114" s="179" t="s">
        <v>500</v>
      </c>
      <c r="H114" s="179" t="s">
        <v>501</v>
      </c>
      <c r="I114" s="200" t="str">
        <f>IF(K114&lt;&gt;"", CONCATENATE(K114, " (", J114, ")"), CONCATENATE("Q801WDK4a-",MATCH(J114, $B$1:$B$214, 0)-1))</f>
        <v>Q801WDK4a-28</v>
      </c>
      <c r="J114" s="75" t="s">
        <v>514</v>
      </c>
      <c r="L114" s="36"/>
    </row>
    <row r="115">
      <c r="A115" s="133" t="str">
        <f t="shared" si="1"/>
        <v>Q801WDK4a-114</v>
      </c>
      <c r="B115" s="134" t="s">
        <v>649</v>
      </c>
      <c r="C115" s="134" t="str">
        <f t="shared" si="2"/>
        <v>Q801WDK4a-113</v>
      </c>
      <c r="D115" s="134" t="s">
        <v>648</v>
      </c>
      <c r="E115" s="135"/>
      <c r="F115" s="134" t="str">
        <f t="shared" si="3"/>
        <v>ckg:Inferred Context (ckgr3)</v>
      </c>
      <c r="G115" s="134" t="s">
        <v>108</v>
      </c>
      <c r="H115" s="134" t="s">
        <v>109</v>
      </c>
      <c r="I115" s="137" t="str">
        <f t="shared" ref="I115:I124" si="12">IF(K115&lt;&gt;"", CONCATENATE(K115, " (", J115, ")"), J115)</f>
        <v>Temporal (ckgT1)</v>
      </c>
      <c r="J115" s="75" t="s">
        <v>26</v>
      </c>
      <c r="K115" s="75" t="s">
        <v>27</v>
      </c>
      <c r="L115" s="23"/>
    </row>
    <row r="116">
      <c r="A116" s="77" t="str">
        <f t="shared" si="1"/>
        <v>Q801WDK4a-115</v>
      </c>
      <c r="B116" s="78" t="s">
        <v>650</v>
      </c>
      <c r="C116" s="78" t="str">
        <f t="shared" si="2"/>
        <v>Israel (Q801)</v>
      </c>
      <c r="D116" s="78" t="s">
        <v>440</v>
      </c>
      <c r="E116" s="79" t="s">
        <v>465</v>
      </c>
      <c r="F116" s="78" t="str">
        <f t="shared" si="3"/>
        <v>head of state (P35)</v>
      </c>
      <c r="G116" s="78" t="s">
        <v>481</v>
      </c>
      <c r="H116" s="79" t="s">
        <v>482</v>
      </c>
      <c r="I116" s="81" t="str">
        <f t="shared" si="12"/>
        <v>Dalia Itzik (Q234190)</v>
      </c>
      <c r="J116" s="75" t="s">
        <v>651</v>
      </c>
      <c r="K116" s="82" t="s">
        <v>652</v>
      </c>
    </row>
    <row r="117">
      <c r="A117" s="105" t="str">
        <f t="shared" si="1"/>
        <v>Q801WDK4a-116</v>
      </c>
      <c r="B117" s="106" t="s">
        <v>653</v>
      </c>
      <c r="C117" s="106" t="str">
        <f t="shared" si="2"/>
        <v>Q801WDK4a-115</v>
      </c>
      <c r="D117" s="106" t="s">
        <v>650</v>
      </c>
      <c r="E117" s="120"/>
      <c r="F117" s="106" t="str">
        <f t="shared" si="3"/>
        <v>determination method (P459)</v>
      </c>
      <c r="G117" s="106" t="s">
        <v>486</v>
      </c>
      <c r="H117" s="107" t="s">
        <v>487</v>
      </c>
      <c r="I117" s="109" t="str">
        <f t="shared" si="12"/>
        <v>article 23(a) of the Basic Law on the President of Israel (Q62153725)</v>
      </c>
      <c r="J117" s="75" t="s">
        <v>598</v>
      </c>
      <c r="K117" s="82" t="s">
        <v>599</v>
      </c>
      <c r="L117" s="16" t="s">
        <v>21</v>
      </c>
    </row>
    <row r="118">
      <c r="A118" s="128" t="str">
        <f t="shared" si="1"/>
        <v>Q801WDK4a-117</v>
      </c>
      <c r="B118" s="129" t="s">
        <v>654</v>
      </c>
      <c r="C118" s="129" t="str">
        <f t="shared" si="2"/>
        <v>Q801WDK4a-116</v>
      </c>
      <c r="D118" s="129" t="s">
        <v>653</v>
      </c>
      <c r="E118" s="130"/>
      <c r="F118" s="129" t="str">
        <f t="shared" si="3"/>
        <v>ckg:Context Type (ckgr9)</v>
      </c>
      <c r="G118" s="129" t="s">
        <v>24</v>
      </c>
      <c r="H118" s="129" t="s">
        <v>25</v>
      </c>
      <c r="I118" s="132" t="str">
        <f t="shared" si="12"/>
        <v>Provenance (ckgP1)</v>
      </c>
      <c r="J118" s="75" t="s">
        <v>152</v>
      </c>
      <c r="K118" s="75" t="s">
        <v>153</v>
      </c>
      <c r="L118" s="36"/>
    </row>
    <row r="119">
      <c r="A119" s="105" t="str">
        <f t="shared" si="1"/>
        <v>Q801WDK4a-118</v>
      </c>
      <c r="B119" s="106" t="s">
        <v>655</v>
      </c>
      <c r="C119" s="106" t="str">
        <f t="shared" si="2"/>
        <v>Q801WDK4a-115</v>
      </c>
      <c r="D119" s="106" t="s">
        <v>650</v>
      </c>
      <c r="E119" s="120"/>
      <c r="F119" s="106" t="str">
        <f t="shared" si="3"/>
        <v>start time (P580)</v>
      </c>
      <c r="G119" s="106" t="s">
        <v>143</v>
      </c>
      <c r="H119" s="107" t="s">
        <v>144</v>
      </c>
      <c r="I119" s="109" t="str">
        <f t="shared" si="12"/>
        <v>^2007-01-07T00:00:00Z/11</v>
      </c>
      <c r="J119" s="75" t="s">
        <v>656</v>
      </c>
      <c r="L119" s="36"/>
    </row>
    <row r="120">
      <c r="A120" s="128" t="str">
        <f t="shared" si="1"/>
        <v>Q801WDK4a-119</v>
      </c>
      <c r="B120" s="129" t="s">
        <v>657</v>
      </c>
      <c r="C120" s="129" t="str">
        <f t="shared" si="2"/>
        <v>Q801WDK4a-118</v>
      </c>
      <c r="D120" s="129" t="s">
        <v>655</v>
      </c>
      <c r="E120" s="130"/>
      <c r="F120" s="129" t="str">
        <f t="shared" si="3"/>
        <v>ckg:Context Type (ckgr9)</v>
      </c>
      <c r="G120" s="129" t="s">
        <v>24</v>
      </c>
      <c r="H120" s="129" t="s">
        <v>25</v>
      </c>
      <c r="I120" s="132" t="str">
        <f t="shared" si="12"/>
        <v>Temporal (ckgT1)</v>
      </c>
      <c r="J120" s="75" t="s">
        <v>26</v>
      </c>
      <c r="K120" s="75" t="s">
        <v>27</v>
      </c>
      <c r="L120" s="36"/>
    </row>
    <row r="121">
      <c r="A121" s="105" t="str">
        <f t="shared" si="1"/>
        <v>Q801WDK4a-120</v>
      </c>
      <c r="B121" s="106" t="s">
        <v>658</v>
      </c>
      <c r="C121" s="106" t="str">
        <f t="shared" si="2"/>
        <v>Q801WDK4a-115</v>
      </c>
      <c r="D121" s="106" t="s">
        <v>650</v>
      </c>
      <c r="E121" s="120"/>
      <c r="F121" s="106" t="str">
        <f t="shared" si="3"/>
        <v>end time (P582)</v>
      </c>
      <c r="G121" s="106" t="s">
        <v>474</v>
      </c>
      <c r="H121" s="107" t="s">
        <v>475</v>
      </c>
      <c r="I121" s="109" t="str">
        <f t="shared" si="12"/>
        <v>^2007-07-18T00:00:00Z/11</v>
      </c>
      <c r="J121" s="75" t="s">
        <v>659</v>
      </c>
      <c r="L121" s="36"/>
    </row>
    <row r="122">
      <c r="A122" s="128" t="str">
        <f t="shared" si="1"/>
        <v>Q801WDK4a-121</v>
      </c>
      <c r="B122" s="129" t="s">
        <v>660</v>
      </c>
      <c r="C122" s="129" t="str">
        <f t="shared" si="2"/>
        <v>Q801WDK4a-120</v>
      </c>
      <c r="D122" s="129" t="s">
        <v>658</v>
      </c>
      <c r="E122" s="130"/>
      <c r="F122" s="129" t="str">
        <f t="shared" si="3"/>
        <v>ckg:Context Type (ckgr9)</v>
      </c>
      <c r="G122" s="129" t="s">
        <v>24</v>
      </c>
      <c r="H122" s="129" t="s">
        <v>25</v>
      </c>
      <c r="I122" s="132" t="str">
        <f t="shared" si="12"/>
        <v>Temporal (ckgT1)</v>
      </c>
      <c r="J122" s="75" t="s">
        <v>26</v>
      </c>
      <c r="K122" s="75" t="s">
        <v>27</v>
      </c>
      <c r="L122" s="36"/>
    </row>
    <row r="123">
      <c r="A123" s="83" t="str">
        <f t="shared" si="1"/>
        <v>Q801WDK4a-122</v>
      </c>
      <c r="B123" s="84" t="s">
        <v>661</v>
      </c>
      <c r="C123" s="84" t="str">
        <f t="shared" si="2"/>
        <v>Q801WDK4a-115</v>
      </c>
      <c r="D123" s="84" t="s">
        <v>650</v>
      </c>
      <c r="E123" s="85"/>
      <c r="F123" s="84" t="str">
        <f t="shared" si="3"/>
        <v>statement is subject of (P805)</v>
      </c>
      <c r="G123" s="84" t="s">
        <v>274</v>
      </c>
      <c r="H123" s="87" t="s">
        <v>275</v>
      </c>
      <c r="I123" s="88" t="str">
        <f t="shared" si="12"/>
        <v>unknown</v>
      </c>
      <c r="J123" s="75" t="s">
        <v>20</v>
      </c>
      <c r="L123" s="36"/>
    </row>
    <row r="124">
      <c r="A124" s="128" t="str">
        <f t="shared" si="1"/>
        <v>Q801WDK4a-123</v>
      </c>
      <c r="B124" s="129" t="s">
        <v>662</v>
      </c>
      <c r="C124" s="129" t="str">
        <f t="shared" si="2"/>
        <v>Q801WDK4a-122</v>
      </c>
      <c r="D124" s="129" t="s">
        <v>661</v>
      </c>
      <c r="E124" s="130"/>
      <c r="F124" s="129" t="str">
        <f t="shared" si="3"/>
        <v>ckg:Context Type (ckgr9)</v>
      </c>
      <c r="G124" s="129" t="s">
        <v>24</v>
      </c>
      <c r="H124" s="129" t="s">
        <v>25</v>
      </c>
      <c r="I124" s="132" t="str">
        <f t="shared" si="12"/>
        <v>Provenance (ckgP1)</v>
      </c>
      <c r="J124" s="75" t="s">
        <v>152</v>
      </c>
      <c r="K124" s="75" t="s">
        <v>153</v>
      </c>
      <c r="L124" s="36"/>
    </row>
    <row r="125">
      <c r="A125" s="178" t="str">
        <f t="shared" si="1"/>
        <v>Q801WDK4a-124</v>
      </c>
      <c r="B125" s="179" t="s">
        <v>663</v>
      </c>
      <c r="C125" s="179" t="str">
        <f t="shared" si="2"/>
        <v>Q801WDK4a-115</v>
      </c>
      <c r="D125" s="179" t="s">
        <v>650</v>
      </c>
      <c r="E125" s="180"/>
      <c r="F125" s="179" t="str">
        <f t="shared" si="3"/>
        <v>Temporal Overlaps (ckgt1)</v>
      </c>
      <c r="G125" s="179" t="s">
        <v>500</v>
      </c>
      <c r="H125" s="179" t="s">
        <v>501</v>
      </c>
      <c r="I125" s="200" t="str">
        <f>IF(K125&lt;&gt;"", CONCATENATE(K125, " (", J125, ")"), CONCATENATE("Q801WDK4a-",MATCH(J125, $B$1:$B$214, 0)-1))</f>
        <v>Q801WDK4a-28</v>
      </c>
      <c r="J125" s="75" t="s">
        <v>514</v>
      </c>
      <c r="L125" s="36"/>
    </row>
    <row r="126">
      <c r="A126" s="133" t="str">
        <f t="shared" si="1"/>
        <v>Q801WDK4a-125</v>
      </c>
      <c r="B126" s="134" t="s">
        <v>664</v>
      </c>
      <c r="C126" s="134" t="str">
        <f t="shared" si="2"/>
        <v>Q801WDK4a-124</v>
      </c>
      <c r="D126" s="134" t="s">
        <v>663</v>
      </c>
      <c r="E126" s="135"/>
      <c r="F126" s="134" t="str">
        <f t="shared" si="3"/>
        <v>ckg:Inferred Context (ckgr3)</v>
      </c>
      <c r="G126" s="134" t="s">
        <v>108</v>
      </c>
      <c r="H126" s="134" t="s">
        <v>109</v>
      </c>
      <c r="I126" s="137" t="str">
        <f t="shared" ref="I126:I137" si="13">IF(K126&lt;&gt;"", CONCATENATE(K126, " (", J126, ")"), J126)</f>
        <v>Temporal (ckgT1)</v>
      </c>
      <c r="J126" s="75" t="s">
        <v>26</v>
      </c>
      <c r="K126" s="75" t="s">
        <v>27</v>
      </c>
      <c r="L126" s="23"/>
    </row>
    <row r="127">
      <c r="A127" s="77" t="str">
        <f t="shared" si="1"/>
        <v>Q801WDK4a-126</v>
      </c>
      <c r="B127" s="78" t="s">
        <v>665</v>
      </c>
      <c r="C127" s="78" t="str">
        <f t="shared" si="2"/>
        <v>Israel (Q801)</v>
      </c>
      <c r="D127" s="78" t="s">
        <v>440</v>
      </c>
      <c r="E127" s="79" t="s">
        <v>465</v>
      </c>
      <c r="F127" s="78" t="str">
        <f t="shared" si="3"/>
        <v>head of state (P35)</v>
      </c>
      <c r="G127" s="78" t="s">
        <v>481</v>
      </c>
      <c r="H127" s="79" t="s">
        <v>482</v>
      </c>
      <c r="I127" s="81" t="str">
        <f t="shared" si="13"/>
        <v>Chaim Herzog (Q295141)</v>
      </c>
      <c r="J127" s="75" t="s">
        <v>666</v>
      </c>
      <c r="K127" s="82" t="s">
        <v>667</v>
      </c>
    </row>
    <row r="128">
      <c r="A128" s="105" t="str">
        <f t="shared" si="1"/>
        <v>Q801WDK4a-127</v>
      </c>
      <c r="B128" s="106" t="s">
        <v>668</v>
      </c>
      <c r="C128" s="106" t="str">
        <f t="shared" si="2"/>
        <v>Q801WDK4a-126</v>
      </c>
      <c r="D128" s="106" t="s">
        <v>665</v>
      </c>
      <c r="E128" s="120"/>
      <c r="F128" s="106" t="str">
        <f t="shared" si="3"/>
        <v>determination method (P459)</v>
      </c>
      <c r="G128" s="106" t="s">
        <v>486</v>
      </c>
      <c r="H128" s="107" t="s">
        <v>487</v>
      </c>
      <c r="I128" s="109" t="str">
        <f t="shared" si="13"/>
        <v>1983 Israeli presidential election (Q2900043)</v>
      </c>
      <c r="J128" s="75" t="s">
        <v>669</v>
      </c>
      <c r="K128" s="82" t="s">
        <v>670</v>
      </c>
      <c r="L128" s="16" t="s">
        <v>21</v>
      </c>
    </row>
    <row r="129">
      <c r="A129" s="128" t="str">
        <f t="shared" si="1"/>
        <v>Q801WDK4a-128</v>
      </c>
      <c r="B129" s="129" t="s">
        <v>671</v>
      </c>
      <c r="C129" s="129" t="str">
        <f t="shared" si="2"/>
        <v>Q801WDK4a-127</v>
      </c>
      <c r="D129" s="129" t="s">
        <v>668</v>
      </c>
      <c r="E129" s="130"/>
      <c r="F129" s="129" t="str">
        <f t="shared" si="3"/>
        <v>ckg:Context Type (ckgr9)</v>
      </c>
      <c r="G129" s="129" t="s">
        <v>24</v>
      </c>
      <c r="H129" s="129" t="s">
        <v>25</v>
      </c>
      <c r="I129" s="132" t="str">
        <f t="shared" si="13"/>
        <v>Provenance (ckgP1)</v>
      </c>
      <c r="J129" s="75" t="s">
        <v>152</v>
      </c>
      <c r="K129" s="75" t="s">
        <v>153</v>
      </c>
      <c r="L129" s="36"/>
    </row>
    <row r="130">
      <c r="A130" s="105" t="str">
        <f t="shared" si="1"/>
        <v>Q801WDK4a-129</v>
      </c>
      <c r="B130" s="106" t="s">
        <v>672</v>
      </c>
      <c r="C130" s="106" t="str">
        <f t="shared" si="2"/>
        <v>Q801WDK4a-126</v>
      </c>
      <c r="D130" s="106" t="s">
        <v>665</v>
      </c>
      <c r="E130" s="120"/>
      <c r="F130" s="106" t="str">
        <f t="shared" si="3"/>
        <v>determination method (P459)</v>
      </c>
      <c r="G130" s="106" t="s">
        <v>486</v>
      </c>
      <c r="H130" s="107" t="s">
        <v>487</v>
      </c>
      <c r="I130" s="109" t="str">
        <f t="shared" si="13"/>
        <v>1988 Israeli presidential election (Q2900065)</v>
      </c>
      <c r="J130" s="75" t="s">
        <v>673</v>
      </c>
      <c r="K130" s="82" t="s">
        <v>674</v>
      </c>
      <c r="L130" s="36"/>
    </row>
    <row r="131">
      <c r="A131" s="128" t="str">
        <f t="shared" si="1"/>
        <v>Q801WDK4a-130</v>
      </c>
      <c r="B131" s="129" t="s">
        <v>675</v>
      </c>
      <c r="C131" s="129" t="str">
        <f t="shared" si="2"/>
        <v>Q801WDK4a-129</v>
      </c>
      <c r="D131" s="129" t="s">
        <v>672</v>
      </c>
      <c r="E131" s="130"/>
      <c r="F131" s="129" t="str">
        <f t="shared" si="3"/>
        <v>ckg:Context Type (ckgr9)</v>
      </c>
      <c r="G131" s="129" t="s">
        <v>24</v>
      </c>
      <c r="H131" s="129" t="s">
        <v>25</v>
      </c>
      <c r="I131" s="132" t="str">
        <f t="shared" si="13"/>
        <v>Provenance (ckgP1)</v>
      </c>
      <c r="J131" s="75" t="s">
        <v>152</v>
      </c>
      <c r="K131" s="75" t="s">
        <v>153</v>
      </c>
      <c r="L131" s="36"/>
    </row>
    <row r="132">
      <c r="A132" s="105" t="str">
        <f t="shared" si="1"/>
        <v>Q801WDK4a-131</v>
      </c>
      <c r="B132" s="106" t="s">
        <v>676</v>
      </c>
      <c r="C132" s="106" t="str">
        <f t="shared" si="2"/>
        <v>Q801WDK4a-126</v>
      </c>
      <c r="D132" s="106" t="s">
        <v>665</v>
      </c>
      <c r="E132" s="120"/>
      <c r="F132" s="106" t="str">
        <f t="shared" si="3"/>
        <v>start time (P580)</v>
      </c>
      <c r="G132" s="106" t="s">
        <v>143</v>
      </c>
      <c r="H132" s="107" t="s">
        <v>144</v>
      </c>
      <c r="I132" s="109" t="str">
        <f t="shared" si="13"/>
        <v>^1983-05-05T00:00:00Z/11</v>
      </c>
      <c r="J132" s="75" t="s">
        <v>677</v>
      </c>
      <c r="L132" s="36"/>
    </row>
    <row r="133">
      <c r="A133" s="128" t="str">
        <f t="shared" si="1"/>
        <v>Q801WDK4a-132</v>
      </c>
      <c r="B133" s="129" t="s">
        <v>678</v>
      </c>
      <c r="C133" s="129" t="str">
        <f t="shared" si="2"/>
        <v>Q801WDK4a-131</v>
      </c>
      <c r="D133" s="129" t="s">
        <v>676</v>
      </c>
      <c r="E133" s="130"/>
      <c r="F133" s="129" t="str">
        <f t="shared" si="3"/>
        <v>ckg:Context Type (ckgr9)</v>
      </c>
      <c r="G133" s="129" t="s">
        <v>24</v>
      </c>
      <c r="H133" s="129" t="s">
        <v>25</v>
      </c>
      <c r="I133" s="132" t="str">
        <f t="shared" si="13"/>
        <v>Temporal (ckgT1)</v>
      </c>
      <c r="J133" s="75" t="s">
        <v>26</v>
      </c>
      <c r="K133" s="75" t="s">
        <v>27</v>
      </c>
      <c r="L133" s="36"/>
    </row>
    <row r="134">
      <c r="A134" s="105" t="str">
        <f t="shared" si="1"/>
        <v>Q801WDK4a-133</v>
      </c>
      <c r="B134" s="106" t="s">
        <v>679</v>
      </c>
      <c r="C134" s="106" t="str">
        <f t="shared" si="2"/>
        <v>Q801WDK4a-126</v>
      </c>
      <c r="D134" s="106" t="s">
        <v>665</v>
      </c>
      <c r="E134" s="120"/>
      <c r="F134" s="106" t="str">
        <f t="shared" si="3"/>
        <v>end time (P582)</v>
      </c>
      <c r="G134" s="106" t="s">
        <v>474</v>
      </c>
      <c r="H134" s="107" t="s">
        <v>475</v>
      </c>
      <c r="I134" s="109" t="str">
        <f t="shared" si="13"/>
        <v>^1993-05-13T00:00:00Z/11</v>
      </c>
      <c r="J134" s="75" t="s">
        <v>585</v>
      </c>
      <c r="L134" s="36"/>
    </row>
    <row r="135">
      <c r="A135" s="128" t="str">
        <f t="shared" si="1"/>
        <v>Q801WDK4a-134</v>
      </c>
      <c r="B135" s="129" t="s">
        <v>680</v>
      </c>
      <c r="C135" s="129" t="str">
        <f t="shared" si="2"/>
        <v>Q801WDK4a-133</v>
      </c>
      <c r="D135" s="129" t="s">
        <v>679</v>
      </c>
      <c r="E135" s="130"/>
      <c r="F135" s="129" t="str">
        <f t="shared" si="3"/>
        <v>ckg:Context Type (ckgr9)</v>
      </c>
      <c r="G135" s="129" t="s">
        <v>24</v>
      </c>
      <c r="H135" s="129" t="s">
        <v>25</v>
      </c>
      <c r="I135" s="132" t="str">
        <f t="shared" si="13"/>
        <v>Temporal (ckgT1)</v>
      </c>
      <c r="J135" s="75" t="s">
        <v>26</v>
      </c>
      <c r="K135" s="75" t="s">
        <v>27</v>
      </c>
      <c r="L135" s="36"/>
    </row>
    <row r="136">
      <c r="A136" s="83" t="str">
        <f t="shared" si="1"/>
        <v>Q801WDK4a-135</v>
      </c>
      <c r="B136" s="84" t="s">
        <v>681</v>
      </c>
      <c r="C136" s="84" t="str">
        <f t="shared" si="2"/>
        <v>Q801WDK4a-126</v>
      </c>
      <c r="D136" s="84" t="s">
        <v>665</v>
      </c>
      <c r="E136" s="85"/>
      <c r="F136" s="84" t="str">
        <f t="shared" si="3"/>
        <v>statement is subject of (P805)</v>
      </c>
      <c r="G136" s="84" t="s">
        <v>274</v>
      </c>
      <c r="H136" s="87" t="s">
        <v>275</v>
      </c>
      <c r="I136" s="88" t="str">
        <f t="shared" si="13"/>
        <v>unknown</v>
      </c>
      <c r="J136" s="75" t="s">
        <v>20</v>
      </c>
      <c r="L136" s="36"/>
    </row>
    <row r="137">
      <c r="A137" s="128" t="str">
        <f t="shared" si="1"/>
        <v>Q801WDK4a-136</v>
      </c>
      <c r="B137" s="129" t="s">
        <v>682</v>
      </c>
      <c r="C137" s="129" t="str">
        <f t="shared" si="2"/>
        <v>Q801WDK4a-135</v>
      </c>
      <c r="D137" s="129" t="s">
        <v>681</v>
      </c>
      <c r="E137" s="130"/>
      <c r="F137" s="129" t="str">
        <f t="shared" si="3"/>
        <v>ckg:Context Type (ckgr9)</v>
      </c>
      <c r="G137" s="129" t="s">
        <v>24</v>
      </c>
      <c r="H137" s="129" t="s">
        <v>25</v>
      </c>
      <c r="I137" s="132" t="str">
        <f t="shared" si="13"/>
        <v>Provenance (ckgP1)</v>
      </c>
      <c r="J137" s="75" t="s">
        <v>152</v>
      </c>
      <c r="K137" s="75" t="s">
        <v>153</v>
      </c>
      <c r="L137" s="36"/>
    </row>
    <row r="138">
      <c r="A138" s="178" t="str">
        <f t="shared" si="1"/>
        <v>Q801WDK4a-137</v>
      </c>
      <c r="B138" s="179" t="s">
        <v>683</v>
      </c>
      <c r="C138" s="179" t="str">
        <f t="shared" si="2"/>
        <v>Q801WDK4a-126</v>
      </c>
      <c r="D138" s="179" t="s">
        <v>665</v>
      </c>
      <c r="E138" s="180"/>
      <c r="F138" s="179" t="str">
        <f t="shared" si="3"/>
        <v>Temporal Overlaps (ckgt1)</v>
      </c>
      <c r="G138" s="179" t="s">
        <v>500</v>
      </c>
      <c r="H138" s="179" t="s">
        <v>501</v>
      </c>
      <c r="I138" s="199" t="str">
        <f>IF(K138&lt;&gt;"", CONCATENATE(K138, " (", J138, ")"), CONCATENATE("Q801WDK4a-",MATCH(J138, $B$1:$B$214, 0)-1))</f>
        <v>Q801WDK4a-28</v>
      </c>
      <c r="J138" s="75" t="s">
        <v>514</v>
      </c>
      <c r="L138" s="36"/>
    </row>
    <row r="139">
      <c r="A139" s="133" t="str">
        <f t="shared" si="1"/>
        <v>Q801WDK4a-138</v>
      </c>
      <c r="B139" s="134" t="s">
        <v>684</v>
      </c>
      <c r="C139" s="134" t="str">
        <f t="shared" si="2"/>
        <v>Q801WDK4a-137</v>
      </c>
      <c r="D139" s="134" t="s">
        <v>683</v>
      </c>
      <c r="E139" s="135"/>
      <c r="F139" s="134" t="str">
        <f t="shared" si="3"/>
        <v>ckg:Inferred Context (ckgr3)</v>
      </c>
      <c r="G139" s="134" t="s">
        <v>108</v>
      </c>
      <c r="H139" s="134" t="s">
        <v>109</v>
      </c>
      <c r="I139" s="137" t="str">
        <f t="shared" ref="I139:I150" si="14">IF(K139&lt;&gt;"", CONCATENATE(K139, " (", J139, ")"), J139)</f>
        <v>Temporal (ckgT1)</v>
      </c>
      <c r="J139" s="75" t="s">
        <v>26</v>
      </c>
      <c r="K139" s="75" t="s">
        <v>27</v>
      </c>
      <c r="L139" s="23"/>
    </row>
    <row r="140">
      <c r="A140" s="77" t="str">
        <f t="shared" si="1"/>
        <v>Q801WDK4a-139</v>
      </c>
      <c r="B140" s="78" t="s">
        <v>685</v>
      </c>
      <c r="C140" s="78" t="str">
        <f t="shared" si="2"/>
        <v>Israel (Q801)</v>
      </c>
      <c r="D140" s="78" t="s">
        <v>440</v>
      </c>
      <c r="E140" s="79" t="s">
        <v>465</v>
      </c>
      <c r="F140" s="78" t="str">
        <f t="shared" si="3"/>
        <v>head of state (P35)</v>
      </c>
      <c r="G140" s="78" t="s">
        <v>481</v>
      </c>
      <c r="H140" s="79" t="s">
        <v>482</v>
      </c>
      <c r="I140" s="81" t="str">
        <f t="shared" si="14"/>
        <v>Zalman Shazar (Q299100)</v>
      </c>
      <c r="J140" s="75" t="s">
        <v>686</v>
      </c>
      <c r="K140" s="82" t="s">
        <v>687</v>
      </c>
    </row>
    <row r="141">
      <c r="A141" s="105" t="str">
        <f t="shared" si="1"/>
        <v>Q801WDK4a-140</v>
      </c>
      <c r="B141" s="106" t="s">
        <v>688</v>
      </c>
      <c r="C141" s="106" t="str">
        <f t="shared" si="2"/>
        <v>Q801WDK4a-139</v>
      </c>
      <c r="D141" s="106" t="s">
        <v>685</v>
      </c>
      <c r="E141" s="120"/>
      <c r="F141" s="106" t="str">
        <f t="shared" si="3"/>
        <v>determination method (P459)</v>
      </c>
      <c r="G141" s="106" t="s">
        <v>486</v>
      </c>
      <c r="H141" s="107" t="s">
        <v>487</v>
      </c>
      <c r="I141" s="109" t="str">
        <f t="shared" si="14"/>
        <v>1968 Israeli presidential election (Q2900405)</v>
      </c>
      <c r="J141" s="75" t="s">
        <v>689</v>
      </c>
      <c r="K141" s="82" t="s">
        <v>690</v>
      </c>
      <c r="L141" s="16" t="s">
        <v>21</v>
      </c>
    </row>
    <row r="142">
      <c r="A142" s="128" t="str">
        <f t="shared" si="1"/>
        <v>Q801WDK4a-141</v>
      </c>
      <c r="B142" s="129" t="s">
        <v>691</v>
      </c>
      <c r="C142" s="129" t="str">
        <f t="shared" si="2"/>
        <v>Q801WDK4a-140</v>
      </c>
      <c r="D142" s="129" t="s">
        <v>688</v>
      </c>
      <c r="E142" s="130"/>
      <c r="F142" s="129" t="str">
        <f t="shared" si="3"/>
        <v>ckg:Context Type (ckgr9)</v>
      </c>
      <c r="G142" s="129" t="s">
        <v>24</v>
      </c>
      <c r="H142" s="129" t="s">
        <v>25</v>
      </c>
      <c r="I142" s="132" t="str">
        <f t="shared" si="14"/>
        <v>Provenance (ckgP1)</v>
      </c>
      <c r="J142" s="75" t="s">
        <v>152</v>
      </c>
      <c r="K142" s="75" t="s">
        <v>153</v>
      </c>
      <c r="L142" s="36"/>
    </row>
    <row r="143">
      <c r="A143" s="105" t="str">
        <f t="shared" si="1"/>
        <v>Q801WDK4a-142</v>
      </c>
      <c r="B143" s="106" t="s">
        <v>692</v>
      </c>
      <c r="C143" s="106" t="str">
        <f t="shared" si="2"/>
        <v>Q801WDK4a-139</v>
      </c>
      <c r="D143" s="106" t="s">
        <v>685</v>
      </c>
      <c r="E143" s="120"/>
      <c r="F143" s="106" t="str">
        <f t="shared" si="3"/>
        <v>determination method (P459)</v>
      </c>
      <c r="G143" s="106" t="s">
        <v>486</v>
      </c>
      <c r="H143" s="107" t="s">
        <v>487</v>
      </c>
      <c r="I143" s="109" t="str">
        <f t="shared" si="14"/>
        <v>1963 Israeli presidential election (Q2900423)</v>
      </c>
      <c r="J143" s="75" t="s">
        <v>693</v>
      </c>
      <c r="K143" s="82" t="s">
        <v>694</v>
      </c>
      <c r="L143" s="36"/>
    </row>
    <row r="144">
      <c r="A144" s="128" t="str">
        <f t="shared" si="1"/>
        <v>Q801WDK4a-143</v>
      </c>
      <c r="B144" s="129" t="s">
        <v>695</v>
      </c>
      <c r="C144" s="129" t="str">
        <f t="shared" si="2"/>
        <v>Q801WDK4a-142</v>
      </c>
      <c r="D144" s="129" t="s">
        <v>692</v>
      </c>
      <c r="E144" s="130"/>
      <c r="F144" s="129" t="str">
        <f t="shared" si="3"/>
        <v>ckg:Context Type (ckgr9)</v>
      </c>
      <c r="G144" s="129" t="s">
        <v>24</v>
      </c>
      <c r="H144" s="129" t="s">
        <v>25</v>
      </c>
      <c r="I144" s="132" t="str">
        <f t="shared" si="14"/>
        <v>Provenance (ckgP1)</v>
      </c>
      <c r="J144" s="75" t="s">
        <v>152</v>
      </c>
      <c r="K144" s="75" t="s">
        <v>153</v>
      </c>
      <c r="L144" s="36"/>
    </row>
    <row r="145">
      <c r="A145" s="105" t="str">
        <f t="shared" si="1"/>
        <v>Q801WDK4a-144</v>
      </c>
      <c r="B145" s="106" t="s">
        <v>696</v>
      </c>
      <c r="C145" s="106" t="str">
        <f t="shared" si="2"/>
        <v>Q801WDK4a-139</v>
      </c>
      <c r="D145" s="106" t="s">
        <v>685</v>
      </c>
      <c r="E145" s="120"/>
      <c r="F145" s="106" t="str">
        <f t="shared" si="3"/>
        <v>start time (P580)</v>
      </c>
      <c r="G145" s="106" t="s">
        <v>143</v>
      </c>
      <c r="H145" s="107" t="s">
        <v>144</v>
      </c>
      <c r="I145" s="109" t="str">
        <f t="shared" si="14"/>
        <v>^1963-05-21T00:00:00Z/11</v>
      </c>
      <c r="J145" s="75" t="s">
        <v>605</v>
      </c>
      <c r="L145" s="36"/>
    </row>
    <row r="146">
      <c r="A146" s="128" t="str">
        <f t="shared" si="1"/>
        <v>Q801WDK4a-145</v>
      </c>
      <c r="B146" s="129" t="s">
        <v>697</v>
      </c>
      <c r="C146" s="129" t="str">
        <f t="shared" si="2"/>
        <v>Q801WDK4a-144</v>
      </c>
      <c r="D146" s="129" t="s">
        <v>696</v>
      </c>
      <c r="E146" s="130"/>
      <c r="F146" s="129" t="str">
        <f t="shared" si="3"/>
        <v>ckg:Context Type (ckgr9)</v>
      </c>
      <c r="G146" s="129" t="s">
        <v>24</v>
      </c>
      <c r="H146" s="129" t="s">
        <v>25</v>
      </c>
      <c r="I146" s="132" t="str">
        <f t="shared" si="14"/>
        <v>Temporal (ckgT1)</v>
      </c>
      <c r="J146" s="75" t="s">
        <v>26</v>
      </c>
      <c r="K146" s="75" t="s">
        <v>27</v>
      </c>
      <c r="L146" s="36"/>
    </row>
    <row r="147">
      <c r="A147" s="105" t="str">
        <f t="shared" si="1"/>
        <v>Q801WDK4a-146</v>
      </c>
      <c r="B147" s="106" t="s">
        <v>698</v>
      </c>
      <c r="C147" s="106" t="str">
        <f t="shared" si="2"/>
        <v>Q801WDK4a-139</v>
      </c>
      <c r="D147" s="106" t="s">
        <v>685</v>
      </c>
      <c r="E147" s="120"/>
      <c r="F147" s="106" t="str">
        <f t="shared" si="3"/>
        <v>end time (P582)</v>
      </c>
      <c r="G147" s="106" t="s">
        <v>474</v>
      </c>
      <c r="H147" s="107" t="s">
        <v>475</v>
      </c>
      <c r="I147" s="109" t="str">
        <f t="shared" si="14"/>
        <v>^1973-05-24T00:00:00Z/11</v>
      </c>
      <c r="J147" s="75" t="s">
        <v>529</v>
      </c>
      <c r="L147" s="36"/>
    </row>
    <row r="148">
      <c r="A148" s="128" t="str">
        <f t="shared" si="1"/>
        <v>Q801WDK4a-147</v>
      </c>
      <c r="B148" s="129" t="s">
        <v>699</v>
      </c>
      <c r="C148" s="129" t="str">
        <f t="shared" si="2"/>
        <v>Q801WDK4a-146</v>
      </c>
      <c r="D148" s="129" t="s">
        <v>698</v>
      </c>
      <c r="E148" s="130"/>
      <c r="F148" s="129" t="str">
        <f t="shared" si="3"/>
        <v>ckg:Context Type (ckgr9)</v>
      </c>
      <c r="G148" s="129" t="s">
        <v>24</v>
      </c>
      <c r="H148" s="129" t="s">
        <v>25</v>
      </c>
      <c r="I148" s="132" t="str">
        <f t="shared" si="14"/>
        <v>Temporal (ckgT1)</v>
      </c>
      <c r="J148" s="75" t="s">
        <v>26</v>
      </c>
      <c r="K148" s="75" t="s">
        <v>27</v>
      </c>
      <c r="L148" s="36"/>
    </row>
    <row r="149">
      <c r="A149" s="83" t="str">
        <f t="shared" si="1"/>
        <v>Q801WDK4a-148</v>
      </c>
      <c r="B149" s="84" t="s">
        <v>700</v>
      </c>
      <c r="C149" s="84" t="str">
        <f t="shared" si="2"/>
        <v>Q801WDK4a-139</v>
      </c>
      <c r="D149" s="84" t="s">
        <v>685</v>
      </c>
      <c r="E149" s="85"/>
      <c r="F149" s="84" t="str">
        <f t="shared" si="3"/>
        <v>statement is subject of (P805)</v>
      </c>
      <c r="G149" s="84" t="s">
        <v>274</v>
      </c>
      <c r="H149" s="87" t="s">
        <v>275</v>
      </c>
      <c r="I149" s="88" t="str">
        <f t="shared" si="14"/>
        <v>unknown</v>
      </c>
      <c r="J149" s="75" t="s">
        <v>20</v>
      </c>
      <c r="L149" s="36"/>
    </row>
    <row r="150">
      <c r="A150" s="128" t="str">
        <f t="shared" si="1"/>
        <v>Q801WDK4a-149</v>
      </c>
      <c r="B150" s="129" t="s">
        <v>701</v>
      </c>
      <c r="C150" s="129" t="str">
        <f t="shared" si="2"/>
        <v>Q801WDK4a-148</v>
      </c>
      <c r="D150" s="129" t="s">
        <v>700</v>
      </c>
      <c r="E150" s="130"/>
      <c r="F150" s="129" t="str">
        <f t="shared" si="3"/>
        <v>ckg:Context Type (ckgr9)</v>
      </c>
      <c r="G150" s="129" t="s">
        <v>24</v>
      </c>
      <c r="H150" s="129" t="s">
        <v>25</v>
      </c>
      <c r="I150" s="132" t="str">
        <f t="shared" si="14"/>
        <v>Provenance (ckgP1)</v>
      </c>
      <c r="J150" s="75" t="s">
        <v>152</v>
      </c>
      <c r="K150" s="75" t="s">
        <v>153</v>
      </c>
      <c r="L150" s="36"/>
    </row>
    <row r="151">
      <c r="A151" s="178" t="str">
        <f t="shared" si="1"/>
        <v>Q801WDK4a-150</v>
      </c>
      <c r="B151" s="179" t="s">
        <v>702</v>
      </c>
      <c r="C151" s="179" t="str">
        <f t="shared" si="2"/>
        <v>Q801WDK4a-139</v>
      </c>
      <c r="D151" s="179" t="s">
        <v>685</v>
      </c>
      <c r="E151" s="180"/>
      <c r="F151" s="179" t="str">
        <f t="shared" si="3"/>
        <v>Temporal Overlaps (ckgt1)</v>
      </c>
      <c r="G151" s="179" t="s">
        <v>500</v>
      </c>
      <c r="H151" s="179" t="s">
        <v>501</v>
      </c>
      <c r="I151" s="199" t="str">
        <f>IF(K151&lt;&gt;"", CONCATENATE(K151, " (", J151, ")"), CONCATENATE("Q801WDK4a-",MATCH(J151, $B$1:$B$214, 0)-1))</f>
        <v>Q801WDK4a-28</v>
      </c>
      <c r="J151" s="75" t="s">
        <v>514</v>
      </c>
      <c r="L151" s="36"/>
    </row>
    <row r="152">
      <c r="A152" s="133" t="str">
        <f t="shared" si="1"/>
        <v>Q801WDK4a-151</v>
      </c>
      <c r="B152" s="134" t="s">
        <v>703</v>
      </c>
      <c r="C152" s="134" t="str">
        <f t="shared" si="2"/>
        <v>Q801WDK4a-150</v>
      </c>
      <c r="D152" s="134" t="s">
        <v>702</v>
      </c>
      <c r="E152" s="135"/>
      <c r="F152" s="134" t="str">
        <f t="shared" si="3"/>
        <v>ckg:Inferred Context (ckgr3)</v>
      </c>
      <c r="G152" s="134" t="s">
        <v>108</v>
      </c>
      <c r="H152" s="134" t="s">
        <v>109</v>
      </c>
      <c r="I152" s="137" t="str">
        <f t="shared" ref="I152:I161" si="15">IF(K152&lt;&gt;"", CONCATENATE(K152, " (", J152, ")"), J152)</f>
        <v>Temporal (ckgT1)</v>
      </c>
      <c r="J152" s="75" t="s">
        <v>26</v>
      </c>
      <c r="K152" s="75" t="s">
        <v>27</v>
      </c>
      <c r="L152" s="23"/>
    </row>
    <row r="153">
      <c r="A153" s="77" t="str">
        <f t="shared" si="1"/>
        <v>Q801WDK4a-152</v>
      </c>
      <c r="B153" s="78" t="s">
        <v>704</v>
      </c>
      <c r="C153" s="78" t="str">
        <f t="shared" si="2"/>
        <v>Israel (Q801)</v>
      </c>
      <c r="D153" s="78" t="s">
        <v>440</v>
      </c>
      <c r="E153" s="79" t="s">
        <v>465</v>
      </c>
      <c r="F153" s="78" t="str">
        <f t="shared" si="3"/>
        <v>head of state (P35)</v>
      </c>
      <c r="G153" s="78" t="s">
        <v>481</v>
      </c>
      <c r="H153" s="79" t="s">
        <v>482</v>
      </c>
      <c r="I153" s="81" t="str">
        <f t="shared" si="15"/>
        <v>Yitzhak Navon (Q311583)</v>
      </c>
      <c r="J153" s="75" t="s">
        <v>705</v>
      </c>
      <c r="K153" s="82" t="s">
        <v>706</v>
      </c>
    </row>
    <row r="154">
      <c r="A154" s="105" t="str">
        <f t="shared" si="1"/>
        <v>Q801WDK4a-153</v>
      </c>
      <c r="B154" s="106" t="s">
        <v>707</v>
      </c>
      <c r="C154" s="106" t="str">
        <f t="shared" si="2"/>
        <v>Q801WDK4a-152</v>
      </c>
      <c r="D154" s="106" t="s">
        <v>704</v>
      </c>
      <c r="E154" s="120"/>
      <c r="F154" s="106" t="str">
        <f t="shared" si="3"/>
        <v>determination method (P459)</v>
      </c>
      <c r="G154" s="106" t="s">
        <v>486</v>
      </c>
      <c r="H154" s="107" t="s">
        <v>487</v>
      </c>
      <c r="I154" s="109" t="str">
        <f t="shared" si="15"/>
        <v>1978 Israeli presidential election (Q2900363)</v>
      </c>
      <c r="J154" s="75" t="s">
        <v>708</v>
      </c>
      <c r="K154" s="82" t="s">
        <v>709</v>
      </c>
      <c r="L154" s="16" t="s">
        <v>21</v>
      </c>
    </row>
    <row r="155">
      <c r="A155" s="128" t="str">
        <f t="shared" si="1"/>
        <v>Q801WDK4a-154</v>
      </c>
      <c r="B155" s="129" t="s">
        <v>710</v>
      </c>
      <c r="C155" s="129" t="str">
        <f t="shared" si="2"/>
        <v>Q801WDK4a-153</v>
      </c>
      <c r="D155" s="129" t="s">
        <v>707</v>
      </c>
      <c r="E155" s="130"/>
      <c r="F155" s="129" t="str">
        <f t="shared" si="3"/>
        <v>ckg:Context Type (ckgr9)</v>
      </c>
      <c r="G155" s="129" t="s">
        <v>24</v>
      </c>
      <c r="H155" s="129" t="s">
        <v>25</v>
      </c>
      <c r="I155" s="132" t="str">
        <f t="shared" si="15"/>
        <v>Provenance (ckgP1)</v>
      </c>
      <c r="J155" s="75" t="s">
        <v>152</v>
      </c>
      <c r="K155" s="75" t="s">
        <v>153</v>
      </c>
      <c r="L155" s="36"/>
    </row>
    <row r="156">
      <c r="A156" s="105" t="str">
        <f t="shared" si="1"/>
        <v>Q801WDK4a-155</v>
      </c>
      <c r="B156" s="106" t="s">
        <v>711</v>
      </c>
      <c r="C156" s="106" t="str">
        <f t="shared" si="2"/>
        <v>Q801WDK4a-152</v>
      </c>
      <c r="D156" s="106" t="s">
        <v>704</v>
      </c>
      <c r="E156" s="120"/>
      <c r="F156" s="106" t="str">
        <f t="shared" si="3"/>
        <v>start time (P580)</v>
      </c>
      <c r="G156" s="106" t="s">
        <v>143</v>
      </c>
      <c r="H156" s="107" t="s">
        <v>144</v>
      </c>
      <c r="I156" s="109" t="str">
        <f t="shared" si="15"/>
        <v>^1978-05-29T00:00:00Z/11</v>
      </c>
      <c r="J156" s="75" t="s">
        <v>532</v>
      </c>
      <c r="L156" s="36"/>
    </row>
    <row r="157">
      <c r="A157" s="128" t="str">
        <f t="shared" si="1"/>
        <v>Q801WDK4a-156</v>
      </c>
      <c r="B157" s="129" t="s">
        <v>712</v>
      </c>
      <c r="C157" s="129" t="str">
        <f t="shared" si="2"/>
        <v>Q801WDK4a-155</v>
      </c>
      <c r="D157" s="129" t="s">
        <v>711</v>
      </c>
      <c r="E157" s="130"/>
      <c r="F157" s="129" t="str">
        <f t="shared" si="3"/>
        <v>ckg:Context Type (ckgr9)</v>
      </c>
      <c r="G157" s="129" t="s">
        <v>24</v>
      </c>
      <c r="H157" s="129" t="s">
        <v>25</v>
      </c>
      <c r="I157" s="132" t="str">
        <f t="shared" si="15"/>
        <v>Temporal (ckgT1)</v>
      </c>
      <c r="J157" s="75" t="s">
        <v>26</v>
      </c>
      <c r="K157" s="75" t="s">
        <v>27</v>
      </c>
      <c r="L157" s="36"/>
    </row>
    <row r="158">
      <c r="A158" s="105" t="str">
        <f t="shared" si="1"/>
        <v>Q801WDK4a-157</v>
      </c>
      <c r="B158" s="106" t="s">
        <v>713</v>
      </c>
      <c r="C158" s="106" t="str">
        <f t="shared" si="2"/>
        <v>Q801WDK4a-152</v>
      </c>
      <c r="D158" s="106" t="s">
        <v>704</v>
      </c>
      <c r="E158" s="120"/>
      <c r="F158" s="106" t="str">
        <f t="shared" si="3"/>
        <v>end time (P582)</v>
      </c>
      <c r="G158" s="106" t="s">
        <v>474</v>
      </c>
      <c r="H158" s="107" t="s">
        <v>475</v>
      </c>
      <c r="I158" s="109" t="str">
        <f t="shared" si="15"/>
        <v>^1983-05-05T00:00:00Z/11</v>
      </c>
      <c r="J158" s="75" t="s">
        <v>677</v>
      </c>
      <c r="L158" s="36"/>
    </row>
    <row r="159">
      <c r="A159" s="128" t="str">
        <f t="shared" si="1"/>
        <v>Q801WDK4a-158</v>
      </c>
      <c r="B159" s="129" t="s">
        <v>714</v>
      </c>
      <c r="C159" s="129" t="str">
        <f t="shared" si="2"/>
        <v>Q801WDK4a-157</v>
      </c>
      <c r="D159" s="129" t="s">
        <v>713</v>
      </c>
      <c r="E159" s="130"/>
      <c r="F159" s="129" t="str">
        <f t="shared" si="3"/>
        <v>ckg:Context Type (ckgr9)</v>
      </c>
      <c r="G159" s="129" t="s">
        <v>24</v>
      </c>
      <c r="H159" s="129" t="s">
        <v>25</v>
      </c>
      <c r="I159" s="132" t="str">
        <f t="shared" si="15"/>
        <v>Temporal (ckgT1)</v>
      </c>
      <c r="J159" s="75" t="s">
        <v>26</v>
      </c>
      <c r="K159" s="75" t="s">
        <v>27</v>
      </c>
      <c r="L159" s="36"/>
    </row>
    <row r="160">
      <c r="A160" s="83" t="str">
        <f t="shared" si="1"/>
        <v>Q801WDK4a-159</v>
      </c>
      <c r="B160" s="84" t="s">
        <v>715</v>
      </c>
      <c r="C160" s="84" t="str">
        <f t="shared" si="2"/>
        <v>Q801WDK4a-152</v>
      </c>
      <c r="D160" s="84" t="s">
        <v>704</v>
      </c>
      <c r="E160" s="85"/>
      <c r="F160" s="84" t="str">
        <f t="shared" si="3"/>
        <v>statement is subject of (P805)</v>
      </c>
      <c r="G160" s="84" t="s">
        <v>274</v>
      </c>
      <c r="H160" s="87" t="s">
        <v>275</v>
      </c>
      <c r="I160" s="88" t="str">
        <f t="shared" si="15"/>
        <v>unknown</v>
      </c>
      <c r="J160" s="75" t="s">
        <v>20</v>
      </c>
      <c r="L160" s="36"/>
    </row>
    <row r="161">
      <c r="A161" s="128" t="str">
        <f t="shared" si="1"/>
        <v>Q801WDK4a-160</v>
      </c>
      <c r="B161" s="129" t="s">
        <v>716</v>
      </c>
      <c r="C161" s="129" t="str">
        <f t="shared" si="2"/>
        <v>Q801WDK4a-159</v>
      </c>
      <c r="D161" s="129" t="s">
        <v>715</v>
      </c>
      <c r="E161" s="130"/>
      <c r="F161" s="129" t="str">
        <f t="shared" si="3"/>
        <v>ckg:Context Type (ckgr9)</v>
      </c>
      <c r="G161" s="129" t="s">
        <v>24</v>
      </c>
      <c r="H161" s="129" t="s">
        <v>25</v>
      </c>
      <c r="I161" s="132" t="str">
        <f t="shared" si="15"/>
        <v>Provenance (ckgP1)</v>
      </c>
      <c r="J161" s="75" t="s">
        <v>152</v>
      </c>
      <c r="K161" s="75" t="s">
        <v>153</v>
      </c>
      <c r="L161" s="36"/>
    </row>
    <row r="162">
      <c r="A162" s="178" t="str">
        <f t="shared" si="1"/>
        <v>Q801WDK4a-161</v>
      </c>
      <c r="B162" s="179" t="s">
        <v>717</v>
      </c>
      <c r="C162" s="179" t="str">
        <f t="shared" si="2"/>
        <v>Q801WDK4a-152</v>
      </c>
      <c r="D162" s="179" t="s">
        <v>704</v>
      </c>
      <c r="E162" s="180"/>
      <c r="F162" s="179" t="str">
        <f t="shared" si="3"/>
        <v>Temporal Overlaps (ckgt1)</v>
      </c>
      <c r="G162" s="179" t="s">
        <v>500</v>
      </c>
      <c r="H162" s="179" t="s">
        <v>501</v>
      </c>
      <c r="I162" s="199" t="str">
        <f>IF(K162&lt;&gt;"", CONCATENATE(K162, " (", J162, ")"), CONCATENATE("Q801WDK4a-",MATCH(J162, $B$1:$B$214, 0)-1))</f>
        <v>Q801WDK4a-28</v>
      </c>
      <c r="J162" s="75" t="s">
        <v>514</v>
      </c>
      <c r="L162" s="36"/>
    </row>
    <row r="163">
      <c r="A163" s="133" t="str">
        <f t="shared" si="1"/>
        <v>Q801WDK4a-162</v>
      </c>
      <c r="B163" s="134" t="s">
        <v>718</v>
      </c>
      <c r="C163" s="134" t="str">
        <f t="shared" si="2"/>
        <v>Q801WDK4a-161</v>
      </c>
      <c r="D163" s="134" t="s">
        <v>717</v>
      </c>
      <c r="E163" s="135"/>
      <c r="F163" s="134" t="str">
        <f t="shared" si="3"/>
        <v>ckg:Inferred Context (ckgr3)</v>
      </c>
      <c r="G163" s="134" t="s">
        <v>108</v>
      </c>
      <c r="H163" s="134" t="s">
        <v>109</v>
      </c>
      <c r="I163" s="137" t="str">
        <f t="shared" ref="I163:I172" si="16">IF(K163&lt;&gt;"", CONCATENATE(K163, " (", J163, ")"), J163)</f>
        <v>Temporal (ckgT1)</v>
      </c>
      <c r="J163" s="75" t="s">
        <v>26</v>
      </c>
      <c r="K163" s="75" t="s">
        <v>27</v>
      </c>
      <c r="L163" s="23"/>
    </row>
    <row r="164">
      <c r="A164" s="77" t="str">
        <f t="shared" si="1"/>
        <v>Q801WDK4a-163</v>
      </c>
      <c r="B164" s="78" t="s">
        <v>719</v>
      </c>
      <c r="C164" s="78" t="str">
        <f t="shared" si="2"/>
        <v>Israel (Q801)</v>
      </c>
      <c r="D164" s="78" t="s">
        <v>440</v>
      </c>
      <c r="E164" s="79" t="s">
        <v>465</v>
      </c>
      <c r="F164" s="78" t="str">
        <f t="shared" si="3"/>
        <v>head of state (P35)</v>
      </c>
      <c r="G164" s="78" t="s">
        <v>481</v>
      </c>
      <c r="H164" s="79" t="s">
        <v>482</v>
      </c>
      <c r="I164" s="81" t="str">
        <f t="shared" si="16"/>
        <v>Reuven Rivlin (Q455854)</v>
      </c>
      <c r="J164" s="75" t="s">
        <v>720</v>
      </c>
      <c r="K164" s="82" t="s">
        <v>721</v>
      </c>
    </row>
    <row r="165">
      <c r="A165" s="105" t="str">
        <f t="shared" si="1"/>
        <v>Q801WDK4a-164</v>
      </c>
      <c r="B165" s="106" t="s">
        <v>722</v>
      </c>
      <c r="C165" s="106" t="str">
        <f t="shared" si="2"/>
        <v>Q801WDK4a-163</v>
      </c>
      <c r="D165" s="106" t="s">
        <v>719</v>
      </c>
      <c r="E165" s="120"/>
      <c r="F165" s="106" t="str">
        <f t="shared" si="3"/>
        <v>determination method (P459)</v>
      </c>
      <c r="G165" s="106" t="s">
        <v>486</v>
      </c>
      <c r="H165" s="107" t="s">
        <v>487</v>
      </c>
      <c r="I165" s="109" t="str">
        <f t="shared" si="16"/>
        <v>2014 Israeli presidential election (Q15630907)</v>
      </c>
      <c r="J165" s="75" t="s">
        <v>723</v>
      </c>
      <c r="K165" s="82" t="s">
        <v>724</v>
      </c>
      <c r="L165" s="16" t="s">
        <v>21</v>
      </c>
    </row>
    <row r="166">
      <c r="A166" s="128" t="str">
        <f t="shared" si="1"/>
        <v>Q801WDK4a-165</v>
      </c>
      <c r="B166" s="129" t="s">
        <v>725</v>
      </c>
      <c r="C166" s="129" t="str">
        <f t="shared" si="2"/>
        <v>Q801WDK4a-164</v>
      </c>
      <c r="D166" s="129" t="s">
        <v>722</v>
      </c>
      <c r="E166" s="130"/>
      <c r="F166" s="129" t="str">
        <f t="shared" si="3"/>
        <v>ckg:Context Type (ckgr9)</v>
      </c>
      <c r="G166" s="129" t="s">
        <v>24</v>
      </c>
      <c r="H166" s="129" t="s">
        <v>25</v>
      </c>
      <c r="I166" s="132" t="str">
        <f t="shared" si="16"/>
        <v>Provenance (ckgP1)</v>
      </c>
      <c r="J166" s="75" t="s">
        <v>152</v>
      </c>
      <c r="K166" s="75" t="s">
        <v>153</v>
      </c>
      <c r="L166" s="36"/>
    </row>
    <row r="167">
      <c r="A167" s="105" t="str">
        <f t="shared" si="1"/>
        <v>Q801WDK4a-166</v>
      </c>
      <c r="B167" s="106" t="s">
        <v>726</v>
      </c>
      <c r="C167" s="106" t="str">
        <f t="shared" si="2"/>
        <v>Q801WDK4a-163</v>
      </c>
      <c r="D167" s="106" t="s">
        <v>719</v>
      </c>
      <c r="E167" s="120"/>
      <c r="F167" s="106" t="str">
        <f t="shared" si="3"/>
        <v>start time (P580)</v>
      </c>
      <c r="G167" s="106" t="s">
        <v>143</v>
      </c>
      <c r="H167" s="107" t="s">
        <v>144</v>
      </c>
      <c r="I167" s="109" t="str">
        <f t="shared" si="16"/>
        <v>^2014-07-24T00:00:00Z/11</v>
      </c>
      <c r="J167" s="75" t="s">
        <v>727</v>
      </c>
      <c r="L167" s="36"/>
    </row>
    <row r="168">
      <c r="A168" s="128" t="str">
        <f t="shared" si="1"/>
        <v>Q801WDK4a-167</v>
      </c>
      <c r="B168" s="129" t="s">
        <v>728</v>
      </c>
      <c r="C168" s="129" t="str">
        <f t="shared" si="2"/>
        <v>Q801WDK4a-166</v>
      </c>
      <c r="D168" s="129" t="s">
        <v>726</v>
      </c>
      <c r="E168" s="130"/>
      <c r="F168" s="129" t="str">
        <f t="shared" si="3"/>
        <v>ckg:Context Type (ckgr9)</v>
      </c>
      <c r="G168" s="129" t="s">
        <v>24</v>
      </c>
      <c r="H168" s="129" t="s">
        <v>25</v>
      </c>
      <c r="I168" s="132" t="str">
        <f t="shared" si="16"/>
        <v>Temporal (ckgT1)</v>
      </c>
      <c r="J168" s="75" t="s">
        <v>26</v>
      </c>
      <c r="K168" s="75" t="s">
        <v>27</v>
      </c>
      <c r="L168" s="36"/>
    </row>
    <row r="169">
      <c r="A169" s="105" t="str">
        <f t="shared" si="1"/>
        <v>Q801WDK4a-168</v>
      </c>
      <c r="B169" s="106" t="s">
        <v>729</v>
      </c>
      <c r="C169" s="106" t="str">
        <f t="shared" si="2"/>
        <v>Q801WDK4a-163</v>
      </c>
      <c r="D169" s="106" t="s">
        <v>719</v>
      </c>
      <c r="E169" s="120"/>
      <c r="F169" s="106" t="str">
        <f t="shared" si="3"/>
        <v>end time (P582)</v>
      </c>
      <c r="G169" s="106" t="s">
        <v>474</v>
      </c>
      <c r="H169" s="107" t="s">
        <v>475</v>
      </c>
      <c r="I169" s="109" t="str">
        <f t="shared" si="16"/>
        <v>^2021-07-07T00:00:00Z/11</v>
      </c>
      <c r="J169" s="75" t="s">
        <v>730</v>
      </c>
      <c r="L169" s="36"/>
    </row>
    <row r="170">
      <c r="A170" s="128" t="str">
        <f t="shared" si="1"/>
        <v>Q801WDK4a-169</v>
      </c>
      <c r="B170" s="129" t="s">
        <v>731</v>
      </c>
      <c r="C170" s="129" t="str">
        <f t="shared" si="2"/>
        <v>Q801WDK4a-168</v>
      </c>
      <c r="D170" s="129" t="s">
        <v>729</v>
      </c>
      <c r="E170" s="130"/>
      <c r="F170" s="129" t="str">
        <f t="shared" si="3"/>
        <v>ckg:Context Type (ckgr9)</v>
      </c>
      <c r="G170" s="129" t="s">
        <v>24</v>
      </c>
      <c r="H170" s="129" t="s">
        <v>25</v>
      </c>
      <c r="I170" s="132" t="str">
        <f t="shared" si="16"/>
        <v>Temporal (ckgT1)</v>
      </c>
      <c r="J170" s="75" t="s">
        <v>26</v>
      </c>
      <c r="K170" s="75" t="s">
        <v>27</v>
      </c>
      <c r="L170" s="36"/>
    </row>
    <row r="171">
      <c r="A171" s="83" t="str">
        <f t="shared" si="1"/>
        <v>Q801WDK4a-170</v>
      </c>
      <c r="B171" s="84" t="s">
        <v>732</v>
      </c>
      <c r="C171" s="84" t="str">
        <f t="shared" si="2"/>
        <v>Q801WDK4a-163</v>
      </c>
      <c r="D171" s="84" t="s">
        <v>719</v>
      </c>
      <c r="E171" s="85"/>
      <c r="F171" s="84" t="str">
        <f t="shared" si="3"/>
        <v>statement is subject of (P805)</v>
      </c>
      <c r="G171" s="84" t="s">
        <v>274</v>
      </c>
      <c r="H171" s="87" t="s">
        <v>275</v>
      </c>
      <c r="I171" s="88" t="str">
        <f t="shared" si="16"/>
        <v>unknown</v>
      </c>
      <c r="J171" s="75" t="s">
        <v>20</v>
      </c>
      <c r="L171" s="36"/>
    </row>
    <row r="172">
      <c r="A172" s="128" t="str">
        <f t="shared" si="1"/>
        <v>Q801WDK4a-171</v>
      </c>
      <c r="B172" s="129" t="s">
        <v>733</v>
      </c>
      <c r="C172" s="129" t="str">
        <f t="shared" si="2"/>
        <v>Q801WDK4a-170</v>
      </c>
      <c r="D172" s="129" t="s">
        <v>732</v>
      </c>
      <c r="E172" s="130"/>
      <c r="F172" s="129" t="str">
        <f t="shared" si="3"/>
        <v>ckg:Context Type (ckgr9)</v>
      </c>
      <c r="G172" s="129" t="s">
        <v>24</v>
      </c>
      <c r="H172" s="129" t="s">
        <v>25</v>
      </c>
      <c r="I172" s="132" t="str">
        <f t="shared" si="16"/>
        <v>Provenance (ckgP1)</v>
      </c>
      <c r="J172" s="75" t="s">
        <v>152</v>
      </c>
      <c r="K172" s="75" t="s">
        <v>153</v>
      </c>
      <c r="L172" s="36"/>
    </row>
    <row r="173">
      <c r="A173" s="178" t="str">
        <f t="shared" si="1"/>
        <v>Q801WDK4a-172</v>
      </c>
      <c r="B173" s="179" t="s">
        <v>734</v>
      </c>
      <c r="C173" s="179" t="str">
        <f t="shared" si="2"/>
        <v>Q801WDK4a-163</v>
      </c>
      <c r="D173" s="179" t="s">
        <v>719</v>
      </c>
      <c r="E173" s="180"/>
      <c r="F173" s="179" t="str">
        <f t="shared" si="3"/>
        <v>Temporal Overlaps (ckgt1)</v>
      </c>
      <c r="G173" s="179" t="s">
        <v>500</v>
      </c>
      <c r="H173" s="179" t="s">
        <v>501</v>
      </c>
      <c r="I173" s="200" t="str">
        <f>IF(K173&lt;&gt;"", CONCATENATE(K173, " (", J173, ")"), CONCATENATE("Q801WDK4a-",MATCH(J173, $B$1:$B$214, 0)-1))</f>
        <v>Q801WDK4a-28</v>
      </c>
      <c r="J173" s="75" t="s">
        <v>514</v>
      </c>
      <c r="L173" s="36"/>
    </row>
    <row r="174">
      <c r="A174" s="133" t="str">
        <f t="shared" si="1"/>
        <v>Q801WDK4a-173</v>
      </c>
      <c r="B174" s="134" t="s">
        <v>735</v>
      </c>
      <c r="C174" s="134" t="str">
        <f t="shared" si="2"/>
        <v>Q801WDK4a-172</v>
      </c>
      <c r="D174" s="134" t="s">
        <v>734</v>
      </c>
      <c r="E174" s="135"/>
      <c r="F174" s="134" t="str">
        <f t="shared" si="3"/>
        <v>ckg:Inferred Context (ckgr3)</v>
      </c>
      <c r="G174" s="134" t="s">
        <v>108</v>
      </c>
      <c r="H174" s="134" t="s">
        <v>109</v>
      </c>
      <c r="I174" s="137" t="str">
        <f t="shared" ref="I174:I183" si="17">IF(K174&lt;&gt;"", CONCATENATE(K174, " (", J174, ")"), J174)</f>
        <v>Temporal (ckgT1)</v>
      </c>
      <c r="J174" s="75" t="s">
        <v>26</v>
      </c>
      <c r="K174" s="75" t="s">
        <v>27</v>
      </c>
      <c r="L174" s="23"/>
    </row>
    <row r="175">
      <c r="A175" s="77" t="str">
        <f t="shared" si="1"/>
        <v>Q801WDK4a-174</v>
      </c>
      <c r="B175" s="78" t="s">
        <v>736</v>
      </c>
      <c r="C175" s="78" t="str">
        <f t="shared" si="2"/>
        <v>Israel (Q801)</v>
      </c>
      <c r="D175" s="78" t="s">
        <v>440</v>
      </c>
      <c r="E175" s="79" t="s">
        <v>465</v>
      </c>
      <c r="F175" s="78" t="str">
        <f t="shared" si="3"/>
        <v>head of state (P35)</v>
      </c>
      <c r="G175" s="78" t="s">
        <v>481</v>
      </c>
      <c r="H175" s="79" t="s">
        <v>482</v>
      </c>
      <c r="I175" s="81" t="str">
        <f t="shared" si="17"/>
        <v>Shimon Peres (Q57410)</v>
      </c>
      <c r="J175" s="75" t="s">
        <v>737</v>
      </c>
      <c r="K175" s="82" t="s">
        <v>738</v>
      </c>
    </row>
    <row r="176">
      <c r="A176" s="105" t="str">
        <f t="shared" si="1"/>
        <v>Q801WDK4a-175</v>
      </c>
      <c r="B176" s="106" t="s">
        <v>739</v>
      </c>
      <c r="C176" s="106" t="str">
        <f t="shared" si="2"/>
        <v>Q801WDK4a-174</v>
      </c>
      <c r="D176" s="106" t="s">
        <v>736</v>
      </c>
      <c r="E176" s="120"/>
      <c r="F176" s="106" t="str">
        <f t="shared" si="3"/>
        <v>determination method (P459)</v>
      </c>
      <c r="G176" s="106" t="s">
        <v>486</v>
      </c>
      <c r="H176" s="107" t="s">
        <v>487</v>
      </c>
      <c r="I176" s="109" t="str">
        <f t="shared" si="17"/>
        <v>2007 Israeli presidential election (Q257461)</v>
      </c>
      <c r="J176" s="75" t="s">
        <v>740</v>
      </c>
      <c r="K176" s="82" t="s">
        <v>741</v>
      </c>
      <c r="L176" s="16" t="s">
        <v>21</v>
      </c>
    </row>
    <row r="177">
      <c r="A177" s="128" t="str">
        <f t="shared" si="1"/>
        <v>Q801WDK4a-176</v>
      </c>
      <c r="B177" s="129" t="s">
        <v>742</v>
      </c>
      <c r="C177" s="129" t="str">
        <f t="shared" si="2"/>
        <v>Q801WDK4a-175</v>
      </c>
      <c r="D177" s="129" t="s">
        <v>739</v>
      </c>
      <c r="E177" s="130"/>
      <c r="F177" s="129" t="str">
        <f t="shared" si="3"/>
        <v>ckg:Context Type (ckgr9)</v>
      </c>
      <c r="G177" s="129" t="s">
        <v>24</v>
      </c>
      <c r="H177" s="129" t="s">
        <v>25</v>
      </c>
      <c r="I177" s="132" t="str">
        <f t="shared" si="17"/>
        <v>Provenance (ckgP1)</v>
      </c>
      <c r="J177" s="75" t="s">
        <v>152</v>
      </c>
      <c r="K177" s="75" t="s">
        <v>153</v>
      </c>
      <c r="L177" s="36"/>
    </row>
    <row r="178">
      <c r="A178" s="105" t="str">
        <f t="shared" si="1"/>
        <v>Q801WDK4a-177</v>
      </c>
      <c r="B178" s="106" t="s">
        <v>743</v>
      </c>
      <c r="C178" s="106" t="str">
        <f t="shared" si="2"/>
        <v>Q801WDK4a-174</v>
      </c>
      <c r="D178" s="106" t="s">
        <v>736</v>
      </c>
      <c r="E178" s="120"/>
      <c r="F178" s="106" t="str">
        <f t="shared" si="3"/>
        <v>start time (P580)</v>
      </c>
      <c r="G178" s="106" t="s">
        <v>143</v>
      </c>
      <c r="H178" s="107" t="s">
        <v>144</v>
      </c>
      <c r="I178" s="109" t="str">
        <f t="shared" si="17"/>
        <v>^2007-07-15T00:00:00Z/11</v>
      </c>
      <c r="J178" s="75" t="s">
        <v>744</v>
      </c>
      <c r="L178" s="36"/>
    </row>
    <row r="179">
      <c r="A179" s="128" t="str">
        <f t="shared" si="1"/>
        <v>Q801WDK4a-178</v>
      </c>
      <c r="B179" s="129" t="s">
        <v>745</v>
      </c>
      <c r="C179" s="129" t="str">
        <f t="shared" si="2"/>
        <v>Q801WDK4a-177</v>
      </c>
      <c r="D179" s="129" t="s">
        <v>743</v>
      </c>
      <c r="E179" s="130"/>
      <c r="F179" s="129" t="str">
        <f t="shared" si="3"/>
        <v>ckg:Context Type (ckgr9)</v>
      </c>
      <c r="G179" s="129" t="s">
        <v>24</v>
      </c>
      <c r="H179" s="129" t="s">
        <v>25</v>
      </c>
      <c r="I179" s="132" t="str">
        <f t="shared" si="17"/>
        <v>Temporal (ckgT1)</v>
      </c>
      <c r="J179" s="75" t="s">
        <v>26</v>
      </c>
      <c r="K179" s="75" t="s">
        <v>27</v>
      </c>
      <c r="L179" s="36"/>
    </row>
    <row r="180">
      <c r="A180" s="105" t="str">
        <f t="shared" si="1"/>
        <v>Q801WDK4a-179</v>
      </c>
      <c r="B180" s="106" t="s">
        <v>746</v>
      </c>
      <c r="C180" s="106" t="str">
        <f t="shared" si="2"/>
        <v>Q801WDK4a-174</v>
      </c>
      <c r="D180" s="106" t="s">
        <v>736</v>
      </c>
      <c r="E180" s="120"/>
      <c r="F180" s="106" t="str">
        <f t="shared" si="3"/>
        <v>end time (P582)</v>
      </c>
      <c r="G180" s="106" t="s">
        <v>474</v>
      </c>
      <c r="H180" s="107" t="s">
        <v>475</v>
      </c>
      <c r="I180" s="109" t="str">
        <f t="shared" si="17"/>
        <v>^2014-07-24T00:00:00Z/11</v>
      </c>
      <c r="J180" s="75" t="s">
        <v>727</v>
      </c>
      <c r="L180" s="36"/>
    </row>
    <row r="181">
      <c r="A181" s="128" t="str">
        <f t="shared" si="1"/>
        <v>Q801WDK4a-180</v>
      </c>
      <c r="B181" s="129" t="s">
        <v>747</v>
      </c>
      <c r="C181" s="129" t="str">
        <f t="shared" si="2"/>
        <v>Q801WDK4a-179</v>
      </c>
      <c r="D181" s="129" t="s">
        <v>746</v>
      </c>
      <c r="E181" s="130"/>
      <c r="F181" s="129" t="str">
        <f t="shared" si="3"/>
        <v>ckg:Context Type (ckgr9)</v>
      </c>
      <c r="G181" s="129" t="s">
        <v>24</v>
      </c>
      <c r="H181" s="129" t="s">
        <v>25</v>
      </c>
      <c r="I181" s="132" t="str">
        <f t="shared" si="17"/>
        <v>Temporal (ckgT1)</v>
      </c>
      <c r="J181" s="75" t="s">
        <v>26</v>
      </c>
      <c r="K181" s="75" t="s">
        <v>27</v>
      </c>
      <c r="L181" s="36"/>
    </row>
    <row r="182">
      <c r="A182" s="83" t="str">
        <f t="shared" si="1"/>
        <v>Q801WDK4a-181</v>
      </c>
      <c r="B182" s="84" t="s">
        <v>748</v>
      </c>
      <c r="C182" s="84" t="str">
        <f t="shared" si="2"/>
        <v>Q801WDK4a-174</v>
      </c>
      <c r="D182" s="84" t="s">
        <v>736</v>
      </c>
      <c r="E182" s="85"/>
      <c r="F182" s="84" t="str">
        <f t="shared" si="3"/>
        <v>statement is subject of (P805)</v>
      </c>
      <c r="G182" s="84" t="s">
        <v>274</v>
      </c>
      <c r="H182" s="87" t="s">
        <v>275</v>
      </c>
      <c r="I182" s="88" t="str">
        <f t="shared" si="17"/>
        <v>unknown</v>
      </c>
      <c r="J182" s="75" t="s">
        <v>20</v>
      </c>
      <c r="L182" s="36"/>
    </row>
    <row r="183">
      <c r="A183" s="128" t="str">
        <f t="shared" si="1"/>
        <v>Q801WDK4a-182</v>
      </c>
      <c r="B183" s="129" t="s">
        <v>749</v>
      </c>
      <c r="C183" s="129" t="str">
        <f t="shared" si="2"/>
        <v>Q801WDK4a-181</v>
      </c>
      <c r="D183" s="129" t="s">
        <v>748</v>
      </c>
      <c r="E183" s="130"/>
      <c r="F183" s="129" t="str">
        <f t="shared" si="3"/>
        <v>ckg:Context Type (ckgr9)</v>
      </c>
      <c r="G183" s="129" t="s">
        <v>24</v>
      </c>
      <c r="H183" s="129" t="s">
        <v>25</v>
      </c>
      <c r="I183" s="132" t="str">
        <f t="shared" si="17"/>
        <v>Provenance (ckgP1)</v>
      </c>
      <c r="J183" s="75" t="s">
        <v>152</v>
      </c>
      <c r="K183" s="75" t="s">
        <v>153</v>
      </c>
      <c r="L183" s="36"/>
    </row>
    <row r="184">
      <c r="A184" s="178" t="str">
        <f t="shared" si="1"/>
        <v>Q801WDK4a-183</v>
      </c>
      <c r="B184" s="179" t="s">
        <v>750</v>
      </c>
      <c r="C184" s="179" t="str">
        <f t="shared" si="2"/>
        <v>Q801WDK4a-174</v>
      </c>
      <c r="D184" s="179" t="s">
        <v>736</v>
      </c>
      <c r="E184" s="180"/>
      <c r="F184" s="179" t="str">
        <f t="shared" si="3"/>
        <v>Temporal Overlaps (ckgt1)</v>
      </c>
      <c r="G184" s="179" t="s">
        <v>500</v>
      </c>
      <c r="H184" s="179" t="s">
        <v>501</v>
      </c>
      <c r="I184" s="200" t="str">
        <f>IF(K184&lt;&gt;"", CONCATENATE(K184, " (", J184, ")"), CONCATENATE("Q801WDK4a-",MATCH(J184, $B$1:$B$214, 0)-1))</f>
        <v>Q801WDK4a-28</v>
      </c>
      <c r="J184" s="75" t="s">
        <v>514</v>
      </c>
      <c r="L184" s="36"/>
    </row>
    <row r="185">
      <c r="A185" s="133" t="str">
        <f t="shared" si="1"/>
        <v>Q801WDK4a-184</v>
      </c>
      <c r="B185" s="134" t="s">
        <v>751</v>
      </c>
      <c r="C185" s="134" t="str">
        <f t="shared" si="2"/>
        <v>Q801WDK4a-183</v>
      </c>
      <c r="D185" s="134" t="s">
        <v>750</v>
      </c>
      <c r="E185" s="135"/>
      <c r="F185" s="134" t="str">
        <f t="shared" si="3"/>
        <v>ckg:Inferred Context (ckgr3)</v>
      </c>
      <c r="G185" s="134" t="s">
        <v>108</v>
      </c>
      <c r="H185" s="134" t="s">
        <v>109</v>
      </c>
      <c r="I185" s="137" t="str">
        <f t="shared" ref="I185:I194" si="18">IF(K185&lt;&gt;"", CONCATENATE(K185, " (", J185, ")"), J185)</f>
        <v>Temporal (ckgT1)</v>
      </c>
      <c r="J185" s="75" t="s">
        <v>26</v>
      </c>
      <c r="K185" s="75" t="s">
        <v>27</v>
      </c>
      <c r="L185" s="23"/>
    </row>
    <row r="186">
      <c r="A186" s="77" t="str">
        <f t="shared" si="1"/>
        <v>Q801WDK4a-185</v>
      </c>
      <c r="B186" s="78" t="s">
        <v>752</v>
      </c>
      <c r="C186" s="78" t="str">
        <f t="shared" si="2"/>
        <v>Israel (Q801)</v>
      </c>
      <c r="D186" s="78" t="s">
        <v>440</v>
      </c>
      <c r="E186" s="79" t="s">
        <v>465</v>
      </c>
      <c r="F186" s="78" t="str">
        <f t="shared" si="3"/>
        <v>head of state (P35)</v>
      </c>
      <c r="G186" s="78" t="s">
        <v>481</v>
      </c>
      <c r="H186" s="79" t="s">
        <v>482</v>
      </c>
      <c r="I186" s="81" t="str">
        <f t="shared" si="18"/>
        <v>Avraham Burg (Q736237)</v>
      </c>
      <c r="J186" s="75" t="s">
        <v>753</v>
      </c>
      <c r="K186" s="82" t="s">
        <v>754</v>
      </c>
    </row>
    <row r="187">
      <c r="A187" s="105" t="str">
        <f t="shared" si="1"/>
        <v>Q801WDK4a-186</v>
      </c>
      <c r="B187" s="106" t="s">
        <v>755</v>
      </c>
      <c r="C187" s="106" t="str">
        <f t="shared" si="2"/>
        <v>Q801WDK4a-185</v>
      </c>
      <c r="D187" s="106" t="s">
        <v>752</v>
      </c>
      <c r="E187" s="120"/>
      <c r="F187" s="106" t="str">
        <f t="shared" si="3"/>
        <v>determination method (P459)</v>
      </c>
      <c r="G187" s="106" t="s">
        <v>486</v>
      </c>
      <c r="H187" s="107" t="s">
        <v>487</v>
      </c>
      <c r="I187" s="109" t="str">
        <f t="shared" si="18"/>
        <v>article 23(a) of the Basic Law on the President of Israel (Q62153725)</v>
      </c>
      <c r="J187" s="75" t="s">
        <v>598</v>
      </c>
      <c r="K187" s="82" t="s">
        <v>599</v>
      </c>
      <c r="L187" s="16" t="s">
        <v>21</v>
      </c>
    </row>
    <row r="188">
      <c r="A188" s="128" t="str">
        <f t="shared" si="1"/>
        <v>Q801WDK4a-187</v>
      </c>
      <c r="B188" s="129" t="s">
        <v>756</v>
      </c>
      <c r="C188" s="129" t="str">
        <f t="shared" si="2"/>
        <v>Q801WDK4a-186</v>
      </c>
      <c r="D188" s="129" t="s">
        <v>755</v>
      </c>
      <c r="E188" s="130"/>
      <c r="F188" s="129" t="str">
        <f t="shared" si="3"/>
        <v>ckg:Context Type (ckgr9)</v>
      </c>
      <c r="G188" s="129" t="s">
        <v>24</v>
      </c>
      <c r="H188" s="129" t="s">
        <v>25</v>
      </c>
      <c r="I188" s="132" t="str">
        <f t="shared" si="18"/>
        <v>Provenance (ckgP1)</v>
      </c>
      <c r="J188" s="75" t="s">
        <v>152</v>
      </c>
      <c r="K188" s="75" t="s">
        <v>153</v>
      </c>
      <c r="L188" s="36"/>
    </row>
    <row r="189">
      <c r="A189" s="105" t="str">
        <f t="shared" si="1"/>
        <v>Q801WDK4a-188</v>
      </c>
      <c r="B189" s="106" t="s">
        <v>757</v>
      </c>
      <c r="C189" s="106" t="str">
        <f t="shared" si="2"/>
        <v>Q801WDK4a-185</v>
      </c>
      <c r="D189" s="106" t="s">
        <v>752</v>
      </c>
      <c r="E189" s="120"/>
      <c r="F189" s="106" t="str">
        <f t="shared" si="3"/>
        <v>start time (P580)</v>
      </c>
      <c r="G189" s="106" t="s">
        <v>143</v>
      </c>
      <c r="H189" s="107" t="s">
        <v>144</v>
      </c>
      <c r="I189" s="109" t="str">
        <f t="shared" si="18"/>
        <v>^2000-07-12T00:00:00Z/11</v>
      </c>
      <c r="J189" s="75" t="s">
        <v>758</v>
      </c>
      <c r="L189" s="36"/>
    </row>
    <row r="190">
      <c r="A190" s="128" t="str">
        <f t="shared" si="1"/>
        <v>Q801WDK4a-189</v>
      </c>
      <c r="B190" s="129" t="s">
        <v>759</v>
      </c>
      <c r="C190" s="129" t="str">
        <f t="shared" si="2"/>
        <v>Q801WDK4a-188</v>
      </c>
      <c r="D190" s="129" t="s">
        <v>757</v>
      </c>
      <c r="E190" s="130"/>
      <c r="F190" s="129" t="str">
        <f t="shared" si="3"/>
        <v>ckg:Context Type (ckgr9)</v>
      </c>
      <c r="G190" s="129" t="s">
        <v>24</v>
      </c>
      <c r="H190" s="129" t="s">
        <v>25</v>
      </c>
      <c r="I190" s="132" t="str">
        <f t="shared" si="18"/>
        <v>Temporal (ckgT1)</v>
      </c>
      <c r="J190" s="75" t="s">
        <v>26</v>
      </c>
      <c r="K190" s="75" t="s">
        <v>27</v>
      </c>
      <c r="L190" s="36"/>
    </row>
    <row r="191">
      <c r="A191" s="105" t="str">
        <f t="shared" si="1"/>
        <v>Q801WDK4a-190</v>
      </c>
      <c r="B191" s="106" t="s">
        <v>760</v>
      </c>
      <c r="C191" s="106" t="str">
        <f t="shared" si="2"/>
        <v>Q801WDK4a-185</v>
      </c>
      <c r="D191" s="106" t="s">
        <v>752</v>
      </c>
      <c r="E191" s="120"/>
      <c r="F191" s="106" t="str">
        <f t="shared" si="3"/>
        <v>end time (P582)</v>
      </c>
      <c r="G191" s="106" t="s">
        <v>474</v>
      </c>
      <c r="H191" s="107" t="s">
        <v>475</v>
      </c>
      <c r="I191" s="109" t="str">
        <f t="shared" si="18"/>
        <v>^2000-08-01T00:00:00Z/11</v>
      </c>
      <c r="J191" s="75" t="s">
        <v>641</v>
      </c>
      <c r="L191" s="36"/>
    </row>
    <row r="192">
      <c r="A192" s="128" t="str">
        <f t="shared" si="1"/>
        <v>Q801WDK4a-191</v>
      </c>
      <c r="B192" s="129" t="s">
        <v>761</v>
      </c>
      <c r="C192" s="129" t="str">
        <f t="shared" si="2"/>
        <v>Q801WDK4a-190</v>
      </c>
      <c r="D192" s="129" t="s">
        <v>760</v>
      </c>
      <c r="E192" s="130"/>
      <c r="F192" s="129" t="str">
        <f t="shared" si="3"/>
        <v>ckg:Context Type (ckgr9)</v>
      </c>
      <c r="G192" s="129" t="s">
        <v>24</v>
      </c>
      <c r="H192" s="129" t="s">
        <v>25</v>
      </c>
      <c r="I192" s="132" t="str">
        <f t="shared" si="18"/>
        <v>Temporal (ckgT1)</v>
      </c>
      <c r="J192" s="75" t="s">
        <v>26</v>
      </c>
      <c r="K192" s="75" t="s">
        <v>27</v>
      </c>
      <c r="L192" s="36"/>
    </row>
    <row r="193">
      <c r="A193" s="83" t="str">
        <f t="shared" si="1"/>
        <v>Q801WDK4a-192</v>
      </c>
      <c r="B193" s="84" t="s">
        <v>762</v>
      </c>
      <c r="C193" s="84" t="str">
        <f t="shared" si="2"/>
        <v>Q801WDK4a-185</v>
      </c>
      <c r="D193" s="84" t="s">
        <v>752</v>
      </c>
      <c r="E193" s="85"/>
      <c r="F193" s="84" t="str">
        <f t="shared" si="3"/>
        <v>statement is subject of (P805)</v>
      </c>
      <c r="G193" s="84" t="s">
        <v>274</v>
      </c>
      <c r="H193" s="87" t="s">
        <v>275</v>
      </c>
      <c r="I193" s="88" t="str">
        <f t="shared" si="18"/>
        <v>unknown</v>
      </c>
      <c r="J193" s="75" t="s">
        <v>20</v>
      </c>
      <c r="L193" s="36"/>
    </row>
    <row r="194">
      <c r="A194" s="128" t="str">
        <f t="shared" si="1"/>
        <v>Q801WDK4a-193</v>
      </c>
      <c r="B194" s="129" t="s">
        <v>763</v>
      </c>
      <c r="C194" s="129" t="str">
        <f t="shared" si="2"/>
        <v>Q801WDK4a-192</v>
      </c>
      <c r="D194" s="129" t="s">
        <v>762</v>
      </c>
      <c r="E194" s="130"/>
      <c r="F194" s="129" t="str">
        <f t="shared" si="3"/>
        <v>ckg:Context Type (ckgr9)</v>
      </c>
      <c r="G194" s="129" t="s">
        <v>24</v>
      </c>
      <c r="H194" s="129" t="s">
        <v>25</v>
      </c>
      <c r="I194" s="132" t="str">
        <f t="shared" si="18"/>
        <v>Provenance (ckgP1)</v>
      </c>
      <c r="J194" s="75" t="s">
        <v>152</v>
      </c>
      <c r="K194" s="75" t="s">
        <v>153</v>
      </c>
      <c r="L194" s="36"/>
    </row>
    <row r="195">
      <c r="A195" s="178" t="str">
        <f t="shared" si="1"/>
        <v>Q801WDK4a-194</v>
      </c>
      <c r="B195" s="179" t="s">
        <v>764</v>
      </c>
      <c r="C195" s="179" t="str">
        <f t="shared" si="2"/>
        <v>Q801WDK4a-185</v>
      </c>
      <c r="D195" s="179" t="s">
        <v>752</v>
      </c>
      <c r="E195" s="180"/>
      <c r="F195" s="179" t="str">
        <f t="shared" si="3"/>
        <v>Temporal Overlaps (ckgt1)</v>
      </c>
      <c r="G195" s="179" t="s">
        <v>500</v>
      </c>
      <c r="H195" s="179" t="s">
        <v>501</v>
      </c>
      <c r="I195" s="200" t="str">
        <f>IF(K195&lt;&gt;"", CONCATENATE(K195, " (", J195, ")"), CONCATENATE("Q801WDK4a-",MATCH(J195, $B$1:$B$214, 0)-1))</f>
        <v>Q801WDK4a-28</v>
      </c>
      <c r="J195" s="75" t="s">
        <v>514</v>
      </c>
      <c r="L195" s="36"/>
    </row>
    <row r="196">
      <c r="A196" s="133" t="str">
        <f t="shared" si="1"/>
        <v>Q801WDK4a-195</v>
      </c>
      <c r="B196" s="134" t="s">
        <v>765</v>
      </c>
      <c r="C196" s="134" t="str">
        <f t="shared" si="2"/>
        <v>Q801WDK4a-194</v>
      </c>
      <c r="D196" s="134" t="s">
        <v>764</v>
      </c>
      <c r="E196" s="135"/>
      <c r="F196" s="134" t="str">
        <f t="shared" si="3"/>
        <v>ckg:Inferred Context (ckgr3)</v>
      </c>
      <c r="G196" s="134" t="s">
        <v>108</v>
      </c>
      <c r="H196" s="134" t="s">
        <v>109</v>
      </c>
      <c r="I196" s="137" t="str">
        <f t="shared" ref="I196:I205" si="19">IF(K196&lt;&gt;"", CONCATENATE(K196, " (", J196, ")"), J196)</f>
        <v>Temporal (ckgT1)</v>
      </c>
      <c r="J196" s="75" t="s">
        <v>26</v>
      </c>
      <c r="K196" s="75" t="s">
        <v>27</v>
      </c>
      <c r="L196" s="23"/>
    </row>
    <row r="197">
      <c r="A197" s="77" t="str">
        <f t="shared" si="1"/>
        <v>Q801WDK4a-196</v>
      </c>
      <c r="B197" s="78" t="s">
        <v>766</v>
      </c>
      <c r="C197" s="78" t="str">
        <f t="shared" si="2"/>
        <v>Israel (Q801)</v>
      </c>
      <c r="D197" s="78" t="s">
        <v>440</v>
      </c>
      <c r="E197" s="79" t="s">
        <v>465</v>
      </c>
      <c r="F197" s="78" t="str">
        <f t="shared" si="3"/>
        <v>head of state (P35)</v>
      </c>
      <c r="G197" s="78" t="s">
        <v>481</v>
      </c>
      <c r="H197" s="79" t="s">
        <v>482</v>
      </c>
      <c r="I197" s="81" t="str">
        <f t="shared" si="19"/>
        <v>Yosef Sprinzak (Q974766)</v>
      </c>
      <c r="J197" s="75" t="s">
        <v>767</v>
      </c>
      <c r="K197" s="82" t="s">
        <v>768</v>
      </c>
    </row>
    <row r="198">
      <c r="A198" s="105" t="str">
        <f t="shared" si="1"/>
        <v>Q801WDK4a-197</v>
      </c>
      <c r="B198" s="106" t="s">
        <v>769</v>
      </c>
      <c r="C198" s="106" t="str">
        <f t="shared" si="2"/>
        <v>Q801WDK4a-196</v>
      </c>
      <c r="D198" s="106" t="s">
        <v>766</v>
      </c>
      <c r="E198" s="120"/>
      <c r="F198" s="106" t="str">
        <f t="shared" si="3"/>
        <v>determination method (P459)</v>
      </c>
      <c r="G198" s="106" t="s">
        <v>486</v>
      </c>
      <c r="H198" s="107" t="s">
        <v>487</v>
      </c>
      <c r="I198" s="109" t="str">
        <f t="shared" si="19"/>
        <v>article 23(a) of the Basic Law on the President of Israel (Q62153725)</v>
      </c>
      <c r="J198" s="75" t="s">
        <v>598</v>
      </c>
      <c r="K198" s="82" t="s">
        <v>599</v>
      </c>
      <c r="L198" s="16" t="s">
        <v>21</v>
      </c>
    </row>
    <row r="199">
      <c r="A199" s="128" t="str">
        <f t="shared" si="1"/>
        <v>Q801WDK4a-198</v>
      </c>
      <c r="B199" s="129" t="s">
        <v>770</v>
      </c>
      <c r="C199" s="129" t="str">
        <f t="shared" si="2"/>
        <v>Q801WDK4a-197</v>
      </c>
      <c r="D199" s="129" t="s">
        <v>769</v>
      </c>
      <c r="E199" s="130"/>
      <c r="F199" s="129" t="str">
        <f t="shared" si="3"/>
        <v>ckg:Context Type (ckgr9)</v>
      </c>
      <c r="G199" s="129" t="s">
        <v>24</v>
      </c>
      <c r="H199" s="129" t="s">
        <v>25</v>
      </c>
      <c r="I199" s="132" t="str">
        <f t="shared" si="19"/>
        <v>Provenance (ckgP1)</v>
      </c>
      <c r="J199" s="75" t="s">
        <v>152</v>
      </c>
      <c r="K199" s="75" t="s">
        <v>153</v>
      </c>
      <c r="L199" s="36"/>
    </row>
    <row r="200">
      <c r="A200" s="105" t="str">
        <f t="shared" si="1"/>
        <v>Q801WDK4a-199</v>
      </c>
      <c r="B200" s="106" t="s">
        <v>771</v>
      </c>
      <c r="C200" s="106" t="str">
        <f t="shared" si="2"/>
        <v>Q801WDK4a-196</v>
      </c>
      <c r="D200" s="106" t="s">
        <v>766</v>
      </c>
      <c r="E200" s="120"/>
      <c r="F200" s="106" t="str">
        <f t="shared" si="3"/>
        <v>start time (P580)</v>
      </c>
      <c r="G200" s="106" t="s">
        <v>143</v>
      </c>
      <c r="H200" s="107" t="s">
        <v>144</v>
      </c>
      <c r="I200" s="109" t="str">
        <f t="shared" si="19"/>
        <v>^1952-11-09T00:00:00Z/11</v>
      </c>
      <c r="J200" s="75" t="s">
        <v>625</v>
      </c>
      <c r="L200" s="36"/>
    </row>
    <row r="201">
      <c r="A201" s="128" t="str">
        <f t="shared" si="1"/>
        <v>Q801WDK4a-200</v>
      </c>
      <c r="B201" s="129" t="s">
        <v>772</v>
      </c>
      <c r="C201" s="129" t="str">
        <f t="shared" si="2"/>
        <v>Q801WDK4a-199</v>
      </c>
      <c r="D201" s="129" t="s">
        <v>771</v>
      </c>
      <c r="E201" s="130"/>
      <c r="F201" s="129" t="str">
        <f t="shared" si="3"/>
        <v>ckg:Context Type (ckgr9)</v>
      </c>
      <c r="G201" s="129" t="s">
        <v>24</v>
      </c>
      <c r="H201" s="129" t="s">
        <v>25</v>
      </c>
      <c r="I201" s="132" t="str">
        <f t="shared" si="19"/>
        <v>Temporal (ckgT1)</v>
      </c>
      <c r="J201" s="75" t="s">
        <v>26</v>
      </c>
      <c r="K201" s="75" t="s">
        <v>27</v>
      </c>
      <c r="L201" s="36"/>
    </row>
    <row r="202">
      <c r="A202" s="105" t="str">
        <f t="shared" si="1"/>
        <v>Q801WDK4a-201</v>
      </c>
      <c r="B202" s="106" t="s">
        <v>773</v>
      </c>
      <c r="C202" s="106" t="str">
        <f t="shared" si="2"/>
        <v>Q801WDK4a-196</v>
      </c>
      <c r="D202" s="106" t="s">
        <v>766</v>
      </c>
      <c r="E202" s="120"/>
      <c r="F202" s="106" t="str">
        <f t="shared" si="3"/>
        <v>end time (P582)</v>
      </c>
      <c r="G202" s="106" t="s">
        <v>474</v>
      </c>
      <c r="H202" s="107" t="s">
        <v>475</v>
      </c>
      <c r="I202" s="109" t="str">
        <f t="shared" si="19"/>
        <v>^1952-12-10T00:00:00Z/11</v>
      </c>
      <c r="J202" s="75" t="s">
        <v>774</v>
      </c>
      <c r="L202" s="36"/>
    </row>
    <row r="203">
      <c r="A203" s="128" t="str">
        <f t="shared" si="1"/>
        <v>Q801WDK4a-202</v>
      </c>
      <c r="B203" s="129" t="s">
        <v>775</v>
      </c>
      <c r="C203" s="129" t="str">
        <f t="shared" si="2"/>
        <v>Q801WDK4a-201</v>
      </c>
      <c r="D203" s="129" t="s">
        <v>773</v>
      </c>
      <c r="E203" s="130"/>
      <c r="F203" s="129" t="str">
        <f t="shared" si="3"/>
        <v>ckg:Context Type (ckgr9)</v>
      </c>
      <c r="G203" s="129" t="s">
        <v>24</v>
      </c>
      <c r="H203" s="129" t="s">
        <v>25</v>
      </c>
      <c r="I203" s="132" t="str">
        <f t="shared" si="19"/>
        <v>Temporal (ckgT1)</v>
      </c>
      <c r="J203" s="75" t="s">
        <v>26</v>
      </c>
      <c r="K203" s="75" t="s">
        <v>27</v>
      </c>
      <c r="L203" s="36"/>
    </row>
    <row r="204">
      <c r="A204" s="83" t="str">
        <f t="shared" si="1"/>
        <v>Q801WDK4a-203</v>
      </c>
      <c r="B204" s="84" t="s">
        <v>776</v>
      </c>
      <c r="C204" s="84" t="str">
        <f t="shared" si="2"/>
        <v>Q801WDK4a-196</v>
      </c>
      <c r="D204" s="84" t="s">
        <v>766</v>
      </c>
      <c r="E204" s="85"/>
      <c r="F204" s="84" t="str">
        <f t="shared" si="3"/>
        <v>statement is subject of (P805)</v>
      </c>
      <c r="G204" s="84" t="s">
        <v>274</v>
      </c>
      <c r="H204" s="87" t="s">
        <v>275</v>
      </c>
      <c r="I204" s="88" t="str">
        <f t="shared" si="19"/>
        <v>unknown</v>
      </c>
      <c r="J204" s="75" t="s">
        <v>20</v>
      </c>
      <c r="L204" s="36"/>
    </row>
    <row r="205">
      <c r="A205" s="128" t="str">
        <f t="shared" si="1"/>
        <v>Q801WDK4a-204</v>
      </c>
      <c r="B205" s="129" t="s">
        <v>777</v>
      </c>
      <c r="C205" s="129" t="str">
        <f t="shared" si="2"/>
        <v>Q801WDK4a-203</v>
      </c>
      <c r="D205" s="129" t="s">
        <v>776</v>
      </c>
      <c r="E205" s="130"/>
      <c r="F205" s="129" t="str">
        <f t="shared" si="3"/>
        <v>ckg:Context Type (ckgr9)</v>
      </c>
      <c r="G205" s="129" t="s">
        <v>24</v>
      </c>
      <c r="H205" s="129" t="s">
        <v>25</v>
      </c>
      <c r="I205" s="132" t="str">
        <f t="shared" si="19"/>
        <v>Provenance (ckgP1)</v>
      </c>
      <c r="J205" s="75" t="s">
        <v>152</v>
      </c>
      <c r="K205" s="75" t="s">
        <v>153</v>
      </c>
      <c r="L205" s="36"/>
    </row>
    <row r="206">
      <c r="A206" s="178" t="str">
        <f t="shared" si="1"/>
        <v>Q801WDK4a-205</v>
      </c>
      <c r="B206" s="179" t="s">
        <v>778</v>
      </c>
      <c r="C206" s="179" t="str">
        <f t="shared" si="2"/>
        <v>Q801WDK4a-196</v>
      </c>
      <c r="D206" s="179" t="s">
        <v>766</v>
      </c>
      <c r="E206" s="180"/>
      <c r="F206" s="179" t="str">
        <f t="shared" si="3"/>
        <v>Temporal Overlaps (ckgt1)</v>
      </c>
      <c r="G206" s="179" t="s">
        <v>500</v>
      </c>
      <c r="H206" s="179" t="s">
        <v>501</v>
      </c>
      <c r="I206" s="200" t="str">
        <f>IF(K206&lt;&gt;"", CONCATENATE(K206, " (", J206, ")"), CONCATENATE("Q801WDK4a-",MATCH(J206, $B$1:$B$214, 0)-1))</f>
        <v>Q801WDK4a-28</v>
      </c>
      <c r="J206" s="75" t="s">
        <v>514</v>
      </c>
      <c r="L206" s="36"/>
    </row>
    <row r="207">
      <c r="A207" s="128" t="str">
        <f t="shared" si="1"/>
        <v>Q801WDK4a-206</v>
      </c>
      <c r="B207" s="129" t="s">
        <v>779</v>
      </c>
      <c r="C207" s="129" t="str">
        <f t="shared" si="2"/>
        <v>Q801WDK4a-205</v>
      </c>
      <c r="D207" s="129" t="s">
        <v>778</v>
      </c>
      <c r="E207" s="130"/>
      <c r="F207" s="129" t="str">
        <f t="shared" si="3"/>
        <v>ckg:Inferred Context (ckgr3)</v>
      </c>
      <c r="G207" s="129" t="s">
        <v>108</v>
      </c>
      <c r="H207" s="129" t="s">
        <v>109</v>
      </c>
      <c r="I207" s="132" t="str">
        <f t="shared" ref="I207:I214" si="20">IF(K207&lt;&gt;"", CONCATENATE(K207, " (", J207, ")"), J207)</f>
        <v>Temporal (ckgT1)</v>
      </c>
      <c r="J207" s="75" t="s">
        <v>26</v>
      </c>
      <c r="K207" s="75" t="s">
        <v>27</v>
      </c>
      <c r="L207" s="23"/>
    </row>
    <row r="208">
      <c r="A208" s="77" t="str">
        <f t="shared" si="1"/>
        <v>Q801WDK4a-207</v>
      </c>
      <c r="B208" s="78" t="s">
        <v>780</v>
      </c>
      <c r="C208" s="78" t="str">
        <f t="shared" si="2"/>
        <v>Israel (Q801)</v>
      </c>
      <c r="D208" s="78" t="s">
        <v>440</v>
      </c>
      <c r="E208" s="79" t="s">
        <v>465</v>
      </c>
      <c r="F208" s="78" t="str">
        <f t="shared" si="3"/>
        <v>head of state (P35)</v>
      </c>
      <c r="G208" s="78" t="s">
        <v>481</v>
      </c>
      <c r="H208" s="79" t="s">
        <v>482</v>
      </c>
      <c r="I208" s="81" t="str">
        <f t="shared" si="20"/>
        <v>Isaac Herzog (Q983258)</v>
      </c>
      <c r="J208" s="75" t="s">
        <v>781</v>
      </c>
      <c r="K208" s="82" t="s">
        <v>782</v>
      </c>
    </row>
    <row r="209">
      <c r="A209" s="105" t="str">
        <f t="shared" si="1"/>
        <v>Q801WDK4a-208</v>
      </c>
      <c r="B209" s="106" t="s">
        <v>783</v>
      </c>
      <c r="C209" s="106" t="str">
        <f t="shared" si="2"/>
        <v>Q801WDK4a-207</v>
      </c>
      <c r="D209" s="106" t="s">
        <v>780</v>
      </c>
      <c r="E209" s="120"/>
      <c r="F209" s="106" t="str">
        <f t="shared" si="3"/>
        <v>determination method (P459)</v>
      </c>
      <c r="G209" s="106" t="s">
        <v>486</v>
      </c>
      <c r="H209" s="107" t="s">
        <v>487</v>
      </c>
      <c r="I209" s="109" t="str">
        <f t="shared" si="20"/>
        <v>2021 Israeli presidential election (Q86757694)</v>
      </c>
      <c r="J209" s="75" t="s">
        <v>784</v>
      </c>
      <c r="K209" s="82" t="s">
        <v>785</v>
      </c>
      <c r="L209" s="16" t="s">
        <v>21</v>
      </c>
    </row>
    <row r="210">
      <c r="A210" s="128" t="str">
        <f t="shared" si="1"/>
        <v>Q801WDK4a-209</v>
      </c>
      <c r="B210" s="129" t="s">
        <v>786</v>
      </c>
      <c r="C210" s="129" t="str">
        <f t="shared" si="2"/>
        <v>Q801WDK4a-208</v>
      </c>
      <c r="D210" s="129" t="s">
        <v>783</v>
      </c>
      <c r="E210" s="130"/>
      <c r="F210" s="129" t="str">
        <f t="shared" si="3"/>
        <v>ckg:Context Type (ckgr9)</v>
      </c>
      <c r="G210" s="129" t="s">
        <v>24</v>
      </c>
      <c r="H210" s="129" t="s">
        <v>25</v>
      </c>
      <c r="I210" s="132" t="str">
        <f t="shared" si="20"/>
        <v>Provenance (ckgP1)</v>
      </c>
      <c r="J210" s="75" t="s">
        <v>152</v>
      </c>
      <c r="K210" s="75" t="s">
        <v>153</v>
      </c>
      <c r="L210" s="36"/>
    </row>
    <row r="211">
      <c r="A211" s="105" t="str">
        <f t="shared" si="1"/>
        <v>Q801WDK4a-210</v>
      </c>
      <c r="B211" s="106" t="s">
        <v>787</v>
      </c>
      <c r="C211" s="106" t="str">
        <f t="shared" si="2"/>
        <v>Q801WDK4a-207</v>
      </c>
      <c r="D211" s="106" t="s">
        <v>780</v>
      </c>
      <c r="E211" s="120"/>
      <c r="F211" s="106" t="str">
        <f t="shared" si="3"/>
        <v>start time (P580)</v>
      </c>
      <c r="G211" s="106" t="s">
        <v>143</v>
      </c>
      <c r="H211" s="107" t="s">
        <v>144</v>
      </c>
      <c r="I211" s="109" t="str">
        <f t="shared" si="20"/>
        <v>^2021-07-07T00:00:00Z/11</v>
      </c>
      <c r="J211" s="75" t="s">
        <v>730</v>
      </c>
      <c r="L211" s="36"/>
    </row>
    <row r="212">
      <c r="A212" s="128" t="str">
        <f t="shared" si="1"/>
        <v>Q801WDK4a-211</v>
      </c>
      <c r="B212" s="129" t="s">
        <v>788</v>
      </c>
      <c r="C212" s="129" t="str">
        <f t="shared" si="2"/>
        <v>Q801WDK4a-210</v>
      </c>
      <c r="D212" s="129" t="s">
        <v>787</v>
      </c>
      <c r="E212" s="130"/>
      <c r="F212" s="129" t="str">
        <f t="shared" si="3"/>
        <v>ckg:Context Type (ckgr9)</v>
      </c>
      <c r="G212" s="129" t="s">
        <v>24</v>
      </c>
      <c r="H212" s="129" t="s">
        <v>25</v>
      </c>
      <c r="I212" s="132" t="str">
        <f t="shared" si="20"/>
        <v>Temporal (ckgT1)</v>
      </c>
      <c r="J212" s="75" t="s">
        <v>26</v>
      </c>
      <c r="K212" s="75" t="s">
        <v>27</v>
      </c>
      <c r="L212" s="36"/>
    </row>
    <row r="213">
      <c r="A213" s="83" t="str">
        <f t="shared" si="1"/>
        <v>Q801WDK4a-212</v>
      </c>
      <c r="B213" s="84" t="s">
        <v>789</v>
      </c>
      <c r="C213" s="84" t="str">
        <f t="shared" si="2"/>
        <v>Q801WDK4a-207</v>
      </c>
      <c r="D213" s="84" t="s">
        <v>780</v>
      </c>
      <c r="E213" s="85"/>
      <c r="F213" s="84" t="str">
        <f t="shared" si="3"/>
        <v>statement is subject of (P805)</v>
      </c>
      <c r="G213" s="84" t="s">
        <v>274</v>
      </c>
      <c r="H213" s="87" t="s">
        <v>275</v>
      </c>
      <c r="I213" s="88" t="str">
        <f t="shared" si="20"/>
        <v>unknown</v>
      </c>
      <c r="J213" s="75" t="s">
        <v>20</v>
      </c>
      <c r="L213" s="36"/>
    </row>
    <row r="214">
      <c r="A214" s="128" t="str">
        <f t="shared" si="1"/>
        <v>Q801WDK4a-213</v>
      </c>
      <c r="B214" s="129" t="s">
        <v>790</v>
      </c>
      <c r="C214" s="129" t="str">
        <f t="shared" si="2"/>
        <v>Q801WDK4a-212</v>
      </c>
      <c r="D214" s="129" t="s">
        <v>789</v>
      </c>
      <c r="E214" s="130"/>
      <c r="F214" s="129" t="str">
        <f t="shared" si="3"/>
        <v>ckg:Context Type (ckgr9)</v>
      </c>
      <c r="G214" s="129" t="s">
        <v>24</v>
      </c>
      <c r="H214" s="129" t="s">
        <v>25</v>
      </c>
      <c r="I214" s="132" t="str">
        <f t="shared" si="20"/>
        <v>Provenance (ckgP1)</v>
      </c>
      <c r="J214" s="75" t="s">
        <v>152</v>
      </c>
      <c r="K214" s="75" t="s">
        <v>153</v>
      </c>
      <c r="L214" s="36"/>
    </row>
    <row r="215">
      <c r="A215" s="178" t="str">
        <f t="shared" si="1"/>
        <v>Q801WDK4a-214</v>
      </c>
      <c r="B215" s="179" t="s">
        <v>791</v>
      </c>
      <c r="C215" s="179" t="str">
        <f t="shared" si="2"/>
        <v>Q801WDK4a-207</v>
      </c>
      <c r="D215" s="179" t="s">
        <v>780</v>
      </c>
      <c r="E215" s="180"/>
      <c r="F215" s="179" t="str">
        <f t="shared" si="3"/>
        <v>Temporal Overlaps (ckgt1)</v>
      </c>
      <c r="G215" s="179" t="s">
        <v>500</v>
      </c>
      <c r="H215" s="179" t="s">
        <v>501</v>
      </c>
      <c r="I215" s="200" t="str">
        <f>IF(K215&lt;&gt;"", CONCATENATE(K215, " (", J215, ")"), CONCATENATE("Q801WDK4a-",MATCH(J215, $B$1:$B$214, 0)-1))</f>
        <v>Q801WDK4a-28</v>
      </c>
      <c r="J215" s="75" t="s">
        <v>514</v>
      </c>
      <c r="L215" s="36"/>
    </row>
    <row r="216">
      <c r="A216" s="133" t="str">
        <f t="shared" si="1"/>
        <v>Q801WDK4a-215</v>
      </c>
      <c r="B216" s="134" t="s">
        <v>792</v>
      </c>
      <c r="C216" s="134" t="str">
        <f>IF(E216&lt;&gt;"", CONCATENATE(E216, " (", D216, ")"), CONCATENATE("Q801WDK4a-",MATCH(D216, $B$1:$B$216, 0)-1))</f>
        <v>Q801WDK4a-214</v>
      </c>
      <c r="D216" s="134" t="s">
        <v>791</v>
      </c>
      <c r="E216" s="135"/>
      <c r="F216" s="134" t="str">
        <f t="shared" si="3"/>
        <v>ckg:Inferred Context (ckgr3)</v>
      </c>
      <c r="G216" s="134" t="s">
        <v>108</v>
      </c>
      <c r="H216" s="134" t="s">
        <v>109</v>
      </c>
      <c r="I216" s="137" t="str">
        <f>IF(K216&lt;&gt;"", CONCATENATE(K216, " (", J216, ")"), J216)</f>
        <v>Temporal (ckgT1)</v>
      </c>
      <c r="J216" s="75" t="s">
        <v>26</v>
      </c>
      <c r="K216" s="75" t="s">
        <v>27</v>
      </c>
      <c r="L216" s="23"/>
    </row>
    <row r="217">
      <c r="J217" s="75"/>
    </row>
    <row r="218">
      <c r="J218" s="75"/>
      <c r="K218" s="75"/>
    </row>
    <row r="219">
      <c r="A219" s="77" t="str">
        <f t="shared" ref="A219:A347" si="21">CONCATENATE("Q801WDK4b-",ROW()-1)</f>
        <v>Q801WDK4b-218</v>
      </c>
      <c r="B219" s="78" t="s">
        <v>793</v>
      </c>
      <c r="C219" s="78" t="str">
        <f t="shared" ref="C219:C347" si="22">IF(E219&lt;&gt;"", CONCATENATE(E219, " (", D219, ")"), CONCATENATE("Q801WDK4b-",MATCH(D219, $B$219:$B$347, 0)-1))</f>
        <v>Israel (Q801)</v>
      </c>
      <c r="D219" s="78" t="s">
        <v>440</v>
      </c>
      <c r="E219" s="79" t="s">
        <v>465</v>
      </c>
      <c r="F219" s="78" t="str">
        <f t="shared" ref="F219:F347" si="23">CONCATENATE(H219, " (", G219, ")")</f>
        <v>office held by head of government (P1313)</v>
      </c>
      <c r="G219" s="78" t="s">
        <v>794</v>
      </c>
      <c r="H219" s="79" t="s">
        <v>795</v>
      </c>
      <c r="I219" s="201" t="str">
        <f t="shared" ref="I219:I347" si="24">IF(K219&lt;&gt;"", CONCATENATE(K219, " (", J219, ")"), J219)</f>
        <v>Prime Minister of Israel (Q208487)</v>
      </c>
      <c r="J219" s="75" t="s">
        <v>796</v>
      </c>
      <c r="K219" s="82" t="s">
        <v>797</v>
      </c>
    </row>
    <row r="220">
      <c r="A220" s="83" t="str">
        <f t="shared" si="21"/>
        <v>Q801WDK4b-219</v>
      </c>
      <c r="B220" s="84" t="s">
        <v>798</v>
      </c>
      <c r="C220" s="84" t="str">
        <f t="shared" si="22"/>
        <v>Q801WDK4b-0</v>
      </c>
      <c r="D220" s="84" t="s">
        <v>793</v>
      </c>
      <c r="E220" s="85"/>
      <c r="F220" s="84" t="str">
        <f t="shared" si="23"/>
        <v>start time (P580)</v>
      </c>
      <c r="G220" s="84" t="s">
        <v>143</v>
      </c>
      <c r="H220" s="87" t="s">
        <v>144</v>
      </c>
      <c r="I220" s="88" t="str">
        <f t="shared" si="24"/>
        <v>unknown</v>
      </c>
      <c r="J220" s="75" t="s">
        <v>20</v>
      </c>
      <c r="L220" s="16" t="s">
        <v>21</v>
      </c>
    </row>
    <row r="221">
      <c r="A221" s="128" t="str">
        <f t="shared" si="21"/>
        <v>Q801WDK4b-220</v>
      </c>
      <c r="B221" s="129" t="s">
        <v>799</v>
      </c>
      <c r="C221" s="129" t="str">
        <f t="shared" si="22"/>
        <v>Q801WDK4b-1</v>
      </c>
      <c r="D221" s="129" t="s">
        <v>798</v>
      </c>
      <c r="E221" s="130"/>
      <c r="F221" s="129" t="str">
        <f t="shared" si="23"/>
        <v>ckg:Context Type (ckgr9)</v>
      </c>
      <c r="G221" s="129" t="s">
        <v>24</v>
      </c>
      <c r="H221" s="129" t="s">
        <v>25</v>
      </c>
      <c r="I221" s="132" t="str">
        <f t="shared" si="24"/>
        <v>Temporal (ckgT1)</v>
      </c>
      <c r="J221" s="75" t="s">
        <v>26</v>
      </c>
      <c r="K221" s="75" t="s">
        <v>27</v>
      </c>
      <c r="L221" s="36"/>
    </row>
    <row r="222">
      <c r="A222" s="83" t="str">
        <f t="shared" si="21"/>
        <v>Q801WDK4b-221</v>
      </c>
      <c r="B222" s="84" t="s">
        <v>800</v>
      </c>
      <c r="C222" s="84" t="str">
        <f t="shared" si="22"/>
        <v>Q801WDK4b-0</v>
      </c>
      <c r="D222" s="84" t="s">
        <v>793</v>
      </c>
      <c r="E222" s="85"/>
      <c r="F222" s="84" t="str">
        <f t="shared" si="23"/>
        <v>statement is subject of (P805)</v>
      </c>
      <c r="G222" s="84" t="s">
        <v>274</v>
      </c>
      <c r="H222" s="87" t="s">
        <v>275</v>
      </c>
      <c r="I222" s="88" t="str">
        <f t="shared" si="24"/>
        <v>unknown</v>
      </c>
      <c r="J222" s="75" t="s">
        <v>20</v>
      </c>
      <c r="L222" s="36"/>
    </row>
    <row r="223">
      <c r="A223" s="133" t="str">
        <f t="shared" si="21"/>
        <v>Q801WDK4b-222</v>
      </c>
      <c r="B223" s="134" t="s">
        <v>801</v>
      </c>
      <c r="C223" s="134" t="str">
        <f t="shared" si="22"/>
        <v>Q801WDK4b-3</v>
      </c>
      <c r="D223" s="134" t="s">
        <v>800</v>
      </c>
      <c r="E223" s="135"/>
      <c r="F223" s="134" t="str">
        <f t="shared" si="23"/>
        <v>ckg:Context Type (ckgr9)</v>
      </c>
      <c r="G223" s="134" t="s">
        <v>24</v>
      </c>
      <c r="H223" s="134" t="s">
        <v>25</v>
      </c>
      <c r="I223" s="137" t="str">
        <f t="shared" si="24"/>
        <v>Provenance (ckgP1)</v>
      </c>
      <c r="J223" s="75" t="s">
        <v>152</v>
      </c>
      <c r="K223" s="75" t="s">
        <v>153</v>
      </c>
      <c r="L223" s="23"/>
    </row>
    <row r="224">
      <c r="A224" s="77" t="str">
        <f t="shared" si="21"/>
        <v>Q801WDK4b-223</v>
      </c>
      <c r="B224" s="78" t="s">
        <v>802</v>
      </c>
      <c r="C224" s="78" t="str">
        <f t="shared" si="22"/>
        <v>Israel (Q801)</v>
      </c>
      <c r="D224" s="78" t="s">
        <v>440</v>
      </c>
      <c r="E224" s="79" t="s">
        <v>465</v>
      </c>
      <c r="F224" s="78" t="str">
        <f t="shared" si="23"/>
        <v>head of government (P6)</v>
      </c>
      <c r="G224" s="78" t="s">
        <v>803</v>
      </c>
      <c r="H224" s="79" t="s">
        <v>804</v>
      </c>
      <c r="I224" s="81" t="str">
        <f t="shared" si="24"/>
        <v>Ehud Barak (Q125731)</v>
      </c>
      <c r="J224" s="75" t="s">
        <v>805</v>
      </c>
      <c r="K224" s="82" t="s">
        <v>806</v>
      </c>
      <c r="L224" s="127"/>
    </row>
    <row r="225">
      <c r="A225" s="105" t="str">
        <f t="shared" si="21"/>
        <v>Q801WDK4b-224</v>
      </c>
      <c r="B225" s="106" t="s">
        <v>807</v>
      </c>
      <c r="C225" s="106" t="str">
        <f t="shared" si="22"/>
        <v>Q801WDK4b-5</v>
      </c>
      <c r="D225" s="106" t="s">
        <v>802</v>
      </c>
      <c r="E225" s="120"/>
      <c r="F225" s="106" t="str">
        <f t="shared" si="23"/>
        <v>start time (P580)</v>
      </c>
      <c r="G225" s="106" t="s">
        <v>143</v>
      </c>
      <c r="H225" s="107" t="s">
        <v>144</v>
      </c>
      <c r="I225" s="109" t="str">
        <f t="shared" si="24"/>
        <v>^1999-07-06T00:00:00Z/11</v>
      </c>
      <c r="J225" s="75" t="s">
        <v>808</v>
      </c>
      <c r="L225" s="16" t="s">
        <v>21</v>
      </c>
    </row>
    <row r="226">
      <c r="A226" s="128" t="str">
        <f t="shared" si="21"/>
        <v>Q801WDK4b-225</v>
      </c>
      <c r="B226" s="129" t="s">
        <v>809</v>
      </c>
      <c r="C226" s="129" t="str">
        <f t="shared" si="22"/>
        <v>Q801WDK4b-6</v>
      </c>
      <c r="D226" s="129" t="s">
        <v>807</v>
      </c>
      <c r="E226" s="130"/>
      <c r="F226" s="129" t="str">
        <f t="shared" si="23"/>
        <v>ckg:Context Type (ckgr9)</v>
      </c>
      <c r="G226" s="129" t="s">
        <v>24</v>
      </c>
      <c r="H226" s="129" t="s">
        <v>25</v>
      </c>
      <c r="I226" s="132" t="str">
        <f t="shared" si="24"/>
        <v>Temporal (ckgT1)</v>
      </c>
      <c r="J226" s="75" t="s">
        <v>26</v>
      </c>
      <c r="K226" s="75" t="s">
        <v>27</v>
      </c>
      <c r="L226" s="36"/>
    </row>
    <row r="227">
      <c r="A227" s="105" t="str">
        <f t="shared" si="21"/>
        <v>Q801WDK4b-226</v>
      </c>
      <c r="B227" s="106" t="s">
        <v>810</v>
      </c>
      <c r="C227" s="106" t="str">
        <f t="shared" si="22"/>
        <v>Q801WDK4b-5</v>
      </c>
      <c r="D227" s="106" t="s">
        <v>802</v>
      </c>
      <c r="E227" s="120"/>
      <c r="F227" s="106" t="str">
        <f t="shared" si="23"/>
        <v>end time (P582)</v>
      </c>
      <c r="G227" s="106" t="s">
        <v>474</v>
      </c>
      <c r="H227" s="107" t="s">
        <v>475</v>
      </c>
      <c r="I227" s="109" t="str">
        <f t="shared" si="24"/>
        <v>^2001-03-07T00:00:00Z/11</v>
      </c>
      <c r="J227" s="75" t="s">
        <v>811</v>
      </c>
      <c r="L227" s="36"/>
    </row>
    <row r="228">
      <c r="A228" s="128" t="str">
        <f t="shared" si="21"/>
        <v>Q801WDK4b-227</v>
      </c>
      <c r="B228" s="129" t="s">
        <v>812</v>
      </c>
      <c r="C228" s="129" t="str">
        <f t="shared" si="22"/>
        <v>Q801WDK4b-8</v>
      </c>
      <c r="D228" s="129" t="s">
        <v>810</v>
      </c>
      <c r="E228" s="130"/>
      <c r="F228" s="129" t="str">
        <f t="shared" si="23"/>
        <v>ckg:Context Type (ckgr9)</v>
      </c>
      <c r="G228" s="129" t="s">
        <v>24</v>
      </c>
      <c r="H228" s="129" t="s">
        <v>25</v>
      </c>
      <c r="I228" s="132" t="str">
        <f t="shared" si="24"/>
        <v>Temporal (ckgT1)</v>
      </c>
      <c r="J228" s="75" t="s">
        <v>26</v>
      </c>
      <c r="K228" s="75" t="s">
        <v>27</v>
      </c>
      <c r="L228" s="36"/>
    </row>
    <row r="229">
      <c r="A229" s="83" t="str">
        <f t="shared" si="21"/>
        <v>Q801WDK4b-228</v>
      </c>
      <c r="B229" s="84" t="s">
        <v>813</v>
      </c>
      <c r="C229" s="84" t="str">
        <f t="shared" si="22"/>
        <v>Q801WDK4b-5</v>
      </c>
      <c r="D229" s="84" t="s">
        <v>802</v>
      </c>
      <c r="E229" s="85"/>
      <c r="F229" s="84" t="str">
        <f t="shared" si="23"/>
        <v>statement is subject of (P805)</v>
      </c>
      <c r="G229" s="84" t="s">
        <v>274</v>
      </c>
      <c r="H229" s="87" t="s">
        <v>275</v>
      </c>
      <c r="I229" s="88" t="str">
        <f t="shared" si="24"/>
        <v>unknown</v>
      </c>
      <c r="J229" s="75" t="s">
        <v>20</v>
      </c>
      <c r="L229" s="36"/>
    </row>
    <row r="230">
      <c r="A230" s="133" t="str">
        <f t="shared" si="21"/>
        <v>Q801WDK4b-229</v>
      </c>
      <c r="B230" s="134" t="s">
        <v>814</v>
      </c>
      <c r="C230" s="134" t="str">
        <f t="shared" si="22"/>
        <v>Q801WDK4b-10</v>
      </c>
      <c r="D230" s="134" t="s">
        <v>813</v>
      </c>
      <c r="E230" s="135"/>
      <c r="F230" s="134" t="str">
        <f t="shared" si="23"/>
        <v>ckg:Context Type (ckgr9)</v>
      </c>
      <c r="G230" s="134" t="s">
        <v>24</v>
      </c>
      <c r="H230" s="134" t="s">
        <v>25</v>
      </c>
      <c r="I230" s="137" t="str">
        <f t="shared" si="24"/>
        <v>Provenance (ckgP1)</v>
      </c>
      <c r="J230" s="75" t="s">
        <v>152</v>
      </c>
      <c r="K230" s="75" t="s">
        <v>153</v>
      </c>
      <c r="L230" s="23"/>
    </row>
    <row r="231">
      <c r="A231" s="77" t="str">
        <f t="shared" si="21"/>
        <v>Q801WDK4b-230</v>
      </c>
      <c r="B231" s="78" t="s">
        <v>815</v>
      </c>
      <c r="C231" s="78" t="str">
        <f t="shared" si="22"/>
        <v>Israel (Q801)</v>
      </c>
      <c r="D231" s="78" t="s">
        <v>440</v>
      </c>
      <c r="E231" s="79" t="s">
        <v>465</v>
      </c>
      <c r="F231" s="78" t="str">
        <f t="shared" si="23"/>
        <v>head of government (P6)</v>
      </c>
      <c r="G231" s="78" t="s">
        <v>803</v>
      </c>
      <c r="H231" s="79" t="s">
        <v>804</v>
      </c>
      <c r="I231" s="81" t="str">
        <f t="shared" si="24"/>
        <v>Menachem Begin (Q130873)</v>
      </c>
      <c r="J231" s="75" t="s">
        <v>816</v>
      </c>
      <c r="K231" s="82" t="s">
        <v>817</v>
      </c>
    </row>
    <row r="232">
      <c r="A232" s="105" t="str">
        <f t="shared" si="21"/>
        <v>Q801WDK4b-231</v>
      </c>
      <c r="B232" s="106" t="s">
        <v>818</v>
      </c>
      <c r="C232" s="106" t="str">
        <f t="shared" si="22"/>
        <v>Q801WDK4b-12</v>
      </c>
      <c r="D232" s="106" t="s">
        <v>815</v>
      </c>
      <c r="E232" s="120"/>
      <c r="F232" s="106" t="str">
        <f t="shared" si="23"/>
        <v>start time (P580)</v>
      </c>
      <c r="G232" s="106" t="s">
        <v>143</v>
      </c>
      <c r="H232" s="107" t="s">
        <v>144</v>
      </c>
      <c r="I232" s="109" t="str">
        <f t="shared" si="24"/>
        <v>^1977-06-20T00:00:00Z/11</v>
      </c>
      <c r="J232" s="75" t="s">
        <v>819</v>
      </c>
      <c r="L232" s="16" t="s">
        <v>21</v>
      </c>
    </row>
    <row r="233">
      <c r="A233" s="128" t="str">
        <f t="shared" si="21"/>
        <v>Q801WDK4b-232</v>
      </c>
      <c r="B233" s="129" t="s">
        <v>820</v>
      </c>
      <c r="C233" s="129" t="str">
        <f t="shared" si="22"/>
        <v>Q801WDK4b-13</v>
      </c>
      <c r="D233" s="129" t="s">
        <v>818</v>
      </c>
      <c r="E233" s="130"/>
      <c r="F233" s="129" t="str">
        <f t="shared" si="23"/>
        <v>ckg:Context Type (ckgr9)</v>
      </c>
      <c r="G233" s="129" t="s">
        <v>24</v>
      </c>
      <c r="H233" s="129" t="s">
        <v>25</v>
      </c>
      <c r="I233" s="132" t="str">
        <f t="shared" si="24"/>
        <v>Temporal (ckgT1)</v>
      </c>
      <c r="J233" s="75" t="s">
        <v>26</v>
      </c>
      <c r="K233" s="75" t="s">
        <v>27</v>
      </c>
      <c r="L233" s="36"/>
    </row>
    <row r="234">
      <c r="A234" s="105" t="str">
        <f t="shared" si="21"/>
        <v>Q801WDK4b-233</v>
      </c>
      <c r="B234" s="106" t="s">
        <v>821</v>
      </c>
      <c r="C234" s="106" t="str">
        <f t="shared" si="22"/>
        <v>Q801WDK4b-12</v>
      </c>
      <c r="D234" s="106" t="s">
        <v>815</v>
      </c>
      <c r="E234" s="120"/>
      <c r="F234" s="106" t="str">
        <f t="shared" si="23"/>
        <v>end time (P582)</v>
      </c>
      <c r="G234" s="106" t="s">
        <v>474</v>
      </c>
      <c r="H234" s="107" t="s">
        <v>475</v>
      </c>
      <c r="I234" s="109" t="str">
        <f t="shared" si="24"/>
        <v>^1983-10-10T00:00:00Z/11</v>
      </c>
      <c r="J234" s="75" t="s">
        <v>822</v>
      </c>
      <c r="L234" s="36"/>
    </row>
    <row r="235">
      <c r="A235" s="128" t="str">
        <f t="shared" si="21"/>
        <v>Q801WDK4b-234</v>
      </c>
      <c r="B235" s="129" t="s">
        <v>823</v>
      </c>
      <c r="C235" s="129" t="str">
        <f t="shared" si="22"/>
        <v>Q801WDK4b-15</v>
      </c>
      <c r="D235" s="129" t="s">
        <v>821</v>
      </c>
      <c r="E235" s="130"/>
      <c r="F235" s="129" t="str">
        <f t="shared" si="23"/>
        <v>ckg:Context Type (ckgr9)</v>
      </c>
      <c r="G235" s="129" t="s">
        <v>24</v>
      </c>
      <c r="H235" s="129" t="s">
        <v>25</v>
      </c>
      <c r="I235" s="132" t="str">
        <f t="shared" si="24"/>
        <v>Temporal (ckgT1)</v>
      </c>
      <c r="J235" s="75" t="s">
        <v>26</v>
      </c>
      <c r="K235" s="75" t="s">
        <v>27</v>
      </c>
      <c r="L235" s="36"/>
    </row>
    <row r="236">
      <c r="A236" s="83" t="str">
        <f t="shared" si="21"/>
        <v>Q801WDK4b-235</v>
      </c>
      <c r="B236" s="84" t="s">
        <v>824</v>
      </c>
      <c r="C236" s="84" t="str">
        <f t="shared" si="22"/>
        <v>Q801WDK4b-12</v>
      </c>
      <c r="D236" s="84" t="s">
        <v>815</v>
      </c>
      <c r="E236" s="85"/>
      <c r="F236" s="84" t="str">
        <f t="shared" si="23"/>
        <v>statement is subject of (P805)</v>
      </c>
      <c r="G236" s="84" t="s">
        <v>274</v>
      </c>
      <c r="H236" s="87" t="s">
        <v>275</v>
      </c>
      <c r="I236" s="88" t="str">
        <f t="shared" si="24"/>
        <v>unknown</v>
      </c>
      <c r="J236" s="75" t="s">
        <v>20</v>
      </c>
      <c r="L236" s="36"/>
    </row>
    <row r="237">
      <c r="A237" s="133" t="str">
        <f t="shared" si="21"/>
        <v>Q801WDK4b-236</v>
      </c>
      <c r="B237" s="134" t="s">
        <v>825</v>
      </c>
      <c r="C237" s="134" t="str">
        <f t="shared" si="22"/>
        <v>Q801WDK4b-17</v>
      </c>
      <c r="D237" s="134" t="s">
        <v>824</v>
      </c>
      <c r="E237" s="135"/>
      <c r="F237" s="134" t="str">
        <f t="shared" si="23"/>
        <v>ckg:Context Type (ckgr9)</v>
      </c>
      <c r="G237" s="134" t="s">
        <v>24</v>
      </c>
      <c r="H237" s="134" t="s">
        <v>25</v>
      </c>
      <c r="I237" s="137" t="str">
        <f t="shared" si="24"/>
        <v>Provenance (ckgP1)</v>
      </c>
      <c r="J237" s="75" t="s">
        <v>152</v>
      </c>
      <c r="K237" s="75" t="s">
        <v>153</v>
      </c>
      <c r="L237" s="23"/>
    </row>
    <row r="238">
      <c r="A238" s="77" t="str">
        <f t="shared" si="21"/>
        <v>Q801WDK4b-237</v>
      </c>
      <c r="B238" s="78" t="s">
        <v>826</v>
      </c>
      <c r="C238" s="78" t="str">
        <f t="shared" si="22"/>
        <v>Israel (Q801)</v>
      </c>
      <c r="D238" s="78" t="s">
        <v>440</v>
      </c>
      <c r="E238" s="79" t="s">
        <v>465</v>
      </c>
      <c r="F238" s="78" t="str">
        <f t="shared" si="23"/>
        <v>head of government (P6)</v>
      </c>
      <c r="G238" s="78" t="s">
        <v>803</v>
      </c>
      <c r="H238" s="79" t="s">
        <v>804</v>
      </c>
      <c r="I238" s="81" t="str">
        <f t="shared" si="24"/>
        <v>Yitzhak Shamir (Q184351)</v>
      </c>
      <c r="J238" s="75" t="s">
        <v>827</v>
      </c>
      <c r="K238" s="82" t="s">
        <v>828</v>
      </c>
    </row>
    <row r="239">
      <c r="A239" s="105" t="str">
        <f t="shared" si="21"/>
        <v>Q801WDK4b-238</v>
      </c>
      <c r="B239" s="106" t="s">
        <v>829</v>
      </c>
      <c r="C239" s="106" t="str">
        <f t="shared" si="22"/>
        <v>Q801WDK4b-19</v>
      </c>
      <c r="D239" s="106" t="s">
        <v>826</v>
      </c>
      <c r="E239" s="120"/>
      <c r="F239" s="106" t="str">
        <f t="shared" si="23"/>
        <v>start time (P580)</v>
      </c>
      <c r="G239" s="106" t="s">
        <v>143</v>
      </c>
      <c r="H239" s="107" t="s">
        <v>144</v>
      </c>
      <c r="I239" s="109" t="str">
        <f t="shared" si="24"/>
        <v>^1986-10-20T00:00:00Z/11</v>
      </c>
      <c r="J239" s="75" t="s">
        <v>830</v>
      </c>
      <c r="L239" s="16" t="s">
        <v>21</v>
      </c>
    </row>
    <row r="240">
      <c r="A240" s="128" t="str">
        <f t="shared" si="21"/>
        <v>Q801WDK4b-239</v>
      </c>
      <c r="B240" s="129" t="s">
        <v>831</v>
      </c>
      <c r="C240" s="129" t="str">
        <f t="shared" si="22"/>
        <v>Q801WDK4b-20</v>
      </c>
      <c r="D240" s="129" t="s">
        <v>829</v>
      </c>
      <c r="E240" s="130"/>
      <c r="F240" s="129" t="str">
        <f t="shared" si="23"/>
        <v>ckg:Context Type (ckgr9)</v>
      </c>
      <c r="G240" s="129" t="s">
        <v>24</v>
      </c>
      <c r="H240" s="129" t="s">
        <v>25</v>
      </c>
      <c r="I240" s="132" t="str">
        <f t="shared" si="24"/>
        <v>Temporal (ckgT1)</v>
      </c>
      <c r="J240" s="75" t="s">
        <v>26</v>
      </c>
      <c r="K240" s="75" t="s">
        <v>27</v>
      </c>
      <c r="L240" s="36"/>
    </row>
    <row r="241">
      <c r="A241" s="105" t="str">
        <f t="shared" si="21"/>
        <v>Q801WDK4b-240</v>
      </c>
      <c r="B241" s="106" t="s">
        <v>832</v>
      </c>
      <c r="C241" s="106" t="str">
        <f t="shared" si="22"/>
        <v>Q801WDK4b-19</v>
      </c>
      <c r="D241" s="106" t="s">
        <v>826</v>
      </c>
      <c r="E241" s="120"/>
      <c r="F241" s="106" t="str">
        <f t="shared" si="23"/>
        <v>end time (P582)</v>
      </c>
      <c r="G241" s="106" t="s">
        <v>474</v>
      </c>
      <c r="H241" s="107" t="s">
        <v>475</v>
      </c>
      <c r="I241" s="109" t="str">
        <f t="shared" si="24"/>
        <v>^1992-07-13T00:00:00Z/11</v>
      </c>
      <c r="J241" s="75" t="s">
        <v>833</v>
      </c>
      <c r="L241" s="36"/>
    </row>
    <row r="242">
      <c r="A242" s="128" t="str">
        <f t="shared" si="21"/>
        <v>Q801WDK4b-241</v>
      </c>
      <c r="B242" s="129" t="s">
        <v>834</v>
      </c>
      <c r="C242" s="129" t="str">
        <f t="shared" si="22"/>
        <v>Q801WDK4b-22</v>
      </c>
      <c r="D242" s="129" t="s">
        <v>832</v>
      </c>
      <c r="E242" s="130"/>
      <c r="F242" s="129" t="str">
        <f t="shared" si="23"/>
        <v>ckg:Context Type (ckgr9)</v>
      </c>
      <c r="G242" s="129" t="s">
        <v>24</v>
      </c>
      <c r="H242" s="129" t="s">
        <v>25</v>
      </c>
      <c r="I242" s="132" t="str">
        <f t="shared" si="24"/>
        <v>Temporal (ckgT1)</v>
      </c>
      <c r="J242" s="75" t="s">
        <v>26</v>
      </c>
      <c r="K242" s="75" t="s">
        <v>27</v>
      </c>
      <c r="L242" s="36"/>
    </row>
    <row r="243">
      <c r="A243" s="83" t="str">
        <f t="shared" si="21"/>
        <v>Q801WDK4b-242</v>
      </c>
      <c r="B243" s="84" t="s">
        <v>835</v>
      </c>
      <c r="C243" s="84" t="str">
        <f t="shared" si="22"/>
        <v>Q801WDK4b-19</v>
      </c>
      <c r="D243" s="84" t="s">
        <v>826</v>
      </c>
      <c r="E243" s="85"/>
      <c r="F243" s="84" t="str">
        <f t="shared" si="23"/>
        <v>statement is subject of (P805)</v>
      </c>
      <c r="G243" s="84" t="s">
        <v>274</v>
      </c>
      <c r="H243" s="87" t="s">
        <v>275</v>
      </c>
      <c r="I243" s="88" t="str">
        <f t="shared" si="24"/>
        <v>unknown</v>
      </c>
      <c r="J243" s="75" t="s">
        <v>20</v>
      </c>
      <c r="L243" s="36"/>
    </row>
    <row r="244">
      <c r="A244" s="133" t="str">
        <f t="shared" si="21"/>
        <v>Q801WDK4b-243</v>
      </c>
      <c r="B244" s="134" t="s">
        <v>836</v>
      </c>
      <c r="C244" s="134" t="str">
        <f t="shared" si="22"/>
        <v>Q801WDK4b-24</v>
      </c>
      <c r="D244" s="134" t="s">
        <v>835</v>
      </c>
      <c r="E244" s="135"/>
      <c r="F244" s="134" t="str">
        <f t="shared" si="23"/>
        <v>ckg:Context Type (ckgr9)</v>
      </c>
      <c r="G244" s="134" t="s">
        <v>24</v>
      </c>
      <c r="H244" s="134" t="s">
        <v>25</v>
      </c>
      <c r="I244" s="137" t="str">
        <f t="shared" si="24"/>
        <v>Provenance (ckgP1)</v>
      </c>
      <c r="J244" s="75" t="s">
        <v>152</v>
      </c>
      <c r="K244" s="75" t="s">
        <v>153</v>
      </c>
      <c r="L244" s="23"/>
    </row>
    <row r="245">
      <c r="A245" s="77" t="str">
        <f t="shared" si="21"/>
        <v>Q801WDK4b-244</v>
      </c>
      <c r="B245" s="78" t="s">
        <v>837</v>
      </c>
      <c r="C245" s="78" t="str">
        <f t="shared" si="22"/>
        <v>Israel (Q801)</v>
      </c>
      <c r="D245" s="78" t="s">
        <v>440</v>
      </c>
      <c r="E245" s="79" t="s">
        <v>465</v>
      </c>
      <c r="F245" s="78" t="str">
        <f t="shared" si="23"/>
        <v>head of government (P6)</v>
      </c>
      <c r="G245" s="78" t="s">
        <v>803</v>
      </c>
      <c r="H245" s="79" t="s">
        <v>804</v>
      </c>
      <c r="I245" s="81" t="str">
        <f t="shared" si="24"/>
        <v>Yitzhak Shamir (Q184351)</v>
      </c>
      <c r="J245" s="75" t="s">
        <v>827</v>
      </c>
      <c r="K245" s="82" t="s">
        <v>828</v>
      </c>
    </row>
    <row r="246">
      <c r="A246" s="105" t="str">
        <f t="shared" si="21"/>
        <v>Q801WDK4b-245</v>
      </c>
      <c r="B246" s="106" t="s">
        <v>838</v>
      </c>
      <c r="C246" s="106" t="str">
        <f t="shared" si="22"/>
        <v>Q801WDK4b-26</v>
      </c>
      <c r="D246" s="106" t="s">
        <v>837</v>
      </c>
      <c r="E246" s="120"/>
      <c r="F246" s="106" t="str">
        <f t="shared" si="23"/>
        <v>start time (P580)</v>
      </c>
      <c r="G246" s="106" t="s">
        <v>143</v>
      </c>
      <c r="H246" s="107" t="s">
        <v>144</v>
      </c>
      <c r="I246" s="109" t="str">
        <f t="shared" si="24"/>
        <v>^1986-10-20T00:00:00Z/11</v>
      </c>
      <c r="J246" s="75" t="s">
        <v>830</v>
      </c>
      <c r="L246" s="16" t="s">
        <v>21</v>
      </c>
    </row>
    <row r="247">
      <c r="A247" s="128" t="str">
        <f t="shared" si="21"/>
        <v>Q801WDK4b-246</v>
      </c>
      <c r="B247" s="129" t="s">
        <v>839</v>
      </c>
      <c r="C247" s="129" t="str">
        <f t="shared" si="22"/>
        <v>Q801WDK4b-27</v>
      </c>
      <c r="D247" s="129" t="s">
        <v>838</v>
      </c>
      <c r="E247" s="130"/>
      <c r="F247" s="129" t="str">
        <f t="shared" si="23"/>
        <v>ckg:Context Type (ckgr9)</v>
      </c>
      <c r="G247" s="129" t="s">
        <v>24</v>
      </c>
      <c r="H247" s="129" t="s">
        <v>25</v>
      </c>
      <c r="I247" s="132" t="str">
        <f t="shared" si="24"/>
        <v>Temporal (ckgT1)</v>
      </c>
      <c r="J247" s="75" t="s">
        <v>26</v>
      </c>
      <c r="K247" s="75" t="s">
        <v>27</v>
      </c>
      <c r="L247" s="36"/>
    </row>
    <row r="248">
      <c r="A248" s="105" t="str">
        <f t="shared" si="21"/>
        <v>Q801WDK4b-247</v>
      </c>
      <c r="B248" s="106" t="s">
        <v>840</v>
      </c>
      <c r="C248" s="106" t="str">
        <f t="shared" si="22"/>
        <v>Q801WDK4b-26</v>
      </c>
      <c r="D248" s="106" t="s">
        <v>837</v>
      </c>
      <c r="E248" s="120"/>
      <c r="F248" s="106" t="str">
        <f t="shared" si="23"/>
        <v>end time (P582)</v>
      </c>
      <c r="G248" s="106" t="s">
        <v>474</v>
      </c>
      <c r="H248" s="107" t="s">
        <v>475</v>
      </c>
      <c r="I248" s="109" t="str">
        <f t="shared" si="24"/>
        <v>^1992-07-13T00:00:00Z/11</v>
      </c>
      <c r="J248" s="75" t="s">
        <v>833</v>
      </c>
      <c r="L248" s="36"/>
    </row>
    <row r="249">
      <c r="A249" s="128" t="str">
        <f t="shared" si="21"/>
        <v>Q801WDK4b-248</v>
      </c>
      <c r="B249" s="129" t="s">
        <v>841</v>
      </c>
      <c r="C249" s="129" t="str">
        <f t="shared" si="22"/>
        <v>Q801WDK4b-29</v>
      </c>
      <c r="D249" s="129" t="s">
        <v>840</v>
      </c>
      <c r="E249" s="130"/>
      <c r="F249" s="129" t="str">
        <f t="shared" si="23"/>
        <v>ckg:Context Type (ckgr9)</v>
      </c>
      <c r="G249" s="129" t="s">
        <v>24</v>
      </c>
      <c r="H249" s="129" t="s">
        <v>25</v>
      </c>
      <c r="I249" s="132" t="str">
        <f t="shared" si="24"/>
        <v>Temporal (ckgT1)</v>
      </c>
      <c r="J249" s="75" t="s">
        <v>26</v>
      </c>
      <c r="K249" s="75" t="s">
        <v>27</v>
      </c>
      <c r="L249" s="36"/>
    </row>
    <row r="250">
      <c r="A250" s="83" t="str">
        <f t="shared" si="21"/>
        <v>Q801WDK4b-249</v>
      </c>
      <c r="B250" s="84" t="s">
        <v>842</v>
      </c>
      <c r="C250" s="84" t="str">
        <f t="shared" si="22"/>
        <v>Q801WDK4b-26</v>
      </c>
      <c r="D250" s="84" t="s">
        <v>837</v>
      </c>
      <c r="E250" s="85"/>
      <c r="F250" s="84" t="str">
        <f t="shared" si="23"/>
        <v>statement is subject of (P805)</v>
      </c>
      <c r="G250" s="84" t="s">
        <v>274</v>
      </c>
      <c r="H250" s="87" t="s">
        <v>275</v>
      </c>
      <c r="I250" s="88" t="str">
        <f t="shared" si="24"/>
        <v>unknown</v>
      </c>
      <c r="J250" s="75" t="s">
        <v>20</v>
      </c>
      <c r="L250" s="36"/>
    </row>
    <row r="251">
      <c r="A251" s="133" t="str">
        <f t="shared" si="21"/>
        <v>Q801WDK4b-250</v>
      </c>
      <c r="B251" s="134" t="s">
        <v>843</v>
      </c>
      <c r="C251" s="134" t="str">
        <f t="shared" si="22"/>
        <v>Q801WDK4b-31</v>
      </c>
      <c r="D251" s="134" t="s">
        <v>842</v>
      </c>
      <c r="E251" s="135"/>
      <c r="F251" s="134" t="str">
        <f t="shared" si="23"/>
        <v>ckg:Context Type (ckgr9)</v>
      </c>
      <c r="G251" s="134" t="s">
        <v>24</v>
      </c>
      <c r="H251" s="134" t="s">
        <v>25</v>
      </c>
      <c r="I251" s="137" t="str">
        <f t="shared" si="24"/>
        <v>Provenance (ckgP1)</v>
      </c>
      <c r="J251" s="75" t="s">
        <v>152</v>
      </c>
      <c r="K251" s="75" t="s">
        <v>153</v>
      </c>
      <c r="L251" s="23"/>
    </row>
    <row r="252">
      <c r="A252" s="77" t="str">
        <f t="shared" si="21"/>
        <v>Q801WDK4b-251</v>
      </c>
      <c r="B252" s="78" t="s">
        <v>844</v>
      </c>
      <c r="C252" s="78" t="str">
        <f t="shared" si="22"/>
        <v>Israel (Q801)</v>
      </c>
      <c r="D252" s="78" t="s">
        <v>440</v>
      </c>
      <c r="E252" s="79" t="s">
        <v>465</v>
      </c>
      <c r="F252" s="78" t="str">
        <f t="shared" si="23"/>
        <v>head of government (P6)</v>
      </c>
      <c r="G252" s="78" t="s">
        <v>803</v>
      </c>
      <c r="H252" s="79" t="s">
        <v>804</v>
      </c>
      <c r="I252" s="81" t="str">
        <f t="shared" si="24"/>
        <v>Levi Eshkol (Q191123)</v>
      </c>
      <c r="J252" s="75" t="s">
        <v>845</v>
      </c>
      <c r="K252" s="82" t="s">
        <v>846</v>
      </c>
    </row>
    <row r="253">
      <c r="A253" s="105" t="str">
        <f t="shared" si="21"/>
        <v>Q801WDK4b-252</v>
      </c>
      <c r="B253" s="106" t="s">
        <v>847</v>
      </c>
      <c r="C253" s="106" t="str">
        <f t="shared" si="22"/>
        <v>Q801WDK4b-33</v>
      </c>
      <c r="D253" s="106" t="s">
        <v>844</v>
      </c>
      <c r="E253" s="120"/>
      <c r="F253" s="106" t="str">
        <f t="shared" si="23"/>
        <v>start time (P580)</v>
      </c>
      <c r="G253" s="106" t="s">
        <v>143</v>
      </c>
      <c r="H253" s="107" t="s">
        <v>144</v>
      </c>
      <c r="I253" s="109" t="str">
        <f t="shared" si="24"/>
        <v>^1963-06-26T00:00:00Z/11</v>
      </c>
      <c r="J253" s="75" t="s">
        <v>848</v>
      </c>
      <c r="L253" s="16" t="s">
        <v>21</v>
      </c>
    </row>
    <row r="254">
      <c r="A254" s="128" t="str">
        <f t="shared" si="21"/>
        <v>Q801WDK4b-253</v>
      </c>
      <c r="B254" s="129" t="s">
        <v>849</v>
      </c>
      <c r="C254" s="129" t="str">
        <f t="shared" si="22"/>
        <v>Q801WDK4b-34</v>
      </c>
      <c r="D254" s="129" t="s">
        <v>847</v>
      </c>
      <c r="E254" s="130"/>
      <c r="F254" s="129" t="str">
        <f t="shared" si="23"/>
        <v>ckg:Context Type (ckgr9)</v>
      </c>
      <c r="G254" s="129" t="s">
        <v>24</v>
      </c>
      <c r="H254" s="129" t="s">
        <v>25</v>
      </c>
      <c r="I254" s="132" t="str">
        <f t="shared" si="24"/>
        <v>Temporal (ckgT1)</v>
      </c>
      <c r="J254" s="75" t="s">
        <v>26</v>
      </c>
      <c r="K254" s="75" t="s">
        <v>27</v>
      </c>
      <c r="L254" s="36"/>
    </row>
    <row r="255">
      <c r="A255" s="105" t="str">
        <f t="shared" si="21"/>
        <v>Q801WDK4b-254</v>
      </c>
      <c r="B255" s="106" t="s">
        <v>850</v>
      </c>
      <c r="C255" s="106" t="str">
        <f t="shared" si="22"/>
        <v>Q801WDK4b-33</v>
      </c>
      <c r="D255" s="106" t="s">
        <v>844</v>
      </c>
      <c r="E255" s="120"/>
      <c r="F255" s="106" t="str">
        <f t="shared" si="23"/>
        <v>end time (P582)</v>
      </c>
      <c r="G255" s="106" t="s">
        <v>474</v>
      </c>
      <c r="H255" s="107" t="s">
        <v>475</v>
      </c>
      <c r="I255" s="109" t="str">
        <f t="shared" si="24"/>
        <v>^1969-02-26T00:00:00Z/11</v>
      </c>
      <c r="J255" s="75" t="s">
        <v>851</v>
      </c>
      <c r="L255" s="36"/>
    </row>
    <row r="256">
      <c r="A256" s="128" t="str">
        <f t="shared" si="21"/>
        <v>Q801WDK4b-255</v>
      </c>
      <c r="B256" s="129" t="s">
        <v>852</v>
      </c>
      <c r="C256" s="129" t="str">
        <f t="shared" si="22"/>
        <v>Q801WDK4b-36</v>
      </c>
      <c r="D256" s="129" t="s">
        <v>850</v>
      </c>
      <c r="E256" s="130"/>
      <c r="F256" s="129" t="str">
        <f t="shared" si="23"/>
        <v>ckg:Context Type (ckgr9)</v>
      </c>
      <c r="G256" s="129" t="s">
        <v>24</v>
      </c>
      <c r="H256" s="129" t="s">
        <v>25</v>
      </c>
      <c r="I256" s="132" t="str">
        <f t="shared" si="24"/>
        <v>Temporal (ckgT1)</v>
      </c>
      <c r="J256" s="75" t="s">
        <v>26</v>
      </c>
      <c r="K256" s="75" t="s">
        <v>27</v>
      </c>
      <c r="L256" s="36"/>
    </row>
    <row r="257">
      <c r="A257" s="83" t="str">
        <f t="shared" si="21"/>
        <v>Q801WDK4b-256</v>
      </c>
      <c r="B257" s="84" t="s">
        <v>853</v>
      </c>
      <c r="C257" s="84" t="str">
        <f t="shared" si="22"/>
        <v>Q801WDK4b-33</v>
      </c>
      <c r="D257" s="84" t="s">
        <v>844</v>
      </c>
      <c r="E257" s="85"/>
      <c r="F257" s="84" t="str">
        <f t="shared" si="23"/>
        <v>statement is subject of (P805)</v>
      </c>
      <c r="G257" s="84" t="s">
        <v>274</v>
      </c>
      <c r="H257" s="87" t="s">
        <v>275</v>
      </c>
      <c r="I257" s="88" t="str">
        <f t="shared" si="24"/>
        <v>unknown</v>
      </c>
      <c r="J257" s="75" t="s">
        <v>20</v>
      </c>
      <c r="L257" s="36"/>
    </row>
    <row r="258">
      <c r="A258" s="133" t="str">
        <f t="shared" si="21"/>
        <v>Q801WDK4b-257</v>
      </c>
      <c r="B258" s="134" t="s">
        <v>854</v>
      </c>
      <c r="C258" s="134" t="str">
        <f t="shared" si="22"/>
        <v>Q801WDK4b-38</v>
      </c>
      <c r="D258" s="134" t="s">
        <v>853</v>
      </c>
      <c r="E258" s="135"/>
      <c r="F258" s="134" t="str">
        <f t="shared" si="23"/>
        <v>ckg:Context Type (ckgr9)</v>
      </c>
      <c r="G258" s="134" t="s">
        <v>24</v>
      </c>
      <c r="H258" s="134" t="s">
        <v>25</v>
      </c>
      <c r="I258" s="137" t="str">
        <f t="shared" si="24"/>
        <v>Provenance (ckgP1)</v>
      </c>
      <c r="J258" s="75" t="s">
        <v>152</v>
      </c>
      <c r="K258" s="75" t="s">
        <v>153</v>
      </c>
      <c r="L258" s="23"/>
    </row>
    <row r="259">
      <c r="A259" s="77" t="str">
        <f t="shared" si="21"/>
        <v>Q801WDK4b-258</v>
      </c>
      <c r="B259" s="78" t="s">
        <v>855</v>
      </c>
      <c r="C259" s="78" t="str">
        <f t="shared" si="22"/>
        <v>Israel (Q801)</v>
      </c>
      <c r="D259" s="78" t="s">
        <v>440</v>
      </c>
      <c r="E259" s="79" t="s">
        <v>465</v>
      </c>
      <c r="F259" s="78" t="str">
        <f t="shared" si="23"/>
        <v>head of government (P6)</v>
      </c>
      <c r="G259" s="78" t="s">
        <v>803</v>
      </c>
      <c r="H259" s="79" t="s">
        <v>804</v>
      </c>
      <c r="I259" s="81" t="str">
        <f t="shared" si="24"/>
        <v>Moshe Sharett (Q208477)</v>
      </c>
      <c r="J259" s="75" t="s">
        <v>856</v>
      </c>
      <c r="K259" s="82" t="s">
        <v>857</v>
      </c>
    </row>
    <row r="260">
      <c r="A260" s="105" t="str">
        <f t="shared" si="21"/>
        <v>Q801WDK4b-259</v>
      </c>
      <c r="B260" s="106" t="s">
        <v>858</v>
      </c>
      <c r="C260" s="106" t="str">
        <f t="shared" si="22"/>
        <v>Q801WDK4b-40</v>
      </c>
      <c r="D260" s="106" t="s">
        <v>855</v>
      </c>
      <c r="E260" s="120"/>
      <c r="F260" s="106" t="str">
        <f t="shared" si="23"/>
        <v>start time (P580)</v>
      </c>
      <c r="G260" s="106" t="s">
        <v>143</v>
      </c>
      <c r="H260" s="107" t="s">
        <v>144</v>
      </c>
      <c r="I260" s="109" t="str">
        <f t="shared" si="24"/>
        <v>^1954-01-26T00:00:00Z/11</v>
      </c>
      <c r="J260" s="75" t="s">
        <v>859</v>
      </c>
      <c r="L260" s="16" t="s">
        <v>21</v>
      </c>
    </row>
    <row r="261">
      <c r="A261" s="128" t="str">
        <f t="shared" si="21"/>
        <v>Q801WDK4b-260</v>
      </c>
      <c r="B261" s="129" t="s">
        <v>860</v>
      </c>
      <c r="C261" s="129" t="str">
        <f t="shared" si="22"/>
        <v>Q801WDK4b-41</v>
      </c>
      <c r="D261" s="129" t="s">
        <v>858</v>
      </c>
      <c r="E261" s="130"/>
      <c r="F261" s="129" t="str">
        <f t="shared" si="23"/>
        <v>ckg:Context Type (ckgr9)</v>
      </c>
      <c r="G261" s="129" t="s">
        <v>24</v>
      </c>
      <c r="H261" s="129" t="s">
        <v>25</v>
      </c>
      <c r="I261" s="132" t="str">
        <f t="shared" si="24"/>
        <v>Temporal (ckgT1)</v>
      </c>
      <c r="J261" s="75" t="s">
        <v>26</v>
      </c>
      <c r="K261" s="75" t="s">
        <v>27</v>
      </c>
      <c r="L261" s="36"/>
    </row>
    <row r="262">
      <c r="A262" s="105" t="str">
        <f t="shared" si="21"/>
        <v>Q801WDK4b-261</v>
      </c>
      <c r="B262" s="106" t="s">
        <v>861</v>
      </c>
      <c r="C262" s="106" t="str">
        <f t="shared" si="22"/>
        <v>Q801WDK4b-40</v>
      </c>
      <c r="D262" s="106" t="s">
        <v>855</v>
      </c>
      <c r="E262" s="120"/>
      <c r="F262" s="106" t="str">
        <f t="shared" si="23"/>
        <v>end time (P582)</v>
      </c>
      <c r="G262" s="106" t="s">
        <v>474</v>
      </c>
      <c r="H262" s="107" t="s">
        <v>475</v>
      </c>
      <c r="I262" s="109" t="str">
        <f t="shared" si="24"/>
        <v>^1955-11-03T00:00:00Z/11</v>
      </c>
      <c r="J262" s="75" t="s">
        <v>862</v>
      </c>
      <c r="L262" s="36"/>
    </row>
    <row r="263">
      <c r="A263" s="128" t="str">
        <f t="shared" si="21"/>
        <v>Q801WDK4b-262</v>
      </c>
      <c r="B263" s="129" t="s">
        <v>863</v>
      </c>
      <c r="C263" s="129" t="str">
        <f t="shared" si="22"/>
        <v>Q801WDK4b-43</v>
      </c>
      <c r="D263" s="129" t="s">
        <v>861</v>
      </c>
      <c r="E263" s="130"/>
      <c r="F263" s="129" t="str">
        <f t="shared" si="23"/>
        <v>ckg:Context Type (ckgr9)</v>
      </c>
      <c r="G263" s="129" t="s">
        <v>24</v>
      </c>
      <c r="H263" s="129" t="s">
        <v>25</v>
      </c>
      <c r="I263" s="132" t="str">
        <f t="shared" si="24"/>
        <v>Temporal (ckgT1)</v>
      </c>
      <c r="J263" s="75" t="s">
        <v>26</v>
      </c>
      <c r="K263" s="75" t="s">
        <v>27</v>
      </c>
      <c r="L263" s="36"/>
    </row>
    <row r="264">
      <c r="A264" s="83" t="str">
        <f t="shared" si="21"/>
        <v>Q801WDK4b-263</v>
      </c>
      <c r="B264" s="84" t="s">
        <v>864</v>
      </c>
      <c r="C264" s="84" t="str">
        <f t="shared" si="22"/>
        <v>Q801WDK4b-40</v>
      </c>
      <c r="D264" s="84" t="s">
        <v>855</v>
      </c>
      <c r="E264" s="85"/>
      <c r="F264" s="84" t="str">
        <f t="shared" si="23"/>
        <v>statement is subject of (P805)</v>
      </c>
      <c r="G264" s="84" t="s">
        <v>274</v>
      </c>
      <c r="H264" s="87" t="s">
        <v>275</v>
      </c>
      <c r="I264" s="88" t="str">
        <f t="shared" si="24"/>
        <v>unknown</v>
      </c>
      <c r="J264" s="75" t="s">
        <v>20</v>
      </c>
      <c r="L264" s="36"/>
    </row>
    <row r="265">
      <c r="A265" s="133" t="str">
        <f t="shared" si="21"/>
        <v>Q801WDK4b-264</v>
      </c>
      <c r="B265" s="134" t="s">
        <v>865</v>
      </c>
      <c r="C265" s="134" t="str">
        <f t="shared" si="22"/>
        <v>Q801WDK4b-45</v>
      </c>
      <c r="D265" s="134" t="s">
        <v>864</v>
      </c>
      <c r="E265" s="135"/>
      <c r="F265" s="134" t="str">
        <f t="shared" si="23"/>
        <v>ckg:Context Type (ckgr9)</v>
      </c>
      <c r="G265" s="134" t="s">
        <v>24</v>
      </c>
      <c r="H265" s="134" t="s">
        <v>25</v>
      </c>
      <c r="I265" s="137" t="str">
        <f t="shared" si="24"/>
        <v>Provenance (ckgP1)</v>
      </c>
      <c r="J265" s="75" t="s">
        <v>152</v>
      </c>
      <c r="K265" s="75" t="s">
        <v>153</v>
      </c>
      <c r="L265" s="23"/>
    </row>
    <row r="266">
      <c r="A266" s="77" t="str">
        <f t="shared" si="21"/>
        <v>Q801WDK4b-265</v>
      </c>
      <c r="B266" s="78" t="s">
        <v>866</v>
      </c>
      <c r="C266" s="78" t="str">
        <f t="shared" si="22"/>
        <v>Israel (Q801)</v>
      </c>
      <c r="D266" s="78" t="s">
        <v>440</v>
      </c>
      <c r="E266" s="79" t="s">
        <v>465</v>
      </c>
      <c r="F266" s="78" t="str">
        <f t="shared" si="23"/>
        <v>head of government (P6)</v>
      </c>
      <c r="G266" s="78" t="s">
        <v>803</v>
      </c>
      <c r="H266" s="79" t="s">
        <v>804</v>
      </c>
      <c r="I266" s="81" t="str">
        <f t="shared" si="24"/>
        <v>Yizhak Rabin (Q34060)</v>
      </c>
      <c r="J266" s="75" t="s">
        <v>867</v>
      </c>
      <c r="K266" s="82" t="s">
        <v>868</v>
      </c>
    </row>
    <row r="267">
      <c r="A267" s="105" t="str">
        <f t="shared" si="21"/>
        <v>Q801WDK4b-266</v>
      </c>
      <c r="B267" s="106" t="s">
        <v>869</v>
      </c>
      <c r="C267" s="106" t="str">
        <f t="shared" si="22"/>
        <v>Q801WDK4b-47</v>
      </c>
      <c r="D267" s="106" t="s">
        <v>866</v>
      </c>
      <c r="E267" s="120"/>
      <c r="F267" s="106" t="str">
        <f t="shared" si="23"/>
        <v>start time (P580)</v>
      </c>
      <c r="G267" s="106" t="s">
        <v>143</v>
      </c>
      <c r="H267" s="107" t="s">
        <v>144</v>
      </c>
      <c r="I267" s="109" t="str">
        <f t="shared" si="24"/>
        <v>^1974-06-03T00:00:00Z/11</v>
      </c>
      <c r="J267" s="75" t="s">
        <v>870</v>
      </c>
      <c r="L267" s="16" t="s">
        <v>21</v>
      </c>
    </row>
    <row r="268">
      <c r="A268" s="128" t="str">
        <f t="shared" si="21"/>
        <v>Q801WDK4b-267</v>
      </c>
      <c r="B268" s="129" t="s">
        <v>871</v>
      </c>
      <c r="C268" s="129" t="str">
        <f t="shared" si="22"/>
        <v>Q801WDK4b-48</v>
      </c>
      <c r="D268" s="129" t="s">
        <v>869</v>
      </c>
      <c r="E268" s="130"/>
      <c r="F268" s="129" t="str">
        <f t="shared" si="23"/>
        <v>ckg:Context Type (ckgr9)</v>
      </c>
      <c r="G268" s="129" t="s">
        <v>24</v>
      </c>
      <c r="H268" s="129" t="s">
        <v>25</v>
      </c>
      <c r="I268" s="132" t="str">
        <f t="shared" si="24"/>
        <v>Temporal (ckgT1)</v>
      </c>
      <c r="J268" s="75" t="s">
        <v>26</v>
      </c>
      <c r="K268" s="75" t="s">
        <v>27</v>
      </c>
      <c r="L268" s="36"/>
    </row>
    <row r="269">
      <c r="A269" s="105" t="str">
        <f t="shared" si="21"/>
        <v>Q801WDK4b-268</v>
      </c>
      <c r="B269" s="106" t="s">
        <v>872</v>
      </c>
      <c r="C269" s="106" t="str">
        <f t="shared" si="22"/>
        <v>Q801WDK4b-47</v>
      </c>
      <c r="D269" s="106" t="s">
        <v>866</v>
      </c>
      <c r="E269" s="120"/>
      <c r="F269" s="106" t="str">
        <f t="shared" si="23"/>
        <v>end time (P582)</v>
      </c>
      <c r="G269" s="106" t="s">
        <v>474</v>
      </c>
      <c r="H269" s="107" t="s">
        <v>475</v>
      </c>
      <c r="I269" s="109" t="str">
        <f t="shared" si="24"/>
        <v>^1977-06-20T00:00:00Z/11</v>
      </c>
      <c r="J269" s="75" t="s">
        <v>819</v>
      </c>
      <c r="L269" s="36"/>
    </row>
    <row r="270">
      <c r="A270" s="128" t="str">
        <f t="shared" si="21"/>
        <v>Q801WDK4b-269</v>
      </c>
      <c r="B270" s="129" t="s">
        <v>873</v>
      </c>
      <c r="C270" s="129" t="str">
        <f t="shared" si="22"/>
        <v>Q801WDK4b-50</v>
      </c>
      <c r="D270" s="129" t="s">
        <v>872</v>
      </c>
      <c r="E270" s="130"/>
      <c r="F270" s="129" t="str">
        <f t="shared" si="23"/>
        <v>ckg:Context Type (ckgr9)</v>
      </c>
      <c r="G270" s="129" t="s">
        <v>24</v>
      </c>
      <c r="H270" s="129" t="s">
        <v>25</v>
      </c>
      <c r="I270" s="132" t="str">
        <f t="shared" si="24"/>
        <v>Temporal (ckgT1)</v>
      </c>
      <c r="J270" s="75" t="s">
        <v>26</v>
      </c>
      <c r="K270" s="75" t="s">
        <v>27</v>
      </c>
      <c r="L270" s="36"/>
    </row>
    <row r="271">
      <c r="A271" s="83" t="str">
        <f t="shared" si="21"/>
        <v>Q801WDK4b-270</v>
      </c>
      <c r="B271" s="84" t="s">
        <v>874</v>
      </c>
      <c r="C271" s="84" t="str">
        <f t="shared" si="22"/>
        <v>Q801WDK4b-47</v>
      </c>
      <c r="D271" s="84" t="s">
        <v>866</v>
      </c>
      <c r="E271" s="85"/>
      <c r="F271" s="84" t="str">
        <f t="shared" si="23"/>
        <v>statement is subject of (P805)</v>
      </c>
      <c r="G271" s="84" t="s">
        <v>274</v>
      </c>
      <c r="H271" s="87" t="s">
        <v>275</v>
      </c>
      <c r="I271" s="88" t="str">
        <f t="shared" si="24"/>
        <v>unknown</v>
      </c>
      <c r="J271" s="75" t="s">
        <v>20</v>
      </c>
      <c r="L271" s="36"/>
    </row>
    <row r="272">
      <c r="A272" s="133" t="str">
        <f t="shared" si="21"/>
        <v>Q801WDK4b-271</v>
      </c>
      <c r="B272" s="134" t="s">
        <v>875</v>
      </c>
      <c r="C272" s="134" t="str">
        <f t="shared" si="22"/>
        <v>Q801WDK4b-52</v>
      </c>
      <c r="D272" s="134" t="s">
        <v>874</v>
      </c>
      <c r="E272" s="135"/>
      <c r="F272" s="134" t="str">
        <f t="shared" si="23"/>
        <v>ckg:Context Type (ckgr9)</v>
      </c>
      <c r="G272" s="134" t="s">
        <v>24</v>
      </c>
      <c r="H272" s="134" t="s">
        <v>25</v>
      </c>
      <c r="I272" s="137" t="str">
        <f t="shared" si="24"/>
        <v>Provenance (ckgP1)</v>
      </c>
      <c r="J272" s="75" t="s">
        <v>152</v>
      </c>
      <c r="K272" s="75" t="s">
        <v>153</v>
      </c>
      <c r="L272" s="23"/>
    </row>
    <row r="273">
      <c r="A273" s="77" t="str">
        <f t="shared" si="21"/>
        <v>Q801WDK4b-272</v>
      </c>
      <c r="B273" s="78" t="s">
        <v>876</v>
      </c>
      <c r="C273" s="78" t="str">
        <f t="shared" si="22"/>
        <v>Israel (Q801)</v>
      </c>
      <c r="D273" s="78" t="s">
        <v>440</v>
      </c>
      <c r="E273" s="79" t="s">
        <v>465</v>
      </c>
      <c r="F273" s="78" t="str">
        <f t="shared" si="23"/>
        <v>head of government (P6)</v>
      </c>
      <c r="G273" s="78" t="s">
        <v>803</v>
      </c>
      <c r="H273" s="79" t="s">
        <v>804</v>
      </c>
      <c r="I273" s="81" t="str">
        <f t="shared" si="24"/>
        <v>Yizhak Rabin (Q34060)</v>
      </c>
      <c r="J273" s="75" t="s">
        <v>867</v>
      </c>
      <c r="K273" s="82" t="s">
        <v>868</v>
      </c>
    </row>
    <row r="274">
      <c r="A274" s="105" t="str">
        <f t="shared" si="21"/>
        <v>Q801WDK4b-273</v>
      </c>
      <c r="B274" s="106" t="s">
        <v>877</v>
      </c>
      <c r="C274" s="106" t="str">
        <f t="shared" si="22"/>
        <v>Q801WDK4b-54</v>
      </c>
      <c r="D274" s="106" t="s">
        <v>876</v>
      </c>
      <c r="E274" s="120"/>
      <c r="F274" s="106" t="str">
        <f t="shared" si="23"/>
        <v>start time (P580)</v>
      </c>
      <c r="G274" s="106" t="s">
        <v>143</v>
      </c>
      <c r="H274" s="107" t="s">
        <v>144</v>
      </c>
      <c r="I274" s="109" t="str">
        <f t="shared" si="24"/>
        <v>^1992-07-13T00:00:00Z/11</v>
      </c>
      <c r="J274" s="75" t="s">
        <v>833</v>
      </c>
      <c r="L274" s="16" t="s">
        <v>21</v>
      </c>
    </row>
    <row r="275">
      <c r="A275" s="128" t="str">
        <f t="shared" si="21"/>
        <v>Q801WDK4b-274</v>
      </c>
      <c r="B275" s="129" t="s">
        <v>878</v>
      </c>
      <c r="C275" s="129" t="str">
        <f t="shared" si="22"/>
        <v>Q801WDK4b-55</v>
      </c>
      <c r="D275" s="129" t="s">
        <v>877</v>
      </c>
      <c r="E275" s="130"/>
      <c r="F275" s="129" t="str">
        <f t="shared" si="23"/>
        <v>ckg:Context Type (ckgr9)</v>
      </c>
      <c r="G275" s="129" t="s">
        <v>24</v>
      </c>
      <c r="H275" s="129" t="s">
        <v>25</v>
      </c>
      <c r="I275" s="132" t="str">
        <f t="shared" si="24"/>
        <v>Temporal (ckgT1)</v>
      </c>
      <c r="J275" s="75" t="s">
        <v>26</v>
      </c>
      <c r="K275" s="75" t="s">
        <v>27</v>
      </c>
      <c r="L275" s="36"/>
    </row>
    <row r="276">
      <c r="A276" s="105" t="str">
        <f t="shared" si="21"/>
        <v>Q801WDK4b-275</v>
      </c>
      <c r="B276" s="106" t="s">
        <v>879</v>
      </c>
      <c r="C276" s="106" t="str">
        <f t="shared" si="22"/>
        <v>Q801WDK4b-54</v>
      </c>
      <c r="D276" s="106" t="s">
        <v>876</v>
      </c>
      <c r="E276" s="120"/>
      <c r="F276" s="106" t="str">
        <f t="shared" si="23"/>
        <v>end time (P582)</v>
      </c>
      <c r="G276" s="106" t="s">
        <v>474</v>
      </c>
      <c r="H276" s="107" t="s">
        <v>475</v>
      </c>
      <c r="I276" s="109" t="str">
        <f t="shared" si="24"/>
        <v>^1995-11-04T00:00:00Z/11</v>
      </c>
      <c r="J276" s="75" t="s">
        <v>880</v>
      </c>
      <c r="L276" s="36"/>
    </row>
    <row r="277">
      <c r="A277" s="128" t="str">
        <f t="shared" si="21"/>
        <v>Q801WDK4b-276</v>
      </c>
      <c r="B277" s="129" t="s">
        <v>881</v>
      </c>
      <c r="C277" s="129" t="str">
        <f t="shared" si="22"/>
        <v>Q801WDK4b-57</v>
      </c>
      <c r="D277" s="129" t="s">
        <v>879</v>
      </c>
      <c r="E277" s="130"/>
      <c r="F277" s="129" t="str">
        <f t="shared" si="23"/>
        <v>ckg:Context Type (ckgr9)</v>
      </c>
      <c r="G277" s="129" t="s">
        <v>24</v>
      </c>
      <c r="H277" s="129" t="s">
        <v>25</v>
      </c>
      <c r="I277" s="132" t="str">
        <f t="shared" si="24"/>
        <v>Temporal (ckgT1)</v>
      </c>
      <c r="J277" s="75" t="s">
        <v>26</v>
      </c>
      <c r="K277" s="75" t="s">
        <v>27</v>
      </c>
      <c r="L277" s="36"/>
    </row>
    <row r="278">
      <c r="A278" s="83" t="str">
        <f t="shared" si="21"/>
        <v>Q801WDK4b-277</v>
      </c>
      <c r="B278" s="84" t="s">
        <v>882</v>
      </c>
      <c r="C278" s="84" t="str">
        <f t="shared" si="22"/>
        <v>Q801WDK4b-54</v>
      </c>
      <c r="D278" s="84" t="s">
        <v>876</v>
      </c>
      <c r="E278" s="85"/>
      <c r="F278" s="84" t="str">
        <f t="shared" si="23"/>
        <v>statement is subject of (P805)</v>
      </c>
      <c r="G278" s="84" t="s">
        <v>274</v>
      </c>
      <c r="H278" s="87" t="s">
        <v>275</v>
      </c>
      <c r="I278" s="88" t="str">
        <f t="shared" si="24"/>
        <v>unknown</v>
      </c>
      <c r="J278" s="75" t="s">
        <v>20</v>
      </c>
      <c r="L278" s="36"/>
    </row>
    <row r="279">
      <c r="A279" s="133" t="str">
        <f t="shared" si="21"/>
        <v>Q801WDK4b-278</v>
      </c>
      <c r="B279" s="134" t="s">
        <v>883</v>
      </c>
      <c r="C279" s="134" t="str">
        <f t="shared" si="22"/>
        <v>Q801WDK4b-59</v>
      </c>
      <c r="D279" s="134" t="s">
        <v>882</v>
      </c>
      <c r="E279" s="135"/>
      <c r="F279" s="134" t="str">
        <f t="shared" si="23"/>
        <v>ckg:Context Type (ckgr9)</v>
      </c>
      <c r="G279" s="134" t="s">
        <v>24</v>
      </c>
      <c r="H279" s="134" t="s">
        <v>25</v>
      </c>
      <c r="I279" s="137" t="str">
        <f t="shared" si="24"/>
        <v>Provenance (ckgP1)</v>
      </c>
      <c r="J279" s="75" t="s">
        <v>152</v>
      </c>
      <c r="K279" s="75" t="s">
        <v>153</v>
      </c>
      <c r="L279" s="23"/>
    </row>
    <row r="280">
      <c r="A280" s="77" t="str">
        <f t="shared" si="21"/>
        <v>Q801WDK4b-279</v>
      </c>
      <c r="B280" s="78" t="s">
        <v>884</v>
      </c>
      <c r="C280" s="78" t="str">
        <f t="shared" si="22"/>
        <v>Israel (Q801)</v>
      </c>
      <c r="D280" s="78" t="s">
        <v>440</v>
      </c>
      <c r="E280" s="79" t="s">
        <v>465</v>
      </c>
      <c r="F280" s="78" t="str">
        <f t="shared" si="23"/>
        <v>head of government (P6)</v>
      </c>
      <c r="G280" s="78" t="s">
        <v>803</v>
      </c>
      <c r="H280" s="79" t="s">
        <v>804</v>
      </c>
      <c r="I280" s="81" t="str">
        <f t="shared" si="24"/>
        <v>David Ben-Gurion (Q37610)</v>
      </c>
      <c r="J280" s="75" t="s">
        <v>504</v>
      </c>
      <c r="K280" s="82" t="s">
        <v>505</v>
      </c>
    </row>
    <row r="281">
      <c r="A281" s="105" t="str">
        <f t="shared" si="21"/>
        <v>Q801WDK4b-280</v>
      </c>
      <c r="B281" s="106" t="s">
        <v>885</v>
      </c>
      <c r="C281" s="106" t="str">
        <f t="shared" si="22"/>
        <v>Q801WDK4b-61</v>
      </c>
      <c r="D281" s="106" t="s">
        <v>884</v>
      </c>
      <c r="E281" s="120"/>
      <c r="F281" s="106" t="str">
        <f t="shared" si="23"/>
        <v>start time (P580)</v>
      </c>
      <c r="G281" s="106" t="s">
        <v>143</v>
      </c>
      <c r="H281" s="107" t="s">
        <v>144</v>
      </c>
      <c r="I281" s="109" t="str">
        <f t="shared" si="24"/>
        <v>^1948-05-17T00:00:00Z/11</v>
      </c>
      <c r="J281" s="75" t="s">
        <v>886</v>
      </c>
      <c r="L281" s="16" t="s">
        <v>21</v>
      </c>
    </row>
    <row r="282">
      <c r="A282" s="128" t="str">
        <f t="shared" si="21"/>
        <v>Q801WDK4b-281</v>
      </c>
      <c r="B282" s="129" t="s">
        <v>887</v>
      </c>
      <c r="C282" s="129" t="str">
        <f t="shared" si="22"/>
        <v>Q801WDK4b-62</v>
      </c>
      <c r="D282" s="129" t="s">
        <v>885</v>
      </c>
      <c r="E282" s="130"/>
      <c r="F282" s="129" t="str">
        <f t="shared" si="23"/>
        <v>ckg:Context Type (ckgr9)</v>
      </c>
      <c r="G282" s="129" t="s">
        <v>24</v>
      </c>
      <c r="H282" s="129" t="s">
        <v>25</v>
      </c>
      <c r="I282" s="132" t="str">
        <f t="shared" si="24"/>
        <v>Temporal (ckgT1)</v>
      </c>
      <c r="J282" s="75" t="s">
        <v>26</v>
      </c>
      <c r="K282" s="75" t="s">
        <v>27</v>
      </c>
      <c r="L282" s="36"/>
    </row>
    <row r="283">
      <c r="A283" s="105" t="str">
        <f t="shared" si="21"/>
        <v>Q801WDK4b-282</v>
      </c>
      <c r="B283" s="106" t="s">
        <v>888</v>
      </c>
      <c r="C283" s="106" t="str">
        <f t="shared" si="22"/>
        <v>Q801WDK4b-61</v>
      </c>
      <c r="D283" s="106" t="s">
        <v>884</v>
      </c>
      <c r="E283" s="120"/>
      <c r="F283" s="106" t="str">
        <f t="shared" si="23"/>
        <v>end time (P582)</v>
      </c>
      <c r="G283" s="106" t="s">
        <v>474</v>
      </c>
      <c r="H283" s="107" t="s">
        <v>475</v>
      </c>
      <c r="I283" s="109" t="str">
        <f t="shared" si="24"/>
        <v>^1954-01-26T00:00:00Z/11</v>
      </c>
      <c r="J283" s="75" t="s">
        <v>859</v>
      </c>
      <c r="L283" s="36"/>
    </row>
    <row r="284">
      <c r="A284" s="128" t="str">
        <f t="shared" si="21"/>
        <v>Q801WDK4b-283</v>
      </c>
      <c r="B284" s="129" t="s">
        <v>889</v>
      </c>
      <c r="C284" s="129" t="str">
        <f t="shared" si="22"/>
        <v>Q801WDK4b-64</v>
      </c>
      <c r="D284" s="129" t="s">
        <v>888</v>
      </c>
      <c r="E284" s="130"/>
      <c r="F284" s="129" t="str">
        <f t="shared" si="23"/>
        <v>ckg:Context Type (ckgr9)</v>
      </c>
      <c r="G284" s="129" t="s">
        <v>24</v>
      </c>
      <c r="H284" s="129" t="s">
        <v>25</v>
      </c>
      <c r="I284" s="132" t="str">
        <f t="shared" si="24"/>
        <v>Temporal (ckgT1)</v>
      </c>
      <c r="J284" s="75" t="s">
        <v>26</v>
      </c>
      <c r="K284" s="75" t="s">
        <v>27</v>
      </c>
      <c r="L284" s="36"/>
    </row>
    <row r="285">
      <c r="A285" s="83" t="str">
        <f t="shared" si="21"/>
        <v>Q801WDK4b-284</v>
      </c>
      <c r="B285" s="84" t="s">
        <v>890</v>
      </c>
      <c r="C285" s="84" t="str">
        <f t="shared" si="22"/>
        <v>Q801WDK4b-61</v>
      </c>
      <c r="D285" s="84" t="s">
        <v>884</v>
      </c>
      <c r="E285" s="85"/>
      <c r="F285" s="84" t="str">
        <f t="shared" si="23"/>
        <v>statement is subject of (P805)</v>
      </c>
      <c r="G285" s="84" t="s">
        <v>274</v>
      </c>
      <c r="H285" s="87" t="s">
        <v>275</v>
      </c>
      <c r="I285" s="88" t="str">
        <f t="shared" si="24"/>
        <v>unknown</v>
      </c>
      <c r="J285" s="75" t="s">
        <v>20</v>
      </c>
      <c r="L285" s="36"/>
    </row>
    <row r="286">
      <c r="A286" s="133" t="str">
        <f t="shared" si="21"/>
        <v>Q801WDK4b-285</v>
      </c>
      <c r="B286" s="134" t="s">
        <v>891</v>
      </c>
      <c r="C286" s="134" t="str">
        <f t="shared" si="22"/>
        <v>Q801WDK4b-66</v>
      </c>
      <c r="D286" s="134" t="s">
        <v>890</v>
      </c>
      <c r="E286" s="135"/>
      <c r="F286" s="134" t="str">
        <f t="shared" si="23"/>
        <v>ckg:Context Type (ckgr9)</v>
      </c>
      <c r="G286" s="134" t="s">
        <v>24</v>
      </c>
      <c r="H286" s="134" t="s">
        <v>25</v>
      </c>
      <c r="I286" s="137" t="str">
        <f t="shared" si="24"/>
        <v>Provenance (ckgP1)</v>
      </c>
      <c r="J286" s="75" t="s">
        <v>152</v>
      </c>
      <c r="K286" s="75" t="s">
        <v>153</v>
      </c>
      <c r="L286" s="23"/>
    </row>
    <row r="287">
      <c r="A287" s="77" t="str">
        <f t="shared" si="21"/>
        <v>Q801WDK4b-286</v>
      </c>
      <c r="B287" s="78" t="s">
        <v>892</v>
      </c>
      <c r="C287" s="78" t="str">
        <f t="shared" si="22"/>
        <v>Israel (Q801)</v>
      </c>
      <c r="D287" s="78" t="s">
        <v>440</v>
      </c>
      <c r="E287" s="79" t="s">
        <v>465</v>
      </c>
      <c r="F287" s="78" t="str">
        <f t="shared" si="23"/>
        <v>head of government (P6)</v>
      </c>
      <c r="G287" s="78" t="s">
        <v>803</v>
      </c>
      <c r="H287" s="79" t="s">
        <v>804</v>
      </c>
      <c r="I287" s="81" t="str">
        <f t="shared" si="24"/>
        <v>David Ben-Gurion (Q37610)</v>
      </c>
      <c r="J287" s="75" t="s">
        <v>504</v>
      </c>
      <c r="K287" s="82" t="s">
        <v>505</v>
      </c>
    </row>
    <row r="288">
      <c r="A288" s="105" t="str">
        <f t="shared" si="21"/>
        <v>Q801WDK4b-287</v>
      </c>
      <c r="B288" s="106" t="s">
        <v>893</v>
      </c>
      <c r="C288" s="106" t="str">
        <f t="shared" si="22"/>
        <v>Q801WDK4b-68</v>
      </c>
      <c r="D288" s="106" t="s">
        <v>892</v>
      </c>
      <c r="E288" s="120"/>
      <c r="F288" s="106" t="str">
        <f t="shared" si="23"/>
        <v>start time (P580)</v>
      </c>
      <c r="G288" s="106" t="s">
        <v>143</v>
      </c>
      <c r="H288" s="107" t="s">
        <v>144</v>
      </c>
      <c r="I288" s="109" t="str">
        <f t="shared" si="24"/>
        <v>^1955-11-03T00:00:00Z/11</v>
      </c>
      <c r="J288" s="75" t="s">
        <v>862</v>
      </c>
      <c r="L288" s="16" t="s">
        <v>21</v>
      </c>
    </row>
    <row r="289">
      <c r="A289" s="128" t="str">
        <f t="shared" si="21"/>
        <v>Q801WDK4b-288</v>
      </c>
      <c r="B289" s="129" t="s">
        <v>894</v>
      </c>
      <c r="C289" s="129" t="str">
        <f t="shared" si="22"/>
        <v>Q801WDK4b-69</v>
      </c>
      <c r="D289" s="129" t="s">
        <v>893</v>
      </c>
      <c r="E289" s="130"/>
      <c r="F289" s="129" t="str">
        <f t="shared" si="23"/>
        <v>ckg:Context Type (ckgr9)</v>
      </c>
      <c r="G289" s="129" t="s">
        <v>24</v>
      </c>
      <c r="H289" s="129" t="s">
        <v>25</v>
      </c>
      <c r="I289" s="132" t="str">
        <f t="shared" si="24"/>
        <v>Temporal (ckgT1)</v>
      </c>
      <c r="J289" s="75" t="s">
        <v>26</v>
      </c>
      <c r="K289" s="75" t="s">
        <v>27</v>
      </c>
      <c r="L289" s="36"/>
    </row>
    <row r="290">
      <c r="A290" s="105" t="str">
        <f t="shared" si="21"/>
        <v>Q801WDK4b-289</v>
      </c>
      <c r="B290" s="106" t="s">
        <v>895</v>
      </c>
      <c r="C290" s="106" t="str">
        <f t="shared" si="22"/>
        <v>Q801WDK4b-68</v>
      </c>
      <c r="D290" s="106" t="s">
        <v>892</v>
      </c>
      <c r="E290" s="120"/>
      <c r="F290" s="106" t="str">
        <f t="shared" si="23"/>
        <v>end time (P582)</v>
      </c>
      <c r="G290" s="106" t="s">
        <v>474</v>
      </c>
      <c r="H290" s="107" t="s">
        <v>475</v>
      </c>
      <c r="I290" s="109" t="str">
        <f t="shared" si="24"/>
        <v>^1963-06-26T00:00:00Z/11</v>
      </c>
      <c r="J290" s="75" t="s">
        <v>848</v>
      </c>
      <c r="L290" s="36"/>
    </row>
    <row r="291">
      <c r="A291" s="128" t="str">
        <f t="shared" si="21"/>
        <v>Q801WDK4b-290</v>
      </c>
      <c r="B291" s="129" t="s">
        <v>896</v>
      </c>
      <c r="C291" s="129" t="str">
        <f t="shared" si="22"/>
        <v>Q801WDK4b-71</v>
      </c>
      <c r="D291" s="129" t="s">
        <v>895</v>
      </c>
      <c r="E291" s="130"/>
      <c r="F291" s="129" t="str">
        <f t="shared" si="23"/>
        <v>ckg:Context Type (ckgr9)</v>
      </c>
      <c r="G291" s="129" t="s">
        <v>24</v>
      </c>
      <c r="H291" s="129" t="s">
        <v>25</v>
      </c>
      <c r="I291" s="132" t="str">
        <f t="shared" si="24"/>
        <v>Temporal (ckgT1)</v>
      </c>
      <c r="J291" s="75" t="s">
        <v>26</v>
      </c>
      <c r="K291" s="75" t="s">
        <v>27</v>
      </c>
      <c r="L291" s="36"/>
    </row>
    <row r="292">
      <c r="A292" s="83" t="str">
        <f t="shared" si="21"/>
        <v>Q801WDK4b-291</v>
      </c>
      <c r="B292" s="84" t="s">
        <v>897</v>
      </c>
      <c r="C292" s="84" t="str">
        <f t="shared" si="22"/>
        <v>Q801WDK4b-68</v>
      </c>
      <c r="D292" s="84" t="s">
        <v>892</v>
      </c>
      <c r="E292" s="85"/>
      <c r="F292" s="84" t="str">
        <f t="shared" si="23"/>
        <v>statement is subject of (P805)</v>
      </c>
      <c r="G292" s="84" t="s">
        <v>274</v>
      </c>
      <c r="H292" s="87" t="s">
        <v>275</v>
      </c>
      <c r="I292" s="88" t="str">
        <f t="shared" si="24"/>
        <v>unknown</v>
      </c>
      <c r="J292" s="75" t="s">
        <v>20</v>
      </c>
      <c r="L292" s="36"/>
    </row>
    <row r="293">
      <c r="A293" s="133" t="str">
        <f t="shared" si="21"/>
        <v>Q801WDK4b-292</v>
      </c>
      <c r="B293" s="134" t="s">
        <v>898</v>
      </c>
      <c r="C293" s="134" t="str">
        <f t="shared" si="22"/>
        <v>Q801WDK4b-73</v>
      </c>
      <c r="D293" s="134" t="s">
        <v>897</v>
      </c>
      <c r="E293" s="135"/>
      <c r="F293" s="134" t="str">
        <f t="shared" si="23"/>
        <v>ckg:Context Type (ckgr9)</v>
      </c>
      <c r="G293" s="134" t="s">
        <v>24</v>
      </c>
      <c r="H293" s="134" t="s">
        <v>25</v>
      </c>
      <c r="I293" s="137" t="str">
        <f t="shared" si="24"/>
        <v>Provenance (ckgP1)</v>
      </c>
      <c r="J293" s="75" t="s">
        <v>152</v>
      </c>
      <c r="K293" s="75" t="s">
        <v>153</v>
      </c>
      <c r="L293" s="23"/>
    </row>
    <row r="294">
      <c r="A294" s="77" t="str">
        <f t="shared" si="21"/>
        <v>Q801WDK4b-293</v>
      </c>
      <c r="B294" s="78" t="s">
        <v>899</v>
      </c>
      <c r="C294" s="78" t="str">
        <f t="shared" si="22"/>
        <v>Israel (Q801)</v>
      </c>
      <c r="D294" s="78" t="s">
        <v>440</v>
      </c>
      <c r="E294" s="79" t="s">
        <v>465</v>
      </c>
      <c r="F294" s="78" t="str">
        <f t="shared" si="23"/>
        <v>head of government (P6)</v>
      </c>
      <c r="G294" s="78" t="s">
        <v>803</v>
      </c>
      <c r="H294" s="79" t="s">
        <v>804</v>
      </c>
      <c r="I294" s="81" t="str">
        <f t="shared" si="24"/>
        <v>Naftali Bennett (Q39318)</v>
      </c>
      <c r="J294" s="75" t="s">
        <v>900</v>
      </c>
      <c r="K294" s="82" t="s">
        <v>901</v>
      </c>
    </row>
    <row r="295">
      <c r="A295" s="105" t="str">
        <f t="shared" si="21"/>
        <v>Q801WDK4b-294</v>
      </c>
      <c r="B295" s="106" t="s">
        <v>902</v>
      </c>
      <c r="C295" s="106" t="str">
        <f t="shared" si="22"/>
        <v>Q801WDK4b-75</v>
      </c>
      <c r="D295" s="106" t="s">
        <v>899</v>
      </c>
      <c r="E295" s="120"/>
      <c r="F295" s="106" t="str">
        <f t="shared" si="23"/>
        <v>start time (P580)</v>
      </c>
      <c r="G295" s="106" t="s">
        <v>143</v>
      </c>
      <c r="H295" s="107" t="s">
        <v>144</v>
      </c>
      <c r="I295" s="109" t="str">
        <f t="shared" si="24"/>
        <v>^2021-06-13T00:00:00Z/11</v>
      </c>
      <c r="J295" s="75" t="s">
        <v>903</v>
      </c>
      <c r="L295" s="16" t="s">
        <v>21</v>
      </c>
    </row>
    <row r="296">
      <c r="A296" s="128" t="str">
        <f t="shared" si="21"/>
        <v>Q801WDK4b-295</v>
      </c>
      <c r="B296" s="129" t="s">
        <v>904</v>
      </c>
      <c r="C296" s="129" t="str">
        <f t="shared" si="22"/>
        <v>Q801WDK4b-76</v>
      </c>
      <c r="D296" s="129" t="s">
        <v>902</v>
      </c>
      <c r="E296" s="130"/>
      <c r="F296" s="129" t="str">
        <f t="shared" si="23"/>
        <v>ckg:Context Type (ckgr9)</v>
      </c>
      <c r="G296" s="129" t="s">
        <v>24</v>
      </c>
      <c r="H296" s="129" t="s">
        <v>25</v>
      </c>
      <c r="I296" s="132" t="str">
        <f t="shared" si="24"/>
        <v>Temporal (ckgT1)</v>
      </c>
      <c r="J296" s="75" t="s">
        <v>26</v>
      </c>
      <c r="K296" s="75" t="s">
        <v>27</v>
      </c>
      <c r="L296" s="36"/>
    </row>
    <row r="297">
      <c r="A297" s="83" t="str">
        <f t="shared" si="21"/>
        <v>Q801WDK4b-296</v>
      </c>
      <c r="B297" s="84" t="s">
        <v>905</v>
      </c>
      <c r="C297" s="84" t="str">
        <f t="shared" si="22"/>
        <v>Q801WDK4b-75</v>
      </c>
      <c r="D297" s="84" t="s">
        <v>899</v>
      </c>
      <c r="E297" s="85"/>
      <c r="F297" s="84" t="str">
        <f t="shared" si="23"/>
        <v>statement is subject of (P805)</v>
      </c>
      <c r="G297" s="84" t="s">
        <v>274</v>
      </c>
      <c r="H297" s="87" t="s">
        <v>275</v>
      </c>
      <c r="I297" s="88" t="str">
        <f t="shared" si="24"/>
        <v>unknown</v>
      </c>
      <c r="J297" s="75" t="s">
        <v>20</v>
      </c>
      <c r="L297" s="36"/>
    </row>
    <row r="298">
      <c r="A298" s="133" t="str">
        <f t="shared" si="21"/>
        <v>Q801WDK4b-297</v>
      </c>
      <c r="B298" s="134" t="s">
        <v>906</v>
      </c>
      <c r="C298" s="134" t="str">
        <f t="shared" si="22"/>
        <v>Q801WDK4b-78</v>
      </c>
      <c r="D298" s="134" t="s">
        <v>905</v>
      </c>
      <c r="E298" s="135"/>
      <c r="F298" s="134" t="str">
        <f t="shared" si="23"/>
        <v>ckg:Context Type (ckgr9)</v>
      </c>
      <c r="G298" s="134" t="s">
        <v>24</v>
      </c>
      <c r="H298" s="134" t="s">
        <v>25</v>
      </c>
      <c r="I298" s="137" t="str">
        <f t="shared" si="24"/>
        <v>Provenance (ckgP1)</v>
      </c>
      <c r="J298" s="75" t="s">
        <v>152</v>
      </c>
      <c r="K298" s="75" t="s">
        <v>153</v>
      </c>
      <c r="L298" s="23"/>
    </row>
    <row r="299">
      <c r="A299" s="77" t="str">
        <f t="shared" si="21"/>
        <v>Q801WDK4b-298</v>
      </c>
      <c r="B299" s="78" t="s">
        <v>907</v>
      </c>
      <c r="C299" s="78" t="str">
        <f t="shared" si="22"/>
        <v>Israel (Q801)</v>
      </c>
      <c r="D299" s="78" t="s">
        <v>440</v>
      </c>
      <c r="E299" s="79" t="s">
        <v>465</v>
      </c>
      <c r="F299" s="78" t="str">
        <f t="shared" si="23"/>
        <v>head of government (P6)</v>
      </c>
      <c r="G299" s="78" t="s">
        <v>803</v>
      </c>
      <c r="H299" s="79" t="s">
        <v>804</v>
      </c>
      <c r="I299" s="81" t="str">
        <f t="shared" si="24"/>
        <v>Golda Meir (Q42992)</v>
      </c>
      <c r="J299" s="75" t="s">
        <v>908</v>
      </c>
      <c r="K299" s="82" t="s">
        <v>909</v>
      </c>
      <c r="L299" s="127"/>
    </row>
    <row r="300">
      <c r="A300" s="105" t="str">
        <f t="shared" si="21"/>
        <v>Q801WDK4b-299</v>
      </c>
      <c r="B300" s="106" t="s">
        <v>910</v>
      </c>
      <c r="C300" s="106" t="str">
        <f t="shared" si="22"/>
        <v>Q801WDK4b-80</v>
      </c>
      <c r="D300" s="106" t="s">
        <v>907</v>
      </c>
      <c r="E300" s="120"/>
      <c r="F300" s="106" t="str">
        <f t="shared" si="23"/>
        <v>start time (P580)</v>
      </c>
      <c r="G300" s="106" t="s">
        <v>143</v>
      </c>
      <c r="H300" s="107" t="s">
        <v>144</v>
      </c>
      <c r="I300" s="109" t="str">
        <f t="shared" si="24"/>
        <v>^1969-03-17T00:00:00Z/11</v>
      </c>
      <c r="J300" s="75" t="s">
        <v>911</v>
      </c>
      <c r="L300" s="16" t="s">
        <v>21</v>
      </c>
    </row>
    <row r="301">
      <c r="A301" s="128" t="str">
        <f t="shared" si="21"/>
        <v>Q801WDK4b-300</v>
      </c>
      <c r="B301" s="129" t="s">
        <v>912</v>
      </c>
      <c r="C301" s="129" t="str">
        <f t="shared" si="22"/>
        <v>Q801WDK4b-81</v>
      </c>
      <c r="D301" s="129" t="s">
        <v>910</v>
      </c>
      <c r="E301" s="130"/>
      <c r="F301" s="129" t="str">
        <f t="shared" si="23"/>
        <v>ckg:Context Type (ckgr9)</v>
      </c>
      <c r="G301" s="129" t="s">
        <v>24</v>
      </c>
      <c r="H301" s="129" t="s">
        <v>25</v>
      </c>
      <c r="I301" s="132" t="str">
        <f t="shared" si="24"/>
        <v>Temporal (ckgT1)</v>
      </c>
      <c r="J301" s="75" t="s">
        <v>26</v>
      </c>
      <c r="K301" s="75" t="s">
        <v>27</v>
      </c>
      <c r="L301" s="36"/>
    </row>
    <row r="302">
      <c r="A302" s="105" t="str">
        <f t="shared" si="21"/>
        <v>Q801WDK4b-301</v>
      </c>
      <c r="B302" s="106" t="s">
        <v>913</v>
      </c>
      <c r="C302" s="106" t="str">
        <f t="shared" si="22"/>
        <v>Q801WDK4b-80</v>
      </c>
      <c r="D302" s="106" t="s">
        <v>907</v>
      </c>
      <c r="E302" s="120"/>
      <c r="F302" s="106" t="str">
        <f t="shared" si="23"/>
        <v>end time (P582)</v>
      </c>
      <c r="G302" s="106" t="s">
        <v>474</v>
      </c>
      <c r="H302" s="107" t="s">
        <v>475</v>
      </c>
      <c r="I302" s="109" t="str">
        <f t="shared" si="24"/>
        <v>^1974-06-03T00:00:00Z/11</v>
      </c>
      <c r="J302" s="75" t="s">
        <v>870</v>
      </c>
      <c r="L302" s="36"/>
    </row>
    <row r="303">
      <c r="A303" s="128" t="str">
        <f t="shared" si="21"/>
        <v>Q801WDK4b-302</v>
      </c>
      <c r="B303" s="129" t="s">
        <v>914</v>
      </c>
      <c r="C303" s="129" t="str">
        <f t="shared" si="22"/>
        <v>Q801WDK4b-83</v>
      </c>
      <c r="D303" s="129" t="s">
        <v>913</v>
      </c>
      <c r="E303" s="130"/>
      <c r="F303" s="129" t="str">
        <f t="shared" si="23"/>
        <v>ckg:Context Type (ckgr9)</v>
      </c>
      <c r="G303" s="129" t="s">
        <v>24</v>
      </c>
      <c r="H303" s="129" t="s">
        <v>25</v>
      </c>
      <c r="I303" s="132" t="str">
        <f t="shared" si="24"/>
        <v>Temporal (ckgT1)</v>
      </c>
      <c r="J303" s="75" t="s">
        <v>26</v>
      </c>
      <c r="K303" s="75" t="s">
        <v>27</v>
      </c>
      <c r="L303" s="36"/>
    </row>
    <row r="304">
      <c r="A304" s="83" t="str">
        <f t="shared" si="21"/>
        <v>Q801WDK4b-303</v>
      </c>
      <c r="B304" s="84" t="s">
        <v>915</v>
      </c>
      <c r="C304" s="84" t="str">
        <f t="shared" si="22"/>
        <v>Q801WDK4b-80</v>
      </c>
      <c r="D304" s="84" t="s">
        <v>907</v>
      </c>
      <c r="E304" s="85"/>
      <c r="F304" s="84" t="str">
        <f t="shared" si="23"/>
        <v>statement is subject of (P805)</v>
      </c>
      <c r="G304" s="84" t="s">
        <v>274</v>
      </c>
      <c r="H304" s="87" t="s">
        <v>275</v>
      </c>
      <c r="I304" s="88" t="str">
        <f t="shared" si="24"/>
        <v>unknown</v>
      </c>
      <c r="J304" s="75" t="s">
        <v>20</v>
      </c>
      <c r="L304" s="36"/>
    </row>
    <row r="305">
      <c r="A305" s="133" t="str">
        <f t="shared" si="21"/>
        <v>Q801WDK4b-304</v>
      </c>
      <c r="B305" s="134" t="s">
        <v>916</v>
      </c>
      <c r="C305" s="134" t="str">
        <f t="shared" si="22"/>
        <v>Q801WDK4b-85</v>
      </c>
      <c r="D305" s="134" t="s">
        <v>915</v>
      </c>
      <c r="E305" s="135"/>
      <c r="F305" s="134" t="str">
        <f t="shared" si="23"/>
        <v>ckg:Context Type (ckgr9)</v>
      </c>
      <c r="G305" s="134" t="s">
        <v>24</v>
      </c>
      <c r="H305" s="134" t="s">
        <v>25</v>
      </c>
      <c r="I305" s="137" t="str">
        <f t="shared" si="24"/>
        <v>Provenance (ckgP1)</v>
      </c>
      <c r="J305" s="75" t="s">
        <v>152</v>
      </c>
      <c r="K305" s="75" t="s">
        <v>153</v>
      </c>
      <c r="L305" s="23"/>
    </row>
    <row r="306">
      <c r="A306" s="77" t="str">
        <f t="shared" si="21"/>
        <v>Q801WDK4b-305</v>
      </c>
      <c r="B306" s="78" t="s">
        <v>917</v>
      </c>
      <c r="C306" s="78" t="str">
        <f t="shared" si="22"/>
        <v>Israel (Q801)</v>
      </c>
      <c r="D306" s="78" t="s">
        <v>440</v>
      </c>
      <c r="E306" s="79" t="s">
        <v>465</v>
      </c>
      <c r="F306" s="78" t="str">
        <f t="shared" si="23"/>
        <v>head of government (P6)</v>
      </c>
      <c r="G306" s="78" t="s">
        <v>803</v>
      </c>
      <c r="H306" s="79" t="s">
        <v>804</v>
      </c>
      <c r="I306" s="81" t="str">
        <f t="shared" si="24"/>
        <v>Benjamin Netanyahu (Q43723)</v>
      </c>
      <c r="J306" s="75" t="s">
        <v>918</v>
      </c>
      <c r="K306" s="82" t="s">
        <v>919</v>
      </c>
    </row>
    <row r="307">
      <c r="A307" s="105" t="str">
        <f t="shared" si="21"/>
        <v>Q801WDK4b-306</v>
      </c>
      <c r="B307" s="106" t="s">
        <v>920</v>
      </c>
      <c r="C307" s="106" t="str">
        <f t="shared" si="22"/>
        <v>Q801WDK4b-87</v>
      </c>
      <c r="D307" s="106" t="s">
        <v>917</v>
      </c>
      <c r="E307" s="120"/>
      <c r="F307" s="106" t="str">
        <f t="shared" si="23"/>
        <v>start time (P580)</v>
      </c>
      <c r="G307" s="106" t="s">
        <v>143</v>
      </c>
      <c r="H307" s="107" t="s">
        <v>144</v>
      </c>
      <c r="I307" s="109" t="str">
        <f t="shared" si="24"/>
        <v>^2009-03-31T00:00:00Z/11</v>
      </c>
      <c r="J307" s="75" t="s">
        <v>921</v>
      </c>
      <c r="L307" s="16" t="s">
        <v>21</v>
      </c>
    </row>
    <row r="308">
      <c r="A308" s="128" t="str">
        <f t="shared" si="21"/>
        <v>Q801WDK4b-307</v>
      </c>
      <c r="B308" s="129" t="s">
        <v>922</v>
      </c>
      <c r="C308" s="129" t="str">
        <f t="shared" si="22"/>
        <v>Q801WDK4b-88</v>
      </c>
      <c r="D308" s="129" t="s">
        <v>920</v>
      </c>
      <c r="E308" s="130"/>
      <c r="F308" s="129" t="str">
        <f t="shared" si="23"/>
        <v>ckg:Context Type (ckgr9)</v>
      </c>
      <c r="G308" s="129" t="s">
        <v>24</v>
      </c>
      <c r="H308" s="129" t="s">
        <v>25</v>
      </c>
      <c r="I308" s="132" t="str">
        <f t="shared" si="24"/>
        <v>Temporal (ckgT1)</v>
      </c>
      <c r="J308" s="75" t="s">
        <v>26</v>
      </c>
      <c r="K308" s="75" t="s">
        <v>27</v>
      </c>
      <c r="L308" s="36"/>
    </row>
    <row r="309">
      <c r="A309" s="105" t="str">
        <f t="shared" si="21"/>
        <v>Q801WDK4b-308</v>
      </c>
      <c r="B309" s="106" t="s">
        <v>923</v>
      </c>
      <c r="C309" s="106" t="str">
        <f t="shared" si="22"/>
        <v>Q801WDK4b-87</v>
      </c>
      <c r="D309" s="106" t="s">
        <v>917</v>
      </c>
      <c r="E309" s="120"/>
      <c r="F309" s="106" t="str">
        <f t="shared" si="23"/>
        <v>end time (P582)</v>
      </c>
      <c r="G309" s="106" t="s">
        <v>474</v>
      </c>
      <c r="H309" s="107" t="s">
        <v>475</v>
      </c>
      <c r="I309" s="109" t="str">
        <f t="shared" si="24"/>
        <v>^2021-06-13T00:00:00Z/11</v>
      </c>
      <c r="J309" s="75" t="s">
        <v>903</v>
      </c>
      <c r="L309" s="36"/>
    </row>
    <row r="310">
      <c r="A310" s="128" t="str">
        <f t="shared" si="21"/>
        <v>Q801WDK4b-309</v>
      </c>
      <c r="B310" s="129" t="s">
        <v>924</v>
      </c>
      <c r="C310" s="129" t="str">
        <f t="shared" si="22"/>
        <v>Q801WDK4b-90</v>
      </c>
      <c r="D310" s="129" t="s">
        <v>923</v>
      </c>
      <c r="E310" s="130"/>
      <c r="F310" s="129" t="str">
        <f t="shared" si="23"/>
        <v>ckg:Context Type (ckgr9)</v>
      </c>
      <c r="G310" s="129" t="s">
        <v>24</v>
      </c>
      <c r="H310" s="129" t="s">
        <v>25</v>
      </c>
      <c r="I310" s="132" t="str">
        <f t="shared" si="24"/>
        <v>Temporal (ckgT1)</v>
      </c>
      <c r="J310" s="75" t="s">
        <v>26</v>
      </c>
      <c r="K310" s="75" t="s">
        <v>27</v>
      </c>
      <c r="L310" s="36"/>
    </row>
    <row r="311">
      <c r="A311" s="83" t="str">
        <f t="shared" si="21"/>
        <v>Q801WDK4b-310</v>
      </c>
      <c r="B311" s="84" t="s">
        <v>925</v>
      </c>
      <c r="C311" s="84" t="str">
        <f t="shared" si="22"/>
        <v>Q801WDK4b-87</v>
      </c>
      <c r="D311" s="84" t="s">
        <v>917</v>
      </c>
      <c r="E311" s="85"/>
      <c r="F311" s="84" t="str">
        <f t="shared" si="23"/>
        <v>statement is subject of (P805)</v>
      </c>
      <c r="G311" s="84" t="s">
        <v>274</v>
      </c>
      <c r="H311" s="87" t="s">
        <v>275</v>
      </c>
      <c r="I311" s="88" t="str">
        <f t="shared" si="24"/>
        <v>unknown</v>
      </c>
      <c r="J311" s="75" t="s">
        <v>20</v>
      </c>
      <c r="L311" s="36"/>
    </row>
    <row r="312">
      <c r="A312" s="133" t="str">
        <f t="shared" si="21"/>
        <v>Q801WDK4b-311</v>
      </c>
      <c r="B312" s="134" t="s">
        <v>926</v>
      </c>
      <c r="C312" s="134" t="str">
        <f t="shared" si="22"/>
        <v>Q801WDK4b-92</v>
      </c>
      <c r="D312" s="134" t="s">
        <v>925</v>
      </c>
      <c r="E312" s="135"/>
      <c r="F312" s="134" t="str">
        <f t="shared" si="23"/>
        <v>ckg:Context Type (ckgr9)</v>
      </c>
      <c r="G312" s="134" t="s">
        <v>24</v>
      </c>
      <c r="H312" s="134" t="s">
        <v>25</v>
      </c>
      <c r="I312" s="137" t="str">
        <f t="shared" si="24"/>
        <v>Provenance (ckgP1)</v>
      </c>
      <c r="J312" s="75" t="s">
        <v>152</v>
      </c>
      <c r="K312" s="75" t="s">
        <v>153</v>
      </c>
      <c r="L312" s="23"/>
    </row>
    <row r="313">
      <c r="A313" s="77" t="str">
        <f t="shared" si="21"/>
        <v>Q801WDK4b-312</v>
      </c>
      <c r="B313" s="78" t="s">
        <v>927</v>
      </c>
      <c r="C313" s="78" t="str">
        <f t="shared" si="22"/>
        <v>Israel (Q801)</v>
      </c>
      <c r="D313" s="78" t="s">
        <v>440</v>
      </c>
      <c r="E313" s="79" t="s">
        <v>465</v>
      </c>
      <c r="F313" s="78" t="str">
        <f t="shared" si="23"/>
        <v>head of government (P6)</v>
      </c>
      <c r="G313" s="78" t="s">
        <v>803</v>
      </c>
      <c r="H313" s="79" t="s">
        <v>804</v>
      </c>
      <c r="I313" s="81" t="str">
        <f t="shared" si="24"/>
        <v>Benjamin Netanyahu (Q43723)</v>
      </c>
      <c r="J313" s="75" t="s">
        <v>918</v>
      </c>
      <c r="K313" s="82" t="s">
        <v>919</v>
      </c>
    </row>
    <row r="314">
      <c r="A314" s="105" t="str">
        <f t="shared" si="21"/>
        <v>Q801WDK4b-313</v>
      </c>
      <c r="B314" s="106" t="s">
        <v>928</v>
      </c>
      <c r="C314" s="106" t="str">
        <f t="shared" si="22"/>
        <v>Q801WDK4b-94</v>
      </c>
      <c r="D314" s="106" t="s">
        <v>927</v>
      </c>
      <c r="E314" s="120"/>
      <c r="F314" s="106" t="str">
        <f t="shared" si="23"/>
        <v>start time (P580)</v>
      </c>
      <c r="G314" s="106" t="s">
        <v>143</v>
      </c>
      <c r="H314" s="107" t="s">
        <v>144</v>
      </c>
      <c r="I314" s="109" t="str">
        <f t="shared" si="24"/>
        <v>^1996-06-18T00:00:00Z/11</v>
      </c>
      <c r="J314" s="75" t="s">
        <v>929</v>
      </c>
      <c r="L314" s="16" t="s">
        <v>21</v>
      </c>
    </row>
    <row r="315">
      <c r="A315" s="128" t="str">
        <f t="shared" si="21"/>
        <v>Q801WDK4b-314</v>
      </c>
      <c r="B315" s="129" t="s">
        <v>930</v>
      </c>
      <c r="C315" s="129" t="str">
        <f t="shared" si="22"/>
        <v>Q801WDK4b-95</v>
      </c>
      <c r="D315" s="129" t="s">
        <v>928</v>
      </c>
      <c r="E315" s="130"/>
      <c r="F315" s="129" t="str">
        <f t="shared" si="23"/>
        <v>ckg:Context Type (ckgr9)</v>
      </c>
      <c r="G315" s="129" t="s">
        <v>24</v>
      </c>
      <c r="H315" s="129" t="s">
        <v>25</v>
      </c>
      <c r="I315" s="132" t="str">
        <f t="shared" si="24"/>
        <v>Temporal (ckgT1)</v>
      </c>
      <c r="J315" s="75" t="s">
        <v>26</v>
      </c>
      <c r="K315" s="75" t="s">
        <v>27</v>
      </c>
      <c r="L315" s="36"/>
    </row>
    <row r="316">
      <c r="A316" s="105" t="str">
        <f t="shared" si="21"/>
        <v>Q801WDK4b-315</v>
      </c>
      <c r="B316" s="106" t="s">
        <v>931</v>
      </c>
      <c r="C316" s="106" t="str">
        <f t="shared" si="22"/>
        <v>Q801WDK4b-94</v>
      </c>
      <c r="D316" s="106" t="s">
        <v>927</v>
      </c>
      <c r="E316" s="120"/>
      <c r="F316" s="106" t="str">
        <f t="shared" si="23"/>
        <v>end time (P582)</v>
      </c>
      <c r="G316" s="106" t="s">
        <v>474</v>
      </c>
      <c r="H316" s="107" t="s">
        <v>475</v>
      </c>
      <c r="I316" s="109" t="str">
        <f t="shared" si="24"/>
        <v>^1999-07-06T00:00:00Z/11</v>
      </c>
      <c r="J316" s="75" t="s">
        <v>808</v>
      </c>
      <c r="L316" s="36"/>
    </row>
    <row r="317">
      <c r="A317" s="128" t="str">
        <f t="shared" si="21"/>
        <v>Q801WDK4b-316</v>
      </c>
      <c r="B317" s="129" t="s">
        <v>932</v>
      </c>
      <c r="C317" s="129" t="str">
        <f t="shared" si="22"/>
        <v>Q801WDK4b-97</v>
      </c>
      <c r="D317" s="129" t="s">
        <v>931</v>
      </c>
      <c r="E317" s="130"/>
      <c r="F317" s="129" t="str">
        <f t="shared" si="23"/>
        <v>ckg:Context Type (ckgr9)</v>
      </c>
      <c r="G317" s="129" t="s">
        <v>24</v>
      </c>
      <c r="H317" s="129" t="s">
        <v>25</v>
      </c>
      <c r="I317" s="132" t="str">
        <f t="shared" si="24"/>
        <v>Temporal (ckgT1)</v>
      </c>
      <c r="J317" s="75" t="s">
        <v>26</v>
      </c>
      <c r="K317" s="75" t="s">
        <v>27</v>
      </c>
      <c r="L317" s="36"/>
    </row>
    <row r="318">
      <c r="A318" s="83" t="str">
        <f t="shared" si="21"/>
        <v>Q801WDK4b-317</v>
      </c>
      <c r="B318" s="84" t="s">
        <v>933</v>
      </c>
      <c r="C318" s="84" t="str">
        <f t="shared" si="22"/>
        <v>Q801WDK4b-94</v>
      </c>
      <c r="D318" s="84" t="s">
        <v>927</v>
      </c>
      <c r="E318" s="85"/>
      <c r="F318" s="84" t="str">
        <f t="shared" si="23"/>
        <v>statement is subject of (P805)</v>
      </c>
      <c r="G318" s="84" t="s">
        <v>274</v>
      </c>
      <c r="H318" s="87" t="s">
        <v>275</v>
      </c>
      <c r="I318" s="88" t="str">
        <f t="shared" si="24"/>
        <v>unknown</v>
      </c>
      <c r="J318" s="75" t="s">
        <v>20</v>
      </c>
      <c r="L318" s="36"/>
    </row>
    <row r="319">
      <c r="A319" s="133" t="str">
        <f t="shared" si="21"/>
        <v>Q801WDK4b-318</v>
      </c>
      <c r="B319" s="134" t="s">
        <v>934</v>
      </c>
      <c r="C319" s="134" t="str">
        <f t="shared" si="22"/>
        <v>Q801WDK4b-99</v>
      </c>
      <c r="D319" s="134" t="s">
        <v>933</v>
      </c>
      <c r="E319" s="135"/>
      <c r="F319" s="134" t="str">
        <f t="shared" si="23"/>
        <v>ckg:Context Type (ckgr9)</v>
      </c>
      <c r="G319" s="134" t="s">
        <v>24</v>
      </c>
      <c r="H319" s="134" t="s">
        <v>25</v>
      </c>
      <c r="I319" s="137" t="str">
        <f t="shared" si="24"/>
        <v>Provenance (ckgP1)</v>
      </c>
      <c r="J319" s="75" t="s">
        <v>152</v>
      </c>
      <c r="K319" s="75" t="s">
        <v>153</v>
      </c>
      <c r="L319" s="23"/>
    </row>
    <row r="320">
      <c r="A320" s="77" t="str">
        <f t="shared" si="21"/>
        <v>Q801WDK4b-319</v>
      </c>
      <c r="B320" s="78" t="s">
        <v>935</v>
      </c>
      <c r="C320" s="78" t="str">
        <f t="shared" si="22"/>
        <v>Israel (Q801)</v>
      </c>
      <c r="D320" s="78" t="s">
        <v>440</v>
      </c>
      <c r="E320" s="79" t="s">
        <v>465</v>
      </c>
      <c r="F320" s="78" t="str">
        <f t="shared" si="23"/>
        <v>head of government (P6)</v>
      </c>
      <c r="G320" s="78" t="s">
        <v>803</v>
      </c>
      <c r="H320" s="79" t="s">
        <v>804</v>
      </c>
      <c r="I320" s="81" t="str">
        <f t="shared" si="24"/>
        <v>Shimon Peres (Q57410)</v>
      </c>
      <c r="J320" s="75" t="s">
        <v>737</v>
      </c>
      <c r="K320" s="82" t="s">
        <v>738</v>
      </c>
    </row>
    <row r="321">
      <c r="A321" s="105" t="str">
        <f t="shared" si="21"/>
        <v>Q801WDK4b-320</v>
      </c>
      <c r="B321" s="106" t="s">
        <v>936</v>
      </c>
      <c r="C321" s="106" t="str">
        <f t="shared" si="22"/>
        <v>Q801WDK4b-101</v>
      </c>
      <c r="D321" s="106" t="s">
        <v>935</v>
      </c>
      <c r="E321" s="120"/>
      <c r="F321" s="106" t="str">
        <f t="shared" si="23"/>
        <v>start time (P580)</v>
      </c>
      <c r="G321" s="106" t="s">
        <v>143</v>
      </c>
      <c r="H321" s="107" t="s">
        <v>144</v>
      </c>
      <c r="I321" s="109" t="str">
        <f t="shared" si="24"/>
        <v>^1984-09-13T00:00:00Z/11</v>
      </c>
      <c r="J321" s="75" t="s">
        <v>937</v>
      </c>
      <c r="L321" s="16" t="s">
        <v>21</v>
      </c>
    </row>
    <row r="322">
      <c r="A322" s="128" t="str">
        <f t="shared" si="21"/>
        <v>Q801WDK4b-321</v>
      </c>
      <c r="B322" s="129" t="s">
        <v>938</v>
      </c>
      <c r="C322" s="129" t="str">
        <f t="shared" si="22"/>
        <v>Q801WDK4b-102</v>
      </c>
      <c r="D322" s="129" t="s">
        <v>936</v>
      </c>
      <c r="E322" s="130"/>
      <c r="F322" s="129" t="str">
        <f t="shared" si="23"/>
        <v>ckg:Context Type (ckgr9)</v>
      </c>
      <c r="G322" s="129" t="s">
        <v>24</v>
      </c>
      <c r="H322" s="129" t="s">
        <v>25</v>
      </c>
      <c r="I322" s="132" t="str">
        <f t="shared" si="24"/>
        <v>Temporal (ckgT1)</v>
      </c>
      <c r="J322" s="75" t="s">
        <v>26</v>
      </c>
      <c r="K322" s="75" t="s">
        <v>27</v>
      </c>
      <c r="L322" s="36"/>
    </row>
    <row r="323">
      <c r="A323" s="105" t="str">
        <f t="shared" si="21"/>
        <v>Q801WDK4b-322</v>
      </c>
      <c r="B323" s="106" t="s">
        <v>939</v>
      </c>
      <c r="C323" s="106" t="str">
        <f t="shared" si="22"/>
        <v>Q801WDK4b-101</v>
      </c>
      <c r="D323" s="106" t="s">
        <v>935</v>
      </c>
      <c r="E323" s="120"/>
      <c r="F323" s="106" t="str">
        <f t="shared" si="23"/>
        <v>end time (P582)</v>
      </c>
      <c r="G323" s="106" t="s">
        <v>474</v>
      </c>
      <c r="H323" s="107" t="s">
        <v>475</v>
      </c>
      <c r="I323" s="109" t="str">
        <f t="shared" si="24"/>
        <v>^1986-10-20T00:00:00Z/11</v>
      </c>
      <c r="J323" s="75" t="s">
        <v>830</v>
      </c>
      <c r="L323" s="36"/>
    </row>
    <row r="324">
      <c r="A324" s="128" t="str">
        <f t="shared" si="21"/>
        <v>Q801WDK4b-323</v>
      </c>
      <c r="B324" s="129" t="s">
        <v>940</v>
      </c>
      <c r="C324" s="129" t="str">
        <f t="shared" si="22"/>
        <v>Q801WDK4b-104</v>
      </c>
      <c r="D324" s="129" t="s">
        <v>939</v>
      </c>
      <c r="E324" s="130"/>
      <c r="F324" s="129" t="str">
        <f t="shared" si="23"/>
        <v>ckg:Context Type (ckgr9)</v>
      </c>
      <c r="G324" s="129" t="s">
        <v>24</v>
      </c>
      <c r="H324" s="129" t="s">
        <v>25</v>
      </c>
      <c r="I324" s="132" t="str">
        <f t="shared" si="24"/>
        <v>Temporal (ckgT1)</v>
      </c>
      <c r="J324" s="75" t="s">
        <v>26</v>
      </c>
      <c r="K324" s="75" t="s">
        <v>27</v>
      </c>
      <c r="L324" s="36"/>
    </row>
    <row r="325">
      <c r="A325" s="83" t="str">
        <f t="shared" si="21"/>
        <v>Q801WDK4b-324</v>
      </c>
      <c r="B325" s="84" t="s">
        <v>941</v>
      </c>
      <c r="C325" s="84" t="str">
        <f t="shared" si="22"/>
        <v>Q801WDK4b-101</v>
      </c>
      <c r="D325" s="84" t="s">
        <v>935</v>
      </c>
      <c r="E325" s="85"/>
      <c r="F325" s="84" t="str">
        <f t="shared" si="23"/>
        <v>statement is subject of (P805)</v>
      </c>
      <c r="G325" s="84" t="s">
        <v>274</v>
      </c>
      <c r="H325" s="87" t="s">
        <v>275</v>
      </c>
      <c r="I325" s="88" t="str">
        <f t="shared" si="24"/>
        <v>unknown</v>
      </c>
      <c r="J325" s="75" t="s">
        <v>20</v>
      </c>
      <c r="L325" s="36"/>
    </row>
    <row r="326">
      <c r="A326" s="133" t="str">
        <f t="shared" si="21"/>
        <v>Q801WDK4b-325</v>
      </c>
      <c r="B326" s="134" t="s">
        <v>942</v>
      </c>
      <c r="C326" s="134" t="str">
        <f t="shared" si="22"/>
        <v>Q801WDK4b-106</v>
      </c>
      <c r="D326" s="134" t="s">
        <v>941</v>
      </c>
      <c r="E326" s="135"/>
      <c r="F326" s="134" t="str">
        <f t="shared" si="23"/>
        <v>ckg:Context Type (ckgr9)</v>
      </c>
      <c r="G326" s="134" t="s">
        <v>24</v>
      </c>
      <c r="H326" s="134" t="s">
        <v>25</v>
      </c>
      <c r="I326" s="137" t="str">
        <f t="shared" si="24"/>
        <v>Provenance (ckgP1)</v>
      </c>
      <c r="J326" s="75" t="s">
        <v>152</v>
      </c>
      <c r="K326" s="75" t="s">
        <v>153</v>
      </c>
      <c r="L326" s="23"/>
    </row>
    <row r="327">
      <c r="A327" s="77" t="str">
        <f t="shared" si="21"/>
        <v>Q801WDK4b-326</v>
      </c>
      <c r="B327" s="78" t="s">
        <v>943</v>
      </c>
      <c r="C327" s="78" t="str">
        <f t="shared" si="22"/>
        <v>Israel (Q801)</v>
      </c>
      <c r="D327" s="78" t="s">
        <v>440</v>
      </c>
      <c r="E327" s="79" t="s">
        <v>465</v>
      </c>
      <c r="F327" s="78" t="str">
        <f t="shared" si="23"/>
        <v>head of government (P6)</v>
      </c>
      <c r="G327" s="78" t="s">
        <v>803</v>
      </c>
      <c r="H327" s="79" t="s">
        <v>804</v>
      </c>
      <c r="I327" s="81" t="str">
        <f t="shared" si="24"/>
        <v>Shimon Peres (Q57410)</v>
      </c>
      <c r="J327" s="75" t="s">
        <v>737</v>
      </c>
      <c r="K327" s="82" t="s">
        <v>738</v>
      </c>
    </row>
    <row r="328">
      <c r="A328" s="105" t="str">
        <f t="shared" si="21"/>
        <v>Q801WDK4b-327</v>
      </c>
      <c r="B328" s="106" t="s">
        <v>944</v>
      </c>
      <c r="C328" s="106" t="str">
        <f t="shared" si="22"/>
        <v>Q801WDK4b-108</v>
      </c>
      <c r="D328" s="106" t="s">
        <v>943</v>
      </c>
      <c r="E328" s="120"/>
      <c r="F328" s="106" t="str">
        <f t="shared" si="23"/>
        <v>start time (P580)</v>
      </c>
      <c r="G328" s="106" t="s">
        <v>143</v>
      </c>
      <c r="H328" s="107" t="s">
        <v>144</v>
      </c>
      <c r="I328" s="109" t="str">
        <f t="shared" si="24"/>
        <v>^1995-11-04T00:00:00Z/11</v>
      </c>
      <c r="J328" s="75" t="s">
        <v>880</v>
      </c>
      <c r="L328" s="16" t="s">
        <v>21</v>
      </c>
    </row>
    <row r="329">
      <c r="A329" s="128" t="str">
        <f t="shared" si="21"/>
        <v>Q801WDK4b-328</v>
      </c>
      <c r="B329" s="129" t="s">
        <v>945</v>
      </c>
      <c r="C329" s="129" t="str">
        <f t="shared" si="22"/>
        <v>Q801WDK4b-109</v>
      </c>
      <c r="D329" s="129" t="s">
        <v>944</v>
      </c>
      <c r="E329" s="130"/>
      <c r="F329" s="129" t="str">
        <f t="shared" si="23"/>
        <v>ckg:Context Type (ckgr9)</v>
      </c>
      <c r="G329" s="129" t="s">
        <v>24</v>
      </c>
      <c r="H329" s="129" t="s">
        <v>25</v>
      </c>
      <c r="I329" s="132" t="str">
        <f t="shared" si="24"/>
        <v>Temporal (ckgT1)</v>
      </c>
      <c r="J329" s="75" t="s">
        <v>26</v>
      </c>
      <c r="K329" s="75" t="s">
        <v>27</v>
      </c>
      <c r="L329" s="36"/>
    </row>
    <row r="330">
      <c r="A330" s="105" t="str">
        <f t="shared" si="21"/>
        <v>Q801WDK4b-329</v>
      </c>
      <c r="B330" s="106" t="s">
        <v>946</v>
      </c>
      <c r="C330" s="106" t="str">
        <f t="shared" si="22"/>
        <v>Q801WDK4b-108</v>
      </c>
      <c r="D330" s="106" t="s">
        <v>943</v>
      </c>
      <c r="E330" s="120"/>
      <c r="F330" s="106" t="str">
        <f t="shared" si="23"/>
        <v>end time (P582)</v>
      </c>
      <c r="G330" s="106" t="s">
        <v>474</v>
      </c>
      <c r="H330" s="107" t="s">
        <v>475</v>
      </c>
      <c r="I330" s="109" t="str">
        <f t="shared" si="24"/>
        <v>^1996-06-18T00:00:00Z/11</v>
      </c>
      <c r="J330" s="75" t="s">
        <v>929</v>
      </c>
      <c r="L330" s="36"/>
    </row>
    <row r="331">
      <c r="A331" s="128" t="str">
        <f t="shared" si="21"/>
        <v>Q801WDK4b-330</v>
      </c>
      <c r="B331" s="129" t="s">
        <v>947</v>
      </c>
      <c r="C331" s="129" t="str">
        <f t="shared" si="22"/>
        <v>Q801WDK4b-111</v>
      </c>
      <c r="D331" s="129" t="s">
        <v>946</v>
      </c>
      <c r="E331" s="130"/>
      <c r="F331" s="129" t="str">
        <f t="shared" si="23"/>
        <v>ckg:Context Type (ckgr9)</v>
      </c>
      <c r="G331" s="129" t="s">
        <v>24</v>
      </c>
      <c r="H331" s="129" t="s">
        <v>25</v>
      </c>
      <c r="I331" s="132" t="str">
        <f t="shared" si="24"/>
        <v>Temporal (ckgT1)</v>
      </c>
      <c r="J331" s="75" t="s">
        <v>26</v>
      </c>
      <c r="K331" s="75" t="s">
        <v>27</v>
      </c>
      <c r="L331" s="36"/>
    </row>
    <row r="332">
      <c r="A332" s="83" t="str">
        <f t="shared" si="21"/>
        <v>Q801WDK4b-331</v>
      </c>
      <c r="B332" s="84" t="s">
        <v>948</v>
      </c>
      <c r="C332" s="84" t="str">
        <f t="shared" si="22"/>
        <v>Q801WDK4b-108</v>
      </c>
      <c r="D332" s="84" t="s">
        <v>943</v>
      </c>
      <c r="E332" s="85"/>
      <c r="F332" s="84" t="str">
        <f t="shared" si="23"/>
        <v>statement is subject of (P805)</v>
      </c>
      <c r="G332" s="84" t="s">
        <v>274</v>
      </c>
      <c r="H332" s="87" t="s">
        <v>275</v>
      </c>
      <c r="I332" s="88" t="str">
        <f t="shared" si="24"/>
        <v>unknown</v>
      </c>
      <c r="J332" s="75" t="s">
        <v>20</v>
      </c>
      <c r="L332" s="36"/>
    </row>
    <row r="333">
      <c r="A333" s="133" t="str">
        <f t="shared" si="21"/>
        <v>Q801WDK4b-332</v>
      </c>
      <c r="B333" s="134" t="s">
        <v>949</v>
      </c>
      <c r="C333" s="134" t="str">
        <f t="shared" si="22"/>
        <v>Q801WDK4b-113</v>
      </c>
      <c r="D333" s="134" t="s">
        <v>948</v>
      </c>
      <c r="E333" s="135"/>
      <c r="F333" s="134" t="str">
        <f t="shared" si="23"/>
        <v>ckg:Context Type (ckgr9)</v>
      </c>
      <c r="G333" s="134" t="s">
        <v>24</v>
      </c>
      <c r="H333" s="134" t="s">
        <v>25</v>
      </c>
      <c r="I333" s="137" t="str">
        <f t="shared" si="24"/>
        <v>Provenance (ckgP1)</v>
      </c>
      <c r="J333" s="75" t="s">
        <v>152</v>
      </c>
      <c r="K333" s="75" t="s">
        <v>153</v>
      </c>
      <c r="L333" s="23"/>
    </row>
    <row r="334">
      <c r="A334" s="77" t="str">
        <f t="shared" si="21"/>
        <v>Q801WDK4b-333</v>
      </c>
      <c r="B334" s="78" t="s">
        <v>950</v>
      </c>
      <c r="C334" s="78" t="str">
        <f t="shared" si="22"/>
        <v>Israel (Q801)</v>
      </c>
      <c r="D334" s="78" t="s">
        <v>440</v>
      </c>
      <c r="E334" s="79" t="s">
        <v>465</v>
      </c>
      <c r="F334" s="78" t="str">
        <f t="shared" si="23"/>
        <v>head of government (P6)</v>
      </c>
      <c r="G334" s="78" t="s">
        <v>803</v>
      </c>
      <c r="H334" s="79" t="s">
        <v>804</v>
      </c>
      <c r="I334" s="81" t="str">
        <f t="shared" si="24"/>
        <v>Ariel Sharon (Q60206)</v>
      </c>
      <c r="J334" s="75" t="s">
        <v>951</v>
      </c>
      <c r="K334" s="82" t="s">
        <v>952</v>
      </c>
    </row>
    <row r="335">
      <c r="A335" s="105" t="str">
        <f t="shared" si="21"/>
        <v>Q801WDK4b-334</v>
      </c>
      <c r="B335" s="106" t="s">
        <v>953</v>
      </c>
      <c r="C335" s="106" t="str">
        <f t="shared" si="22"/>
        <v>Q801WDK4b-115</v>
      </c>
      <c r="D335" s="106" t="s">
        <v>950</v>
      </c>
      <c r="E335" s="120"/>
      <c r="F335" s="106" t="str">
        <f t="shared" si="23"/>
        <v>start time (P580)</v>
      </c>
      <c r="G335" s="106" t="s">
        <v>143</v>
      </c>
      <c r="H335" s="107" t="s">
        <v>144</v>
      </c>
      <c r="I335" s="109" t="str">
        <f t="shared" si="24"/>
        <v>^2001-03-07T00:00:00Z/11</v>
      </c>
      <c r="J335" s="75" t="s">
        <v>811</v>
      </c>
      <c r="L335" s="16" t="s">
        <v>21</v>
      </c>
    </row>
    <row r="336">
      <c r="A336" s="128" t="str">
        <f t="shared" si="21"/>
        <v>Q801WDK4b-335</v>
      </c>
      <c r="B336" s="129" t="s">
        <v>954</v>
      </c>
      <c r="C336" s="129" t="str">
        <f t="shared" si="22"/>
        <v>Q801WDK4b-116</v>
      </c>
      <c r="D336" s="129" t="s">
        <v>953</v>
      </c>
      <c r="E336" s="130"/>
      <c r="F336" s="129" t="str">
        <f t="shared" si="23"/>
        <v>ckg:Context Type (ckgr9)</v>
      </c>
      <c r="G336" s="129" t="s">
        <v>24</v>
      </c>
      <c r="H336" s="129" t="s">
        <v>25</v>
      </c>
      <c r="I336" s="132" t="str">
        <f t="shared" si="24"/>
        <v>Temporal (ckgT1)</v>
      </c>
      <c r="J336" s="75" t="s">
        <v>26</v>
      </c>
      <c r="K336" s="75" t="s">
        <v>27</v>
      </c>
      <c r="L336" s="36"/>
    </row>
    <row r="337">
      <c r="A337" s="105" t="str">
        <f t="shared" si="21"/>
        <v>Q801WDK4b-336</v>
      </c>
      <c r="B337" s="106" t="s">
        <v>955</v>
      </c>
      <c r="C337" s="106" t="str">
        <f t="shared" si="22"/>
        <v>Q801WDK4b-115</v>
      </c>
      <c r="D337" s="106" t="s">
        <v>950</v>
      </c>
      <c r="E337" s="120"/>
      <c r="F337" s="106" t="str">
        <f t="shared" si="23"/>
        <v>end time (P582)</v>
      </c>
      <c r="G337" s="106" t="s">
        <v>474</v>
      </c>
      <c r="H337" s="107" t="s">
        <v>475</v>
      </c>
      <c r="I337" s="109" t="str">
        <f t="shared" si="24"/>
        <v>^2006-04-14T00:00:00Z/11</v>
      </c>
      <c r="J337" s="75" t="s">
        <v>956</v>
      </c>
      <c r="L337" s="36"/>
    </row>
    <row r="338">
      <c r="A338" s="128" t="str">
        <f t="shared" si="21"/>
        <v>Q801WDK4b-337</v>
      </c>
      <c r="B338" s="129" t="s">
        <v>957</v>
      </c>
      <c r="C338" s="129" t="str">
        <f t="shared" si="22"/>
        <v>Q801WDK4b-118</v>
      </c>
      <c r="D338" s="129" t="s">
        <v>955</v>
      </c>
      <c r="E338" s="130"/>
      <c r="F338" s="129" t="str">
        <f t="shared" si="23"/>
        <v>ckg:Context Type (ckgr9)</v>
      </c>
      <c r="G338" s="129" t="s">
        <v>24</v>
      </c>
      <c r="H338" s="129" t="s">
        <v>25</v>
      </c>
      <c r="I338" s="132" t="str">
        <f t="shared" si="24"/>
        <v>Temporal (ckgT1)</v>
      </c>
      <c r="J338" s="75" t="s">
        <v>26</v>
      </c>
      <c r="K338" s="75" t="s">
        <v>27</v>
      </c>
      <c r="L338" s="36"/>
    </row>
    <row r="339">
      <c r="A339" s="83" t="str">
        <f t="shared" si="21"/>
        <v>Q801WDK4b-338</v>
      </c>
      <c r="B339" s="84" t="s">
        <v>958</v>
      </c>
      <c r="C339" s="84" t="str">
        <f t="shared" si="22"/>
        <v>Q801WDK4b-115</v>
      </c>
      <c r="D339" s="84" t="s">
        <v>950</v>
      </c>
      <c r="E339" s="85"/>
      <c r="F339" s="84" t="str">
        <f t="shared" si="23"/>
        <v>statement is subject of (P805)</v>
      </c>
      <c r="G339" s="84" t="s">
        <v>274</v>
      </c>
      <c r="H339" s="87" t="s">
        <v>275</v>
      </c>
      <c r="I339" s="88" t="str">
        <f t="shared" si="24"/>
        <v>unknown</v>
      </c>
      <c r="J339" s="75" t="s">
        <v>20</v>
      </c>
      <c r="L339" s="36"/>
    </row>
    <row r="340">
      <c r="A340" s="133" t="str">
        <f t="shared" si="21"/>
        <v>Q801WDK4b-339</v>
      </c>
      <c r="B340" s="134" t="s">
        <v>959</v>
      </c>
      <c r="C340" s="134" t="str">
        <f t="shared" si="22"/>
        <v>Q801WDK4b-120</v>
      </c>
      <c r="D340" s="134" t="s">
        <v>958</v>
      </c>
      <c r="E340" s="135"/>
      <c r="F340" s="134" t="str">
        <f t="shared" si="23"/>
        <v>ckg:Context Type (ckgr9)</v>
      </c>
      <c r="G340" s="134" t="s">
        <v>24</v>
      </c>
      <c r="H340" s="134" t="s">
        <v>25</v>
      </c>
      <c r="I340" s="137" t="str">
        <f t="shared" si="24"/>
        <v>Provenance (ckgP1)</v>
      </c>
      <c r="J340" s="75" t="s">
        <v>152</v>
      </c>
      <c r="K340" s="75" t="s">
        <v>153</v>
      </c>
      <c r="L340" s="23"/>
    </row>
    <row r="341">
      <c r="A341" s="77" t="str">
        <f t="shared" si="21"/>
        <v>Q801WDK4b-340</v>
      </c>
      <c r="B341" s="78" t="s">
        <v>960</v>
      </c>
      <c r="C341" s="78" t="str">
        <f t="shared" si="22"/>
        <v>Israel (Q801)</v>
      </c>
      <c r="D341" s="78" t="s">
        <v>440</v>
      </c>
      <c r="E341" s="79" t="s">
        <v>465</v>
      </c>
      <c r="F341" s="78" t="str">
        <f t="shared" si="23"/>
        <v>head of government (P6)</v>
      </c>
      <c r="G341" s="78" t="s">
        <v>803</v>
      </c>
      <c r="H341" s="79" t="s">
        <v>804</v>
      </c>
      <c r="I341" s="81" t="str">
        <f t="shared" si="24"/>
        <v>Ehud Olmert (Q93181)</v>
      </c>
      <c r="J341" s="75" t="s">
        <v>961</v>
      </c>
      <c r="K341" s="82" t="s">
        <v>962</v>
      </c>
    </row>
    <row r="342">
      <c r="A342" s="105" t="str">
        <f t="shared" si="21"/>
        <v>Q801WDK4b-341</v>
      </c>
      <c r="B342" s="106" t="s">
        <v>963</v>
      </c>
      <c r="C342" s="106" t="str">
        <f t="shared" si="22"/>
        <v>Q801WDK4b-122</v>
      </c>
      <c r="D342" s="106" t="s">
        <v>960</v>
      </c>
      <c r="E342" s="120"/>
      <c r="F342" s="106" t="str">
        <f t="shared" si="23"/>
        <v>start time (P580)</v>
      </c>
      <c r="G342" s="106" t="s">
        <v>143</v>
      </c>
      <c r="H342" s="107" t="s">
        <v>144</v>
      </c>
      <c r="I342" s="109" t="str">
        <f t="shared" si="24"/>
        <v>^2006-04-14T00:00:00Z/11</v>
      </c>
      <c r="J342" s="75" t="s">
        <v>956</v>
      </c>
      <c r="L342" s="16" t="s">
        <v>21</v>
      </c>
    </row>
    <row r="343">
      <c r="A343" s="128" t="str">
        <f t="shared" si="21"/>
        <v>Q801WDK4b-342</v>
      </c>
      <c r="B343" s="129" t="s">
        <v>964</v>
      </c>
      <c r="C343" s="129" t="str">
        <f t="shared" si="22"/>
        <v>Q801WDK4b-123</v>
      </c>
      <c r="D343" s="129" t="s">
        <v>963</v>
      </c>
      <c r="E343" s="130"/>
      <c r="F343" s="129" t="str">
        <f t="shared" si="23"/>
        <v>ckg:Context Type (ckgr9)</v>
      </c>
      <c r="G343" s="129" t="s">
        <v>24</v>
      </c>
      <c r="H343" s="129" t="s">
        <v>25</v>
      </c>
      <c r="I343" s="132" t="str">
        <f t="shared" si="24"/>
        <v>Temporal (ckgT1)</v>
      </c>
      <c r="J343" s="75" t="s">
        <v>26</v>
      </c>
      <c r="K343" s="75" t="s">
        <v>27</v>
      </c>
      <c r="L343" s="36"/>
    </row>
    <row r="344">
      <c r="A344" s="105" t="str">
        <f t="shared" si="21"/>
        <v>Q801WDK4b-343</v>
      </c>
      <c r="B344" s="106" t="s">
        <v>965</v>
      </c>
      <c r="C344" s="106" t="str">
        <f t="shared" si="22"/>
        <v>Q801WDK4b-122</v>
      </c>
      <c r="D344" s="106" t="s">
        <v>960</v>
      </c>
      <c r="E344" s="120"/>
      <c r="F344" s="106" t="str">
        <f t="shared" si="23"/>
        <v>end time (P582)</v>
      </c>
      <c r="G344" s="106" t="s">
        <v>474</v>
      </c>
      <c r="H344" s="107" t="s">
        <v>475</v>
      </c>
      <c r="I344" s="109" t="str">
        <f t="shared" si="24"/>
        <v>^2009-03-31T00:00:00Z/11</v>
      </c>
      <c r="J344" s="75" t="s">
        <v>921</v>
      </c>
      <c r="L344" s="36"/>
    </row>
    <row r="345">
      <c r="A345" s="128" t="str">
        <f t="shared" si="21"/>
        <v>Q801WDK4b-344</v>
      </c>
      <c r="B345" s="129" t="s">
        <v>966</v>
      </c>
      <c r="C345" s="129" t="str">
        <f t="shared" si="22"/>
        <v>Q801WDK4b-125</v>
      </c>
      <c r="D345" s="129" t="s">
        <v>965</v>
      </c>
      <c r="E345" s="130"/>
      <c r="F345" s="129" t="str">
        <f t="shared" si="23"/>
        <v>ckg:Context Type (ckgr9)</v>
      </c>
      <c r="G345" s="129" t="s">
        <v>24</v>
      </c>
      <c r="H345" s="129" t="s">
        <v>25</v>
      </c>
      <c r="I345" s="132" t="str">
        <f t="shared" si="24"/>
        <v>Temporal (ckgT1)</v>
      </c>
      <c r="J345" s="75" t="s">
        <v>26</v>
      </c>
      <c r="K345" s="75" t="s">
        <v>27</v>
      </c>
      <c r="L345" s="36"/>
    </row>
    <row r="346">
      <c r="A346" s="83" t="str">
        <f t="shared" si="21"/>
        <v>Q801WDK4b-345</v>
      </c>
      <c r="B346" s="84" t="s">
        <v>967</v>
      </c>
      <c r="C346" s="84" t="str">
        <f t="shared" si="22"/>
        <v>Q801WDK4b-122</v>
      </c>
      <c r="D346" s="84" t="s">
        <v>960</v>
      </c>
      <c r="E346" s="85"/>
      <c r="F346" s="84" t="str">
        <f t="shared" si="23"/>
        <v>statement is subject of (P805)</v>
      </c>
      <c r="G346" s="84" t="s">
        <v>274</v>
      </c>
      <c r="H346" s="87" t="s">
        <v>275</v>
      </c>
      <c r="I346" s="88" t="str">
        <f t="shared" si="24"/>
        <v>unknown</v>
      </c>
      <c r="J346" s="75" t="s">
        <v>20</v>
      </c>
      <c r="L346" s="36"/>
    </row>
    <row r="347">
      <c r="A347" s="133" t="str">
        <f t="shared" si="21"/>
        <v>Q801WDK4b-346</v>
      </c>
      <c r="B347" s="134" t="s">
        <v>968</v>
      </c>
      <c r="C347" s="134" t="str">
        <f t="shared" si="22"/>
        <v>Q801WDK4b-127</v>
      </c>
      <c r="D347" s="134" t="s">
        <v>967</v>
      </c>
      <c r="E347" s="135"/>
      <c r="F347" s="134" t="str">
        <f t="shared" si="23"/>
        <v>ckg:Context Type (ckgr9)</v>
      </c>
      <c r="G347" s="134" t="s">
        <v>24</v>
      </c>
      <c r="H347" s="134" t="s">
        <v>25</v>
      </c>
      <c r="I347" s="137" t="str">
        <f t="shared" si="24"/>
        <v>Provenance (ckgP1)</v>
      </c>
      <c r="J347" s="75" t="s">
        <v>152</v>
      </c>
      <c r="K347" s="75" t="s">
        <v>153</v>
      </c>
      <c r="L347" s="23"/>
    </row>
    <row r="351">
      <c r="A351" s="75"/>
      <c r="B351" s="75" t="s">
        <v>969</v>
      </c>
    </row>
  </sheetData>
  <mergeCells count="38">
    <mergeCell ref="L3:L8"/>
    <mergeCell ref="L10:L19"/>
    <mergeCell ref="L21:L28"/>
    <mergeCell ref="L30:L33"/>
    <mergeCell ref="L35:L44"/>
    <mergeCell ref="L46:L61"/>
    <mergeCell ref="L64:L76"/>
    <mergeCell ref="L78:L87"/>
    <mergeCell ref="L90:L102"/>
    <mergeCell ref="L105:L115"/>
    <mergeCell ref="L117:L126"/>
    <mergeCell ref="L128:L139"/>
    <mergeCell ref="L141:L152"/>
    <mergeCell ref="L154:L163"/>
    <mergeCell ref="L165:L174"/>
    <mergeCell ref="L176:L185"/>
    <mergeCell ref="L187:L196"/>
    <mergeCell ref="L198:L207"/>
    <mergeCell ref="L209:L216"/>
    <mergeCell ref="L220:L223"/>
    <mergeCell ref="L225:L230"/>
    <mergeCell ref="L232:L237"/>
    <mergeCell ref="L239:L244"/>
    <mergeCell ref="L246:L251"/>
    <mergeCell ref="L253:L258"/>
    <mergeCell ref="L260:L265"/>
    <mergeCell ref="L267:L272"/>
    <mergeCell ref="L274:L279"/>
    <mergeCell ref="L328:L333"/>
    <mergeCell ref="L335:L340"/>
    <mergeCell ref="L342:L347"/>
    <mergeCell ref="L281:L286"/>
    <mergeCell ref="L288:L293"/>
    <mergeCell ref="L295:L298"/>
    <mergeCell ref="L300:L305"/>
    <mergeCell ref="L307:L312"/>
    <mergeCell ref="L314:L319"/>
    <mergeCell ref="L321:L326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hidden="1" min="2" max="2" width="55.63"/>
    <col customWidth="1" min="3" max="3" width="15.0"/>
    <col hidden="1" min="4" max="5" width="12.63"/>
    <col customWidth="1" min="6" max="6" width="34.75"/>
    <col hidden="1" min="7" max="7" width="12.63"/>
    <col customWidth="1" hidden="1" min="8" max="8" width="28.63"/>
    <col customWidth="1" min="9" max="9" width="36.25"/>
    <col hidden="1" min="10" max="10" width="12.63"/>
    <col customWidth="1" hidden="1" min="11" max="11" width="31.63"/>
    <col customWidth="1" min="12" max="12" width="17.0"/>
  </cols>
  <sheetData>
    <row r="1">
      <c r="A1" s="75" t="s">
        <v>189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88" si="1">CONCATENATE("Q142WDK4a-",ROW()-1)</f>
        <v>Q142WDK4a-1</v>
      </c>
      <c r="B2" s="78" t="s">
        <v>970</v>
      </c>
      <c r="C2" s="78" t="str">
        <f t="shared" ref="C2:C88" si="2">IF(E2&lt;&gt;"", CONCATENATE(E2, " (", D2, ")"), CONCATENATE("Q142WDK4a-",MATCH(D2, $B$1:$B$214, 0)-1))</f>
        <v>France (Q142)</v>
      </c>
      <c r="D2" s="78" t="s">
        <v>971</v>
      </c>
      <c r="E2" s="79" t="s">
        <v>972</v>
      </c>
      <c r="F2" s="78" t="str">
        <f t="shared" ref="F2:F88" si="3">CONCATENATE(H2, " (", G2, ")")</f>
        <v>office held by head of state (P1906)</v>
      </c>
      <c r="G2" s="78" t="s">
        <v>466</v>
      </c>
      <c r="H2" s="79" t="s">
        <v>467</v>
      </c>
      <c r="I2" s="81" t="str">
        <f t="shared" ref="I2:I88" si="4">IF(K2&lt;&gt;"", CONCATENATE(K2, " (", J2, ")"), J2)</f>
        <v>President of the French Republic (Q191954)</v>
      </c>
      <c r="J2" s="75" t="s">
        <v>973</v>
      </c>
      <c r="K2" s="82" t="s">
        <v>974</v>
      </c>
    </row>
    <row r="3">
      <c r="A3" s="83" t="str">
        <f t="shared" si="1"/>
        <v>Q142WDK4a-2</v>
      </c>
      <c r="B3" s="84" t="s">
        <v>975</v>
      </c>
      <c r="C3" s="84" t="str">
        <f t="shared" si="2"/>
        <v>Q142WDK4a-1</v>
      </c>
      <c r="D3" s="84" t="s">
        <v>970</v>
      </c>
      <c r="E3" s="85"/>
      <c r="F3" s="84" t="str">
        <f t="shared" si="3"/>
        <v>start time (P580)</v>
      </c>
      <c r="G3" s="84" t="s">
        <v>143</v>
      </c>
      <c r="H3" s="87" t="s">
        <v>144</v>
      </c>
      <c r="I3" s="88" t="str">
        <f t="shared" si="4"/>
        <v>unknown</v>
      </c>
      <c r="J3" s="75" t="s">
        <v>20</v>
      </c>
      <c r="L3" s="16" t="s">
        <v>21</v>
      </c>
    </row>
    <row r="4">
      <c r="A4" s="128" t="str">
        <f t="shared" si="1"/>
        <v>Q142WDK4a-3</v>
      </c>
      <c r="B4" s="129" t="s">
        <v>976</v>
      </c>
      <c r="C4" s="129" t="str">
        <f t="shared" si="2"/>
        <v>Q142WDK4a-2</v>
      </c>
      <c r="D4" s="129" t="s">
        <v>975</v>
      </c>
      <c r="E4" s="130"/>
      <c r="F4" s="129" t="str">
        <f t="shared" si="3"/>
        <v>ckg:Context Type (ckgr9)</v>
      </c>
      <c r="G4" s="129" t="s">
        <v>24</v>
      </c>
      <c r="H4" s="129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36"/>
    </row>
    <row r="5">
      <c r="A5" s="83" t="str">
        <f t="shared" si="1"/>
        <v>Q142WDK4a-4</v>
      </c>
      <c r="B5" s="84" t="s">
        <v>977</v>
      </c>
      <c r="C5" s="84" t="str">
        <f t="shared" si="2"/>
        <v>Q142WDK4a-1</v>
      </c>
      <c r="D5" s="84" t="s">
        <v>970</v>
      </c>
      <c r="E5" s="85"/>
      <c r="F5" s="84" t="str">
        <f t="shared" si="3"/>
        <v>statement is subject of (P805)</v>
      </c>
      <c r="G5" s="84" t="s">
        <v>274</v>
      </c>
      <c r="H5" s="87" t="s">
        <v>275</v>
      </c>
      <c r="I5" s="88" t="str">
        <f t="shared" si="4"/>
        <v>unknown</v>
      </c>
      <c r="J5" s="75" t="s">
        <v>20</v>
      </c>
      <c r="L5" s="36"/>
    </row>
    <row r="6">
      <c r="A6" s="133" t="str">
        <f t="shared" si="1"/>
        <v>Q142WDK4a-5</v>
      </c>
      <c r="B6" s="134" t="s">
        <v>978</v>
      </c>
      <c r="C6" s="134" t="str">
        <f t="shared" si="2"/>
        <v>Q142WDK4a-4</v>
      </c>
      <c r="D6" s="134" t="s">
        <v>977</v>
      </c>
      <c r="E6" s="135"/>
      <c r="F6" s="134" t="str">
        <f t="shared" si="3"/>
        <v>ckg:Context Type (ckgr9)</v>
      </c>
      <c r="G6" s="134" t="s">
        <v>24</v>
      </c>
      <c r="H6" s="134" t="s">
        <v>25</v>
      </c>
      <c r="I6" s="137" t="str">
        <f t="shared" si="4"/>
        <v>Provenance (ckgP1)</v>
      </c>
      <c r="J6" s="75" t="s">
        <v>152</v>
      </c>
      <c r="K6" s="75" t="s">
        <v>153</v>
      </c>
      <c r="L6" s="23"/>
    </row>
    <row r="7">
      <c r="A7" s="77" t="str">
        <f t="shared" si="1"/>
        <v>Q142WDK4a-6</v>
      </c>
      <c r="B7" s="78" t="s">
        <v>979</v>
      </c>
      <c r="C7" s="78" t="str">
        <f t="shared" si="2"/>
        <v>France (Q142)</v>
      </c>
      <c r="D7" s="78" t="s">
        <v>971</v>
      </c>
      <c r="E7" s="79" t="s">
        <v>972</v>
      </c>
      <c r="F7" s="78" t="str">
        <f t="shared" si="3"/>
        <v>head of state (P35)</v>
      </c>
      <c r="G7" s="78" t="s">
        <v>481</v>
      </c>
      <c r="H7" s="79" t="s">
        <v>482</v>
      </c>
      <c r="I7" s="81" t="str">
        <f t="shared" si="4"/>
        <v>Alain Poher (Q12950)</v>
      </c>
      <c r="J7" s="75" t="s">
        <v>980</v>
      </c>
      <c r="K7" s="82" t="s">
        <v>981</v>
      </c>
      <c r="L7" s="127"/>
    </row>
    <row r="8">
      <c r="A8" s="105" t="str">
        <f t="shared" si="1"/>
        <v>Q142WDK4a-7</v>
      </c>
      <c r="B8" s="106" t="s">
        <v>982</v>
      </c>
      <c r="C8" s="106" t="str">
        <f t="shared" si="2"/>
        <v>Q142WDK4a-6</v>
      </c>
      <c r="D8" s="106" t="s">
        <v>979</v>
      </c>
      <c r="E8" s="120"/>
      <c r="F8" s="106" t="str">
        <f t="shared" si="3"/>
        <v>start time (P580)</v>
      </c>
      <c r="G8" s="106" t="s">
        <v>143</v>
      </c>
      <c r="H8" s="107" t="s">
        <v>144</v>
      </c>
      <c r="I8" s="109" t="str">
        <f t="shared" si="4"/>
        <v>^1969-04-28T00:00:00Z/11</v>
      </c>
      <c r="J8" s="75" t="s">
        <v>983</v>
      </c>
      <c r="L8" s="16" t="s">
        <v>21</v>
      </c>
    </row>
    <row r="9">
      <c r="A9" s="128" t="str">
        <f t="shared" si="1"/>
        <v>Q142WDK4a-8</v>
      </c>
      <c r="B9" s="129" t="s">
        <v>984</v>
      </c>
      <c r="C9" s="129" t="str">
        <f t="shared" si="2"/>
        <v>Q142WDK4a-7</v>
      </c>
      <c r="D9" s="129" t="s">
        <v>982</v>
      </c>
      <c r="E9" s="130"/>
      <c r="F9" s="129" t="str">
        <f t="shared" si="3"/>
        <v>ckg:Context Type (ckgr9)</v>
      </c>
      <c r="G9" s="129" t="s">
        <v>24</v>
      </c>
      <c r="H9" s="129" t="s">
        <v>25</v>
      </c>
      <c r="I9" s="132" t="str">
        <f t="shared" si="4"/>
        <v>Temporal (ckgT1)</v>
      </c>
      <c r="J9" s="75" t="s">
        <v>26</v>
      </c>
      <c r="K9" s="75" t="s">
        <v>27</v>
      </c>
      <c r="L9" s="36"/>
    </row>
    <row r="10">
      <c r="A10" s="105" t="str">
        <f t="shared" si="1"/>
        <v>Q142WDK4a-9</v>
      </c>
      <c r="B10" s="106" t="s">
        <v>985</v>
      </c>
      <c r="C10" s="106" t="str">
        <f t="shared" si="2"/>
        <v>Q142WDK4a-6</v>
      </c>
      <c r="D10" s="106" t="s">
        <v>979</v>
      </c>
      <c r="E10" s="120"/>
      <c r="F10" s="106" t="str">
        <f t="shared" si="3"/>
        <v>end time (P582)</v>
      </c>
      <c r="G10" s="106" t="s">
        <v>474</v>
      </c>
      <c r="H10" s="107" t="s">
        <v>475</v>
      </c>
      <c r="I10" s="109" t="str">
        <f t="shared" si="4"/>
        <v>^1969-06-20T00:00:00Z/11</v>
      </c>
      <c r="J10" s="75" t="s">
        <v>986</v>
      </c>
      <c r="L10" s="36"/>
    </row>
    <row r="11">
      <c r="A11" s="128" t="str">
        <f t="shared" si="1"/>
        <v>Q142WDK4a-10</v>
      </c>
      <c r="B11" s="129" t="s">
        <v>987</v>
      </c>
      <c r="C11" s="129" t="str">
        <f t="shared" si="2"/>
        <v>Q142WDK4a-9</v>
      </c>
      <c r="D11" s="129" t="s">
        <v>985</v>
      </c>
      <c r="E11" s="130"/>
      <c r="F11" s="129" t="str">
        <f t="shared" si="3"/>
        <v>ckg:Context Type (ckgr9)</v>
      </c>
      <c r="G11" s="129" t="s">
        <v>24</v>
      </c>
      <c r="H11" s="129" t="s">
        <v>25</v>
      </c>
      <c r="I11" s="132" t="str">
        <f t="shared" si="4"/>
        <v>Temporal (ckgT1)</v>
      </c>
      <c r="J11" s="75" t="s">
        <v>26</v>
      </c>
      <c r="K11" s="75" t="s">
        <v>27</v>
      </c>
      <c r="L11" s="36"/>
    </row>
    <row r="12">
      <c r="A12" s="83" t="str">
        <f t="shared" si="1"/>
        <v>Q142WDK4a-11</v>
      </c>
      <c r="B12" s="84" t="s">
        <v>988</v>
      </c>
      <c r="C12" s="84" t="str">
        <f t="shared" si="2"/>
        <v>Q142WDK4a-6</v>
      </c>
      <c r="D12" s="84" t="s">
        <v>979</v>
      </c>
      <c r="E12" s="85"/>
      <c r="F12" s="84" t="str">
        <f t="shared" si="3"/>
        <v>statement is subject of (P805)</v>
      </c>
      <c r="G12" s="84" t="s">
        <v>274</v>
      </c>
      <c r="H12" s="87" t="s">
        <v>275</v>
      </c>
      <c r="I12" s="88" t="str">
        <f t="shared" si="4"/>
        <v>unknown</v>
      </c>
      <c r="J12" s="75" t="s">
        <v>20</v>
      </c>
      <c r="L12" s="36"/>
    </row>
    <row r="13">
      <c r="A13" s="133" t="str">
        <f t="shared" si="1"/>
        <v>Q142WDK4a-12</v>
      </c>
      <c r="B13" s="134" t="s">
        <v>989</v>
      </c>
      <c r="C13" s="134" t="str">
        <f t="shared" si="2"/>
        <v>Q142WDK4a-11</v>
      </c>
      <c r="D13" s="134" t="s">
        <v>988</v>
      </c>
      <c r="E13" s="135"/>
      <c r="F13" s="134" t="str">
        <f t="shared" si="3"/>
        <v>ckg:Context Type (ckgr9)</v>
      </c>
      <c r="G13" s="134" t="s">
        <v>24</v>
      </c>
      <c r="H13" s="134" t="s">
        <v>25</v>
      </c>
      <c r="I13" s="137" t="str">
        <f t="shared" si="4"/>
        <v>Provenance (ckgP1)</v>
      </c>
      <c r="J13" s="75" t="s">
        <v>152</v>
      </c>
      <c r="K13" s="75" t="s">
        <v>153</v>
      </c>
      <c r="L13" s="23"/>
    </row>
    <row r="14">
      <c r="A14" s="77" t="str">
        <f t="shared" si="1"/>
        <v>Q142WDK4a-13</v>
      </c>
      <c r="B14" s="78" t="s">
        <v>990</v>
      </c>
      <c r="C14" s="78" t="str">
        <f t="shared" si="2"/>
        <v>France (Q142)</v>
      </c>
      <c r="D14" s="78" t="s">
        <v>971</v>
      </c>
      <c r="E14" s="79" t="s">
        <v>972</v>
      </c>
      <c r="F14" s="78" t="str">
        <f t="shared" si="3"/>
        <v>head of state (P35)</v>
      </c>
      <c r="G14" s="78" t="s">
        <v>481</v>
      </c>
      <c r="H14" s="79" t="s">
        <v>482</v>
      </c>
      <c r="I14" s="81" t="str">
        <f t="shared" si="4"/>
        <v>Alain Poher (Q12950)</v>
      </c>
      <c r="J14" s="75" t="s">
        <v>980</v>
      </c>
      <c r="K14" s="82" t="s">
        <v>981</v>
      </c>
    </row>
    <row r="15">
      <c r="A15" s="105" t="str">
        <f t="shared" si="1"/>
        <v>Q142WDK4a-14</v>
      </c>
      <c r="B15" s="106" t="s">
        <v>991</v>
      </c>
      <c r="C15" s="106" t="str">
        <f t="shared" si="2"/>
        <v>Q142WDK4a-13</v>
      </c>
      <c r="D15" s="106" t="s">
        <v>990</v>
      </c>
      <c r="E15" s="120"/>
      <c r="F15" s="106" t="str">
        <f t="shared" si="3"/>
        <v>start time (P580)</v>
      </c>
      <c r="G15" s="106" t="s">
        <v>143</v>
      </c>
      <c r="H15" s="107" t="s">
        <v>144</v>
      </c>
      <c r="I15" s="109" t="str">
        <f t="shared" si="4"/>
        <v>^1974-04-02T00:00:00Z/11</v>
      </c>
      <c r="J15" s="75" t="s">
        <v>992</v>
      </c>
      <c r="L15" s="16" t="s">
        <v>21</v>
      </c>
    </row>
    <row r="16">
      <c r="A16" s="128" t="str">
        <f t="shared" si="1"/>
        <v>Q142WDK4a-15</v>
      </c>
      <c r="B16" s="129" t="s">
        <v>993</v>
      </c>
      <c r="C16" s="129" t="str">
        <f t="shared" si="2"/>
        <v>Q142WDK4a-14</v>
      </c>
      <c r="D16" s="129" t="s">
        <v>991</v>
      </c>
      <c r="E16" s="130"/>
      <c r="F16" s="129" t="str">
        <f t="shared" si="3"/>
        <v>ckg:Context Type (ckgr9)</v>
      </c>
      <c r="G16" s="129" t="s">
        <v>24</v>
      </c>
      <c r="H16" s="129" t="s">
        <v>25</v>
      </c>
      <c r="I16" s="132" t="str">
        <f t="shared" si="4"/>
        <v>Temporal (ckgT1)</v>
      </c>
      <c r="J16" s="75" t="s">
        <v>26</v>
      </c>
      <c r="K16" s="75" t="s">
        <v>27</v>
      </c>
      <c r="L16" s="36"/>
    </row>
    <row r="17">
      <c r="A17" s="105" t="str">
        <f t="shared" si="1"/>
        <v>Q142WDK4a-16</v>
      </c>
      <c r="B17" s="106" t="s">
        <v>994</v>
      </c>
      <c r="C17" s="106" t="str">
        <f t="shared" si="2"/>
        <v>Q142WDK4a-13</v>
      </c>
      <c r="D17" s="106" t="s">
        <v>990</v>
      </c>
      <c r="E17" s="120"/>
      <c r="F17" s="106" t="str">
        <f t="shared" si="3"/>
        <v>end time (P582)</v>
      </c>
      <c r="G17" s="106" t="s">
        <v>474</v>
      </c>
      <c r="H17" s="107" t="s">
        <v>475</v>
      </c>
      <c r="I17" s="109" t="str">
        <f t="shared" si="4"/>
        <v>^1974-05-27T00:00:00Z/11</v>
      </c>
      <c r="J17" s="75" t="s">
        <v>995</v>
      </c>
      <c r="L17" s="36"/>
    </row>
    <row r="18">
      <c r="A18" s="128" t="str">
        <f t="shared" si="1"/>
        <v>Q142WDK4a-17</v>
      </c>
      <c r="B18" s="129" t="s">
        <v>996</v>
      </c>
      <c r="C18" s="129" t="str">
        <f t="shared" si="2"/>
        <v>Q142WDK4a-16</v>
      </c>
      <c r="D18" s="129" t="s">
        <v>994</v>
      </c>
      <c r="E18" s="130"/>
      <c r="F18" s="129" t="str">
        <f t="shared" si="3"/>
        <v>ckg:Context Type (ckgr9)</v>
      </c>
      <c r="G18" s="129" t="s">
        <v>24</v>
      </c>
      <c r="H18" s="129" t="s">
        <v>25</v>
      </c>
      <c r="I18" s="132" t="str">
        <f t="shared" si="4"/>
        <v>Temporal (ckgT1)</v>
      </c>
      <c r="J18" s="75" t="s">
        <v>26</v>
      </c>
      <c r="K18" s="75" t="s">
        <v>27</v>
      </c>
      <c r="L18" s="36"/>
    </row>
    <row r="19">
      <c r="A19" s="83" t="str">
        <f t="shared" si="1"/>
        <v>Q142WDK4a-18</v>
      </c>
      <c r="B19" s="84" t="s">
        <v>997</v>
      </c>
      <c r="C19" s="84" t="str">
        <f t="shared" si="2"/>
        <v>Q142WDK4a-13</v>
      </c>
      <c r="D19" s="84" t="s">
        <v>990</v>
      </c>
      <c r="E19" s="85"/>
      <c r="F19" s="84" t="str">
        <f t="shared" si="3"/>
        <v>statement is subject of (P805)</v>
      </c>
      <c r="G19" s="84" t="s">
        <v>274</v>
      </c>
      <c r="H19" s="87" t="s">
        <v>275</v>
      </c>
      <c r="I19" s="88" t="str">
        <f t="shared" si="4"/>
        <v>unknown</v>
      </c>
      <c r="J19" s="75" t="s">
        <v>20</v>
      </c>
      <c r="L19" s="36"/>
    </row>
    <row r="20">
      <c r="A20" s="133" t="str">
        <f t="shared" si="1"/>
        <v>Q142WDK4a-19</v>
      </c>
      <c r="B20" s="134" t="s">
        <v>998</v>
      </c>
      <c r="C20" s="134" t="str">
        <f t="shared" si="2"/>
        <v>Q142WDK4a-18</v>
      </c>
      <c r="D20" s="134" t="s">
        <v>997</v>
      </c>
      <c r="E20" s="135"/>
      <c r="F20" s="134" t="str">
        <f t="shared" si="3"/>
        <v>ckg:Context Type (ckgr9)</v>
      </c>
      <c r="G20" s="134" t="s">
        <v>24</v>
      </c>
      <c r="H20" s="134" t="s">
        <v>25</v>
      </c>
      <c r="I20" s="137" t="str">
        <f t="shared" si="4"/>
        <v>Provenance (ckgP1)</v>
      </c>
      <c r="J20" s="75" t="s">
        <v>152</v>
      </c>
      <c r="K20" s="75" t="s">
        <v>153</v>
      </c>
      <c r="L20" s="23"/>
    </row>
    <row r="21">
      <c r="A21" s="77" t="str">
        <f t="shared" si="1"/>
        <v>Q142WDK4a-20</v>
      </c>
      <c r="B21" s="78" t="s">
        <v>999</v>
      </c>
      <c r="C21" s="78" t="str">
        <f t="shared" si="2"/>
        <v>France (Q142)</v>
      </c>
      <c r="D21" s="78" t="s">
        <v>971</v>
      </c>
      <c r="E21" s="79" t="s">
        <v>972</v>
      </c>
      <c r="F21" s="78" t="str">
        <f t="shared" si="3"/>
        <v>head of state (P35)</v>
      </c>
      <c r="G21" s="78" t="s">
        <v>481</v>
      </c>
      <c r="H21" s="79" t="s">
        <v>482</v>
      </c>
      <c r="I21" s="81" t="str">
        <f t="shared" si="4"/>
        <v>François Hollande (Q157)</v>
      </c>
      <c r="J21" s="75" t="s">
        <v>1000</v>
      </c>
      <c r="K21" s="82" t="s">
        <v>1001</v>
      </c>
    </row>
    <row r="22">
      <c r="A22" s="105" t="str">
        <f t="shared" si="1"/>
        <v>Q142WDK4a-21</v>
      </c>
      <c r="B22" s="106" t="s">
        <v>1002</v>
      </c>
      <c r="C22" s="106" t="str">
        <f t="shared" si="2"/>
        <v>Q142WDK4a-20</v>
      </c>
      <c r="D22" s="106" t="s">
        <v>999</v>
      </c>
      <c r="E22" s="120"/>
      <c r="F22" s="106" t="str">
        <f t="shared" si="3"/>
        <v>start time (P580)</v>
      </c>
      <c r="G22" s="106" t="s">
        <v>143</v>
      </c>
      <c r="H22" s="107" t="s">
        <v>144</v>
      </c>
      <c r="I22" s="109" t="str">
        <f t="shared" si="4"/>
        <v>^2012-05-15T00:00:00Z/11</v>
      </c>
      <c r="J22" s="75" t="s">
        <v>1003</v>
      </c>
      <c r="L22" s="16" t="s">
        <v>21</v>
      </c>
    </row>
    <row r="23">
      <c r="A23" s="128" t="str">
        <f t="shared" si="1"/>
        <v>Q142WDK4a-22</v>
      </c>
      <c r="B23" s="129" t="s">
        <v>1004</v>
      </c>
      <c r="C23" s="129" t="str">
        <f t="shared" si="2"/>
        <v>Q142WDK4a-21</v>
      </c>
      <c r="D23" s="129" t="s">
        <v>1002</v>
      </c>
      <c r="E23" s="130"/>
      <c r="F23" s="129" t="str">
        <f t="shared" si="3"/>
        <v>ckg:Context Type (ckgr9)</v>
      </c>
      <c r="G23" s="129" t="s">
        <v>24</v>
      </c>
      <c r="H23" s="129" t="s">
        <v>25</v>
      </c>
      <c r="I23" s="132" t="str">
        <f t="shared" si="4"/>
        <v>Temporal (ckgT1)</v>
      </c>
      <c r="J23" s="75" t="s">
        <v>26</v>
      </c>
      <c r="K23" s="75" t="s">
        <v>27</v>
      </c>
      <c r="L23" s="36"/>
    </row>
    <row r="24">
      <c r="A24" s="105" t="str">
        <f t="shared" si="1"/>
        <v>Q142WDK4a-23</v>
      </c>
      <c r="B24" s="106" t="s">
        <v>1005</v>
      </c>
      <c r="C24" s="106" t="str">
        <f t="shared" si="2"/>
        <v>Q142WDK4a-20</v>
      </c>
      <c r="D24" s="106" t="s">
        <v>999</v>
      </c>
      <c r="E24" s="120"/>
      <c r="F24" s="106" t="str">
        <f t="shared" si="3"/>
        <v>end time (P582)</v>
      </c>
      <c r="G24" s="106" t="s">
        <v>474</v>
      </c>
      <c r="H24" s="107" t="s">
        <v>475</v>
      </c>
      <c r="I24" s="109" t="str">
        <f t="shared" si="4"/>
        <v>^2017-05-14T00:00:00Z/11</v>
      </c>
      <c r="J24" s="75" t="s">
        <v>1006</v>
      </c>
      <c r="L24" s="36"/>
    </row>
    <row r="25">
      <c r="A25" s="128" t="str">
        <f t="shared" si="1"/>
        <v>Q142WDK4a-24</v>
      </c>
      <c r="B25" s="129" t="s">
        <v>1007</v>
      </c>
      <c r="C25" s="129" t="str">
        <f t="shared" si="2"/>
        <v>Q142WDK4a-23</v>
      </c>
      <c r="D25" s="129" t="s">
        <v>1005</v>
      </c>
      <c r="E25" s="130"/>
      <c r="F25" s="129" t="str">
        <f t="shared" si="3"/>
        <v>ckg:Context Type (ckgr9)</v>
      </c>
      <c r="G25" s="129" t="s">
        <v>24</v>
      </c>
      <c r="H25" s="129" t="s">
        <v>25</v>
      </c>
      <c r="I25" s="132" t="str">
        <f t="shared" si="4"/>
        <v>Temporal (ckgT1)</v>
      </c>
      <c r="J25" s="75" t="s">
        <v>26</v>
      </c>
      <c r="K25" s="75" t="s">
        <v>27</v>
      </c>
      <c r="L25" s="36"/>
    </row>
    <row r="26">
      <c r="A26" s="83" t="str">
        <f t="shared" si="1"/>
        <v>Q142WDK4a-25</v>
      </c>
      <c r="B26" s="84" t="s">
        <v>1008</v>
      </c>
      <c r="C26" s="84" t="str">
        <f t="shared" si="2"/>
        <v>Q142WDK4a-20</v>
      </c>
      <c r="D26" s="84" t="s">
        <v>999</v>
      </c>
      <c r="E26" s="85"/>
      <c r="F26" s="84" t="str">
        <f t="shared" si="3"/>
        <v>statement is subject of (P805)</v>
      </c>
      <c r="G26" s="84" t="s">
        <v>274</v>
      </c>
      <c r="H26" s="87" t="s">
        <v>275</v>
      </c>
      <c r="I26" s="88" t="str">
        <f t="shared" si="4"/>
        <v>unknown</v>
      </c>
      <c r="J26" s="75" t="s">
        <v>20</v>
      </c>
      <c r="L26" s="36"/>
    </row>
    <row r="27">
      <c r="A27" s="133" t="str">
        <f t="shared" si="1"/>
        <v>Q142WDK4a-26</v>
      </c>
      <c r="B27" s="134" t="s">
        <v>1009</v>
      </c>
      <c r="C27" s="134" t="str">
        <f t="shared" si="2"/>
        <v>Q142WDK4a-25</v>
      </c>
      <c r="D27" s="134" t="s">
        <v>1008</v>
      </c>
      <c r="E27" s="135"/>
      <c r="F27" s="134" t="str">
        <f t="shared" si="3"/>
        <v>ckg:Context Type (ckgr9)</v>
      </c>
      <c r="G27" s="134" t="s">
        <v>24</v>
      </c>
      <c r="H27" s="134" t="s">
        <v>25</v>
      </c>
      <c r="I27" s="137" t="str">
        <f t="shared" si="4"/>
        <v>Provenance (ckgP1)</v>
      </c>
      <c r="J27" s="75" t="s">
        <v>152</v>
      </c>
      <c r="K27" s="75" t="s">
        <v>153</v>
      </c>
      <c r="L27" s="23"/>
    </row>
    <row r="28">
      <c r="A28" s="77" t="str">
        <f t="shared" si="1"/>
        <v>Q142WDK4a-27</v>
      </c>
      <c r="B28" s="78" t="s">
        <v>1010</v>
      </c>
      <c r="C28" s="78" t="str">
        <f t="shared" si="2"/>
        <v>France (Q142)</v>
      </c>
      <c r="D28" s="78" t="s">
        <v>971</v>
      </c>
      <c r="E28" s="79" t="s">
        <v>972</v>
      </c>
      <c r="F28" s="78" t="str">
        <f t="shared" si="3"/>
        <v>head of state (P35)</v>
      </c>
      <c r="G28" s="78" t="s">
        <v>481</v>
      </c>
      <c r="H28" s="79" t="s">
        <v>482</v>
      </c>
      <c r="I28" s="81" t="str">
        <f t="shared" si="4"/>
        <v>René Coty (Q158768)</v>
      </c>
      <c r="J28" s="75" t="s">
        <v>1011</v>
      </c>
      <c r="K28" s="82" t="s">
        <v>1012</v>
      </c>
    </row>
    <row r="29">
      <c r="A29" s="105" t="str">
        <f t="shared" si="1"/>
        <v>Q142WDK4a-28</v>
      </c>
      <c r="B29" s="106" t="s">
        <v>1013</v>
      </c>
      <c r="C29" s="106" t="str">
        <f t="shared" si="2"/>
        <v>Q142WDK4a-27</v>
      </c>
      <c r="D29" s="106" t="s">
        <v>1010</v>
      </c>
      <c r="E29" s="120"/>
      <c r="F29" s="106" t="str">
        <f t="shared" si="3"/>
        <v>start time (P580)</v>
      </c>
      <c r="G29" s="106" t="s">
        <v>143</v>
      </c>
      <c r="H29" s="107" t="s">
        <v>144</v>
      </c>
      <c r="I29" s="109" t="str">
        <f t="shared" si="4"/>
        <v>^1954-01-16T00:00:00Z/11</v>
      </c>
      <c r="J29" s="75" t="s">
        <v>1014</v>
      </c>
      <c r="L29" s="16" t="s">
        <v>21</v>
      </c>
    </row>
    <row r="30">
      <c r="A30" s="128" t="str">
        <f t="shared" si="1"/>
        <v>Q142WDK4a-29</v>
      </c>
      <c r="B30" s="129" t="s">
        <v>1015</v>
      </c>
      <c r="C30" s="129" t="str">
        <f t="shared" si="2"/>
        <v>Q142WDK4a-28</v>
      </c>
      <c r="D30" s="129" t="s">
        <v>1013</v>
      </c>
      <c r="E30" s="130"/>
      <c r="F30" s="129" t="str">
        <f t="shared" si="3"/>
        <v>ckg:Context Type (ckgr9)</v>
      </c>
      <c r="G30" s="129" t="s">
        <v>24</v>
      </c>
      <c r="H30" s="129" t="s">
        <v>25</v>
      </c>
      <c r="I30" s="132" t="str">
        <f t="shared" si="4"/>
        <v>Temporal (ckgT1)</v>
      </c>
      <c r="J30" s="75" t="s">
        <v>26</v>
      </c>
      <c r="K30" s="75" t="s">
        <v>27</v>
      </c>
      <c r="L30" s="36"/>
    </row>
    <row r="31">
      <c r="A31" s="105" t="str">
        <f t="shared" si="1"/>
        <v>Q142WDK4a-30</v>
      </c>
      <c r="B31" s="106" t="s">
        <v>1016</v>
      </c>
      <c r="C31" s="106" t="str">
        <f t="shared" si="2"/>
        <v>Q142WDK4a-27</v>
      </c>
      <c r="D31" s="106" t="s">
        <v>1010</v>
      </c>
      <c r="E31" s="120"/>
      <c r="F31" s="106" t="str">
        <f t="shared" si="3"/>
        <v>end time (P582)</v>
      </c>
      <c r="G31" s="106" t="s">
        <v>474</v>
      </c>
      <c r="H31" s="107" t="s">
        <v>475</v>
      </c>
      <c r="I31" s="109" t="str">
        <f t="shared" si="4"/>
        <v>^1959-01-08T00:00:00Z/11</v>
      </c>
      <c r="J31" s="75" t="s">
        <v>1017</v>
      </c>
      <c r="L31" s="36"/>
    </row>
    <row r="32">
      <c r="A32" s="128" t="str">
        <f t="shared" si="1"/>
        <v>Q142WDK4a-31</v>
      </c>
      <c r="B32" s="129" t="s">
        <v>1018</v>
      </c>
      <c r="C32" s="129" t="str">
        <f t="shared" si="2"/>
        <v>Q142WDK4a-30</v>
      </c>
      <c r="D32" s="129" t="s">
        <v>1016</v>
      </c>
      <c r="E32" s="130"/>
      <c r="F32" s="129" t="str">
        <f t="shared" si="3"/>
        <v>ckg:Context Type (ckgr9)</v>
      </c>
      <c r="G32" s="129" t="s">
        <v>24</v>
      </c>
      <c r="H32" s="129" t="s">
        <v>25</v>
      </c>
      <c r="I32" s="132" t="str">
        <f t="shared" si="4"/>
        <v>Temporal (ckgT1)</v>
      </c>
      <c r="J32" s="75" t="s">
        <v>26</v>
      </c>
      <c r="K32" s="75" t="s">
        <v>27</v>
      </c>
      <c r="L32" s="36"/>
    </row>
    <row r="33">
      <c r="A33" s="83" t="str">
        <f t="shared" si="1"/>
        <v>Q142WDK4a-32</v>
      </c>
      <c r="B33" s="84" t="s">
        <v>1019</v>
      </c>
      <c r="C33" s="84" t="str">
        <f t="shared" si="2"/>
        <v>Q142WDK4a-27</v>
      </c>
      <c r="D33" s="84" t="s">
        <v>1010</v>
      </c>
      <c r="E33" s="85"/>
      <c r="F33" s="84" t="str">
        <f t="shared" si="3"/>
        <v>statement is subject of (P805)</v>
      </c>
      <c r="G33" s="84" t="s">
        <v>274</v>
      </c>
      <c r="H33" s="87" t="s">
        <v>275</v>
      </c>
      <c r="I33" s="88" t="str">
        <f t="shared" si="4"/>
        <v>unknown</v>
      </c>
      <c r="J33" s="75" t="s">
        <v>20</v>
      </c>
      <c r="L33" s="36"/>
    </row>
    <row r="34">
      <c r="A34" s="133" t="str">
        <f t="shared" si="1"/>
        <v>Q142WDK4a-33</v>
      </c>
      <c r="B34" s="134" t="s">
        <v>1020</v>
      </c>
      <c r="C34" s="134" t="str">
        <f t="shared" si="2"/>
        <v>Q142WDK4a-32</v>
      </c>
      <c r="D34" s="134" t="s">
        <v>1019</v>
      </c>
      <c r="E34" s="135"/>
      <c r="F34" s="134" t="str">
        <f t="shared" si="3"/>
        <v>ckg:Context Type (ckgr9)</v>
      </c>
      <c r="G34" s="134" t="s">
        <v>24</v>
      </c>
      <c r="H34" s="134" t="s">
        <v>25</v>
      </c>
      <c r="I34" s="137" t="str">
        <f t="shared" si="4"/>
        <v>Provenance (ckgP1)</v>
      </c>
      <c r="J34" s="75" t="s">
        <v>152</v>
      </c>
      <c r="K34" s="75" t="s">
        <v>153</v>
      </c>
      <c r="L34" s="23"/>
    </row>
    <row r="35">
      <c r="A35" s="77" t="str">
        <f t="shared" si="1"/>
        <v>Q142WDK4a-34</v>
      </c>
      <c r="B35" s="78" t="s">
        <v>1021</v>
      </c>
      <c r="C35" s="78" t="str">
        <f t="shared" si="2"/>
        <v>France (Q142)</v>
      </c>
      <c r="D35" s="78" t="s">
        <v>971</v>
      </c>
      <c r="E35" s="79" t="s">
        <v>972</v>
      </c>
      <c r="F35" s="78" t="str">
        <f t="shared" si="3"/>
        <v>head of state (P35)</v>
      </c>
      <c r="G35" s="78" t="s">
        <v>481</v>
      </c>
      <c r="H35" s="79" t="s">
        <v>482</v>
      </c>
      <c r="I35" s="81" t="str">
        <f t="shared" si="4"/>
        <v>Vincent Auriol (Q158772)</v>
      </c>
      <c r="J35" s="75" t="s">
        <v>1022</v>
      </c>
      <c r="K35" s="82" t="s">
        <v>1023</v>
      </c>
    </row>
    <row r="36">
      <c r="A36" s="105" t="str">
        <f t="shared" si="1"/>
        <v>Q142WDK4a-35</v>
      </c>
      <c r="B36" s="106" t="s">
        <v>1024</v>
      </c>
      <c r="C36" s="106" t="str">
        <f t="shared" si="2"/>
        <v>Q142WDK4a-34</v>
      </c>
      <c r="D36" s="106" t="s">
        <v>1021</v>
      </c>
      <c r="E36" s="120"/>
      <c r="F36" s="106" t="str">
        <f t="shared" si="3"/>
        <v>start time (P580)</v>
      </c>
      <c r="G36" s="106" t="s">
        <v>143</v>
      </c>
      <c r="H36" s="107" t="s">
        <v>144</v>
      </c>
      <c r="I36" s="109" t="str">
        <f t="shared" si="4"/>
        <v>^1947-01-16T00:00:00Z/11</v>
      </c>
      <c r="J36" s="75" t="s">
        <v>1025</v>
      </c>
      <c r="L36" s="16" t="s">
        <v>21</v>
      </c>
    </row>
    <row r="37">
      <c r="A37" s="128" t="str">
        <f t="shared" si="1"/>
        <v>Q142WDK4a-36</v>
      </c>
      <c r="B37" s="129" t="s">
        <v>1026</v>
      </c>
      <c r="C37" s="129" t="str">
        <f t="shared" si="2"/>
        <v>Q142WDK4a-35</v>
      </c>
      <c r="D37" s="129" t="s">
        <v>1024</v>
      </c>
      <c r="E37" s="130"/>
      <c r="F37" s="129" t="str">
        <f t="shared" si="3"/>
        <v>ckg:Context Type (ckgr9)</v>
      </c>
      <c r="G37" s="129" t="s">
        <v>24</v>
      </c>
      <c r="H37" s="129" t="s">
        <v>25</v>
      </c>
      <c r="I37" s="132" t="str">
        <f t="shared" si="4"/>
        <v>Temporal (ckgT1)</v>
      </c>
      <c r="J37" s="75" t="s">
        <v>26</v>
      </c>
      <c r="K37" s="75" t="s">
        <v>27</v>
      </c>
      <c r="L37" s="36"/>
    </row>
    <row r="38">
      <c r="A38" s="105" t="str">
        <f t="shared" si="1"/>
        <v>Q142WDK4a-37</v>
      </c>
      <c r="B38" s="106" t="s">
        <v>1027</v>
      </c>
      <c r="C38" s="106" t="str">
        <f t="shared" si="2"/>
        <v>Q142WDK4a-34</v>
      </c>
      <c r="D38" s="106" t="s">
        <v>1021</v>
      </c>
      <c r="E38" s="120"/>
      <c r="F38" s="106" t="str">
        <f t="shared" si="3"/>
        <v>end time (P582)</v>
      </c>
      <c r="G38" s="106" t="s">
        <v>474</v>
      </c>
      <c r="H38" s="107" t="s">
        <v>475</v>
      </c>
      <c r="I38" s="109" t="str">
        <f t="shared" si="4"/>
        <v>^1954-01-16T00:00:00Z/11</v>
      </c>
      <c r="J38" s="75" t="s">
        <v>1014</v>
      </c>
      <c r="L38" s="36"/>
    </row>
    <row r="39">
      <c r="A39" s="128" t="str">
        <f t="shared" si="1"/>
        <v>Q142WDK4a-38</v>
      </c>
      <c r="B39" s="129" t="s">
        <v>1028</v>
      </c>
      <c r="C39" s="129" t="str">
        <f t="shared" si="2"/>
        <v>Q142WDK4a-37</v>
      </c>
      <c r="D39" s="129" t="s">
        <v>1027</v>
      </c>
      <c r="E39" s="130"/>
      <c r="F39" s="129" t="str">
        <f t="shared" si="3"/>
        <v>ckg:Context Type (ckgr9)</v>
      </c>
      <c r="G39" s="129" t="s">
        <v>24</v>
      </c>
      <c r="H39" s="129" t="s">
        <v>25</v>
      </c>
      <c r="I39" s="132" t="str">
        <f t="shared" si="4"/>
        <v>Temporal (ckgT1)</v>
      </c>
      <c r="J39" s="75" t="s">
        <v>26</v>
      </c>
      <c r="K39" s="75" t="s">
        <v>27</v>
      </c>
      <c r="L39" s="36"/>
    </row>
    <row r="40">
      <c r="A40" s="83" t="str">
        <f t="shared" si="1"/>
        <v>Q142WDK4a-39</v>
      </c>
      <c r="B40" s="84" t="s">
        <v>1029</v>
      </c>
      <c r="C40" s="84" t="str">
        <f t="shared" si="2"/>
        <v>Q142WDK4a-34</v>
      </c>
      <c r="D40" s="84" t="s">
        <v>1021</v>
      </c>
      <c r="E40" s="85"/>
      <c r="F40" s="84" t="str">
        <f t="shared" si="3"/>
        <v>statement is subject of (P805)</v>
      </c>
      <c r="G40" s="84" t="s">
        <v>274</v>
      </c>
      <c r="H40" s="87" t="s">
        <v>275</v>
      </c>
      <c r="I40" s="88" t="str">
        <f t="shared" si="4"/>
        <v>unknown</v>
      </c>
      <c r="J40" s="75" t="s">
        <v>20</v>
      </c>
      <c r="L40" s="36"/>
    </row>
    <row r="41">
      <c r="A41" s="133" t="str">
        <f t="shared" si="1"/>
        <v>Q142WDK4a-40</v>
      </c>
      <c r="B41" s="134" t="s">
        <v>1030</v>
      </c>
      <c r="C41" s="134" t="str">
        <f t="shared" si="2"/>
        <v>Q142WDK4a-39</v>
      </c>
      <c r="D41" s="134" t="s">
        <v>1029</v>
      </c>
      <c r="E41" s="135"/>
      <c r="F41" s="134" t="str">
        <f t="shared" si="3"/>
        <v>ckg:Context Type (ckgr9)</v>
      </c>
      <c r="G41" s="134" t="s">
        <v>24</v>
      </c>
      <c r="H41" s="134" t="s">
        <v>25</v>
      </c>
      <c r="I41" s="137" t="str">
        <f t="shared" si="4"/>
        <v>Provenance (ckgP1)</v>
      </c>
      <c r="J41" s="75" t="s">
        <v>152</v>
      </c>
      <c r="K41" s="75" t="s">
        <v>153</v>
      </c>
      <c r="L41" s="23"/>
    </row>
    <row r="42">
      <c r="A42" s="77" t="str">
        <f t="shared" si="1"/>
        <v>Q142WDK4a-41</v>
      </c>
      <c r="B42" s="78" t="s">
        <v>1031</v>
      </c>
      <c r="C42" s="78" t="str">
        <f t="shared" si="2"/>
        <v>France (Q142)</v>
      </c>
      <c r="D42" s="78" t="s">
        <v>971</v>
      </c>
      <c r="E42" s="79" t="s">
        <v>972</v>
      </c>
      <c r="F42" s="78" t="str">
        <f t="shared" si="3"/>
        <v>head of state (P35)</v>
      </c>
      <c r="G42" s="78" t="s">
        <v>481</v>
      </c>
      <c r="H42" s="79" t="s">
        <v>482</v>
      </c>
      <c r="I42" s="81" t="str">
        <f t="shared" si="4"/>
        <v>François Mitterrand (Q2038)</v>
      </c>
      <c r="J42" s="75" t="s">
        <v>1032</v>
      </c>
      <c r="K42" s="82" t="s">
        <v>1033</v>
      </c>
    </row>
    <row r="43">
      <c r="A43" s="105" t="str">
        <f t="shared" si="1"/>
        <v>Q142WDK4a-42</v>
      </c>
      <c r="B43" s="106" t="s">
        <v>1034</v>
      </c>
      <c r="C43" s="106" t="str">
        <f t="shared" si="2"/>
        <v>Q142WDK4a-41</v>
      </c>
      <c r="D43" s="106" t="s">
        <v>1031</v>
      </c>
      <c r="E43" s="120"/>
      <c r="F43" s="106" t="str">
        <f t="shared" si="3"/>
        <v>start time (P580)</v>
      </c>
      <c r="G43" s="106" t="s">
        <v>143</v>
      </c>
      <c r="H43" s="107" t="s">
        <v>144</v>
      </c>
      <c r="I43" s="109" t="str">
        <f t="shared" si="4"/>
        <v>^1981-05-21T00:00:00Z/11</v>
      </c>
      <c r="J43" s="75" t="s">
        <v>1035</v>
      </c>
      <c r="L43" s="16" t="s">
        <v>21</v>
      </c>
    </row>
    <row r="44">
      <c r="A44" s="128" t="str">
        <f t="shared" si="1"/>
        <v>Q142WDK4a-43</v>
      </c>
      <c r="B44" s="129" t="s">
        <v>1036</v>
      </c>
      <c r="C44" s="129" t="str">
        <f t="shared" si="2"/>
        <v>Q142WDK4a-42</v>
      </c>
      <c r="D44" s="129" t="s">
        <v>1034</v>
      </c>
      <c r="E44" s="130"/>
      <c r="F44" s="129" t="str">
        <f t="shared" si="3"/>
        <v>ckg:Context Type (ckgr9)</v>
      </c>
      <c r="G44" s="129" t="s">
        <v>24</v>
      </c>
      <c r="H44" s="129" t="s">
        <v>25</v>
      </c>
      <c r="I44" s="132" t="str">
        <f t="shared" si="4"/>
        <v>Temporal (ckgT1)</v>
      </c>
      <c r="J44" s="75" t="s">
        <v>26</v>
      </c>
      <c r="K44" s="75" t="s">
        <v>27</v>
      </c>
      <c r="L44" s="36"/>
    </row>
    <row r="45">
      <c r="A45" s="105" t="str">
        <f t="shared" si="1"/>
        <v>Q142WDK4a-44</v>
      </c>
      <c r="B45" s="106" t="s">
        <v>1037</v>
      </c>
      <c r="C45" s="106" t="str">
        <f t="shared" si="2"/>
        <v>Q142WDK4a-41</v>
      </c>
      <c r="D45" s="106" t="s">
        <v>1031</v>
      </c>
      <c r="E45" s="120"/>
      <c r="F45" s="106" t="str">
        <f t="shared" si="3"/>
        <v>end time (P582)</v>
      </c>
      <c r="G45" s="106" t="s">
        <v>474</v>
      </c>
      <c r="H45" s="107" t="s">
        <v>475</v>
      </c>
      <c r="I45" s="109" t="str">
        <f t="shared" si="4"/>
        <v>^1995-05-17T00:00:00Z/11</v>
      </c>
      <c r="J45" s="75" t="s">
        <v>1038</v>
      </c>
      <c r="L45" s="36"/>
    </row>
    <row r="46">
      <c r="A46" s="128" t="str">
        <f t="shared" si="1"/>
        <v>Q142WDK4a-45</v>
      </c>
      <c r="B46" s="129" t="s">
        <v>1039</v>
      </c>
      <c r="C46" s="129" t="str">
        <f t="shared" si="2"/>
        <v>Q142WDK4a-44</v>
      </c>
      <c r="D46" s="129" t="s">
        <v>1037</v>
      </c>
      <c r="E46" s="130"/>
      <c r="F46" s="129" t="str">
        <f t="shared" si="3"/>
        <v>ckg:Context Type (ckgr9)</v>
      </c>
      <c r="G46" s="129" t="s">
        <v>24</v>
      </c>
      <c r="H46" s="129" t="s">
        <v>25</v>
      </c>
      <c r="I46" s="132" t="str">
        <f t="shared" si="4"/>
        <v>Temporal (ckgT1)</v>
      </c>
      <c r="J46" s="75" t="s">
        <v>26</v>
      </c>
      <c r="K46" s="75" t="s">
        <v>27</v>
      </c>
      <c r="L46" s="36"/>
    </row>
    <row r="47">
      <c r="A47" s="83" t="str">
        <f t="shared" si="1"/>
        <v>Q142WDK4a-46</v>
      </c>
      <c r="B47" s="84" t="s">
        <v>1040</v>
      </c>
      <c r="C47" s="84" t="str">
        <f t="shared" si="2"/>
        <v>Q142WDK4a-41</v>
      </c>
      <c r="D47" s="84" t="s">
        <v>1031</v>
      </c>
      <c r="E47" s="85"/>
      <c r="F47" s="84" t="str">
        <f t="shared" si="3"/>
        <v>statement is subject of (P805)</v>
      </c>
      <c r="G47" s="84" t="s">
        <v>274</v>
      </c>
      <c r="H47" s="87" t="s">
        <v>275</v>
      </c>
      <c r="I47" s="88" t="str">
        <f t="shared" si="4"/>
        <v>unknown</v>
      </c>
      <c r="J47" s="75" t="s">
        <v>20</v>
      </c>
      <c r="L47" s="36"/>
    </row>
    <row r="48">
      <c r="A48" s="133" t="str">
        <f t="shared" si="1"/>
        <v>Q142WDK4a-47</v>
      </c>
      <c r="B48" s="134" t="s">
        <v>1041</v>
      </c>
      <c r="C48" s="134" t="str">
        <f t="shared" si="2"/>
        <v>Q142WDK4a-46</v>
      </c>
      <c r="D48" s="134" t="s">
        <v>1040</v>
      </c>
      <c r="E48" s="135"/>
      <c r="F48" s="134" t="str">
        <f t="shared" si="3"/>
        <v>ckg:Context Type (ckgr9)</v>
      </c>
      <c r="G48" s="134" t="s">
        <v>24</v>
      </c>
      <c r="H48" s="134" t="s">
        <v>25</v>
      </c>
      <c r="I48" s="137" t="str">
        <f t="shared" si="4"/>
        <v>Provenance (ckgP1)</v>
      </c>
      <c r="J48" s="75" t="s">
        <v>152</v>
      </c>
      <c r="K48" s="75" t="s">
        <v>153</v>
      </c>
      <c r="L48" s="23"/>
    </row>
    <row r="49">
      <c r="A49" s="77" t="str">
        <f t="shared" si="1"/>
        <v>Q142WDK4a-48</v>
      </c>
      <c r="B49" s="78" t="s">
        <v>1042</v>
      </c>
      <c r="C49" s="78" t="str">
        <f t="shared" si="2"/>
        <v>France (Q142)</v>
      </c>
      <c r="D49" s="78" t="s">
        <v>971</v>
      </c>
      <c r="E49" s="79" t="s">
        <v>972</v>
      </c>
      <c r="F49" s="78" t="str">
        <f t="shared" si="3"/>
        <v>head of state (P35)</v>
      </c>
      <c r="G49" s="78" t="s">
        <v>481</v>
      </c>
      <c r="H49" s="79" t="s">
        <v>482</v>
      </c>
      <c r="I49" s="81" t="str">
        <f t="shared" si="4"/>
        <v>Charles de Gaulle (Q2042)</v>
      </c>
      <c r="J49" s="75" t="s">
        <v>1043</v>
      </c>
      <c r="K49" s="82" t="s">
        <v>1044</v>
      </c>
    </row>
    <row r="50">
      <c r="A50" s="105" t="str">
        <f t="shared" si="1"/>
        <v>Q142WDK4a-49</v>
      </c>
      <c r="B50" s="106" t="s">
        <v>1045</v>
      </c>
      <c r="C50" s="106" t="str">
        <f t="shared" si="2"/>
        <v>Q142WDK4a-48</v>
      </c>
      <c r="D50" s="106" t="s">
        <v>1042</v>
      </c>
      <c r="E50" s="120"/>
      <c r="F50" s="106" t="str">
        <f t="shared" si="3"/>
        <v>start time (P580)</v>
      </c>
      <c r="G50" s="106" t="s">
        <v>143</v>
      </c>
      <c r="H50" s="107" t="s">
        <v>144</v>
      </c>
      <c r="I50" s="109" t="str">
        <f t="shared" si="4"/>
        <v>^1959-01-08T00:00:00Z/11</v>
      </c>
      <c r="J50" s="75" t="s">
        <v>1017</v>
      </c>
      <c r="L50" s="16" t="s">
        <v>21</v>
      </c>
    </row>
    <row r="51">
      <c r="A51" s="128" t="str">
        <f t="shared" si="1"/>
        <v>Q142WDK4a-50</v>
      </c>
      <c r="B51" s="129" t="s">
        <v>1046</v>
      </c>
      <c r="C51" s="129" t="str">
        <f t="shared" si="2"/>
        <v>Q142WDK4a-49</v>
      </c>
      <c r="D51" s="129" t="s">
        <v>1045</v>
      </c>
      <c r="E51" s="130"/>
      <c r="F51" s="129" t="str">
        <f t="shared" si="3"/>
        <v>ckg:Context Type (ckgr9)</v>
      </c>
      <c r="G51" s="129" t="s">
        <v>24</v>
      </c>
      <c r="H51" s="129" t="s">
        <v>25</v>
      </c>
      <c r="I51" s="132" t="str">
        <f t="shared" si="4"/>
        <v>Temporal (ckgT1)</v>
      </c>
      <c r="J51" s="75" t="s">
        <v>26</v>
      </c>
      <c r="K51" s="75" t="s">
        <v>27</v>
      </c>
      <c r="L51" s="36"/>
    </row>
    <row r="52">
      <c r="A52" s="105" t="str">
        <f t="shared" si="1"/>
        <v>Q142WDK4a-51</v>
      </c>
      <c r="B52" s="106" t="s">
        <v>1047</v>
      </c>
      <c r="C52" s="106" t="str">
        <f t="shared" si="2"/>
        <v>Q142WDK4a-48</v>
      </c>
      <c r="D52" s="106" t="s">
        <v>1042</v>
      </c>
      <c r="E52" s="120"/>
      <c r="F52" s="106" t="str">
        <f t="shared" si="3"/>
        <v>end time (P582)</v>
      </c>
      <c r="G52" s="106" t="s">
        <v>474</v>
      </c>
      <c r="H52" s="107" t="s">
        <v>475</v>
      </c>
      <c r="I52" s="109" t="str">
        <f t="shared" si="4"/>
        <v>^1969-04-28T00:00:00Z/11</v>
      </c>
      <c r="J52" s="75" t="s">
        <v>983</v>
      </c>
      <c r="L52" s="36"/>
    </row>
    <row r="53">
      <c r="A53" s="128" t="str">
        <f t="shared" si="1"/>
        <v>Q142WDK4a-52</v>
      </c>
      <c r="B53" s="129" t="s">
        <v>1048</v>
      </c>
      <c r="C53" s="129" t="str">
        <f t="shared" si="2"/>
        <v>Q142WDK4a-51</v>
      </c>
      <c r="D53" s="129" t="s">
        <v>1047</v>
      </c>
      <c r="E53" s="130"/>
      <c r="F53" s="129" t="str">
        <f t="shared" si="3"/>
        <v>ckg:Context Type (ckgr9)</v>
      </c>
      <c r="G53" s="129" t="s">
        <v>24</v>
      </c>
      <c r="H53" s="129" t="s">
        <v>25</v>
      </c>
      <c r="I53" s="132" t="str">
        <f t="shared" si="4"/>
        <v>Temporal (ckgT1)</v>
      </c>
      <c r="J53" s="75" t="s">
        <v>26</v>
      </c>
      <c r="K53" s="75" t="s">
        <v>27</v>
      </c>
      <c r="L53" s="36"/>
    </row>
    <row r="54">
      <c r="A54" s="83" t="str">
        <f t="shared" si="1"/>
        <v>Q142WDK4a-53</v>
      </c>
      <c r="B54" s="84" t="s">
        <v>1049</v>
      </c>
      <c r="C54" s="84" t="str">
        <f t="shared" si="2"/>
        <v>Q142WDK4a-48</v>
      </c>
      <c r="D54" s="84" t="s">
        <v>1042</v>
      </c>
      <c r="E54" s="85"/>
      <c r="F54" s="84" t="str">
        <f t="shared" si="3"/>
        <v>statement is subject of (P805)</v>
      </c>
      <c r="G54" s="84" t="s">
        <v>274</v>
      </c>
      <c r="H54" s="87" t="s">
        <v>275</v>
      </c>
      <c r="I54" s="88" t="str">
        <f t="shared" si="4"/>
        <v>unknown</v>
      </c>
      <c r="J54" s="75" t="s">
        <v>20</v>
      </c>
      <c r="L54" s="36"/>
    </row>
    <row r="55">
      <c r="A55" s="133" t="str">
        <f t="shared" si="1"/>
        <v>Q142WDK4a-54</v>
      </c>
      <c r="B55" s="134" t="s">
        <v>1050</v>
      </c>
      <c r="C55" s="134" t="str">
        <f t="shared" si="2"/>
        <v>Q142WDK4a-53</v>
      </c>
      <c r="D55" s="134" t="s">
        <v>1049</v>
      </c>
      <c r="E55" s="135"/>
      <c r="F55" s="134" t="str">
        <f t="shared" si="3"/>
        <v>ckg:Context Type (ckgr9)</v>
      </c>
      <c r="G55" s="134" t="s">
        <v>24</v>
      </c>
      <c r="H55" s="134" t="s">
        <v>25</v>
      </c>
      <c r="I55" s="137" t="str">
        <f t="shared" si="4"/>
        <v>Provenance (ckgP1)</v>
      </c>
      <c r="J55" s="75" t="s">
        <v>152</v>
      </c>
      <c r="K55" s="75" t="s">
        <v>153</v>
      </c>
      <c r="L55" s="23"/>
    </row>
    <row r="56">
      <c r="A56" s="77" t="str">
        <f t="shared" si="1"/>
        <v>Q142WDK4a-55</v>
      </c>
      <c r="B56" s="78" t="s">
        <v>1051</v>
      </c>
      <c r="C56" s="78" t="str">
        <f t="shared" si="2"/>
        <v>France (Q142)</v>
      </c>
      <c r="D56" s="78" t="s">
        <v>971</v>
      </c>
      <c r="E56" s="79" t="s">
        <v>972</v>
      </c>
      <c r="F56" s="78" t="str">
        <f t="shared" si="3"/>
        <v>head of state (P35)</v>
      </c>
      <c r="G56" s="78" t="s">
        <v>481</v>
      </c>
      <c r="H56" s="79" t="s">
        <v>482</v>
      </c>
      <c r="I56" s="81" t="str">
        <f t="shared" si="4"/>
        <v>Jacques Chirac (Q2105)</v>
      </c>
      <c r="J56" s="75" t="s">
        <v>1052</v>
      </c>
      <c r="K56" s="82" t="s">
        <v>1053</v>
      </c>
    </row>
    <row r="57">
      <c r="A57" s="105" t="str">
        <f t="shared" si="1"/>
        <v>Q142WDK4a-56</v>
      </c>
      <c r="B57" s="106" t="s">
        <v>1054</v>
      </c>
      <c r="C57" s="106" t="str">
        <f t="shared" si="2"/>
        <v>Q142WDK4a-55</v>
      </c>
      <c r="D57" s="106" t="s">
        <v>1051</v>
      </c>
      <c r="E57" s="120"/>
      <c r="F57" s="106" t="str">
        <f t="shared" si="3"/>
        <v>start time (P580)</v>
      </c>
      <c r="G57" s="106" t="s">
        <v>143</v>
      </c>
      <c r="H57" s="107" t="s">
        <v>144</v>
      </c>
      <c r="I57" s="109" t="str">
        <f t="shared" si="4"/>
        <v>^1995-05-17T00:00:00Z/11</v>
      </c>
      <c r="J57" s="75" t="s">
        <v>1038</v>
      </c>
      <c r="L57" s="16" t="s">
        <v>21</v>
      </c>
    </row>
    <row r="58">
      <c r="A58" s="128" t="str">
        <f t="shared" si="1"/>
        <v>Q142WDK4a-57</v>
      </c>
      <c r="B58" s="129" t="s">
        <v>1055</v>
      </c>
      <c r="C58" s="129" t="str">
        <f t="shared" si="2"/>
        <v>Q142WDK4a-56</v>
      </c>
      <c r="D58" s="129" t="s">
        <v>1054</v>
      </c>
      <c r="E58" s="130"/>
      <c r="F58" s="129" t="str">
        <f t="shared" si="3"/>
        <v>ckg:Context Type (ckgr9)</v>
      </c>
      <c r="G58" s="129" t="s">
        <v>24</v>
      </c>
      <c r="H58" s="129" t="s">
        <v>25</v>
      </c>
      <c r="I58" s="132" t="str">
        <f t="shared" si="4"/>
        <v>Temporal (ckgT1)</v>
      </c>
      <c r="J58" s="75" t="s">
        <v>26</v>
      </c>
      <c r="K58" s="75" t="s">
        <v>27</v>
      </c>
      <c r="L58" s="36"/>
    </row>
    <row r="59">
      <c r="A59" s="105" t="str">
        <f t="shared" si="1"/>
        <v>Q142WDK4a-58</v>
      </c>
      <c r="B59" s="106" t="s">
        <v>1056</v>
      </c>
      <c r="C59" s="106" t="str">
        <f t="shared" si="2"/>
        <v>Q142WDK4a-55</v>
      </c>
      <c r="D59" s="106" t="s">
        <v>1051</v>
      </c>
      <c r="E59" s="120"/>
      <c r="F59" s="106" t="str">
        <f t="shared" si="3"/>
        <v>end time (P582)</v>
      </c>
      <c r="G59" s="106" t="s">
        <v>474</v>
      </c>
      <c r="H59" s="107" t="s">
        <v>475</v>
      </c>
      <c r="I59" s="109" t="str">
        <f t="shared" si="4"/>
        <v>^2007-05-16T00:00:00Z/11</v>
      </c>
      <c r="J59" s="75" t="s">
        <v>1057</v>
      </c>
      <c r="L59" s="36"/>
    </row>
    <row r="60">
      <c r="A60" s="128" t="str">
        <f t="shared" si="1"/>
        <v>Q142WDK4a-59</v>
      </c>
      <c r="B60" s="129" t="s">
        <v>1058</v>
      </c>
      <c r="C60" s="129" t="str">
        <f t="shared" si="2"/>
        <v>Q142WDK4a-58</v>
      </c>
      <c r="D60" s="129" t="s">
        <v>1056</v>
      </c>
      <c r="E60" s="130"/>
      <c r="F60" s="129" t="str">
        <f t="shared" si="3"/>
        <v>ckg:Context Type (ckgr9)</v>
      </c>
      <c r="G60" s="129" t="s">
        <v>24</v>
      </c>
      <c r="H60" s="129" t="s">
        <v>25</v>
      </c>
      <c r="I60" s="132" t="str">
        <f t="shared" si="4"/>
        <v>Temporal (ckgT1)</v>
      </c>
      <c r="J60" s="75" t="s">
        <v>26</v>
      </c>
      <c r="K60" s="75" t="s">
        <v>27</v>
      </c>
      <c r="L60" s="36"/>
    </row>
    <row r="61">
      <c r="A61" s="83" t="str">
        <f t="shared" si="1"/>
        <v>Q142WDK4a-60</v>
      </c>
      <c r="B61" s="84" t="s">
        <v>1059</v>
      </c>
      <c r="C61" s="84" t="str">
        <f t="shared" si="2"/>
        <v>Q142WDK4a-55</v>
      </c>
      <c r="D61" s="84" t="s">
        <v>1051</v>
      </c>
      <c r="E61" s="85"/>
      <c r="F61" s="84" t="str">
        <f t="shared" si="3"/>
        <v>statement is subject of (P805)</v>
      </c>
      <c r="G61" s="84" t="s">
        <v>274</v>
      </c>
      <c r="H61" s="87" t="s">
        <v>275</v>
      </c>
      <c r="I61" s="88" t="str">
        <f t="shared" si="4"/>
        <v>unknown</v>
      </c>
      <c r="J61" s="75" t="s">
        <v>20</v>
      </c>
      <c r="L61" s="36"/>
    </row>
    <row r="62">
      <c r="A62" s="133" t="str">
        <f t="shared" si="1"/>
        <v>Q142WDK4a-61</v>
      </c>
      <c r="B62" s="134" t="s">
        <v>1060</v>
      </c>
      <c r="C62" s="134" t="str">
        <f t="shared" si="2"/>
        <v>Q142WDK4a-60</v>
      </c>
      <c r="D62" s="134" t="s">
        <v>1059</v>
      </c>
      <c r="E62" s="135"/>
      <c r="F62" s="134" t="str">
        <f t="shared" si="3"/>
        <v>ckg:Context Type (ckgr9)</v>
      </c>
      <c r="G62" s="134" t="s">
        <v>24</v>
      </c>
      <c r="H62" s="134" t="s">
        <v>25</v>
      </c>
      <c r="I62" s="137" t="str">
        <f t="shared" si="4"/>
        <v>Provenance (ckgP1)</v>
      </c>
      <c r="J62" s="75" t="s">
        <v>152</v>
      </c>
      <c r="K62" s="75" t="s">
        <v>153</v>
      </c>
      <c r="L62" s="23"/>
    </row>
    <row r="63">
      <c r="A63" s="77" t="str">
        <f t="shared" si="1"/>
        <v>Q142WDK4a-62</v>
      </c>
      <c r="B63" s="78" t="s">
        <v>1061</v>
      </c>
      <c r="C63" s="78" t="str">
        <f t="shared" si="2"/>
        <v>France (Q142)</v>
      </c>
      <c r="D63" s="78" t="s">
        <v>971</v>
      </c>
      <c r="E63" s="79" t="s">
        <v>972</v>
      </c>
      <c r="F63" s="78" t="str">
        <f t="shared" si="3"/>
        <v>head of state (P35)</v>
      </c>
      <c r="G63" s="78" t="s">
        <v>481</v>
      </c>
      <c r="H63" s="79" t="s">
        <v>482</v>
      </c>
      <c r="I63" s="81" t="str">
        <f t="shared" si="4"/>
        <v>Valéry Giscard d\'Estaing (Q2124)</v>
      </c>
      <c r="J63" s="75" t="s">
        <v>1062</v>
      </c>
      <c r="K63" s="82" t="s">
        <v>1063</v>
      </c>
    </row>
    <row r="64">
      <c r="A64" s="105" t="str">
        <f t="shared" si="1"/>
        <v>Q142WDK4a-63</v>
      </c>
      <c r="B64" s="106" t="s">
        <v>1064</v>
      </c>
      <c r="C64" s="106" t="str">
        <f t="shared" si="2"/>
        <v>Q142WDK4a-62</v>
      </c>
      <c r="D64" s="106" t="s">
        <v>1061</v>
      </c>
      <c r="E64" s="120"/>
      <c r="F64" s="106" t="str">
        <f t="shared" si="3"/>
        <v>start time (P580)</v>
      </c>
      <c r="G64" s="106" t="s">
        <v>143</v>
      </c>
      <c r="H64" s="107" t="s">
        <v>144</v>
      </c>
      <c r="I64" s="109" t="str">
        <f t="shared" si="4"/>
        <v>^1974-05-27T00:00:00Z/11</v>
      </c>
      <c r="J64" s="75" t="s">
        <v>995</v>
      </c>
      <c r="L64" s="16" t="s">
        <v>21</v>
      </c>
    </row>
    <row r="65">
      <c r="A65" s="128" t="str">
        <f t="shared" si="1"/>
        <v>Q142WDK4a-64</v>
      </c>
      <c r="B65" s="129" t="s">
        <v>1065</v>
      </c>
      <c r="C65" s="129" t="str">
        <f t="shared" si="2"/>
        <v>Q142WDK4a-63</v>
      </c>
      <c r="D65" s="129" t="s">
        <v>1064</v>
      </c>
      <c r="E65" s="130"/>
      <c r="F65" s="129" t="str">
        <f t="shared" si="3"/>
        <v>ckg:Context Type (ckgr9)</v>
      </c>
      <c r="G65" s="129" t="s">
        <v>24</v>
      </c>
      <c r="H65" s="129" t="s">
        <v>25</v>
      </c>
      <c r="I65" s="132" t="str">
        <f t="shared" si="4"/>
        <v>Temporal (ckgT1)</v>
      </c>
      <c r="J65" s="75" t="s">
        <v>26</v>
      </c>
      <c r="K65" s="75" t="s">
        <v>27</v>
      </c>
      <c r="L65" s="36"/>
    </row>
    <row r="66">
      <c r="A66" s="105" t="str">
        <f t="shared" si="1"/>
        <v>Q142WDK4a-65</v>
      </c>
      <c r="B66" s="106" t="s">
        <v>1066</v>
      </c>
      <c r="C66" s="106" t="str">
        <f t="shared" si="2"/>
        <v>Q142WDK4a-62</v>
      </c>
      <c r="D66" s="106" t="s">
        <v>1061</v>
      </c>
      <c r="E66" s="120"/>
      <c r="F66" s="106" t="str">
        <f t="shared" si="3"/>
        <v>end time (P582)</v>
      </c>
      <c r="G66" s="106" t="s">
        <v>474</v>
      </c>
      <c r="H66" s="107" t="s">
        <v>475</v>
      </c>
      <c r="I66" s="109" t="str">
        <f t="shared" si="4"/>
        <v>^1981-05-21T00:00:00Z/11</v>
      </c>
      <c r="J66" s="75" t="s">
        <v>1035</v>
      </c>
      <c r="L66" s="36"/>
    </row>
    <row r="67">
      <c r="A67" s="128" t="str">
        <f t="shared" si="1"/>
        <v>Q142WDK4a-66</v>
      </c>
      <c r="B67" s="129" t="s">
        <v>1067</v>
      </c>
      <c r="C67" s="129" t="str">
        <f t="shared" si="2"/>
        <v>Q142WDK4a-65</v>
      </c>
      <c r="D67" s="129" t="s">
        <v>1066</v>
      </c>
      <c r="E67" s="130"/>
      <c r="F67" s="129" t="str">
        <f t="shared" si="3"/>
        <v>ckg:Context Type (ckgr9)</v>
      </c>
      <c r="G67" s="129" t="s">
        <v>24</v>
      </c>
      <c r="H67" s="129" t="s">
        <v>25</v>
      </c>
      <c r="I67" s="132" t="str">
        <f t="shared" si="4"/>
        <v>Temporal (ckgT1)</v>
      </c>
      <c r="J67" s="75" t="s">
        <v>26</v>
      </c>
      <c r="K67" s="75" t="s">
        <v>27</v>
      </c>
      <c r="L67" s="36"/>
    </row>
    <row r="68">
      <c r="A68" s="83" t="str">
        <f t="shared" si="1"/>
        <v>Q142WDK4a-67</v>
      </c>
      <c r="B68" s="84" t="s">
        <v>1068</v>
      </c>
      <c r="C68" s="84" t="str">
        <f t="shared" si="2"/>
        <v>Q142WDK4a-62</v>
      </c>
      <c r="D68" s="84" t="s">
        <v>1061</v>
      </c>
      <c r="E68" s="85"/>
      <c r="F68" s="84" t="str">
        <f t="shared" si="3"/>
        <v>statement is subject of (P805)</v>
      </c>
      <c r="G68" s="84" t="s">
        <v>274</v>
      </c>
      <c r="H68" s="87" t="s">
        <v>275</v>
      </c>
      <c r="I68" s="88" t="str">
        <f t="shared" si="4"/>
        <v>unknown</v>
      </c>
      <c r="J68" s="75" t="s">
        <v>20</v>
      </c>
      <c r="L68" s="36"/>
    </row>
    <row r="69">
      <c r="A69" s="133" t="str">
        <f t="shared" si="1"/>
        <v>Q142WDK4a-68</v>
      </c>
      <c r="B69" s="134" t="s">
        <v>1069</v>
      </c>
      <c r="C69" s="134" t="str">
        <f t="shared" si="2"/>
        <v>Q142WDK4a-67</v>
      </c>
      <c r="D69" s="134" t="s">
        <v>1068</v>
      </c>
      <c r="E69" s="135"/>
      <c r="F69" s="134" t="str">
        <f t="shared" si="3"/>
        <v>ckg:Context Type (ckgr9)</v>
      </c>
      <c r="G69" s="134" t="s">
        <v>24</v>
      </c>
      <c r="H69" s="134" t="s">
        <v>25</v>
      </c>
      <c r="I69" s="137" t="str">
        <f t="shared" si="4"/>
        <v>Provenance (ckgP1)</v>
      </c>
      <c r="J69" s="75" t="s">
        <v>152</v>
      </c>
      <c r="K69" s="75" t="s">
        <v>153</v>
      </c>
      <c r="L69" s="23"/>
    </row>
    <row r="70">
      <c r="A70" s="77" t="str">
        <f t="shared" si="1"/>
        <v>Q142WDK4a-69</v>
      </c>
      <c r="B70" s="78" t="s">
        <v>1070</v>
      </c>
      <c r="C70" s="78" t="str">
        <f t="shared" si="2"/>
        <v>France (Q142)</v>
      </c>
      <c r="D70" s="78" t="s">
        <v>971</v>
      </c>
      <c r="E70" s="79" t="s">
        <v>972</v>
      </c>
      <c r="F70" s="78" t="str">
        <f t="shared" si="3"/>
        <v>head of state (P35)</v>
      </c>
      <c r="G70" s="78" t="s">
        <v>481</v>
      </c>
      <c r="H70" s="79" t="s">
        <v>482</v>
      </c>
      <c r="I70" s="81" t="str">
        <f t="shared" si="4"/>
        <v>Georges Pompidou (Q2185)</v>
      </c>
      <c r="J70" s="75" t="s">
        <v>1071</v>
      </c>
      <c r="K70" s="82" t="s">
        <v>1072</v>
      </c>
    </row>
    <row r="71">
      <c r="A71" s="105" t="str">
        <f t="shared" si="1"/>
        <v>Q142WDK4a-70</v>
      </c>
      <c r="B71" s="106" t="s">
        <v>1073</v>
      </c>
      <c r="C71" s="106" t="str">
        <f t="shared" si="2"/>
        <v>Q142WDK4a-69</v>
      </c>
      <c r="D71" s="106" t="s">
        <v>1070</v>
      </c>
      <c r="E71" s="120"/>
      <c r="F71" s="106" t="str">
        <f t="shared" si="3"/>
        <v>start time (P580)</v>
      </c>
      <c r="G71" s="106" t="s">
        <v>143</v>
      </c>
      <c r="H71" s="107" t="s">
        <v>144</v>
      </c>
      <c r="I71" s="109" t="str">
        <f t="shared" si="4"/>
        <v>^1969-06-20T00:00:00Z/11</v>
      </c>
      <c r="J71" s="75" t="s">
        <v>986</v>
      </c>
      <c r="L71" s="16" t="s">
        <v>21</v>
      </c>
    </row>
    <row r="72">
      <c r="A72" s="128" t="str">
        <f t="shared" si="1"/>
        <v>Q142WDK4a-71</v>
      </c>
      <c r="B72" s="129" t="s">
        <v>1074</v>
      </c>
      <c r="C72" s="129" t="str">
        <f t="shared" si="2"/>
        <v>Q142WDK4a-70</v>
      </c>
      <c r="D72" s="129" t="s">
        <v>1073</v>
      </c>
      <c r="E72" s="130"/>
      <c r="F72" s="129" t="str">
        <f t="shared" si="3"/>
        <v>ckg:Context Type (ckgr9)</v>
      </c>
      <c r="G72" s="129" t="s">
        <v>24</v>
      </c>
      <c r="H72" s="129" t="s">
        <v>25</v>
      </c>
      <c r="I72" s="132" t="str">
        <f t="shared" si="4"/>
        <v>Temporal (ckgT1)</v>
      </c>
      <c r="J72" s="75" t="s">
        <v>26</v>
      </c>
      <c r="K72" s="75" t="s">
        <v>27</v>
      </c>
      <c r="L72" s="36"/>
    </row>
    <row r="73">
      <c r="A73" s="105" t="str">
        <f t="shared" si="1"/>
        <v>Q142WDK4a-72</v>
      </c>
      <c r="B73" s="106" t="s">
        <v>1075</v>
      </c>
      <c r="C73" s="106" t="str">
        <f t="shared" si="2"/>
        <v>Q142WDK4a-69</v>
      </c>
      <c r="D73" s="106" t="s">
        <v>1070</v>
      </c>
      <c r="E73" s="120"/>
      <c r="F73" s="106" t="str">
        <f t="shared" si="3"/>
        <v>end time (P582)</v>
      </c>
      <c r="G73" s="106" t="s">
        <v>474</v>
      </c>
      <c r="H73" s="107" t="s">
        <v>475</v>
      </c>
      <c r="I73" s="109" t="str">
        <f t="shared" si="4"/>
        <v>^1974-04-02T00:00:00Z/11</v>
      </c>
      <c r="J73" s="75" t="s">
        <v>992</v>
      </c>
      <c r="L73" s="36"/>
    </row>
    <row r="74">
      <c r="A74" s="128" t="str">
        <f t="shared" si="1"/>
        <v>Q142WDK4a-73</v>
      </c>
      <c r="B74" s="129" t="s">
        <v>1076</v>
      </c>
      <c r="C74" s="129" t="str">
        <f t="shared" si="2"/>
        <v>Q142WDK4a-72</v>
      </c>
      <c r="D74" s="129" t="s">
        <v>1075</v>
      </c>
      <c r="E74" s="130"/>
      <c r="F74" s="129" t="str">
        <f t="shared" si="3"/>
        <v>ckg:Context Type (ckgr9)</v>
      </c>
      <c r="G74" s="129" t="s">
        <v>24</v>
      </c>
      <c r="H74" s="129" t="s">
        <v>25</v>
      </c>
      <c r="I74" s="132" t="str">
        <f t="shared" si="4"/>
        <v>Temporal (ckgT1)</v>
      </c>
      <c r="J74" s="75" t="s">
        <v>26</v>
      </c>
      <c r="K74" s="75" t="s">
        <v>27</v>
      </c>
      <c r="L74" s="36"/>
    </row>
    <row r="75">
      <c r="A75" s="83" t="str">
        <f t="shared" si="1"/>
        <v>Q142WDK4a-74</v>
      </c>
      <c r="B75" s="84" t="s">
        <v>1077</v>
      </c>
      <c r="C75" s="84" t="str">
        <f t="shared" si="2"/>
        <v>Q142WDK4a-69</v>
      </c>
      <c r="D75" s="84" t="s">
        <v>1070</v>
      </c>
      <c r="E75" s="85"/>
      <c r="F75" s="84" t="str">
        <f t="shared" si="3"/>
        <v>statement is subject of (P805)</v>
      </c>
      <c r="G75" s="84" t="s">
        <v>274</v>
      </c>
      <c r="H75" s="87" t="s">
        <v>275</v>
      </c>
      <c r="I75" s="88" t="str">
        <f t="shared" si="4"/>
        <v>unknown</v>
      </c>
      <c r="J75" s="75" t="s">
        <v>20</v>
      </c>
      <c r="L75" s="36"/>
    </row>
    <row r="76">
      <c r="A76" s="133" t="str">
        <f t="shared" si="1"/>
        <v>Q142WDK4a-75</v>
      </c>
      <c r="B76" s="134" t="s">
        <v>1078</v>
      </c>
      <c r="C76" s="134" t="str">
        <f t="shared" si="2"/>
        <v>Q142WDK4a-74</v>
      </c>
      <c r="D76" s="134" t="s">
        <v>1077</v>
      </c>
      <c r="E76" s="135"/>
      <c r="F76" s="134" t="str">
        <f t="shared" si="3"/>
        <v>ckg:Context Type (ckgr9)</v>
      </c>
      <c r="G76" s="134" t="s">
        <v>24</v>
      </c>
      <c r="H76" s="134" t="s">
        <v>25</v>
      </c>
      <c r="I76" s="137" t="str">
        <f t="shared" si="4"/>
        <v>Provenance (ckgP1)</v>
      </c>
      <c r="J76" s="75" t="s">
        <v>152</v>
      </c>
      <c r="K76" s="75" t="s">
        <v>153</v>
      </c>
      <c r="L76" s="23"/>
    </row>
    <row r="77">
      <c r="A77" s="77" t="str">
        <f t="shared" si="1"/>
        <v>Q142WDK4a-76</v>
      </c>
      <c r="B77" s="78" t="s">
        <v>1079</v>
      </c>
      <c r="C77" s="78" t="str">
        <f t="shared" si="2"/>
        <v>France (Q142)</v>
      </c>
      <c r="D77" s="78" t="s">
        <v>971</v>
      </c>
      <c r="E77" s="79" t="s">
        <v>972</v>
      </c>
      <c r="F77" s="78" t="str">
        <f t="shared" si="3"/>
        <v>head of state (P35)</v>
      </c>
      <c r="G77" s="78" t="s">
        <v>481</v>
      </c>
      <c r="H77" s="79" t="s">
        <v>482</v>
      </c>
      <c r="I77" s="81" t="str">
        <f t="shared" si="4"/>
        <v>Emmanuel Macron (Q3052772)</v>
      </c>
      <c r="J77" s="75" t="s">
        <v>1080</v>
      </c>
      <c r="K77" s="82" t="s">
        <v>1081</v>
      </c>
    </row>
    <row r="78">
      <c r="A78" s="105" t="str">
        <f t="shared" si="1"/>
        <v>Q142WDK4a-77</v>
      </c>
      <c r="B78" s="106" t="s">
        <v>1082</v>
      </c>
      <c r="C78" s="106" t="str">
        <f t="shared" si="2"/>
        <v>Q142WDK4a-76</v>
      </c>
      <c r="D78" s="106" t="s">
        <v>1079</v>
      </c>
      <c r="E78" s="120"/>
      <c r="F78" s="106" t="str">
        <f t="shared" si="3"/>
        <v>start time (P580)</v>
      </c>
      <c r="G78" s="106" t="s">
        <v>143</v>
      </c>
      <c r="H78" s="107" t="s">
        <v>144</v>
      </c>
      <c r="I78" s="109" t="str">
        <f t="shared" si="4"/>
        <v>^2017-05-14T00:00:00Z/11</v>
      </c>
      <c r="J78" s="75" t="s">
        <v>1006</v>
      </c>
      <c r="L78" s="16" t="s">
        <v>21</v>
      </c>
    </row>
    <row r="79">
      <c r="A79" s="128" t="str">
        <f t="shared" si="1"/>
        <v>Q142WDK4a-78</v>
      </c>
      <c r="B79" s="129" t="s">
        <v>1083</v>
      </c>
      <c r="C79" s="129" t="str">
        <f t="shared" si="2"/>
        <v>Q142WDK4a-77</v>
      </c>
      <c r="D79" s="129" t="s">
        <v>1082</v>
      </c>
      <c r="E79" s="130"/>
      <c r="F79" s="129" t="str">
        <f t="shared" si="3"/>
        <v>ckg:Context Type (ckgr9)</v>
      </c>
      <c r="G79" s="129" t="s">
        <v>24</v>
      </c>
      <c r="H79" s="129" t="s">
        <v>25</v>
      </c>
      <c r="I79" s="132" t="str">
        <f t="shared" si="4"/>
        <v>Temporal (ckgT1)</v>
      </c>
      <c r="J79" s="75" t="s">
        <v>26</v>
      </c>
      <c r="K79" s="75" t="s">
        <v>27</v>
      </c>
      <c r="L79" s="36"/>
    </row>
    <row r="80">
      <c r="A80" s="83" t="str">
        <f t="shared" si="1"/>
        <v>Q142WDK4a-79</v>
      </c>
      <c r="B80" s="84" t="s">
        <v>1084</v>
      </c>
      <c r="C80" s="84" t="str">
        <f t="shared" si="2"/>
        <v>Q142WDK4a-76</v>
      </c>
      <c r="D80" s="84" t="s">
        <v>1079</v>
      </c>
      <c r="E80" s="85"/>
      <c r="F80" s="84" t="str">
        <f t="shared" si="3"/>
        <v>statement is subject of (P805)</v>
      </c>
      <c r="G80" s="84" t="s">
        <v>274</v>
      </c>
      <c r="H80" s="87" t="s">
        <v>275</v>
      </c>
      <c r="I80" s="88" t="str">
        <f t="shared" si="4"/>
        <v>unknown</v>
      </c>
      <c r="J80" s="75" t="s">
        <v>20</v>
      </c>
      <c r="L80" s="36"/>
    </row>
    <row r="81">
      <c r="A81" s="133" t="str">
        <f t="shared" si="1"/>
        <v>Q142WDK4a-80</v>
      </c>
      <c r="B81" s="134" t="s">
        <v>1085</v>
      </c>
      <c r="C81" s="134" t="str">
        <f t="shared" si="2"/>
        <v>Q142WDK4a-79</v>
      </c>
      <c r="D81" s="134" t="s">
        <v>1084</v>
      </c>
      <c r="E81" s="135"/>
      <c r="F81" s="134" t="str">
        <f t="shared" si="3"/>
        <v>ckg:Context Type (ckgr9)</v>
      </c>
      <c r="G81" s="134" t="s">
        <v>24</v>
      </c>
      <c r="H81" s="134" t="s">
        <v>25</v>
      </c>
      <c r="I81" s="137" t="str">
        <f t="shared" si="4"/>
        <v>Provenance (ckgP1)</v>
      </c>
      <c r="J81" s="75" t="s">
        <v>152</v>
      </c>
      <c r="K81" s="75" t="s">
        <v>153</v>
      </c>
      <c r="L81" s="23"/>
    </row>
    <row r="82">
      <c r="A82" s="77" t="str">
        <f t="shared" si="1"/>
        <v>Q142WDK4a-81</v>
      </c>
      <c r="B82" s="78" t="s">
        <v>1086</v>
      </c>
      <c r="C82" s="78" t="str">
        <f t="shared" si="2"/>
        <v>France (Q142)</v>
      </c>
      <c r="D82" s="78" t="s">
        <v>971</v>
      </c>
      <c r="E82" s="79" t="s">
        <v>972</v>
      </c>
      <c r="F82" s="78" t="str">
        <f t="shared" si="3"/>
        <v>head of state (P35)</v>
      </c>
      <c r="G82" s="78" t="s">
        <v>481</v>
      </c>
      <c r="H82" s="79" t="s">
        <v>482</v>
      </c>
      <c r="I82" s="81" t="str">
        <f t="shared" si="4"/>
        <v>Nicolas Sarkozy (Q329)</v>
      </c>
      <c r="J82" s="75" t="s">
        <v>1087</v>
      </c>
      <c r="K82" s="82" t="s">
        <v>1088</v>
      </c>
    </row>
    <row r="83">
      <c r="A83" s="105" t="str">
        <f t="shared" si="1"/>
        <v>Q142WDK4a-82</v>
      </c>
      <c r="B83" s="106" t="s">
        <v>1089</v>
      </c>
      <c r="C83" s="106" t="str">
        <f t="shared" si="2"/>
        <v>Q142WDK4a-81</v>
      </c>
      <c r="D83" s="106" t="s">
        <v>1086</v>
      </c>
      <c r="E83" s="120"/>
      <c r="F83" s="106" t="str">
        <f t="shared" si="3"/>
        <v>start time (P580)</v>
      </c>
      <c r="G83" s="106" t="s">
        <v>143</v>
      </c>
      <c r="H83" s="107" t="s">
        <v>144</v>
      </c>
      <c r="I83" s="109" t="str">
        <f t="shared" si="4"/>
        <v>^2007-05-16T00:00:00Z/11</v>
      </c>
      <c r="J83" s="75" t="s">
        <v>1057</v>
      </c>
      <c r="L83" s="16" t="s">
        <v>21</v>
      </c>
    </row>
    <row r="84">
      <c r="A84" s="128" t="str">
        <f t="shared" si="1"/>
        <v>Q142WDK4a-83</v>
      </c>
      <c r="B84" s="129" t="s">
        <v>1090</v>
      </c>
      <c r="C84" s="129" t="str">
        <f t="shared" si="2"/>
        <v>Q142WDK4a-82</v>
      </c>
      <c r="D84" s="129" t="s">
        <v>1089</v>
      </c>
      <c r="E84" s="130"/>
      <c r="F84" s="129" t="str">
        <f t="shared" si="3"/>
        <v>ckg:Context Type (ckgr9)</v>
      </c>
      <c r="G84" s="129" t="s">
        <v>24</v>
      </c>
      <c r="H84" s="129" t="s">
        <v>25</v>
      </c>
      <c r="I84" s="132" t="str">
        <f t="shared" si="4"/>
        <v>Temporal (ckgT1)</v>
      </c>
      <c r="J84" s="75" t="s">
        <v>26</v>
      </c>
      <c r="K84" s="75" t="s">
        <v>27</v>
      </c>
      <c r="L84" s="36"/>
    </row>
    <row r="85">
      <c r="A85" s="105" t="str">
        <f t="shared" si="1"/>
        <v>Q142WDK4a-84</v>
      </c>
      <c r="B85" s="106" t="s">
        <v>1091</v>
      </c>
      <c r="C85" s="106" t="str">
        <f t="shared" si="2"/>
        <v>Q142WDK4a-81</v>
      </c>
      <c r="D85" s="106" t="s">
        <v>1086</v>
      </c>
      <c r="E85" s="120"/>
      <c r="F85" s="106" t="str">
        <f t="shared" si="3"/>
        <v>end time (P582)</v>
      </c>
      <c r="G85" s="106" t="s">
        <v>474</v>
      </c>
      <c r="H85" s="107" t="s">
        <v>475</v>
      </c>
      <c r="I85" s="109" t="str">
        <f t="shared" si="4"/>
        <v>^2012-05-15T00:00:00Z/11</v>
      </c>
      <c r="J85" s="75" t="s">
        <v>1003</v>
      </c>
      <c r="L85" s="36"/>
    </row>
    <row r="86">
      <c r="A86" s="128" t="str">
        <f t="shared" si="1"/>
        <v>Q142WDK4a-85</v>
      </c>
      <c r="B86" s="129" t="s">
        <v>1092</v>
      </c>
      <c r="C86" s="129" t="str">
        <f t="shared" si="2"/>
        <v>Q142WDK4a-84</v>
      </c>
      <c r="D86" s="129" t="s">
        <v>1091</v>
      </c>
      <c r="E86" s="130"/>
      <c r="F86" s="129" t="str">
        <f t="shared" si="3"/>
        <v>ckg:Context Type (ckgr9)</v>
      </c>
      <c r="G86" s="129" t="s">
        <v>24</v>
      </c>
      <c r="H86" s="129" t="s">
        <v>25</v>
      </c>
      <c r="I86" s="132" t="str">
        <f t="shared" si="4"/>
        <v>Temporal (ckgT1)</v>
      </c>
      <c r="J86" s="75" t="s">
        <v>26</v>
      </c>
      <c r="K86" s="75" t="s">
        <v>27</v>
      </c>
      <c r="L86" s="36"/>
    </row>
    <row r="87">
      <c r="A87" s="83" t="str">
        <f t="shared" si="1"/>
        <v>Q142WDK4a-86</v>
      </c>
      <c r="B87" s="84" t="s">
        <v>1093</v>
      </c>
      <c r="C87" s="84" t="str">
        <f t="shared" si="2"/>
        <v>Q142WDK4a-81</v>
      </c>
      <c r="D87" s="84" t="s">
        <v>1086</v>
      </c>
      <c r="E87" s="85"/>
      <c r="F87" s="84" t="str">
        <f t="shared" si="3"/>
        <v>statement is subject of (P805)</v>
      </c>
      <c r="G87" s="84" t="s">
        <v>274</v>
      </c>
      <c r="H87" s="87" t="s">
        <v>275</v>
      </c>
      <c r="I87" s="88" t="str">
        <f t="shared" si="4"/>
        <v>unknown</v>
      </c>
      <c r="J87" s="75" t="s">
        <v>20</v>
      </c>
      <c r="L87" s="36"/>
    </row>
    <row r="88">
      <c r="A88" s="133" t="str">
        <f t="shared" si="1"/>
        <v>Q142WDK4a-87</v>
      </c>
      <c r="B88" s="134" t="s">
        <v>1094</v>
      </c>
      <c r="C88" s="134" t="str">
        <f t="shared" si="2"/>
        <v>Q142WDK4a-86</v>
      </c>
      <c r="D88" s="134" t="s">
        <v>1093</v>
      </c>
      <c r="E88" s="135"/>
      <c r="F88" s="134" t="str">
        <f t="shared" si="3"/>
        <v>ckg:Context Type (ckgr9)</v>
      </c>
      <c r="G88" s="134" t="s">
        <v>24</v>
      </c>
      <c r="H88" s="134" t="s">
        <v>25</v>
      </c>
      <c r="I88" s="137" t="str">
        <f t="shared" si="4"/>
        <v>Provenance (ckgP1)</v>
      </c>
      <c r="J88" s="75" t="s">
        <v>152</v>
      </c>
      <c r="K88" s="75" t="s">
        <v>153</v>
      </c>
      <c r="L88" s="23"/>
    </row>
    <row r="90">
      <c r="A90" s="77" t="str">
        <f t="shared" ref="A90:A96" si="5">CONCATENATE("Q142WDK4b-",ROW()-1)</f>
        <v>Q142WDK4b-89</v>
      </c>
      <c r="B90" s="78" t="s">
        <v>1095</v>
      </c>
      <c r="C90" s="78" t="str">
        <f t="shared" ref="C90:C96" si="6">IF(E90&lt;&gt;"", CONCATENATE(E90, " (", D90, ")"), CONCATENATE("Q142WDK4b-",MATCH(D90, $B$1:$B$214, 0)-1))</f>
        <v>France (Q142)</v>
      </c>
      <c r="D90" s="78" t="s">
        <v>971</v>
      </c>
      <c r="E90" s="79" t="s">
        <v>972</v>
      </c>
      <c r="F90" s="78" t="str">
        <f t="shared" ref="F90:F96" si="7">CONCATENATE(H90, " (", G90, ")")</f>
        <v>office held by head of government (P1313)</v>
      </c>
      <c r="G90" s="78" t="s">
        <v>794</v>
      </c>
      <c r="H90" s="79" t="s">
        <v>795</v>
      </c>
      <c r="I90" s="81" t="str">
        <f t="shared" ref="I90:I96" si="8">IF(K90&lt;&gt;"", CONCATENATE(K90, " (", J90, ")"), J90)</f>
        <v>President of the Council (Q3409212)</v>
      </c>
      <c r="J90" s="75" t="s">
        <v>1096</v>
      </c>
      <c r="K90" s="82" t="s">
        <v>1097</v>
      </c>
    </row>
    <row r="91">
      <c r="A91" s="83" t="str">
        <f t="shared" si="5"/>
        <v>Q142WDK4b-90</v>
      </c>
      <c r="B91" s="84" t="s">
        <v>1098</v>
      </c>
      <c r="C91" s="84" t="str">
        <f t="shared" si="6"/>
        <v>Q142WDK4b-89</v>
      </c>
      <c r="D91" s="84" t="s">
        <v>1095</v>
      </c>
      <c r="E91" s="85"/>
      <c r="F91" s="84" t="str">
        <f t="shared" si="7"/>
        <v>start time (P580)</v>
      </c>
      <c r="G91" s="84" t="s">
        <v>143</v>
      </c>
      <c r="H91" s="87" t="s">
        <v>144</v>
      </c>
      <c r="I91" s="88" t="str">
        <f t="shared" si="8"/>
        <v>unknown</v>
      </c>
      <c r="J91" s="75" t="s">
        <v>20</v>
      </c>
      <c r="L91" s="16" t="s">
        <v>21</v>
      </c>
    </row>
    <row r="92">
      <c r="A92" s="128" t="str">
        <f t="shared" si="5"/>
        <v>Q142WDK4b-91</v>
      </c>
      <c r="B92" s="129" t="s">
        <v>1099</v>
      </c>
      <c r="C92" s="129" t="str">
        <f t="shared" si="6"/>
        <v>Q142WDK4b-90</v>
      </c>
      <c r="D92" s="129" t="s">
        <v>1098</v>
      </c>
      <c r="E92" s="130"/>
      <c r="F92" s="129" t="str">
        <f t="shared" si="7"/>
        <v>ckg:Context Type (ckgr9)</v>
      </c>
      <c r="G92" s="129" t="s">
        <v>24</v>
      </c>
      <c r="H92" s="129" t="s">
        <v>25</v>
      </c>
      <c r="I92" s="132" t="str">
        <f t="shared" si="8"/>
        <v>Temporal (ckgT1)</v>
      </c>
      <c r="J92" s="75" t="s">
        <v>26</v>
      </c>
      <c r="K92" s="75" t="s">
        <v>27</v>
      </c>
      <c r="L92" s="36"/>
    </row>
    <row r="93">
      <c r="A93" s="105" t="str">
        <f t="shared" si="5"/>
        <v>Q142WDK4b-92</v>
      </c>
      <c r="B93" s="106" t="s">
        <v>1100</v>
      </c>
      <c r="C93" s="106" t="str">
        <f t="shared" si="6"/>
        <v>Q142WDK4b-89</v>
      </c>
      <c r="D93" s="106" t="s">
        <v>1095</v>
      </c>
      <c r="E93" s="120"/>
      <c r="F93" s="106" t="str">
        <f t="shared" si="7"/>
        <v>end time (P582)</v>
      </c>
      <c r="G93" s="106" t="s">
        <v>474</v>
      </c>
      <c r="H93" s="107" t="s">
        <v>475</v>
      </c>
      <c r="I93" s="109" t="str">
        <f t="shared" si="8"/>
        <v>^1947-01-22T00:00:00Z/11</v>
      </c>
      <c r="J93" s="75" t="s">
        <v>1101</v>
      </c>
      <c r="L93" s="36"/>
    </row>
    <row r="94">
      <c r="A94" s="128" t="str">
        <f t="shared" si="5"/>
        <v>Q142WDK4b-93</v>
      </c>
      <c r="B94" s="129" t="s">
        <v>1102</v>
      </c>
      <c r="C94" s="129" t="str">
        <f t="shared" si="6"/>
        <v>Q142WDK4b-92</v>
      </c>
      <c r="D94" s="129" t="s">
        <v>1100</v>
      </c>
      <c r="E94" s="130"/>
      <c r="F94" s="129" t="str">
        <f t="shared" si="7"/>
        <v>ckg:Context Type (ckgr9)</v>
      </c>
      <c r="G94" s="129" t="s">
        <v>24</v>
      </c>
      <c r="H94" s="129" t="s">
        <v>25</v>
      </c>
      <c r="I94" s="132" t="str">
        <f t="shared" si="8"/>
        <v>Temporal (ckgT1)</v>
      </c>
      <c r="J94" s="75" t="s">
        <v>26</v>
      </c>
      <c r="K94" s="75" t="s">
        <v>27</v>
      </c>
      <c r="L94" s="36"/>
    </row>
    <row r="95">
      <c r="A95" s="83" t="str">
        <f t="shared" si="5"/>
        <v>Q142WDK4b-94</v>
      </c>
      <c r="B95" s="84" t="s">
        <v>1103</v>
      </c>
      <c r="C95" s="84" t="str">
        <f t="shared" si="6"/>
        <v>Q142WDK4b-89</v>
      </c>
      <c r="D95" s="84" t="s">
        <v>1095</v>
      </c>
      <c r="E95" s="85"/>
      <c r="F95" s="84" t="str">
        <f t="shared" si="7"/>
        <v>statement is subject of (P805)</v>
      </c>
      <c r="G95" s="84" t="s">
        <v>274</v>
      </c>
      <c r="H95" s="87" t="s">
        <v>275</v>
      </c>
      <c r="I95" s="88" t="str">
        <f t="shared" si="8"/>
        <v>unknown</v>
      </c>
      <c r="J95" s="75" t="s">
        <v>20</v>
      </c>
      <c r="L95" s="36"/>
    </row>
    <row r="96">
      <c r="A96" s="133" t="str">
        <f t="shared" si="5"/>
        <v>Q142WDK4b-95</v>
      </c>
      <c r="B96" s="134" t="s">
        <v>1104</v>
      </c>
      <c r="C96" s="134" t="str">
        <f t="shared" si="6"/>
        <v>Q142WDK4b-94</v>
      </c>
      <c r="D96" s="134" t="s">
        <v>1103</v>
      </c>
      <c r="E96" s="135"/>
      <c r="F96" s="134" t="str">
        <f t="shared" si="7"/>
        <v>ckg:Context Type (ckgr9)</v>
      </c>
      <c r="G96" s="134" t="s">
        <v>24</v>
      </c>
      <c r="H96" s="134" t="s">
        <v>25</v>
      </c>
      <c r="I96" s="137" t="str">
        <f t="shared" si="8"/>
        <v>Provenance (ckgP1)</v>
      </c>
      <c r="J96" s="75" t="s">
        <v>152</v>
      </c>
      <c r="K96" s="75" t="s">
        <v>153</v>
      </c>
      <c r="L96" s="23"/>
    </row>
    <row r="97">
      <c r="A97" s="202"/>
      <c r="B97" s="202"/>
      <c r="C97" s="202"/>
      <c r="D97" s="202"/>
      <c r="E97" s="202"/>
      <c r="F97" s="202"/>
      <c r="G97" s="202"/>
      <c r="H97" s="202"/>
      <c r="I97" s="202"/>
      <c r="J97" s="75"/>
      <c r="K97" s="75"/>
    </row>
    <row r="98">
      <c r="A98" s="77" t="str">
        <f t="shared" ref="A98:A163" si="9">CONCATENATE("Q142WDK4b-",ROW()-1)</f>
        <v>Q142WDK4b-97</v>
      </c>
      <c r="B98" s="78" t="s">
        <v>1105</v>
      </c>
      <c r="C98" s="78" t="str">
        <f t="shared" ref="C98:C163" si="10">IF(E98&lt;&gt;"", CONCATENATE(E98, " (", D98, ")"), CONCATENATE("Q142WDK4b-",MATCH(D98, $B$1:$B$214, 0)-1))</f>
        <v>France (Q142)</v>
      </c>
      <c r="D98" s="78" t="s">
        <v>971</v>
      </c>
      <c r="E98" s="79" t="s">
        <v>972</v>
      </c>
      <c r="F98" s="78" t="str">
        <f t="shared" ref="F98:F163" si="11">CONCATENATE(H98, " (", G98, ")")</f>
        <v>office held by head of government (P1313)</v>
      </c>
      <c r="G98" s="78" t="s">
        <v>794</v>
      </c>
      <c r="H98" s="79" t="s">
        <v>795</v>
      </c>
      <c r="I98" s="81" t="str">
        <f t="shared" ref="I98:I109" si="12">IF(K98&lt;&gt;"", CONCATENATE(K98, " (", J98, ")"), J98)</f>
        <v>Prime Minister of France (Q1587677)</v>
      </c>
      <c r="J98" s="75" t="s">
        <v>1106</v>
      </c>
      <c r="K98" s="82" t="s">
        <v>1107</v>
      </c>
    </row>
    <row r="99">
      <c r="A99" s="105" t="str">
        <f t="shared" si="9"/>
        <v>Q142WDK4b-98</v>
      </c>
      <c r="B99" s="106" t="s">
        <v>1108</v>
      </c>
      <c r="C99" s="106" t="str">
        <f t="shared" si="10"/>
        <v>Q142WDK4b-97</v>
      </c>
      <c r="D99" s="106" t="s">
        <v>1105</v>
      </c>
      <c r="E99" s="120"/>
      <c r="F99" s="106" t="str">
        <f t="shared" si="11"/>
        <v>start time (P580)</v>
      </c>
      <c r="G99" s="106" t="s">
        <v>143</v>
      </c>
      <c r="H99" s="107" t="s">
        <v>144</v>
      </c>
      <c r="I99" s="109" t="str">
        <f t="shared" si="12"/>
        <v>^1959-01-08T00:00:00Z/11</v>
      </c>
      <c r="J99" s="75" t="s">
        <v>1017</v>
      </c>
      <c r="L99" s="16" t="s">
        <v>21</v>
      </c>
    </row>
    <row r="100">
      <c r="A100" s="128" t="str">
        <f t="shared" si="9"/>
        <v>Q142WDK4b-99</v>
      </c>
      <c r="B100" s="129" t="s">
        <v>1109</v>
      </c>
      <c r="C100" s="129" t="str">
        <f t="shared" si="10"/>
        <v>Q142WDK4b-98</v>
      </c>
      <c r="D100" s="129" t="s">
        <v>1108</v>
      </c>
      <c r="E100" s="130"/>
      <c r="F100" s="129" t="str">
        <f t="shared" si="11"/>
        <v>ckg:Context Type (ckgr9)</v>
      </c>
      <c r="G100" s="129" t="s">
        <v>24</v>
      </c>
      <c r="H100" s="129" t="s">
        <v>25</v>
      </c>
      <c r="I100" s="132" t="str">
        <f t="shared" si="12"/>
        <v>Temporal (ckgT1)</v>
      </c>
      <c r="J100" s="75" t="s">
        <v>26</v>
      </c>
      <c r="K100" s="75" t="s">
        <v>27</v>
      </c>
      <c r="L100" s="36"/>
    </row>
    <row r="101">
      <c r="A101" s="83" t="str">
        <f t="shared" si="9"/>
        <v>Q142WDK4b-100</v>
      </c>
      <c r="B101" s="84" t="s">
        <v>1110</v>
      </c>
      <c r="C101" s="84" t="str">
        <f t="shared" si="10"/>
        <v>Q142WDK4b-97</v>
      </c>
      <c r="D101" s="84" t="s">
        <v>1105</v>
      </c>
      <c r="E101" s="85"/>
      <c r="F101" s="84" t="str">
        <f t="shared" si="11"/>
        <v>statement is subject of (P805)</v>
      </c>
      <c r="G101" s="84" t="s">
        <v>274</v>
      </c>
      <c r="H101" s="87" t="s">
        <v>275</v>
      </c>
      <c r="I101" s="88" t="str">
        <f t="shared" si="12"/>
        <v>unknown</v>
      </c>
      <c r="J101" s="75" t="s">
        <v>20</v>
      </c>
      <c r="L101" s="36"/>
    </row>
    <row r="102">
      <c r="A102" s="133" t="str">
        <f t="shared" si="9"/>
        <v>Q142WDK4b-101</v>
      </c>
      <c r="B102" s="134" t="s">
        <v>1111</v>
      </c>
      <c r="C102" s="134" t="str">
        <f t="shared" si="10"/>
        <v>Q142WDK4b-100</v>
      </c>
      <c r="D102" s="134" t="s">
        <v>1110</v>
      </c>
      <c r="E102" s="135"/>
      <c r="F102" s="134" t="str">
        <f t="shared" si="11"/>
        <v>ckg:Context Type (ckgr9)</v>
      </c>
      <c r="G102" s="134" t="s">
        <v>24</v>
      </c>
      <c r="H102" s="134" t="s">
        <v>25</v>
      </c>
      <c r="I102" s="137" t="str">
        <f t="shared" si="12"/>
        <v>Provenance (ckgP1)</v>
      </c>
      <c r="J102" s="75" t="s">
        <v>152</v>
      </c>
      <c r="K102" s="75" t="s">
        <v>153</v>
      </c>
      <c r="L102" s="23"/>
    </row>
    <row r="103">
      <c r="A103" s="77" t="str">
        <f t="shared" si="9"/>
        <v>Q142WDK4b-102</v>
      </c>
      <c r="B103" s="78" t="s">
        <v>1112</v>
      </c>
      <c r="C103" s="78" t="str">
        <f t="shared" si="10"/>
        <v>France (Q142)</v>
      </c>
      <c r="D103" s="78" t="s">
        <v>971</v>
      </c>
      <c r="E103" s="79" t="s">
        <v>972</v>
      </c>
      <c r="F103" s="78" t="str">
        <f t="shared" si="11"/>
        <v>head of government (P6)</v>
      </c>
      <c r="G103" s="78" t="s">
        <v>803</v>
      </c>
      <c r="H103" s="79" t="s">
        <v>804</v>
      </c>
      <c r="I103" s="81" t="str">
        <f t="shared" si="12"/>
        <v>François Fillon (Q101410)</v>
      </c>
      <c r="J103" s="75" t="s">
        <v>1113</v>
      </c>
      <c r="K103" s="82" t="s">
        <v>1114</v>
      </c>
    </row>
    <row r="104">
      <c r="A104" s="105" t="str">
        <f t="shared" si="9"/>
        <v>Q142WDK4b-103</v>
      </c>
      <c r="B104" s="106" t="s">
        <v>1115</v>
      </c>
      <c r="C104" s="106" t="str">
        <f t="shared" si="10"/>
        <v>Q142WDK4b-102</v>
      </c>
      <c r="D104" s="106" t="s">
        <v>1112</v>
      </c>
      <c r="E104" s="120"/>
      <c r="F104" s="106" t="str">
        <f t="shared" si="11"/>
        <v>start time (P580)</v>
      </c>
      <c r="G104" s="106" t="s">
        <v>143</v>
      </c>
      <c r="H104" s="107" t="s">
        <v>144</v>
      </c>
      <c r="I104" s="109" t="str">
        <f t="shared" si="12"/>
        <v>^2007-05-17T00:00:00Z/11</v>
      </c>
      <c r="J104" s="75" t="s">
        <v>1116</v>
      </c>
      <c r="L104" s="16" t="s">
        <v>21</v>
      </c>
    </row>
    <row r="105">
      <c r="A105" s="128" t="str">
        <f t="shared" si="9"/>
        <v>Q142WDK4b-104</v>
      </c>
      <c r="B105" s="129" t="s">
        <v>1117</v>
      </c>
      <c r="C105" s="129" t="str">
        <f t="shared" si="10"/>
        <v>Q142WDK4b-103</v>
      </c>
      <c r="D105" s="129" t="s">
        <v>1115</v>
      </c>
      <c r="E105" s="130"/>
      <c r="F105" s="129" t="str">
        <f t="shared" si="11"/>
        <v>ckg:Context Type (ckgr9)</v>
      </c>
      <c r="G105" s="129" t="s">
        <v>24</v>
      </c>
      <c r="H105" s="129" t="s">
        <v>25</v>
      </c>
      <c r="I105" s="132" t="str">
        <f t="shared" si="12"/>
        <v>Temporal (ckgT1)</v>
      </c>
      <c r="J105" s="75" t="s">
        <v>26</v>
      </c>
      <c r="K105" s="75" t="s">
        <v>27</v>
      </c>
      <c r="L105" s="36"/>
    </row>
    <row r="106">
      <c r="A106" s="105" t="str">
        <f t="shared" si="9"/>
        <v>Q142WDK4b-105</v>
      </c>
      <c r="B106" s="106" t="s">
        <v>1118</v>
      </c>
      <c r="C106" s="106" t="str">
        <f t="shared" si="10"/>
        <v>Q142WDK4b-102</v>
      </c>
      <c r="D106" s="106" t="s">
        <v>1112</v>
      </c>
      <c r="E106" s="120"/>
      <c r="F106" s="106" t="str">
        <f t="shared" si="11"/>
        <v>end time (P582)</v>
      </c>
      <c r="G106" s="106" t="s">
        <v>474</v>
      </c>
      <c r="H106" s="107" t="s">
        <v>475</v>
      </c>
      <c r="I106" s="109" t="str">
        <f t="shared" si="12"/>
        <v>^2012-05-10T00:00:00Z/11</v>
      </c>
      <c r="J106" s="75" t="s">
        <v>1119</v>
      </c>
      <c r="L106" s="36"/>
    </row>
    <row r="107">
      <c r="A107" s="128" t="str">
        <f t="shared" si="9"/>
        <v>Q142WDK4b-106</v>
      </c>
      <c r="B107" s="129" t="s">
        <v>1120</v>
      </c>
      <c r="C107" s="129" t="str">
        <f t="shared" si="10"/>
        <v>Q142WDK4b-105</v>
      </c>
      <c r="D107" s="129" t="s">
        <v>1118</v>
      </c>
      <c r="E107" s="130"/>
      <c r="F107" s="129" t="str">
        <f t="shared" si="11"/>
        <v>ckg:Context Type (ckgr9)</v>
      </c>
      <c r="G107" s="129" t="s">
        <v>24</v>
      </c>
      <c r="H107" s="129" t="s">
        <v>25</v>
      </c>
      <c r="I107" s="132" t="str">
        <f t="shared" si="12"/>
        <v>Temporal (ckgT1)</v>
      </c>
      <c r="J107" s="75" t="s">
        <v>26</v>
      </c>
      <c r="K107" s="75" t="s">
        <v>27</v>
      </c>
      <c r="L107" s="36"/>
    </row>
    <row r="108">
      <c r="A108" s="83" t="str">
        <f t="shared" si="9"/>
        <v>Q142WDK4b-107</v>
      </c>
      <c r="B108" s="84" t="s">
        <v>1121</v>
      </c>
      <c r="C108" s="84" t="str">
        <f t="shared" si="10"/>
        <v>Q142WDK4b-102</v>
      </c>
      <c r="D108" s="84" t="s">
        <v>1112</v>
      </c>
      <c r="E108" s="85"/>
      <c r="F108" s="84" t="str">
        <f t="shared" si="11"/>
        <v>statement is subject of (P805)</v>
      </c>
      <c r="G108" s="84" t="s">
        <v>274</v>
      </c>
      <c r="H108" s="87" t="s">
        <v>275</v>
      </c>
      <c r="I108" s="88" t="str">
        <f t="shared" si="12"/>
        <v>unknown</v>
      </c>
      <c r="J108" s="75" t="s">
        <v>20</v>
      </c>
      <c r="L108" s="36"/>
    </row>
    <row r="109">
      <c r="A109" s="128" t="str">
        <f t="shared" si="9"/>
        <v>Q142WDK4b-108</v>
      </c>
      <c r="B109" s="129" t="s">
        <v>1122</v>
      </c>
      <c r="C109" s="129" t="str">
        <f t="shared" si="10"/>
        <v>Q142WDK4b-107</v>
      </c>
      <c r="D109" s="129" t="s">
        <v>1121</v>
      </c>
      <c r="E109" s="130"/>
      <c r="F109" s="129" t="str">
        <f t="shared" si="11"/>
        <v>ckg:Context Type (ckgr9)</v>
      </c>
      <c r="G109" s="129" t="s">
        <v>24</v>
      </c>
      <c r="H109" s="129" t="s">
        <v>25</v>
      </c>
      <c r="I109" s="132" t="str">
        <f t="shared" si="12"/>
        <v>Provenance (ckgP1)</v>
      </c>
      <c r="J109" s="75" t="s">
        <v>152</v>
      </c>
      <c r="K109" s="75" t="s">
        <v>153</v>
      </c>
      <c r="L109" s="36"/>
    </row>
    <row r="110">
      <c r="A110" s="83" t="str">
        <f t="shared" si="9"/>
        <v>Q142WDK4b-109</v>
      </c>
      <c r="B110" s="84" t="s">
        <v>1123</v>
      </c>
      <c r="C110" s="84" t="str">
        <f t="shared" si="10"/>
        <v>Q142WDK4b-102</v>
      </c>
      <c r="D110" s="84" t="s">
        <v>1112</v>
      </c>
      <c r="E110" s="85"/>
      <c r="F110" s="84" t="str">
        <f t="shared" si="11"/>
        <v>Temporal Overlaps (ckgt1)</v>
      </c>
      <c r="G110" s="84" t="s">
        <v>500</v>
      </c>
      <c r="H110" s="84" t="s">
        <v>501</v>
      </c>
      <c r="I110" s="182" t="str">
        <f>IF(K110&lt;&gt;"", CONCATENATE(K110, " (", J110, ")"), CONCATENATE("Q801WDK4a-",MATCH(J110, $B$1:$B$214, 0)-1))</f>
        <v>Q801WDK4a-97</v>
      </c>
      <c r="J110" s="75" t="s">
        <v>1105</v>
      </c>
      <c r="L110" s="36"/>
    </row>
    <row r="111">
      <c r="A111" s="133" t="str">
        <f t="shared" si="9"/>
        <v>Q142WDK4b-110</v>
      </c>
      <c r="B111" s="134" t="s">
        <v>1124</v>
      </c>
      <c r="C111" s="134" t="str">
        <f t="shared" si="10"/>
        <v>Q142WDK4b-109</v>
      </c>
      <c r="D111" s="134" t="s">
        <v>1123</v>
      </c>
      <c r="E111" s="135"/>
      <c r="F111" s="134" t="str">
        <f t="shared" si="11"/>
        <v>ckg:Inferred Context (ckgr3)</v>
      </c>
      <c r="G111" s="134" t="s">
        <v>108</v>
      </c>
      <c r="H111" s="134" t="s">
        <v>109</v>
      </c>
      <c r="I111" s="137" t="str">
        <f t="shared" ref="I111:I118" si="13">IF(K111&lt;&gt;"", CONCATENATE(K111, " (", J111, ")"), J111)</f>
        <v>Temporal (ckgT1)</v>
      </c>
      <c r="J111" s="75" t="s">
        <v>26</v>
      </c>
      <c r="K111" s="75" t="s">
        <v>27</v>
      </c>
      <c r="L111" s="23"/>
    </row>
    <row r="112">
      <c r="A112" s="77" t="str">
        <f t="shared" si="9"/>
        <v>Q142WDK4b-111</v>
      </c>
      <c r="B112" s="78" t="s">
        <v>1125</v>
      </c>
      <c r="C112" s="78" t="str">
        <f t="shared" si="10"/>
        <v>France (Q142)</v>
      </c>
      <c r="D112" s="78" t="s">
        <v>971</v>
      </c>
      <c r="E112" s="79" t="s">
        <v>972</v>
      </c>
      <c r="F112" s="78" t="str">
        <f t="shared" si="11"/>
        <v>head of government (P6)</v>
      </c>
      <c r="G112" s="78" t="s">
        <v>803</v>
      </c>
      <c r="H112" s="79" t="s">
        <v>804</v>
      </c>
      <c r="I112" s="81" t="str">
        <f t="shared" si="13"/>
        <v>Manuel Valls (Q10287)</v>
      </c>
      <c r="J112" s="75" t="s">
        <v>1126</v>
      </c>
      <c r="K112" s="82" t="s">
        <v>1127</v>
      </c>
    </row>
    <row r="113">
      <c r="A113" s="105" t="str">
        <f t="shared" si="9"/>
        <v>Q142WDK4b-112</v>
      </c>
      <c r="B113" s="106" t="s">
        <v>1128</v>
      </c>
      <c r="C113" s="106" t="str">
        <f t="shared" si="10"/>
        <v>Q142WDK4b-111</v>
      </c>
      <c r="D113" s="106" t="s">
        <v>1125</v>
      </c>
      <c r="E113" s="120"/>
      <c r="F113" s="106" t="str">
        <f t="shared" si="11"/>
        <v>start time (P580)</v>
      </c>
      <c r="G113" s="106" t="s">
        <v>143</v>
      </c>
      <c r="H113" s="107" t="s">
        <v>144</v>
      </c>
      <c r="I113" s="109" t="str">
        <f t="shared" si="13"/>
        <v>^2014-03-31T00:00:00Z/11</v>
      </c>
      <c r="J113" s="75" t="s">
        <v>1129</v>
      </c>
      <c r="L113" s="16" t="s">
        <v>21</v>
      </c>
    </row>
    <row r="114">
      <c r="A114" s="128" t="str">
        <f t="shared" si="9"/>
        <v>Q142WDK4b-113</v>
      </c>
      <c r="B114" s="129" t="s">
        <v>1130</v>
      </c>
      <c r="C114" s="129" t="str">
        <f t="shared" si="10"/>
        <v>Q142WDK4b-112</v>
      </c>
      <c r="D114" s="129" t="s">
        <v>1128</v>
      </c>
      <c r="E114" s="130"/>
      <c r="F114" s="129" t="str">
        <f t="shared" si="11"/>
        <v>ckg:Context Type (ckgr9)</v>
      </c>
      <c r="G114" s="129" t="s">
        <v>24</v>
      </c>
      <c r="H114" s="129" t="s">
        <v>25</v>
      </c>
      <c r="I114" s="132" t="str">
        <f t="shared" si="13"/>
        <v>Temporal (ckgT1)</v>
      </c>
      <c r="J114" s="75" t="s">
        <v>26</v>
      </c>
      <c r="K114" s="75" t="s">
        <v>27</v>
      </c>
      <c r="L114" s="36"/>
    </row>
    <row r="115">
      <c r="A115" s="105" t="str">
        <f t="shared" si="9"/>
        <v>Q142WDK4b-114</v>
      </c>
      <c r="B115" s="106" t="s">
        <v>1131</v>
      </c>
      <c r="C115" s="106" t="str">
        <f t="shared" si="10"/>
        <v>Q142WDK4b-111</v>
      </c>
      <c r="D115" s="106" t="s">
        <v>1125</v>
      </c>
      <c r="E115" s="120"/>
      <c r="F115" s="106" t="str">
        <f t="shared" si="11"/>
        <v>end time (P582)</v>
      </c>
      <c r="G115" s="106" t="s">
        <v>474</v>
      </c>
      <c r="H115" s="107" t="s">
        <v>475</v>
      </c>
      <c r="I115" s="109" t="str">
        <f t="shared" si="13"/>
        <v>^2016-12-06T00:00:00Z/11</v>
      </c>
      <c r="J115" s="75" t="s">
        <v>1132</v>
      </c>
      <c r="L115" s="36"/>
    </row>
    <row r="116">
      <c r="A116" s="128" t="str">
        <f t="shared" si="9"/>
        <v>Q142WDK4b-115</v>
      </c>
      <c r="B116" s="129" t="s">
        <v>1133</v>
      </c>
      <c r="C116" s="129" t="str">
        <f t="shared" si="10"/>
        <v>Q142WDK4b-114</v>
      </c>
      <c r="D116" s="129" t="s">
        <v>1131</v>
      </c>
      <c r="E116" s="130"/>
      <c r="F116" s="129" t="str">
        <f t="shared" si="11"/>
        <v>ckg:Context Type (ckgr9)</v>
      </c>
      <c r="G116" s="129" t="s">
        <v>24</v>
      </c>
      <c r="H116" s="129" t="s">
        <v>25</v>
      </c>
      <c r="I116" s="132" t="str">
        <f t="shared" si="13"/>
        <v>Temporal (ckgT1)</v>
      </c>
      <c r="J116" s="75" t="s">
        <v>26</v>
      </c>
      <c r="K116" s="75" t="s">
        <v>27</v>
      </c>
      <c r="L116" s="36"/>
    </row>
    <row r="117">
      <c r="A117" s="83" t="str">
        <f t="shared" si="9"/>
        <v>Q142WDK4b-116</v>
      </c>
      <c r="B117" s="84" t="s">
        <v>1134</v>
      </c>
      <c r="C117" s="84" t="str">
        <f t="shared" si="10"/>
        <v>Q142WDK4b-111</v>
      </c>
      <c r="D117" s="84" t="s">
        <v>1125</v>
      </c>
      <c r="E117" s="85"/>
      <c r="F117" s="84" t="str">
        <f t="shared" si="11"/>
        <v>statement is subject of (P805)</v>
      </c>
      <c r="G117" s="84" t="s">
        <v>274</v>
      </c>
      <c r="H117" s="87" t="s">
        <v>275</v>
      </c>
      <c r="I117" s="88" t="str">
        <f t="shared" si="13"/>
        <v>unknown</v>
      </c>
      <c r="J117" s="75" t="s">
        <v>20</v>
      </c>
      <c r="L117" s="36"/>
    </row>
    <row r="118">
      <c r="A118" s="128" t="str">
        <f t="shared" si="9"/>
        <v>Q142WDK4b-117</v>
      </c>
      <c r="B118" s="129" t="s">
        <v>1135</v>
      </c>
      <c r="C118" s="129" t="str">
        <f t="shared" si="10"/>
        <v>Q142WDK4b-116</v>
      </c>
      <c r="D118" s="129" t="s">
        <v>1134</v>
      </c>
      <c r="E118" s="130"/>
      <c r="F118" s="129" t="str">
        <f t="shared" si="11"/>
        <v>ckg:Context Type (ckgr9)</v>
      </c>
      <c r="G118" s="129" t="s">
        <v>24</v>
      </c>
      <c r="H118" s="129" t="s">
        <v>25</v>
      </c>
      <c r="I118" s="132" t="str">
        <f t="shared" si="13"/>
        <v>Provenance (ckgP1)</v>
      </c>
      <c r="J118" s="75" t="s">
        <v>152</v>
      </c>
      <c r="K118" s="75" t="s">
        <v>153</v>
      </c>
      <c r="L118" s="36"/>
    </row>
    <row r="119">
      <c r="A119" s="83" t="str">
        <f t="shared" si="9"/>
        <v>Q142WDK4b-118</v>
      </c>
      <c r="B119" s="84" t="s">
        <v>1136</v>
      </c>
      <c r="C119" s="84" t="str">
        <f t="shared" si="10"/>
        <v>Q142WDK4b-111</v>
      </c>
      <c r="D119" s="84" t="s">
        <v>1125</v>
      </c>
      <c r="E119" s="85"/>
      <c r="F119" s="84" t="str">
        <f t="shared" si="11"/>
        <v>Temporal Overlaps (ckgt1)</v>
      </c>
      <c r="G119" s="84" t="s">
        <v>500</v>
      </c>
      <c r="H119" s="84" t="s">
        <v>501</v>
      </c>
      <c r="I119" s="182" t="str">
        <f>IF(K119&lt;&gt;"", CONCATENATE(K119, " (", J119, ")"), CONCATENATE("Q801WDK4a-",MATCH(J119, $B$1:$B$214, 0)-1))</f>
        <v>Q801WDK4a-97</v>
      </c>
      <c r="J119" s="75" t="s">
        <v>1105</v>
      </c>
      <c r="L119" s="36"/>
    </row>
    <row r="120">
      <c r="A120" s="133" t="str">
        <f t="shared" si="9"/>
        <v>Q142WDK4b-119</v>
      </c>
      <c r="B120" s="134" t="s">
        <v>1137</v>
      </c>
      <c r="C120" s="134" t="str">
        <f t="shared" si="10"/>
        <v>Q142WDK4b-118</v>
      </c>
      <c r="D120" s="134" t="s">
        <v>1136</v>
      </c>
      <c r="E120" s="135"/>
      <c r="F120" s="134" t="str">
        <f t="shared" si="11"/>
        <v>ckg:Inferred Context (ckgr3)</v>
      </c>
      <c r="G120" s="134" t="s">
        <v>108</v>
      </c>
      <c r="H120" s="134" t="s">
        <v>109</v>
      </c>
      <c r="I120" s="137" t="str">
        <f t="shared" ref="I120:I125" si="14">IF(K120&lt;&gt;"", CONCATENATE(K120, " (", J120, ")"), J120)</f>
        <v>Temporal (ckgT1)</v>
      </c>
      <c r="J120" s="75" t="s">
        <v>26</v>
      </c>
      <c r="K120" s="75" t="s">
        <v>27</v>
      </c>
      <c r="L120" s="23"/>
    </row>
    <row r="121">
      <c r="A121" s="77" t="str">
        <f t="shared" si="9"/>
        <v>Q142WDK4b-120</v>
      </c>
      <c r="B121" s="78" t="s">
        <v>1138</v>
      </c>
      <c r="C121" s="78" t="str">
        <f t="shared" si="10"/>
        <v>France (Q142)</v>
      </c>
      <c r="D121" s="78" t="s">
        <v>971</v>
      </c>
      <c r="E121" s="79" t="s">
        <v>972</v>
      </c>
      <c r="F121" s="78" t="str">
        <f t="shared" si="11"/>
        <v>head of government (P6)</v>
      </c>
      <c r="G121" s="78" t="s">
        <v>803</v>
      </c>
      <c r="H121" s="79" t="s">
        <v>804</v>
      </c>
      <c r="I121" s="81" t="str">
        <f t="shared" si="14"/>
        <v>Élisabeth Borne (Q20020731)</v>
      </c>
      <c r="J121" s="75" t="s">
        <v>1139</v>
      </c>
      <c r="K121" s="82" t="s">
        <v>1140</v>
      </c>
    </row>
    <row r="122">
      <c r="A122" s="105" t="str">
        <f t="shared" si="9"/>
        <v>Q142WDK4b-121</v>
      </c>
      <c r="B122" s="106" t="s">
        <v>1141</v>
      </c>
      <c r="C122" s="106" t="str">
        <f t="shared" si="10"/>
        <v>Q142WDK4b-120</v>
      </c>
      <c r="D122" s="106" t="s">
        <v>1138</v>
      </c>
      <c r="E122" s="120"/>
      <c r="F122" s="106" t="str">
        <f t="shared" si="11"/>
        <v>start time (P580)</v>
      </c>
      <c r="G122" s="106" t="s">
        <v>143</v>
      </c>
      <c r="H122" s="107" t="s">
        <v>144</v>
      </c>
      <c r="I122" s="109" t="str">
        <f t="shared" si="14"/>
        <v>^2022-05-16T00:00:00Z/11</v>
      </c>
      <c r="J122" s="75" t="s">
        <v>1142</v>
      </c>
      <c r="L122" s="16" t="s">
        <v>21</v>
      </c>
    </row>
    <row r="123">
      <c r="A123" s="128" t="str">
        <f t="shared" si="9"/>
        <v>Q142WDK4b-122</v>
      </c>
      <c r="B123" s="129" t="s">
        <v>1143</v>
      </c>
      <c r="C123" s="129" t="str">
        <f t="shared" si="10"/>
        <v>Q142WDK4b-121</v>
      </c>
      <c r="D123" s="129" t="s">
        <v>1141</v>
      </c>
      <c r="E123" s="130"/>
      <c r="F123" s="129" t="str">
        <f t="shared" si="11"/>
        <v>ckg:Context Type (ckgr9)</v>
      </c>
      <c r="G123" s="129" t="s">
        <v>24</v>
      </c>
      <c r="H123" s="129" t="s">
        <v>25</v>
      </c>
      <c r="I123" s="132" t="str">
        <f t="shared" si="14"/>
        <v>Temporal (ckgT1)</v>
      </c>
      <c r="J123" s="75" t="s">
        <v>26</v>
      </c>
      <c r="K123" s="75" t="s">
        <v>27</v>
      </c>
      <c r="L123" s="36"/>
    </row>
    <row r="124">
      <c r="A124" s="83" t="str">
        <f t="shared" si="9"/>
        <v>Q142WDK4b-123</v>
      </c>
      <c r="B124" s="84" t="s">
        <v>1144</v>
      </c>
      <c r="C124" s="84" t="str">
        <f t="shared" si="10"/>
        <v>Q142WDK4b-120</v>
      </c>
      <c r="D124" s="84" t="s">
        <v>1138</v>
      </c>
      <c r="E124" s="85"/>
      <c r="F124" s="84" t="str">
        <f t="shared" si="11"/>
        <v>statement is subject of (P805)</v>
      </c>
      <c r="G124" s="84" t="s">
        <v>274</v>
      </c>
      <c r="H124" s="87" t="s">
        <v>275</v>
      </c>
      <c r="I124" s="88" t="str">
        <f t="shared" si="14"/>
        <v>unknown</v>
      </c>
      <c r="J124" s="75" t="s">
        <v>20</v>
      </c>
      <c r="L124" s="36"/>
    </row>
    <row r="125">
      <c r="A125" s="128" t="str">
        <f t="shared" si="9"/>
        <v>Q142WDK4b-124</v>
      </c>
      <c r="B125" s="129" t="s">
        <v>1145</v>
      </c>
      <c r="C125" s="129" t="str">
        <f t="shared" si="10"/>
        <v>Q142WDK4b-123</v>
      </c>
      <c r="D125" s="129" t="s">
        <v>1144</v>
      </c>
      <c r="E125" s="130"/>
      <c r="F125" s="129" t="str">
        <f t="shared" si="11"/>
        <v>ckg:Context Type (ckgr9)</v>
      </c>
      <c r="G125" s="129" t="s">
        <v>24</v>
      </c>
      <c r="H125" s="129" t="s">
        <v>25</v>
      </c>
      <c r="I125" s="132" t="str">
        <f t="shared" si="14"/>
        <v>Provenance (ckgP1)</v>
      </c>
      <c r="J125" s="75" t="s">
        <v>152</v>
      </c>
      <c r="K125" s="75" t="s">
        <v>153</v>
      </c>
      <c r="L125" s="36"/>
    </row>
    <row r="126">
      <c r="A126" s="83" t="str">
        <f t="shared" si="9"/>
        <v>Q142WDK4b-125</v>
      </c>
      <c r="B126" s="84" t="s">
        <v>1146</v>
      </c>
      <c r="C126" s="84" t="str">
        <f t="shared" si="10"/>
        <v>Q142WDK4b-120</v>
      </c>
      <c r="D126" s="84" t="s">
        <v>1138</v>
      </c>
      <c r="E126" s="85"/>
      <c r="F126" s="84" t="str">
        <f t="shared" si="11"/>
        <v>Temporal Overlaps (ckgt1)</v>
      </c>
      <c r="G126" s="84" t="s">
        <v>500</v>
      </c>
      <c r="H126" s="84" t="s">
        <v>501</v>
      </c>
      <c r="I126" s="182" t="str">
        <f>IF(K126&lt;&gt;"", CONCATENATE(K126, " (", J126, ")"), CONCATENATE("Q801WDK4a-",MATCH(J126, $B$1:$B$214, 0)-1))</f>
        <v>Q801WDK4a-97</v>
      </c>
      <c r="J126" s="75" t="s">
        <v>1105</v>
      </c>
      <c r="L126" s="36"/>
    </row>
    <row r="127">
      <c r="A127" s="133" t="str">
        <f t="shared" si="9"/>
        <v>Q142WDK4b-126</v>
      </c>
      <c r="B127" s="134" t="s">
        <v>1147</v>
      </c>
      <c r="C127" s="134" t="str">
        <f t="shared" si="10"/>
        <v>Q142WDK4b-125</v>
      </c>
      <c r="D127" s="134" t="s">
        <v>1146</v>
      </c>
      <c r="E127" s="135"/>
      <c r="F127" s="134" t="str">
        <f t="shared" si="11"/>
        <v>ckg:Inferred Context (ckgr3)</v>
      </c>
      <c r="G127" s="134" t="s">
        <v>108</v>
      </c>
      <c r="H127" s="134" t="s">
        <v>109</v>
      </c>
      <c r="I127" s="137" t="str">
        <f t="shared" ref="I127:I134" si="15">IF(K127&lt;&gt;"", CONCATENATE(K127, " (", J127, ")"), J127)</f>
        <v>Temporal (ckgT1)</v>
      </c>
      <c r="J127" s="75" t="s">
        <v>26</v>
      </c>
      <c r="K127" s="75" t="s">
        <v>27</v>
      </c>
      <c r="L127" s="23"/>
    </row>
    <row r="128">
      <c r="A128" s="77" t="str">
        <f t="shared" si="9"/>
        <v>Q142WDK4b-127</v>
      </c>
      <c r="B128" s="78" t="s">
        <v>1148</v>
      </c>
      <c r="C128" s="78" t="str">
        <f t="shared" si="10"/>
        <v>France (Q142)</v>
      </c>
      <c r="D128" s="78" t="s">
        <v>971</v>
      </c>
      <c r="E128" s="79" t="s">
        <v>972</v>
      </c>
      <c r="F128" s="78" t="str">
        <f t="shared" si="11"/>
        <v>head of government (P6)</v>
      </c>
      <c r="G128" s="78" t="s">
        <v>803</v>
      </c>
      <c r="H128" s="79" t="s">
        <v>804</v>
      </c>
      <c r="I128" s="81" t="str">
        <f t="shared" si="15"/>
        <v>Jean Castex (Q3171170)</v>
      </c>
      <c r="J128" s="75" t="s">
        <v>1149</v>
      </c>
      <c r="K128" s="82" t="s">
        <v>1150</v>
      </c>
    </row>
    <row r="129">
      <c r="A129" s="105" t="str">
        <f t="shared" si="9"/>
        <v>Q142WDK4b-128</v>
      </c>
      <c r="B129" s="106" t="s">
        <v>1151</v>
      </c>
      <c r="C129" s="106" t="str">
        <f t="shared" si="10"/>
        <v>Q142WDK4b-127</v>
      </c>
      <c r="D129" s="106" t="s">
        <v>1148</v>
      </c>
      <c r="E129" s="120"/>
      <c r="F129" s="106" t="str">
        <f t="shared" si="11"/>
        <v>start time (P580)</v>
      </c>
      <c r="G129" s="106" t="s">
        <v>143</v>
      </c>
      <c r="H129" s="107" t="s">
        <v>144</v>
      </c>
      <c r="I129" s="109" t="str">
        <f t="shared" si="15"/>
        <v>^2020-07-03T00:00:00Z/11</v>
      </c>
      <c r="J129" s="75" t="s">
        <v>1152</v>
      </c>
      <c r="L129" s="16" t="s">
        <v>21</v>
      </c>
    </row>
    <row r="130">
      <c r="A130" s="128" t="str">
        <f t="shared" si="9"/>
        <v>Q142WDK4b-129</v>
      </c>
      <c r="B130" s="129" t="s">
        <v>1153</v>
      </c>
      <c r="C130" s="129" t="str">
        <f t="shared" si="10"/>
        <v>Q142WDK4b-128</v>
      </c>
      <c r="D130" s="129" t="s">
        <v>1151</v>
      </c>
      <c r="E130" s="130"/>
      <c r="F130" s="129" t="str">
        <f t="shared" si="11"/>
        <v>ckg:Context Type (ckgr9)</v>
      </c>
      <c r="G130" s="129" t="s">
        <v>24</v>
      </c>
      <c r="H130" s="129" t="s">
        <v>25</v>
      </c>
      <c r="I130" s="132" t="str">
        <f t="shared" si="15"/>
        <v>Temporal (ckgT1)</v>
      </c>
      <c r="J130" s="75" t="s">
        <v>26</v>
      </c>
      <c r="K130" s="75" t="s">
        <v>27</v>
      </c>
      <c r="L130" s="36"/>
    </row>
    <row r="131">
      <c r="A131" s="105" t="str">
        <f t="shared" si="9"/>
        <v>Q142WDK4b-130</v>
      </c>
      <c r="B131" s="106" t="s">
        <v>1154</v>
      </c>
      <c r="C131" s="106" t="str">
        <f t="shared" si="10"/>
        <v>Q142WDK4b-127</v>
      </c>
      <c r="D131" s="106" t="s">
        <v>1148</v>
      </c>
      <c r="E131" s="120"/>
      <c r="F131" s="106" t="str">
        <f t="shared" si="11"/>
        <v>end time (P582)</v>
      </c>
      <c r="G131" s="106" t="s">
        <v>474</v>
      </c>
      <c r="H131" s="107" t="s">
        <v>475</v>
      </c>
      <c r="I131" s="109" t="str">
        <f t="shared" si="15"/>
        <v>^2022-05-16T00:00:00Z/11</v>
      </c>
      <c r="J131" s="75" t="s">
        <v>1142</v>
      </c>
      <c r="L131" s="36"/>
    </row>
    <row r="132">
      <c r="A132" s="128" t="str">
        <f t="shared" si="9"/>
        <v>Q142WDK4b-131</v>
      </c>
      <c r="B132" s="129" t="s">
        <v>1155</v>
      </c>
      <c r="C132" s="129" t="str">
        <f t="shared" si="10"/>
        <v>Q142WDK4b-130</v>
      </c>
      <c r="D132" s="129" t="s">
        <v>1154</v>
      </c>
      <c r="E132" s="130"/>
      <c r="F132" s="129" t="str">
        <f t="shared" si="11"/>
        <v>ckg:Context Type (ckgr9)</v>
      </c>
      <c r="G132" s="129" t="s">
        <v>24</v>
      </c>
      <c r="H132" s="129" t="s">
        <v>25</v>
      </c>
      <c r="I132" s="132" t="str">
        <f t="shared" si="15"/>
        <v>Temporal (ckgT1)</v>
      </c>
      <c r="J132" s="75" t="s">
        <v>26</v>
      </c>
      <c r="K132" s="75" t="s">
        <v>27</v>
      </c>
      <c r="L132" s="36"/>
    </row>
    <row r="133">
      <c r="A133" s="83" t="str">
        <f t="shared" si="9"/>
        <v>Q142WDK4b-132</v>
      </c>
      <c r="B133" s="84" t="s">
        <v>1156</v>
      </c>
      <c r="C133" s="84" t="str">
        <f t="shared" si="10"/>
        <v>Q142WDK4b-127</v>
      </c>
      <c r="D133" s="84" t="s">
        <v>1148</v>
      </c>
      <c r="E133" s="85"/>
      <c r="F133" s="84" t="str">
        <f t="shared" si="11"/>
        <v>statement is subject of (P805)</v>
      </c>
      <c r="G133" s="84" t="s">
        <v>274</v>
      </c>
      <c r="H133" s="87" t="s">
        <v>275</v>
      </c>
      <c r="I133" s="88" t="str">
        <f t="shared" si="15"/>
        <v>unknown</v>
      </c>
      <c r="J133" s="75" t="s">
        <v>20</v>
      </c>
      <c r="L133" s="36"/>
    </row>
    <row r="134">
      <c r="A134" s="128" t="str">
        <f t="shared" si="9"/>
        <v>Q142WDK4b-133</v>
      </c>
      <c r="B134" s="129" t="s">
        <v>1157</v>
      </c>
      <c r="C134" s="129" t="str">
        <f t="shared" si="10"/>
        <v>Q142WDK4b-132</v>
      </c>
      <c r="D134" s="129" t="s">
        <v>1156</v>
      </c>
      <c r="E134" s="130"/>
      <c r="F134" s="129" t="str">
        <f t="shared" si="11"/>
        <v>ckg:Context Type (ckgr9)</v>
      </c>
      <c r="G134" s="129" t="s">
        <v>24</v>
      </c>
      <c r="H134" s="129" t="s">
        <v>25</v>
      </c>
      <c r="I134" s="132" t="str">
        <f t="shared" si="15"/>
        <v>Provenance (ckgP1)</v>
      </c>
      <c r="J134" s="75" t="s">
        <v>152</v>
      </c>
      <c r="K134" s="75" t="s">
        <v>153</v>
      </c>
      <c r="L134" s="36"/>
    </row>
    <row r="135">
      <c r="A135" s="83" t="str">
        <f t="shared" si="9"/>
        <v>Q142WDK4b-134</v>
      </c>
      <c r="B135" s="84" t="s">
        <v>1158</v>
      </c>
      <c r="C135" s="84" t="str">
        <f t="shared" si="10"/>
        <v>Q142WDK4b-127</v>
      </c>
      <c r="D135" s="84" t="s">
        <v>1148</v>
      </c>
      <c r="E135" s="85"/>
      <c r="F135" s="84" t="str">
        <f t="shared" si="11"/>
        <v>Temporal Overlaps (ckgt1)</v>
      </c>
      <c r="G135" s="84" t="s">
        <v>500</v>
      </c>
      <c r="H135" s="84" t="s">
        <v>501</v>
      </c>
      <c r="I135" s="182" t="str">
        <f>IF(K135&lt;&gt;"", CONCATENATE(K135, " (", J135, ")"), CONCATENATE("Q801WDK4a-",MATCH(J135, $B$1:$B$214, 0)-1))</f>
        <v>Q801WDK4a-97</v>
      </c>
      <c r="J135" s="75" t="s">
        <v>1105</v>
      </c>
      <c r="L135" s="36"/>
    </row>
    <row r="136">
      <c r="A136" s="133" t="str">
        <f t="shared" si="9"/>
        <v>Q142WDK4b-135</v>
      </c>
      <c r="B136" s="134" t="s">
        <v>1159</v>
      </c>
      <c r="C136" s="134" t="str">
        <f t="shared" si="10"/>
        <v>Q142WDK4b-134</v>
      </c>
      <c r="D136" s="134" t="s">
        <v>1158</v>
      </c>
      <c r="E136" s="135"/>
      <c r="F136" s="134" t="str">
        <f t="shared" si="11"/>
        <v>ckg:Inferred Context (ckgr3)</v>
      </c>
      <c r="G136" s="134" t="s">
        <v>108</v>
      </c>
      <c r="H136" s="134" t="s">
        <v>109</v>
      </c>
      <c r="I136" s="137" t="str">
        <f t="shared" ref="I136:I143" si="16">IF(K136&lt;&gt;"", CONCATENATE(K136, " (", J136, ")"), J136)</f>
        <v>Temporal (ckgT1)</v>
      </c>
      <c r="J136" s="75" t="s">
        <v>26</v>
      </c>
      <c r="K136" s="75" t="s">
        <v>27</v>
      </c>
      <c r="L136" s="23"/>
    </row>
    <row r="137">
      <c r="A137" s="77" t="str">
        <f t="shared" si="9"/>
        <v>Q142WDK4b-136</v>
      </c>
      <c r="B137" s="78" t="s">
        <v>1160</v>
      </c>
      <c r="C137" s="78" t="str">
        <f t="shared" si="10"/>
        <v>France (Q142)</v>
      </c>
      <c r="D137" s="78" t="s">
        <v>971</v>
      </c>
      <c r="E137" s="79" t="s">
        <v>972</v>
      </c>
      <c r="F137" s="78" t="str">
        <f t="shared" si="11"/>
        <v>head of government (P6)</v>
      </c>
      <c r="G137" s="78" t="s">
        <v>803</v>
      </c>
      <c r="H137" s="79" t="s">
        <v>804</v>
      </c>
      <c r="I137" s="81" t="str">
        <f t="shared" si="16"/>
        <v>Édouard Philippe (Q3579995)</v>
      </c>
      <c r="J137" s="75" t="s">
        <v>1161</v>
      </c>
      <c r="K137" s="82" t="s">
        <v>1162</v>
      </c>
    </row>
    <row r="138">
      <c r="A138" s="105" t="str">
        <f t="shared" si="9"/>
        <v>Q142WDK4b-137</v>
      </c>
      <c r="B138" s="106" t="s">
        <v>1163</v>
      </c>
      <c r="C138" s="106" t="str">
        <f t="shared" si="10"/>
        <v>Q142WDK4b-136</v>
      </c>
      <c r="D138" s="106" t="s">
        <v>1160</v>
      </c>
      <c r="E138" s="120"/>
      <c r="F138" s="106" t="str">
        <f t="shared" si="11"/>
        <v>start time (P580)</v>
      </c>
      <c r="G138" s="106" t="s">
        <v>143</v>
      </c>
      <c r="H138" s="107" t="s">
        <v>144</v>
      </c>
      <c r="I138" s="109" t="str">
        <f t="shared" si="16"/>
        <v>^2017-05-15T00:00:00Z/11</v>
      </c>
      <c r="J138" s="75" t="s">
        <v>1164</v>
      </c>
      <c r="L138" s="16" t="s">
        <v>21</v>
      </c>
    </row>
    <row r="139">
      <c r="A139" s="128" t="str">
        <f t="shared" si="9"/>
        <v>Q142WDK4b-138</v>
      </c>
      <c r="B139" s="129" t="s">
        <v>1165</v>
      </c>
      <c r="C139" s="129" t="str">
        <f t="shared" si="10"/>
        <v>Q142WDK4b-137</v>
      </c>
      <c r="D139" s="129" t="s">
        <v>1163</v>
      </c>
      <c r="E139" s="130"/>
      <c r="F139" s="129" t="str">
        <f t="shared" si="11"/>
        <v>ckg:Context Type (ckgr9)</v>
      </c>
      <c r="G139" s="129" t="s">
        <v>24</v>
      </c>
      <c r="H139" s="129" t="s">
        <v>25</v>
      </c>
      <c r="I139" s="132" t="str">
        <f t="shared" si="16"/>
        <v>Temporal (ckgT1)</v>
      </c>
      <c r="J139" s="75" t="s">
        <v>26</v>
      </c>
      <c r="K139" s="75" t="s">
        <v>27</v>
      </c>
      <c r="L139" s="36"/>
    </row>
    <row r="140">
      <c r="A140" s="105" t="str">
        <f t="shared" si="9"/>
        <v>Q142WDK4b-139</v>
      </c>
      <c r="B140" s="106" t="s">
        <v>1166</v>
      </c>
      <c r="C140" s="106" t="str">
        <f t="shared" si="10"/>
        <v>Q142WDK4b-136</v>
      </c>
      <c r="D140" s="106" t="s">
        <v>1160</v>
      </c>
      <c r="E140" s="120"/>
      <c r="F140" s="106" t="str">
        <f t="shared" si="11"/>
        <v>end time (P582)</v>
      </c>
      <c r="G140" s="106" t="s">
        <v>474</v>
      </c>
      <c r="H140" s="107" t="s">
        <v>475</v>
      </c>
      <c r="I140" s="109" t="str">
        <f t="shared" si="16"/>
        <v>^2020-07-02T00:00:00Z/11</v>
      </c>
      <c r="J140" s="75" t="s">
        <v>1167</v>
      </c>
      <c r="L140" s="36"/>
    </row>
    <row r="141">
      <c r="A141" s="128" t="str">
        <f t="shared" si="9"/>
        <v>Q142WDK4b-140</v>
      </c>
      <c r="B141" s="129" t="s">
        <v>1168</v>
      </c>
      <c r="C141" s="129" t="str">
        <f t="shared" si="10"/>
        <v>Q142WDK4b-139</v>
      </c>
      <c r="D141" s="129" t="s">
        <v>1166</v>
      </c>
      <c r="E141" s="130"/>
      <c r="F141" s="129" t="str">
        <f t="shared" si="11"/>
        <v>ckg:Context Type (ckgr9)</v>
      </c>
      <c r="G141" s="129" t="s">
        <v>24</v>
      </c>
      <c r="H141" s="129" t="s">
        <v>25</v>
      </c>
      <c r="I141" s="132" t="str">
        <f t="shared" si="16"/>
        <v>Temporal (ckgT1)</v>
      </c>
      <c r="J141" s="75" t="s">
        <v>26</v>
      </c>
      <c r="K141" s="75" t="s">
        <v>27</v>
      </c>
      <c r="L141" s="36"/>
    </row>
    <row r="142">
      <c r="A142" s="83" t="str">
        <f t="shared" si="9"/>
        <v>Q142WDK4b-141</v>
      </c>
      <c r="B142" s="84" t="s">
        <v>1169</v>
      </c>
      <c r="C142" s="84" t="str">
        <f t="shared" si="10"/>
        <v>Q142WDK4b-136</v>
      </c>
      <c r="D142" s="84" t="s">
        <v>1160</v>
      </c>
      <c r="E142" s="85"/>
      <c r="F142" s="84" t="str">
        <f t="shared" si="11"/>
        <v>statement is subject of (P805)</v>
      </c>
      <c r="G142" s="84" t="s">
        <v>274</v>
      </c>
      <c r="H142" s="87" t="s">
        <v>275</v>
      </c>
      <c r="I142" s="88" t="str">
        <f t="shared" si="16"/>
        <v>unknown</v>
      </c>
      <c r="J142" s="75" t="s">
        <v>20</v>
      </c>
      <c r="L142" s="36"/>
    </row>
    <row r="143">
      <c r="A143" s="128" t="str">
        <f t="shared" si="9"/>
        <v>Q142WDK4b-142</v>
      </c>
      <c r="B143" s="129" t="s">
        <v>1170</v>
      </c>
      <c r="C143" s="129" t="str">
        <f t="shared" si="10"/>
        <v>Q142WDK4b-141</v>
      </c>
      <c r="D143" s="129" t="s">
        <v>1169</v>
      </c>
      <c r="E143" s="130"/>
      <c r="F143" s="129" t="str">
        <f t="shared" si="11"/>
        <v>ckg:Context Type (ckgr9)</v>
      </c>
      <c r="G143" s="129" t="s">
        <v>24</v>
      </c>
      <c r="H143" s="129" t="s">
        <v>25</v>
      </c>
      <c r="I143" s="132" t="str">
        <f t="shared" si="16"/>
        <v>Provenance (ckgP1)</v>
      </c>
      <c r="J143" s="75" t="s">
        <v>152</v>
      </c>
      <c r="K143" s="75" t="s">
        <v>153</v>
      </c>
      <c r="L143" s="36"/>
    </row>
    <row r="144">
      <c r="A144" s="83" t="str">
        <f t="shared" si="9"/>
        <v>Q142WDK4b-143</v>
      </c>
      <c r="B144" s="84" t="s">
        <v>1171</v>
      </c>
      <c r="C144" s="84" t="str">
        <f t="shared" si="10"/>
        <v>Q142WDK4b-136</v>
      </c>
      <c r="D144" s="84" t="s">
        <v>1160</v>
      </c>
      <c r="E144" s="85"/>
      <c r="F144" s="84" t="str">
        <f t="shared" si="11"/>
        <v>Temporal Overlaps (ckgt1)</v>
      </c>
      <c r="G144" s="84" t="s">
        <v>500</v>
      </c>
      <c r="H144" s="84" t="s">
        <v>501</v>
      </c>
      <c r="I144" s="182" t="str">
        <f>IF(K144&lt;&gt;"", CONCATENATE(K144, " (", J144, ")"), CONCATENATE("Q801WDK4a-",MATCH(J144, $B$1:$B$214, 0)-1))</f>
        <v>Q801WDK4a-97</v>
      </c>
      <c r="J144" s="75" t="s">
        <v>1105</v>
      </c>
      <c r="L144" s="36"/>
    </row>
    <row r="145">
      <c r="A145" s="133" t="str">
        <f t="shared" si="9"/>
        <v>Q142WDK4b-144</v>
      </c>
      <c r="B145" s="134" t="s">
        <v>1172</v>
      </c>
      <c r="C145" s="134" t="str">
        <f t="shared" si="10"/>
        <v>Q142WDK4b-143</v>
      </c>
      <c r="D145" s="134" t="s">
        <v>1171</v>
      </c>
      <c r="E145" s="135"/>
      <c r="F145" s="134" t="str">
        <f t="shared" si="11"/>
        <v>ckg:Inferred Context (ckgr3)</v>
      </c>
      <c r="G145" s="134" t="s">
        <v>108</v>
      </c>
      <c r="H145" s="134" t="s">
        <v>109</v>
      </c>
      <c r="I145" s="137" t="str">
        <f t="shared" ref="I145:I152" si="17">IF(K145&lt;&gt;"", CONCATENATE(K145, " (", J145, ")"), J145)</f>
        <v>Temporal (ckgT1)</v>
      </c>
      <c r="J145" s="75" t="s">
        <v>26</v>
      </c>
      <c r="K145" s="75" t="s">
        <v>27</v>
      </c>
      <c r="L145" s="23"/>
    </row>
    <row r="146">
      <c r="A146" s="77" t="str">
        <f t="shared" si="9"/>
        <v>Q142WDK4b-145</v>
      </c>
      <c r="B146" s="78" t="s">
        <v>1173</v>
      </c>
      <c r="C146" s="78" t="str">
        <f t="shared" si="10"/>
        <v>France (Q142)</v>
      </c>
      <c r="D146" s="78" t="s">
        <v>971</v>
      </c>
      <c r="E146" s="79" t="s">
        <v>972</v>
      </c>
      <c r="F146" s="78" t="str">
        <f t="shared" si="11"/>
        <v>head of government (P6)</v>
      </c>
      <c r="G146" s="78" t="s">
        <v>803</v>
      </c>
      <c r="H146" s="79" t="s">
        <v>804</v>
      </c>
      <c r="I146" s="81" t="str">
        <f t="shared" si="17"/>
        <v>Bernard Cazeneuve (Q560890)</v>
      </c>
      <c r="J146" s="75" t="s">
        <v>1174</v>
      </c>
      <c r="K146" s="82" t="s">
        <v>1175</v>
      </c>
    </row>
    <row r="147">
      <c r="A147" s="105" t="str">
        <f t="shared" si="9"/>
        <v>Q142WDK4b-146</v>
      </c>
      <c r="B147" s="106" t="s">
        <v>1176</v>
      </c>
      <c r="C147" s="106" t="str">
        <f t="shared" si="10"/>
        <v>Q142WDK4b-145</v>
      </c>
      <c r="D147" s="106" t="s">
        <v>1173</v>
      </c>
      <c r="E147" s="120"/>
      <c r="F147" s="106" t="str">
        <f t="shared" si="11"/>
        <v>start time (P580)</v>
      </c>
      <c r="G147" s="106" t="s">
        <v>143</v>
      </c>
      <c r="H147" s="107" t="s">
        <v>144</v>
      </c>
      <c r="I147" s="109" t="str">
        <f t="shared" si="17"/>
        <v>^2016-12-06T00:00:00Z/11</v>
      </c>
      <c r="J147" s="75" t="s">
        <v>1132</v>
      </c>
      <c r="L147" s="16" t="s">
        <v>21</v>
      </c>
    </row>
    <row r="148">
      <c r="A148" s="128" t="str">
        <f t="shared" si="9"/>
        <v>Q142WDK4b-147</v>
      </c>
      <c r="B148" s="129" t="s">
        <v>1177</v>
      </c>
      <c r="C148" s="129" t="str">
        <f t="shared" si="10"/>
        <v>Q142WDK4b-146</v>
      </c>
      <c r="D148" s="129" t="s">
        <v>1176</v>
      </c>
      <c r="E148" s="130"/>
      <c r="F148" s="129" t="str">
        <f t="shared" si="11"/>
        <v>ckg:Context Type (ckgr9)</v>
      </c>
      <c r="G148" s="129" t="s">
        <v>24</v>
      </c>
      <c r="H148" s="129" t="s">
        <v>25</v>
      </c>
      <c r="I148" s="132" t="str">
        <f t="shared" si="17"/>
        <v>Temporal (ckgT1)</v>
      </c>
      <c r="J148" s="75" t="s">
        <v>26</v>
      </c>
      <c r="K148" s="75" t="s">
        <v>27</v>
      </c>
      <c r="L148" s="36"/>
    </row>
    <row r="149">
      <c r="A149" s="105" t="str">
        <f t="shared" si="9"/>
        <v>Q142WDK4b-148</v>
      </c>
      <c r="B149" s="106" t="s">
        <v>1178</v>
      </c>
      <c r="C149" s="106" t="str">
        <f t="shared" si="10"/>
        <v>Q142WDK4b-145</v>
      </c>
      <c r="D149" s="106" t="s">
        <v>1173</v>
      </c>
      <c r="E149" s="120"/>
      <c r="F149" s="106" t="str">
        <f t="shared" si="11"/>
        <v>end time (P582)</v>
      </c>
      <c r="G149" s="106" t="s">
        <v>474</v>
      </c>
      <c r="H149" s="107" t="s">
        <v>475</v>
      </c>
      <c r="I149" s="109" t="str">
        <f t="shared" si="17"/>
        <v>^2017-05-10T00:00:00Z/11</v>
      </c>
      <c r="J149" s="75" t="s">
        <v>1179</v>
      </c>
      <c r="L149" s="36"/>
    </row>
    <row r="150">
      <c r="A150" s="128" t="str">
        <f t="shared" si="9"/>
        <v>Q142WDK4b-149</v>
      </c>
      <c r="B150" s="129" t="s">
        <v>1180</v>
      </c>
      <c r="C150" s="129" t="str">
        <f t="shared" si="10"/>
        <v>Q142WDK4b-148</v>
      </c>
      <c r="D150" s="129" t="s">
        <v>1178</v>
      </c>
      <c r="E150" s="130"/>
      <c r="F150" s="129" t="str">
        <f t="shared" si="11"/>
        <v>ckg:Context Type (ckgr9)</v>
      </c>
      <c r="G150" s="129" t="s">
        <v>24</v>
      </c>
      <c r="H150" s="129" t="s">
        <v>25</v>
      </c>
      <c r="I150" s="132" t="str">
        <f t="shared" si="17"/>
        <v>Temporal (ckgT1)</v>
      </c>
      <c r="J150" s="75" t="s">
        <v>26</v>
      </c>
      <c r="K150" s="75" t="s">
        <v>27</v>
      </c>
      <c r="L150" s="36"/>
    </row>
    <row r="151">
      <c r="A151" s="83" t="str">
        <f t="shared" si="9"/>
        <v>Q142WDK4b-150</v>
      </c>
      <c r="B151" s="84" t="s">
        <v>1181</v>
      </c>
      <c r="C151" s="84" t="str">
        <f t="shared" si="10"/>
        <v>Q142WDK4b-145</v>
      </c>
      <c r="D151" s="84" t="s">
        <v>1173</v>
      </c>
      <c r="E151" s="85"/>
      <c r="F151" s="84" t="str">
        <f t="shared" si="11"/>
        <v>statement is subject of (P805)</v>
      </c>
      <c r="G151" s="84" t="s">
        <v>274</v>
      </c>
      <c r="H151" s="87" t="s">
        <v>275</v>
      </c>
      <c r="I151" s="88" t="str">
        <f t="shared" si="17"/>
        <v>unknown</v>
      </c>
      <c r="J151" s="75" t="s">
        <v>20</v>
      </c>
      <c r="L151" s="36"/>
    </row>
    <row r="152">
      <c r="A152" s="128" t="str">
        <f t="shared" si="9"/>
        <v>Q142WDK4b-151</v>
      </c>
      <c r="B152" s="129" t="s">
        <v>1182</v>
      </c>
      <c r="C152" s="129" t="str">
        <f t="shared" si="10"/>
        <v>Q142WDK4b-150</v>
      </c>
      <c r="D152" s="129" t="s">
        <v>1181</v>
      </c>
      <c r="E152" s="130"/>
      <c r="F152" s="129" t="str">
        <f t="shared" si="11"/>
        <v>ckg:Context Type (ckgr9)</v>
      </c>
      <c r="G152" s="129" t="s">
        <v>24</v>
      </c>
      <c r="H152" s="129" t="s">
        <v>25</v>
      </c>
      <c r="I152" s="132" t="str">
        <f t="shared" si="17"/>
        <v>Provenance (ckgP1)</v>
      </c>
      <c r="J152" s="75" t="s">
        <v>152</v>
      </c>
      <c r="K152" s="75" t="s">
        <v>153</v>
      </c>
      <c r="L152" s="36"/>
    </row>
    <row r="153">
      <c r="A153" s="83" t="str">
        <f t="shared" si="9"/>
        <v>Q142WDK4b-152</v>
      </c>
      <c r="B153" s="84" t="s">
        <v>1183</v>
      </c>
      <c r="C153" s="84" t="str">
        <f t="shared" si="10"/>
        <v>Q142WDK4b-145</v>
      </c>
      <c r="D153" s="84" t="s">
        <v>1173</v>
      </c>
      <c r="E153" s="85"/>
      <c r="F153" s="84" t="str">
        <f t="shared" si="11"/>
        <v>Temporal Overlaps (ckgt1)</v>
      </c>
      <c r="G153" s="84" t="s">
        <v>500</v>
      </c>
      <c r="H153" s="84" t="s">
        <v>501</v>
      </c>
      <c r="I153" s="182" t="str">
        <f>IF(K153&lt;&gt;"", CONCATENATE(K153, " (", J153, ")"), CONCATENATE("Q801WDK4a-",MATCH(J153, $B$1:$B$214, 0)-1))</f>
        <v>Q801WDK4a-97</v>
      </c>
      <c r="J153" s="75" t="s">
        <v>1105</v>
      </c>
      <c r="L153" s="36"/>
    </row>
    <row r="154">
      <c r="A154" s="133" t="str">
        <f t="shared" si="9"/>
        <v>Q142WDK4b-153</v>
      </c>
      <c r="B154" s="134" t="s">
        <v>1184</v>
      </c>
      <c r="C154" s="134" t="str">
        <f t="shared" si="10"/>
        <v>Q142WDK4b-152</v>
      </c>
      <c r="D154" s="134" t="s">
        <v>1183</v>
      </c>
      <c r="E154" s="135"/>
      <c r="F154" s="134" t="str">
        <f t="shared" si="11"/>
        <v>ckg:Inferred Context (ckgr3)</v>
      </c>
      <c r="G154" s="134" t="s">
        <v>108</v>
      </c>
      <c r="H154" s="134" t="s">
        <v>109</v>
      </c>
      <c r="I154" s="137" t="str">
        <f t="shared" ref="I154:I161" si="18">IF(K154&lt;&gt;"", CONCATENATE(K154, " (", J154, ")"), J154)</f>
        <v>Temporal (ckgT1)</v>
      </c>
      <c r="J154" s="75" t="s">
        <v>26</v>
      </c>
      <c r="K154" s="75" t="s">
        <v>27</v>
      </c>
      <c r="L154" s="23"/>
    </row>
    <row r="155">
      <c r="A155" s="77" t="str">
        <f t="shared" si="9"/>
        <v>Q142WDK4b-154</v>
      </c>
      <c r="B155" s="78" t="s">
        <v>1185</v>
      </c>
      <c r="C155" s="78" t="str">
        <f t="shared" si="10"/>
        <v>France (Q142)</v>
      </c>
      <c r="D155" s="78" t="s">
        <v>971</v>
      </c>
      <c r="E155" s="79" t="s">
        <v>972</v>
      </c>
      <c r="F155" s="78" t="str">
        <f t="shared" si="11"/>
        <v>head of government (P6)</v>
      </c>
      <c r="G155" s="78" t="s">
        <v>803</v>
      </c>
      <c r="H155" s="79" t="s">
        <v>804</v>
      </c>
      <c r="I155" s="81" t="str">
        <f t="shared" si="18"/>
        <v>Jean-Marc Ayrault (Q7711)</v>
      </c>
      <c r="J155" s="75" t="s">
        <v>1186</v>
      </c>
      <c r="K155" s="82" t="s">
        <v>1187</v>
      </c>
    </row>
    <row r="156">
      <c r="A156" s="105" t="str">
        <f t="shared" si="9"/>
        <v>Q142WDK4b-155</v>
      </c>
      <c r="B156" s="106" t="s">
        <v>1188</v>
      </c>
      <c r="C156" s="106" t="str">
        <f t="shared" si="10"/>
        <v>Q142WDK4b-154</v>
      </c>
      <c r="D156" s="106" t="s">
        <v>1185</v>
      </c>
      <c r="E156" s="120"/>
      <c r="F156" s="106" t="str">
        <f t="shared" si="11"/>
        <v>start time (P580)</v>
      </c>
      <c r="G156" s="106" t="s">
        <v>143</v>
      </c>
      <c r="H156" s="107" t="s">
        <v>144</v>
      </c>
      <c r="I156" s="109" t="str">
        <f t="shared" si="18"/>
        <v>^2012-05-16T00:00:00Z/11</v>
      </c>
      <c r="J156" s="75" t="s">
        <v>1189</v>
      </c>
      <c r="L156" s="16" t="s">
        <v>21</v>
      </c>
    </row>
    <row r="157">
      <c r="A157" s="128" t="str">
        <f t="shared" si="9"/>
        <v>Q142WDK4b-156</v>
      </c>
      <c r="B157" s="129" t="s">
        <v>1190</v>
      </c>
      <c r="C157" s="129" t="str">
        <f t="shared" si="10"/>
        <v>Q142WDK4b-155</v>
      </c>
      <c r="D157" s="129" t="s">
        <v>1188</v>
      </c>
      <c r="E157" s="130"/>
      <c r="F157" s="129" t="str">
        <f t="shared" si="11"/>
        <v>ckg:Context Type (ckgr9)</v>
      </c>
      <c r="G157" s="129" t="s">
        <v>24</v>
      </c>
      <c r="H157" s="129" t="s">
        <v>25</v>
      </c>
      <c r="I157" s="132" t="str">
        <f t="shared" si="18"/>
        <v>Temporal (ckgT1)</v>
      </c>
      <c r="J157" s="75" t="s">
        <v>26</v>
      </c>
      <c r="K157" s="75" t="s">
        <v>27</v>
      </c>
      <c r="L157" s="36"/>
    </row>
    <row r="158">
      <c r="A158" s="105" t="str">
        <f t="shared" si="9"/>
        <v>Q142WDK4b-157</v>
      </c>
      <c r="B158" s="106" t="s">
        <v>1191</v>
      </c>
      <c r="C158" s="106" t="str">
        <f t="shared" si="10"/>
        <v>Q142WDK4b-154</v>
      </c>
      <c r="D158" s="106" t="s">
        <v>1185</v>
      </c>
      <c r="E158" s="120"/>
      <c r="F158" s="106" t="str">
        <f t="shared" si="11"/>
        <v>end time (P582)</v>
      </c>
      <c r="G158" s="106" t="s">
        <v>474</v>
      </c>
      <c r="H158" s="107" t="s">
        <v>475</v>
      </c>
      <c r="I158" s="109" t="str">
        <f t="shared" si="18"/>
        <v>^2014-03-31T00:00:00Z/11</v>
      </c>
      <c r="J158" s="75" t="s">
        <v>1129</v>
      </c>
      <c r="L158" s="36"/>
    </row>
    <row r="159">
      <c r="A159" s="128" t="str">
        <f t="shared" si="9"/>
        <v>Q142WDK4b-158</v>
      </c>
      <c r="B159" s="129" t="s">
        <v>1192</v>
      </c>
      <c r="C159" s="129" t="str">
        <f t="shared" si="10"/>
        <v>Q142WDK4b-157</v>
      </c>
      <c r="D159" s="129" t="s">
        <v>1191</v>
      </c>
      <c r="E159" s="130"/>
      <c r="F159" s="129" t="str">
        <f t="shared" si="11"/>
        <v>ckg:Context Type (ckgr9)</v>
      </c>
      <c r="G159" s="129" t="s">
        <v>24</v>
      </c>
      <c r="H159" s="129" t="s">
        <v>25</v>
      </c>
      <c r="I159" s="132" t="str">
        <f t="shared" si="18"/>
        <v>Temporal (ckgT1)</v>
      </c>
      <c r="J159" s="75" t="s">
        <v>26</v>
      </c>
      <c r="K159" s="75" t="s">
        <v>27</v>
      </c>
      <c r="L159" s="36"/>
    </row>
    <row r="160">
      <c r="A160" s="83" t="str">
        <f t="shared" si="9"/>
        <v>Q142WDK4b-159</v>
      </c>
      <c r="B160" s="84" t="s">
        <v>1193</v>
      </c>
      <c r="C160" s="84" t="str">
        <f t="shared" si="10"/>
        <v>Q142WDK4b-154</v>
      </c>
      <c r="D160" s="84" t="s">
        <v>1185</v>
      </c>
      <c r="E160" s="85"/>
      <c r="F160" s="84" t="str">
        <f t="shared" si="11"/>
        <v>statement is subject of (P805)</v>
      </c>
      <c r="G160" s="84" t="s">
        <v>274</v>
      </c>
      <c r="H160" s="87" t="s">
        <v>275</v>
      </c>
      <c r="I160" s="88" t="str">
        <f t="shared" si="18"/>
        <v>unknown</v>
      </c>
      <c r="J160" s="75" t="s">
        <v>20</v>
      </c>
      <c r="L160" s="36"/>
    </row>
    <row r="161">
      <c r="A161" s="128" t="str">
        <f t="shared" si="9"/>
        <v>Q142WDK4b-160</v>
      </c>
      <c r="B161" s="129" t="s">
        <v>1194</v>
      </c>
      <c r="C161" s="129" t="str">
        <f t="shared" si="10"/>
        <v>Q142WDK4b-159</v>
      </c>
      <c r="D161" s="129" t="s">
        <v>1193</v>
      </c>
      <c r="E161" s="130"/>
      <c r="F161" s="129" t="str">
        <f t="shared" si="11"/>
        <v>ckg:Context Type (ckgr9)</v>
      </c>
      <c r="G161" s="129" t="s">
        <v>24</v>
      </c>
      <c r="H161" s="129" t="s">
        <v>25</v>
      </c>
      <c r="I161" s="132" t="str">
        <f t="shared" si="18"/>
        <v>Provenance (ckgP1)</v>
      </c>
      <c r="J161" s="75" t="s">
        <v>152</v>
      </c>
      <c r="K161" s="75" t="s">
        <v>153</v>
      </c>
      <c r="L161" s="36"/>
    </row>
    <row r="162">
      <c r="A162" s="83" t="str">
        <f t="shared" si="9"/>
        <v>Q142WDK4b-161</v>
      </c>
      <c r="B162" s="84" t="s">
        <v>1195</v>
      </c>
      <c r="C162" s="84" t="str">
        <f t="shared" si="10"/>
        <v>Q142WDK4b-154</v>
      </c>
      <c r="D162" s="84" t="s">
        <v>1185</v>
      </c>
      <c r="E162" s="85"/>
      <c r="F162" s="84" t="str">
        <f t="shared" si="11"/>
        <v>Temporal Overlaps (ckgt1)</v>
      </c>
      <c r="G162" s="84" t="s">
        <v>500</v>
      </c>
      <c r="H162" s="84" t="s">
        <v>501</v>
      </c>
      <c r="I162" s="182" t="str">
        <f>IF(K162&lt;&gt;"", CONCATENATE(K162, " (", J162, ")"), CONCATENATE("Q801WDK4a-",MATCH(J162, $B$1:$B$214, 0)-1))</f>
        <v>Q801WDK4a-97</v>
      </c>
      <c r="J162" s="75" t="s">
        <v>1105</v>
      </c>
      <c r="L162" s="36"/>
    </row>
    <row r="163">
      <c r="A163" s="133" t="str">
        <f t="shared" si="9"/>
        <v>Q142WDK4b-162</v>
      </c>
      <c r="B163" s="134" t="s">
        <v>1196</v>
      </c>
      <c r="C163" s="134" t="str">
        <f t="shared" si="10"/>
        <v>Q142WDK4b-161</v>
      </c>
      <c r="D163" s="134" t="s">
        <v>1195</v>
      </c>
      <c r="E163" s="135"/>
      <c r="F163" s="134" t="str">
        <f t="shared" si="11"/>
        <v>ckg:Inferred Context (ckgr3)</v>
      </c>
      <c r="G163" s="134" t="s">
        <v>108</v>
      </c>
      <c r="H163" s="134" t="s">
        <v>109</v>
      </c>
      <c r="I163" s="137" t="str">
        <f>IF(K163&lt;&gt;"", CONCATENATE(K163, " (", J163, ")"), J163)</f>
        <v>Temporal (ckgT1)</v>
      </c>
      <c r="J163" s="75" t="s">
        <v>26</v>
      </c>
      <c r="K163" s="75" t="s">
        <v>27</v>
      </c>
      <c r="L163" s="23"/>
    </row>
    <row r="167">
      <c r="A167" s="75"/>
      <c r="B167" s="75" t="s">
        <v>1197</v>
      </c>
    </row>
  </sheetData>
  <mergeCells count="22">
    <mergeCell ref="L3:L6"/>
    <mergeCell ref="L8:L13"/>
    <mergeCell ref="L15:L20"/>
    <mergeCell ref="L22:L27"/>
    <mergeCell ref="L29:L34"/>
    <mergeCell ref="L36:L41"/>
    <mergeCell ref="L43:L48"/>
    <mergeCell ref="L99:L102"/>
    <mergeCell ref="L104:L111"/>
    <mergeCell ref="L113:L120"/>
    <mergeCell ref="L122:L127"/>
    <mergeCell ref="L129:L136"/>
    <mergeCell ref="L138:L145"/>
    <mergeCell ref="L147:L154"/>
    <mergeCell ref="L156:L163"/>
    <mergeCell ref="L50:L55"/>
    <mergeCell ref="L57:L62"/>
    <mergeCell ref="L64:L69"/>
    <mergeCell ref="L71:L76"/>
    <mergeCell ref="L78:L81"/>
    <mergeCell ref="L83:L88"/>
    <mergeCell ref="L91:L96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3" max="3" width="14.63"/>
    <col hidden="1" min="4" max="5" width="12.63"/>
    <col customWidth="1" min="6" max="6" width="34.75"/>
    <col hidden="1" min="7" max="8" width="12.63"/>
    <col customWidth="1" min="9" max="9" width="39.13"/>
    <col hidden="1" min="10" max="11" width="12.63"/>
    <col customWidth="1" min="12" max="12" width="17.0"/>
  </cols>
  <sheetData>
    <row r="1">
      <c r="A1" s="75" t="s">
        <v>189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67" si="1">CONCATENATE("Q16WDK4a-",ROW()-1)</f>
        <v>Q16WDK4a-1</v>
      </c>
      <c r="B2" s="78" t="s">
        <v>1198</v>
      </c>
      <c r="C2" s="78" t="str">
        <f t="shared" ref="C2:C67" si="2">IF(E2&lt;&gt;"", CONCATENATE(E2, " (", D2, ")"), CONCATENATE("Q16WDK4a-",MATCH(D2, $B$1:$B$214, 0)-1))</f>
        <v>Canada'@en (Q16)</v>
      </c>
      <c r="D2" s="78" t="s">
        <v>1199</v>
      </c>
      <c r="E2" s="79" t="s">
        <v>1200</v>
      </c>
      <c r="F2" s="78" t="str">
        <f t="shared" ref="F2:F67" si="3">CONCATENATE(H2, " (", G2, ")")</f>
        <v>office held by head of state'@en (P1906)</v>
      </c>
      <c r="G2" s="78" t="s">
        <v>466</v>
      </c>
      <c r="H2" s="79" t="s">
        <v>1201</v>
      </c>
      <c r="I2" s="81" t="str">
        <f t="shared" ref="I2:I20" si="4">IF(K2&lt;&gt;"", CONCATENATE(K2, " (", J2, ")"), J2)</f>
        <v>monarch of Canada'@en (Q14931511)</v>
      </c>
      <c r="J2" s="75" t="s">
        <v>1202</v>
      </c>
      <c r="K2" s="82" t="s">
        <v>1203</v>
      </c>
    </row>
    <row r="3">
      <c r="A3" s="105" t="str">
        <f t="shared" si="1"/>
        <v>Q16WDK4a-2</v>
      </c>
      <c r="B3" s="106" t="s">
        <v>1204</v>
      </c>
      <c r="C3" s="106" t="str">
        <f t="shared" si="2"/>
        <v>Q16WDK4a-1</v>
      </c>
      <c r="D3" s="106" t="s">
        <v>1198</v>
      </c>
      <c r="E3" s="120"/>
      <c r="F3" s="106" t="str">
        <f t="shared" si="3"/>
        <v>start time'@en (P580)</v>
      </c>
      <c r="G3" s="106" t="s">
        <v>143</v>
      </c>
      <c r="H3" s="107" t="s">
        <v>455</v>
      </c>
      <c r="I3" s="109" t="str">
        <f t="shared" si="4"/>
        <v>^1931-01-01T00:00:00Z/9</v>
      </c>
      <c r="J3" s="75" t="s">
        <v>1205</v>
      </c>
      <c r="L3" s="16" t="s">
        <v>21</v>
      </c>
    </row>
    <row r="4">
      <c r="A4" s="128" t="str">
        <f t="shared" si="1"/>
        <v>Q16WDK4a-3</v>
      </c>
      <c r="B4" s="129" t="s">
        <v>1206</v>
      </c>
      <c r="C4" s="129" t="str">
        <f t="shared" si="2"/>
        <v>Q16WDK4a-2</v>
      </c>
      <c r="D4" s="129" t="s">
        <v>1204</v>
      </c>
      <c r="E4" s="130"/>
      <c r="F4" s="129" t="str">
        <f t="shared" si="3"/>
        <v>ckg:Context Type (ckgr9)</v>
      </c>
      <c r="G4" s="129" t="s">
        <v>24</v>
      </c>
      <c r="H4" s="129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36"/>
    </row>
    <row r="5">
      <c r="A5" s="83" t="str">
        <f t="shared" si="1"/>
        <v>Q16WDK4a-4</v>
      </c>
      <c r="B5" s="84" t="s">
        <v>1207</v>
      </c>
      <c r="C5" s="84" t="str">
        <f t="shared" si="2"/>
        <v>Q16WDK4a-1</v>
      </c>
      <c r="D5" s="84" t="s">
        <v>1198</v>
      </c>
      <c r="E5" s="85"/>
      <c r="F5" s="84" t="str">
        <f t="shared" si="3"/>
        <v>statement is subject of'@en (P805)</v>
      </c>
      <c r="G5" s="84" t="s">
        <v>274</v>
      </c>
      <c r="H5" s="87" t="s">
        <v>1208</v>
      </c>
      <c r="I5" s="88" t="str">
        <f t="shared" si="4"/>
        <v>unknown</v>
      </c>
      <c r="J5" s="75" t="s">
        <v>20</v>
      </c>
      <c r="L5" s="36"/>
    </row>
    <row r="6">
      <c r="A6" s="133" t="str">
        <f t="shared" si="1"/>
        <v>Q16WDK4a-5</v>
      </c>
      <c r="B6" s="134" t="s">
        <v>1209</v>
      </c>
      <c r="C6" s="134" t="str">
        <f t="shared" si="2"/>
        <v>Q16WDK4a-4</v>
      </c>
      <c r="D6" s="134" t="s">
        <v>1207</v>
      </c>
      <c r="E6" s="135"/>
      <c r="F6" s="134" t="str">
        <f t="shared" si="3"/>
        <v>ckg:Context Type (ckgr9)</v>
      </c>
      <c r="G6" s="134" t="s">
        <v>24</v>
      </c>
      <c r="H6" s="134" t="s">
        <v>25</v>
      </c>
      <c r="I6" s="137" t="str">
        <f t="shared" si="4"/>
        <v>Provenance (ckgP1)</v>
      </c>
      <c r="J6" s="75" t="s">
        <v>152</v>
      </c>
      <c r="K6" s="75" t="s">
        <v>153</v>
      </c>
      <c r="L6" s="23"/>
    </row>
    <row r="7">
      <c r="A7" s="77" t="str">
        <f t="shared" si="1"/>
        <v>Q16WDK4a-6</v>
      </c>
      <c r="B7" s="78" t="s">
        <v>1210</v>
      </c>
      <c r="C7" s="78" t="str">
        <f t="shared" si="2"/>
        <v>Canada'@en (Q16)</v>
      </c>
      <c r="D7" s="78" t="s">
        <v>1199</v>
      </c>
      <c r="E7" s="79" t="s">
        <v>1200</v>
      </c>
      <c r="F7" s="78" t="str">
        <f t="shared" si="3"/>
        <v>office held by head of state'@en (P1906)</v>
      </c>
      <c r="G7" s="78" t="s">
        <v>466</v>
      </c>
      <c r="H7" s="79" t="s">
        <v>1201</v>
      </c>
      <c r="I7" s="81" t="str">
        <f t="shared" si="4"/>
        <v>monarch of the United Kingdom'@en (Q9134365)</v>
      </c>
      <c r="J7" s="75" t="s">
        <v>1211</v>
      </c>
      <c r="K7" s="82" t="s">
        <v>1212</v>
      </c>
    </row>
    <row r="8">
      <c r="A8" s="105" t="str">
        <f t="shared" si="1"/>
        <v>Q16WDK4a-7</v>
      </c>
      <c r="B8" s="106" t="s">
        <v>1213</v>
      </c>
      <c r="C8" s="106" t="str">
        <f t="shared" si="2"/>
        <v>Q16WDK4a-6</v>
      </c>
      <c r="D8" s="106" t="s">
        <v>1210</v>
      </c>
      <c r="E8" s="120"/>
      <c r="F8" s="106" t="str">
        <f t="shared" si="3"/>
        <v>start time'@en (P580)</v>
      </c>
      <c r="G8" s="106" t="s">
        <v>143</v>
      </c>
      <c r="H8" s="107" t="s">
        <v>455</v>
      </c>
      <c r="I8" s="109" t="str">
        <f t="shared" si="4"/>
        <v>^1867-07-01T00:00:00Z/11</v>
      </c>
      <c r="J8" s="75" t="s">
        <v>1214</v>
      </c>
      <c r="L8" s="16" t="s">
        <v>21</v>
      </c>
    </row>
    <row r="9">
      <c r="A9" s="128" t="str">
        <f t="shared" si="1"/>
        <v>Q16WDK4a-8</v>
      </c>
      <c r="B9" s="129" t="s">
        <v>1215</v>
      </c>
      <c r="C9" s="129" t="str">
        <f t="shared" si="2"/>
        <v>Q16WDK4a-7</v>
      </c>
      <c r="D9" s="129" t="s">
        <v>1213</v>
      </c>
      <c r="E9" s="130"/>
      <c r="F9" s="129" t="str">
        <f t="shared" si="3"/>
        <v>ckg:Context Type (ckgr9)</v>
      </c>
      <c r="G9" s="129" t="s">
        <v>24</v>
      </c>
      <c r="H9" s="129" t="s">
        <v>25</v>
      </c>
      <c r="I9" s="132" t="str">
        <f t="shared" si="4"/>
        <v>Temporal (ckgT1)</v>
      </c>
      <c r="J9" s="75" t="s">
        <v>26</v>
      </c>
      <c r="K9" s="75" t="s">
        <v>27</v>
      </c>
      <c r="L9" s="36"/>
    </row>
    <row r="10">
      <c r="A10" s="105" t="str">
        <f t="shared" si="1"/>
        <v>Q16WDK4a-9</v>
      </c>
      <c r="B10" s="106" t="s">
        <v>1216</v>
      </c>
      <c r="C10" s="106" t="str">
        <f t="shared" si="2"/>
        <v>Q16WDK4a-6</v>
      </c>
      <c r="D10" s="106" t="s">
        <v>1210</v>
      </c>
      <c r="E10" s="120"/>
      <c r="F10" s="106" t="str">
        <f t="shared" si="3"/>
        <v>end time'@en (P582)</v>
      </c>
      <c r="G10" s="106" t="s">
        <v>474</v>
      </c>
      <c r="H10" s="107" t="s">
        <v>1217</v>
      </c>
      <c r="I10" s="109" t="str">
        <f t="shared" si="4"/>
        <v>^1931-01-01T00:00:00Z/9</v>
      </c>
      <c r="J10" s="75" t="s">
        <v>1205</v>
      </c>
      <c r="L10" s="36"/>
    </row>
    <row r="11">
      <c r="A11" s="128" t="str">
        <f t="shared" si="1"/>
        <v>Q16WDK4a-10</v>
      </c>
      <c r="B11" s="129" t="s">
        <v>1218</v>
      </c>
      <c r="C11" s="129" t="str">
        <f t="shared" si="2"/>
        <v>Q16WDK4a-9</v>
      </c>
      <c r="D11" s="129" t="s">
        <v>1216</v>
      </c>
      <c r="E11" s="130"/>
      <c r="F11" s="129" t="str">
        <f t="shared" si="3"/>
        <v>ckg:Context Type (ckgr9)</v>
      </c>
      <c r="G11" s="129" t="s">
        <v>24</v>
      </c>
      <c r="H11" s="129" t="s">
        <v>25</v>
      </c>
      <c r="I11" s="132" t="str">
        <f t="shared" si="4"/>
        <v>Temporal (ckgT1)</v>
      </c>
      <c r="J11" s="75" t="s">
        <v>26</v>
      </c>
      <c r="K11" s="75" t="s">
        <v>27</v>
      </c>
      <c r="L11" s="23"/>
    </row>
    <row r="12">
      <c r="A12" s="83" t="str">
        <f t="shared" si="1"/>
        <v>Q16WDK4a-11</v>
      </c>
      <c r="B12" s="84" t="s">
        <v>1219</v>
      </c>
      <c r="C12" s="84" t="str">
        <f t="shared" si="2"/>
        <v>Q16WDK4a-6</v>
      </c>
      <c r="D12" s="84" t="s">
        <v>1210</v>
      </c>
      <c r="E12" s="85"/>
      <c r="F12" s="84" t="str">
        <f t="shared" si="3"/>
        <v>statement is subject of'@en (P805)</v>
      </c>
      <c r="G12" s="84" t="s">
        <v>274</v>
      </c>
      <c r="H12" s="87" t="s">
        <v>1208</v>
      </c>
      <c r="I12" s="88" t="str">
        <f t="shared" si="4"/>
        <v>unknown</v>
      </c>
      <c r="J12" s="75" t="s">
        <v>20</v>
      </c>
      <c r="L12" s="118"/>
    </row>
    <row r="13">
      <c r="A13" s="133" t="str">
        <f t="shared" si="1"/>
        <v>Q16WDK4a-12</v>
      </c>
      <c r="B13" s="134" t="s">
        <v>1220</v>
      </c>
      <c r="C13" s="134" t="str">
        <f t="shared" si="2"/>
        <v>Q16WDK4a-11</v>
      </c>
      <c r="D13" s="134" t="s">
        <v>1219</v>
      </c>
      <c r="E13" s="135"/>
      <c r="F13" s="134" t="str">
        <f t="shared" si="3"/>
        <v>ckg:Context Type (ckgr9)</v>
      </c>
      <c r="G13" s="134" t="s">
        <v>24</v>
      </c>
      <c r="H13" s="134" t="s">
        <v>25</v>
      </c>
      <c r="I13" s="137" t="str">
        <f t="shared" si="4"/>
        <v>Provenance (ckgP1)</v>
      </c>
      <c r="J13" s="75" t="s">
        <v>152</v>
      </c>
      <c r="K13" s="75" t="s">
        <v>153</v>
      </c>
      <c r="L13" s="119"/>
    </row>
    <row r="14">
      <c r="A14" s="77" t="str">
        <f t="shared" si="1"/>
        <v>Q16WDK4a-13</v>
      </c>
      <c r="B14" s="78" t="s">
        <v>1221</v>
      </c>
      <c r="C14" s="78" t="str">
        <f t="shared" si="2"/>
        <v>Canada'@en (Q16)</v>
      </c>
      <c r="D14" s="78" t="s">
        <v>1199</v>
      </c>
      <c r="E14" s="79" t="s">
        <v>1200</v>
      </c>
      <c r="F14" s="78" t="str">
        <f t="shared" si="3"/>
        <v>head of state'@en (P35)</v>
      </c>
      <c r="G14" s="78" t="s">
        <v>481</v>
      </c>
      <c r="H14" s="79" t="s">
        <v>1222</v>
      </c>
      <c r="I14" s="81" t="str">
        <f t="shared" si="4"/>
        <v>Edward VII'@en (Q20875)</v>
      </c>
      <c r="J14" s="75" t="s">
        <v>1223</v>
      </c>
      <c r="K14" s="82" t="s">
        <v>1224</v>
      </c>
    </row>
    <row r="15">
      <c r="A15" s="105" t="str">
        <f t="shared" si="1"/>
        <v>Q16WDK4a-14</v>
      </c>
      <c r="B15" s="106" t="s">
        <v>1225</v>
      </c>
      <c r="C15" s="106" t="str">
        <f t="shared" si="2"/>
        <v>Q16WDK4a-13</v>
      </c>
      <c r="D15" s="106" t="s">
        <v>1221</v>
      </c>
      <c r="E15" s="120"/>
      <c r="F15" s="106" t="str">
        <f t="shared" si="3"/>
        <v>start time'@en (P580)</v>
      </c>
      <c r="G15" s="106" t="s">
        <v>143</v>
      </c>
      <c r="H15" s="107" t="s">
        <v>455</v>
      </c>
      <c r="I15" s="109" t="str">
        <f t="shared" si="4"/>
        <v>^1901-01-22T00:00:00Z/11</v>
      </c>
      <c r="J15" s="75" t="s">
        <v>1226</v>
      </c>
      <c r="L15" s="16" t="s">
        <v>21</v>
      </c>
    </row>
    <row r="16">
      <c r="A16" s="128" t="str">
        <f t="shared" si="1"/>
        <v>Q16WDK4a-15</v>
      </c>
      <c r="B16" s="129" t="s">
        <v>1227</v>
      </c>
      <c r="C16" s="129" t="str">
        <f t="shared" si="2"/>
        <v>Q16WDK4a-14</v>
      </c>
      <c r="D16" s="129" t="s">
        <v>1225</v>
      </c>
      <c r="E16" s="130"/>
      <c r="F16" s="129" t="str">
        <f t="shared" si="3"/>
        <v>ckg:Context Type (ckgr9)</v>
      </c>
      <c r="G16" s="129" t="s">
        <v>24</v>
      </c>
      <c r="H16" s="129" t="s">
        <v>25</v>
      </c>
      <c r="I16" s="132" t="str">
        <f t="shared" si="4"/>
        <v>Temporal (ckgT1)</v>
      </c>
      <c r="J16" s="75" t="s">
        <v>26</v>
      </c>
      <c r="K16" s="75" t="s">
        <v>27</v>
      </c>
      <c r="L16" s="36"/>
    </row>
    <row r="17">
      <c r="A17" s="105" t="str">
        <f t="shared" si="1"/>
        <v>Q16WDK4a-16</v>
      </c>
      <c r="B17" s="106" t="s">
        <v>1228</v>
      </c>
      <c r="C17" s="106" t="str">
        <f t="shared" si="2"/>
        <v>Q16WDK4a-13</v>
      </c>
      <c r="D17" s="106" t="s">
        <v>1221</v>
      </c>
      <c r="E17" s="120"/>
      <c r="F17" s="106" t="str">
        <f t="shared" si="3"/>
        <v>end time'@en (P582)</v>
      </c>
      <c r="G17" s="106" t="s">
        <v>474</v>
      </c>
      <c r="H17" s="107" t="s">
        <v>1217</v>
      </c>
      <c r="I17" s="109" t="str">
        <f t="shared" si="4"/>
        <v>^1910-05-06T00:00:00Z/11</v>
      </c>
      <c r="J17" s="75" t="s">
        <v>1229</v>
      </c>
      <c r="L17" s="36"/>
    </row>
    <row r="18">
      <c r="A18" s="128" t="str">
        <f t="shared" si="1"/>
        <v>Q16WDK4a-17</v>
      </c>
      <c r="B18" s="129" t="s">
        <v>1230</v>
      </c>
      <c r="C18" s="129" t="str">
        <f t="shared" si="2"/>
        <v>Q16WDK4a-16</v>
      </c>
      <c r="D18" s="129" t="s">
        <v>1228</v>
      </c>
      <c r="E18" s="130"/>
      <c r="F18" s="129" t="str">
        <f t="shared" si="3"/>
        <v>ckg:Context Type (ckgr9)</v>
      </c>
      <c r="G18" s="129" t="s">
        <v>24</v>
      </c>
      <c r="H18" s="129" t="s">
        <v>25</v>
      </c>
      <c r="I18" s="132" t="str">
        <f t="shared" si="4"/>
        <v>Temporal (ckgT1)</v>
      </c>
      <c r="J18" s="75" t="s">
        <v>26</v>
      </c>
      <c r="K18" s="75" t="s">
        <v>27</v>
      </c>
      <c r="L18" s="36"/>
    </row>
    <row r="19">
      <c r="A19" s="83" t="str">
        <f t="shared" si="1"/>
        <v>Q16WDK4a-18</v>
      </c>
      <c r="B19" s="84" t="s">
        <v>1231</v>
      </c>
      <c r="C19" s="84" t="str">
        <f t="shared" si="2"/>
        <v>Q16WDK4a-13</v>
      </c>
      <c r="D19" s="84" t="s">
        <v>1221</v>
      </c>
      <c r="E19" s="85"/>
      <c r="F19" s="84" t="str">
        <f t="shared" si="3"/>
        <v>statement is subject of'@en (P805)</v>
      </c>
      <c r="G19" s="84" t="s">
        <v>274</v>
      </c>
      <c r="H19" s="87" t="s">
        <v>1208</v>
      </c>
      <c r="I19" s="88" t="str">
        <f t="shared" si="4"/>
        <v>unknown</v>
      </c>
      <c r="J19" s="75" t="s">
        <v>20</v>
      </c>
      <c r="L19" s="36"/>
    </row>
    <row r="20">
      <c r="A20" s="128" t="str">
        <f t="shared" si="1"/>
        <v>Q16WDK4a-19</v>
      </c>
      <c r="B20" s="129" t="s">
        <v>1232</v>
      </c>
      <c r="C20" s="129" t="str">
        <f t="shared" si="2"/>
        <v>Q16WDK4a-18</v>
      </c>
      <c r="D20" s="129" t="s">
        <v>1231</v>
      </c>
      <c r="E20" s="130"/>
      <c r="F20" s="129" t="str">
        <f t="shared" si="3"/>
        <v>ckg:Context Type (ckgr9)</v>
      </c>
      <c r="G20" s="129" t="s">
        <v>24</v>
      </c>
      <c r="H20" s="129" t="s">
        <v>25</v>
      </c>
      <c r="I20" s="132" t="str">
        <f t="shared" si="4"/>
        <v>Provenance (ckgP1)</v>
      </c>
      <c r="J20" s="75" t="s">
        <v>152</v>
      </c>
      <c r="K20" s="75" t="s">
        <v>153</v>
      </c>
      <c r="L20" s="36"/>
    </row>
    <row r="21">
      <c r="A21" s="83" t="str">
        <f t="shared" si="1"/>
        <v>Q16WDK4a-20</v>
      </c>
      <c r="B21" s="84" t="s">
        <v>1233</v>
      </c>
      <c r="C21" s="84" t="str">
        <f t="shared" si="2"/>
        <v>Q16WDK4a-13</v>
      </c>
      <c r="D21" s="84" t="s">
        <v>1221</v>
      </c>
      <c r="E21" s="85"/>
      <c r="F21" s="84" t="str">
        <f t="shared" si="3"/>
        <v>Temporal Overlaps (ckgt1)</v>
      </c>
      <c r="G21" s="84" t="s">
        <v>500</v>
      </c>
      <c r="H21" s="84" t="s">
        <v>501</v>
      </c>
      <c r="I21" s="200" t="str">
        <f>IF(K21&lt;&gt;"", CONCATENATE(K21, " (", J21, ")"), CONCATENATE("Q801WDK4a-",MATCH(J21, $B$1:$B$214, 0)-1))</f>
        <v>Q801WDK4a-6</v>
      </c>
      <c r="J21" s="75" t="s">
        <v>1210</v>
      </c>
      <c r="L21" s="36"/>
    </row>
    <row r="22">
      <c r="A22" s="133" t="str">
        <f t="shared" si="1"/>
        <v>Q16WDK4a-21</v>
      </c>
      <c r="B22" s="134" t="s">
        <v>1234</v>
      </c>
      <c r="C22" s="134" t="str">
        <f t="shared" si="2"/>
        <v>Q16WDK4a-20</v>
      </c>
      <c r="D22" s="134" t="s">
        <v>1233</v>
      </c>
      <c r="E22" s="135"/>
      <c r="F22" s="134" t="str">
        <f t="shared" si="3"/>
        <v>ckg:Inferred Context (ckgr3)</v>
      </c>
      <c r="G22" s="134" t="s">
        <v>108</v>
      </c>
      <c r="H22" s="134" t="s">
        <v>109</v>
      </c>
      <c r="I22" s="137" t="str">
        <f t="shared" ref="I22:I29" si="5">IF(K22&lt;&gt;"", CONCATENATE(K22, " (", J22, ")"), J22)</f>
        <v>Temporal (ckgT1)</v>
      </c>
      <c r="J22" s="75" t="s">
        <v>26</v>
      </c>
      <c r="K22" s="75" t="s">
        <v>27</v>
      </c>
      <c r="L22" s="23"/>
    </row>
    <row r="23">
      <c r="A23" s="77" t="str">
        <f t="shared" si="1"/>
        <v>Q16WDK4a-22</v>
      </c>
      <c r="B23" s="78" t="s">
        <v>1235</v>
      </c>
      <c r="C23" s="78" t="str">
        <f t="shared" si="2"/>
        <v>Canada'@en (Q16)</v>
      </c>
      <c r="D23" s="78" t="s">
        <v>1199</v>
      </c>
      <c r="E23" s="79" t="s">
        <v>1200</v>
      </c>
      <c r="F23" s="78" t="str">
        <f t="shared" si="3"/>
        <v>head of state'@en (P35)</v>
      </c>
      <c r="G23" s="78" t="s">
        <v>481</v>
      </c>
      <c r="H23" s="79" t="s">
        <v>1222</v>
      </c>
      <c r="I23" s="81" t="str">
        <f t="shared" si="5"/>
        <v>George V'@en (Q269412)</v>
      </c>
      <c r="J23" s="75" t="s">
        <v>1236</v>
      </c>
      <c r="K23" s="82" t="s">
        <v>1237</v>
      </c>
    </row>
    <row r="24">
      <c r="A24" s="105" t="str">
        <f t="shared" si="1"/>
        <v>Q16WDK4a-23</v>
      </c>
      <c r="B24" s="106" t="s">
        <v>1238</v>
      </c>
      <c r="C24" s="106" t="str">
        <f t="shared" si="2"/>
        <v>Q16WDK4a-22</v>
      </c>
      <c r="D24" s="106" t="s">
        <v>1235</v>
      </c>
      <c r="E24" s="120"/>
      <c r="F24" s="106" t="str">
        <f t="shared" si="3"/>
        <v>start time'@en (P580)</v>
      </c>
      <c r="G24" s="106" t="s">
        <v>143</v>
      </c>
      <c r="H24" s="107" t="s">
        <v>455</v>
      </c>
      <c r="I24" s="109" t="str">
        <f t="shared" si="5"/>
        <v>^1910-05-06T00:00:00Z/11</v>
      </c>
      <c r="J24" s="75" t="s">
        <v>1229</v>
      </c>
      <c r="L24" s="16" t="s">
        <v>21</v>
      </c>
    </row>
    <row r="25">
      <c r="A25" s="128" t="str">
        <f t="shared" si="1"/>
        <v>Q16WDK4a-24</v>
      </c>
      <c r="B25" s="129" t="s">
        <v>1239</v>
      </c>
      <c r="C25" s="129" t="str">
        <f t="shared" si="2"/>
        <v>Q16WDK4a-23</v>
      </c>
      <c r="D25" s="129" t="s">
        <v>1238</v>
      </c>
      <c r="E25" s="130"/>
      <c r="F25" s="129" t="str">
        <f t="shared" si="3"/>
        <v>ckg:Context Type (ckgr9)</v>
      </c>
      <c r="G25" s="129" t="s">
        <v>24</v>
      </c>
      <c r="H25" s="129" t="s">
        <v>25</v>
      </c>
      <c r="I25" s="132" t="str">
        <f t="shared" si="5"/>
        <v>Temporal (ckgT1)</v>
      </c>
      <c r="J25" s="75" t="s">
        <v>26</v>
      </c>
      <c r="K25" s="75" t="s">
        <v>27</v>
      </c>
      <c r="L25" s="36"/>
    </row>
    <row r="26">
      <c r="A26" s="105" t="str">
        <f t="shared" si="1"/>
        <v>Q16WDK4a-25</v>
      </c>
      <c r="B26" s="106" t="s">
        <v>1240</v>
      </c>
      <c r="C26" s="106" t="str">
        <f t="shared" si="2"/>
        <v>Q16WDK4a-22</v>
      </c>
      <c r="D26" s="106" t="s">
        <v>1235</v>
      </c>
      <c r="E26" s="120"/>
      <c r="F26" s="106" t="str">
        <f t="shared" si="3"/>
        <v>end time'@en (P582)</v>
      </c>
      <c r="G26" s="106" t="s">
        <v>474</v>
      </c>
      <c r="H26" s="107" t="s">
        <v>1217</v>
      </c>
      <c r="I26" s="109" t="str">
        <f t="shared" si="5"/>
        <v>^1936-01-20T00:00:00Z/11</v>
      </c>
      <c r="J26" s="75" t="s">
        <v>1241</v>
      </c>
      <c r="L26" s="36"/>
    </row>
    <row r="27">
      <c r="A27" s="128" t="str">
        <f t="shared" si="1"/>
        <v>Q16WDK4a-26</v>
      </c>
      <c r="B27" s="129" t="s">
        <v>1242</v>
      </c>
      <c r="C27" s="129" t="str">
        <f t="shared" si="2"/>
        <v>Q16WDK4a-25</v>
      </c>
      <c r="D27" s="129" t="s">
        <v>1240</v>
      </c>
      <c r="E27" s="130"/>
      <c r="F27" s="129" t="str">
        <f t="shared" si="3"/>
        <v>ckg:Context Type (ckgr9)</v>
      </c>
      <c r="G27" s="129" t="s">
        <v>24</v>
      </c>
      <c r="H27" s="129" t="s">
        <v>25</v>
      </c>
      <c r="I27" s="132" t="str">
        <f t="shared" si="5"/>
        <v>Temporal (ckgT1)</v>
      </c>
      <c r="J27" s="75" t="s">
        <v>26</v>
      </c>
      <c r="K27" s="75" t="s">
        <v>27</v>
      </c>
      <c r="L27" s="36"/>
    </row>
    <row r="28">
      <c r="A28" s="83" t="str">
        <f t="shared" si="1"/>
        <v>Q16WDK4a-27</v>
      </c>
      <c r="B28" s="84" t="s">
        <v>1243</v>
      </c>
      <c r="C28" s="84" t="str">
        <f t="shared" si="2"/>
        <v>Q16WDK4a-22</v>
      </c>
      <c r="D28" s="84" t="s">
        <v>1235</v>
      </c>
      <c r="E28" s="85"/>
      <c r="F28" s="84" t="str">
        <f t="shared" si="3"/>
        <v>statement is subject of'@en (P805)</v>
      </c>
      <c r="G28" s="84" t="s">
        <v>274</v>
      </c>
      <c r="H28" s="87" t="s">
        <v>1208</v>
      </c>
      <c r="I28" s="88" t="str">
        <f t="shared" si="5"/>
        <v>unknown</v>
      </c>
      <c r="J28" s="75" t="s">
        <v>20</v>
      </c>
      <c r="L28" s="36"/>
    </row>
    <row r="29">
      <c r="A29" s="128" t="str">
        <f t="shared" si="1"/>
        <v>Q16WDK4a-28</v>
      </c>
      <c r="B29" s="129" t="s">
        <v>1244</v>
      </c>
      <c r="C29" s="129" t="str">
        <f t="shared" si="2"/>
        <v>Q16WDK4a-27</v>
      </c>
      <c r="D29" s="129" t="s">
        <v>1243</v>
      </c>
      <c r="E29" s="130"/>
      <c r="F29" s="129" t="str">
        <f t="shared" si="3"/>
        <v>ckg:Context Type (ckgr9)</v>
      </c>
      <c r="G29" s="129" t="s">
        <v>24</v>
      </c>
      <c r="H29" s="129" t="s">
        <v>25</v>
      </c>
      <c r="I29" s="132" t="str">
        <f t="shared" si="5"/>
        <v>Provenance (ckgP1)</v>
      </c>
      <c r="J29" s="75" t="s">
        <v>152</v>
      </c>
      <c r="K29" s="75" t="s">
        <v>153</v>
      </c>
      <c r="L29" s="36"/>
    </row>
    <row r="30">
      <c r="A30" s="83" t="str">
        <f t="shared" si="1"/>
        <v>Q16WDK4a-29</v>
      </c>
      <c r="B30" s="84" t="s">
        <v>1245</v>
      </c>
      <c r="C30" s="84" t="str">
        <f t="shared" si="2"/>
        <v>Q16WDK4a-22</v>
      </c>
      <c r="D30" s="84" t="s">
        <v>1235</v>
      </c>
      <c r="E30" s="85"/>
      <c r="F30" s="84" t="str">
        <f t="shared" si="3"/>
        <v>Temporal Overlaps (ckgt1)</v>
      </c>
      <c r="G30" s="84" t="s">
        <v>500</v>
      </c>
      <c r="H30" s="84" t="s">
        <v>501</v>
      </c>
      <c r="I30" s="203" t="str">
        <f>IF(K30&lt;&gt;"", CONCATENATE(K30, " (", J30, ")"), CONCATENATE("Q801WDK4a-",MATCH(J30, $B$1:$B$214, 0)-1))</f>
        <v>Q801WDK4a-1</v>
      </c>
      <c r="J30" s="75" t="s">
        <v>1198</v>
      </c>
      <c r="L30" s="36"/>
    </row>
    <row r="31">
      <c r="A31" s="128" t="str">
        <f t="shared" si="1"/>
        <v>Q16WDK4a-30</v>
      </c>
      <c r="B31" s="129" t="s">
        <v>1246</v>
      </c>
      <c r="C31" s="129" t="str">
        <f t="shared" si="2"/>
        <v>Q16WDK4a-29</v>
      </c>
      <c r="D31" s="129" t="s">
        <v>1245</v>
      </c>
      <c r="E31" s="130"/>
      <c r="F31" s="129" t="str">
        <f t="shared" si="3"/>
        <v>ckg:Inferred Context (ckgr3)</v>
      </c>
      <c r="G31" s="129" t="s">
        <v>108</v>
      </c>
      <c r="H31" s="129" t="s">
        <v>109</v>
      </c>
      <c r="I31" s="132" t="str">
        <f>IF(K31&lt;&gt;"", CONCATENATE(K31, " (", J31, ")"), J31)</f>
        <v>Temporal (ckgT1)</v>
      </c>
      <c r="J31" s="75" t="s">
        <v>26</v>
      </c>
      <c r="K31" s="75" t="s">
        <v>27</v>
      </c>
      <c r="L31" s="36"/>
    </row>
    <row r="32">
      <c r="A32" s="83" t="str">
        <f t="shared" si="1"/>
        <v>Q16WDK4a-31</v>
      </c>
      <c r="B32" s="84" t="s">
        <v>1247</v>
      </c>
      <c r="C32" s="84" t="str">
        <f t="shared" si="2"/>
        <v>Q16WDK4a-22</v>
      </c>
      <c r="D32" s="84" t="s">
        <v>1235</v>
      </c>
      <c r="E32" s="85"/>
      <c r="F32" s="84" t="str">
        <f t="shared" si="3"/>
        <v>Temporal Overlaps (ckgt1)</v>
      </c>
      <c r="G32" s="84" t="s">
        <v>500</v>
      </c>
      <c r="H32" s="84" t="s">
        <v>501</v>
      </c>
      <c r="I32" s="203" t="str">
        <f>IF(K32&lt;&gt;"", CONCATENATE(K32, " (", J32, ")"), CONCATENATE("Q801WDK4a-",MATCH(J32, $B$1:$B$214, 0)-1))</f>
        <v>Q801WDK4a-6</v>
      </c>
      <c r="J32" s="75" t="s">
        <v>1210</v>
      </c>
      <c r="L32" s="36"/>
    </row>
    <row r="33">
      <c r="A33" s="133" t="str">
        <f t="shared" si="1"/>
        <v>Q16WDK4a-32</v>
      </c>
      <c r="B33" s="134" t="s">
        <v>1248</v>
      </c>
      <c r="C33" s="134" t="str">
        <f t="shared" si="2"/>
        <v>Q16WDK4a-31</v>
      </c>
      <c r="D33" s="134" t="s">
        <v>1247</v>
      </c>
      <c r="E33" s="135"/>
      <c r="F33" s="134" t="str">
        <f t="shared" si="3"/>
        <v>ckg:Inferred Context (ckgr3)</v>
      </c>
      <c r="G33" s="134" t="s">
        <v>108</v>
      </c>
      <c r="H33" s="134" t="s">
        <v>109</v>
      </c>
      <c r="I33" s="137" t="str">
        <f t="shared" ref="I33:I40" si="6">IF(K33&lt;&gt;"", CONCATENATE(K33, " (", J33, ")"), J33)</f>
        <v>Temporal (ckgT1)</v>
      </c>
      <c r="J33" s="75" t="s">
        <v>26</v>
      </c>
      <c r="K33" s="75" t="s">
        <v>27</v>
      </c>
      <c r="L33" s="23"/>
    </row>
    <row r="34">
      <c r="A34" s="77" t="str">
        <f t="shared" si="1"/>
        <v>Q16WDK4a-33</v>
      </c>
      <c r="B34" s="78" t="s">
        <v>1249</v>
      </c>
      <c r="C34" s="78" t="str">
        <f t="shared" si="2"/>
        <v>Canada'@en (Q16)</v>
      </c>
      <c r="D34" s="78" t="s">
        <v>1199</v>
      </c>
      <c r="E34" s="79" t="s">
        <v>1200</v>
      </c>
      <c r="F34" s="78" t="str">
        <f t="shared" si="3"/>
        <v>head of state'@en (P35)</v>
      </c>
      <c r="G34" s="78" t="s">
        <v>481</v>
      </c>
      <c r="H34" s="79" t="s">
        <v>1222</v>
      </c>
      <c r="I34" s="81" t="str">
        <f t="shared" si="6"/>
        <v>George VI'@en (Q280856)</v>
      </c>
      <c r="J34" s="75" t="s">
        <v>1250</v>
      </c>
      <c r="K34" s="82" t="s">
        <v>1251</v>
      </c>
    </row>
    <row r="35">
      <c r="A35" s="105" t="str">
        <f t="shared" si="1"/>
        <v>Q16WDK4a-34</v>
      </c>
      <c r="B35" s="106" t="s">
        <v>1252</v>
      </c>
      <c r="C35" s="106" t="str">
        <f t="shared" si="2"/>
        <v>Q16WDK4a-33</v>
      </c>
      <c r="D35" s="106" t="s">
        <v>1249</v>
      </c>
      <c r="E35" s="120"/>
      <c r="F35" s="106" t="str">
        <f t="shared" si="3"/>
        <v>start time'@en (P580)</v>
      </c>
      <c r="G35" s="106" t="s">
        <v>143</v>
      </c>
      <c r="H35" s="107" t="s">
        <v>455</v>
      </c>
      <c r="I35" s="109" t="str">
        <f t="shared" si="6"/>
        <v>^1936-12-11T00:00:00Z/11</v>
      </c>
      <c r="J35" s="75" t="s">
        <v>1253</v>
      </c>
      <c r="L35" s="16" t="s">
        <v>21</v>
      </c>
    </row>
    <row r="36">
      <c r="A36" s="128" t="str">
        <f t="shared" si="1"/>
        <v>Q16WDK4a-35</v>
      </c>
      <c r="B36" s="129" t="s">
        <v>1254</v>
      </c>
      <c r="C36" s="129" t="str">
        <f t="shared" si="2"/>
        <v>Q16WDK4a-34</v>
      </c>
      <c r="D36" s="129" t="s">
        <v>1252</v>
      </c>
      <c r="E36" s="130"/>
      <c r="F36" s="129" t="str">
        <f t="shared" si="3"/>
        <v>ckg:Context Type (ckgr9)</v>
      </c>
      <c r="G36" s="129" t="s">
        <v>24</v>
      </c>
      <c r="H36" s="129" t="s">
        <v>25</v>
      </c>
      <c r="I36" s="132" t="str">
        <f t="shared" si="6"/>
        <v>Temporal (ckgT1)</v>
      </c>
      <c r="J36" s="75" t="s">
        <v>26</v>
      </c>
      <c r="K36" s="75" t="s">
        <v>27</v>
      </c>
      <c r="L36" s="36"/>
    </row>
    <row r="37">
      <c r="A37" s="105" t="str">
        <f t="shared" si="1"/>
        <v>Q16WDK4a-36</v>
      </c>
      <c r="B37" s="106" t="s">
        <v>1255</v>
      </c>
      <c r="C37" s="106" t="str">
        <f t="shared" si="2"/>
        <v>Q16WDK4a-33</v>
      </c>
      <c r="D37" s="106" t="s">
        <v>1249</v>
      </c>
      <c r="E37" s="120"/>
      <c r="F37" s="106" t="str">
        <f t="shared" si="3"/>
        <v>end time'@en (P582)</v>
      </c>
      <c r="G37" s="106" t="s">
        <v>474</v>
      </c>
      <c r="H37" s="107" t="s">
        <v>1217</v>
      </c>
      <c r="I37" s="109" t="str">
        <f t="shared" si="6"/>
        <v>^1952-02-06T00:00:00Z/11</v>
      </c>
      <c r="J37" s="75" t="s">
        <v>1256</v>
      </c>
      <c r="L37" s="36"/>
    </row>
    <row r="38">
      <c r="A38" s="128" t="str">
        <f t="shared" si="1"/>
        <v>Q16WDK4a-37</v>
      </c>
      <c r="B38" s="129" t="s">
        <v>1257</v>
      </c>
      <c r="C38" s="129" t="str">
        <f t="shared" si="2"/>
        <v>Q16WDK4a-36</v>
      </c>
      <c r="D38" s="129" t="s">
        <v>1255</v>
      </c>
      <c r="E38" s="130"/>
      <c r="F38" s="129" t="str">
        <f t="shared" si="3"/>
        <v>ckg:Context Type (ckgr9)</v>
      </c>
      <c r="G38" s="129" t="s">
        <v>24</v>
      </c>
      <c r="H38" s="129" t="s">
        <v>25</v>
      </c>
      <c r="I38" s="132" t="str">
        <f t="shared" si="6"/>
        <v>Temporal (ckgT1)</v>
      </c>
      <c r="J38" s="75" t="s">
        <v>26</v>
      </c>
      <c r="K38" s="75" t="s">
        <v>27</v>
      </c>
      <c r="L38" s="36"/>
    </row>
    <row r="39">
      <c r="A39" s="83" t="str">
        <f t="shared" si="1"/>
        <v>Q16WDK4a-38</v>
      </c>
      <c r="B39" s="84" t="s">
        <v>1258</v>
      </c>
      <c r="C39" s="84" t="str">
        <f t="shared" si="2"/>
        <v>Q16WDK4a-33</v>
      </c>
      <c r="D39" s="84" t="s">
        <v>1249</v>
      </c>
      <c r="E39" s="85"/>
      <c r="F39" s="84" t="str">
        <f t="shared" si="3"/>
        <v>statement is subject of'@en (P805)</v>
      </c>
      <c r="G39" s="84" t="s">
        <v>274</v>
      </c>
      <c r="H39" s="87" t="s">
        <v>1208</v>
      </c>
      <c r="I39" s="88" t="str">
        <f t="shared" si="6"/>
        <v>unknown</v>
      </c>
      <c r="J39" s="75" t="s">
        <v>20</v>
      </c>
      <c r="L39" s="36"/>
    </row>
    <row r="40">
      <c r="A40" s="128" t="str">
        <f t="shared" si="1"/>
        <v>Q16WDK4a-39</v>
      </c>
      <c r="B40" s="129" t="s">
        <v>1259</v>
      </c>
      <c r="C40" s="129" t="str">
        <f t="shared" si="2"/>
        <v>Q16WDK4a-38</v>
      </c>
      <c r="D40" s="129" t="s">
        <v>1258</v>
      </c>
      <c r="E40" s="130"/>
      <c r="F40" s="129" t="str">
        <f t="shared" si="3"/>
        <v>ckg:Context Type (ckgr9)</v>
      </c>
      <c r="G40" s="129" t="s">
        <v>24</v>
      </c>
      <c r="H40" s="129" t="s">
        <v>25</v>
      </c>
      <c r="I40" s="132" t="str">
        <f t="shared" si="6"/>
        <v>Provenance (ckgP1)</v>
      </c>
      <c r="J40" s="75" t="s">
        <v>152</v>
      </c>
      <c r="K40" s="75" t="s">
        <v>153</v>
      </c>
      <c r="L40" s="36"/>
    </row>
    <row r="41">
      <c r="A41" s="83" t="str">
        <f t="shared" si="1"/>
        <v>Q16WDK4a-40</v>
      </c>
      <c r="B41" s="84" t="s">
        <v>1260</v>
      </c>
      <c r="C41" s="84" t="str">
        <f t="shared" si="2"/>
        <v>Q16WDK4a-33</v>
      </c>
      <c r="D41" s="84" t="s">
        <v>1249</v>
      </c>
      <c r="E41" s="85"/>
      <c r="F41" s="84" t="str">
        <f t="shared" si="3"/>
        <v>Temporal Overlaps (ckgt1)</v>
      </c>
      <c r="G41" s="84" t="s">
        <v>500</v>
      </c>
      <c r="H41" s="84" t="s">
        <v>501</v>
      </c>
      <c r="I41" s="200" t="str">
        <f>IF(K41&lt;&gt;"", CONCATENATE(K41, " (", J41, ")"), CONCATENATE("Q801WDK4a-",MATCH(J41, $B$1:$B$214, 0)-1))</f>
        <v>Q801WDK4a-1</v>
      </c>
      <c r="J41" s="75" t="s">
        <v>1198</v>
      </c>
      <c r="L41" s="36"/>
    </row>
    <row r="42">
      <c r="A42" s="133" t="str">
        <f t="shared" si="1"/>
        <v>Q16WDK4a-41</v>
      </c>
      <c r="B42" s="134" t="s">
        <v>1261</v>
      </c>
      <c r="C42" s="134" t="str">
        <f t="shared" si="2"/>
        <v>Q16WDK4a-40</v>
      </c>
      <c r="D42" s="134" t="s">
        <v>1260</v>
      </c>
      <c r="E42" s="135"/>
      <c r="F42" s="134" t="str">
        <f t="shared" si="3"/>
        <v>ckg:Inferred Context (ckgr3)</v>
      </c>
      <c r="G42" s="134" t="s">
        <v>108</v>
      </c>
      <c r="H42" s="134" t="s">
        <v>109</v>
      </c>
      <c r="I42" s="137" t="str">
        <f t="shared" ref="I42:I49" si="7">IF(K42&lt;&gt;"", CONCATENATE(K42, " (", J42, ")"), J42)</f>
        <v>Temporal (ckgT1)</v>
      </c>
      <c r="J42" s="75" t="s">
        <v>26</v>
      </c>
      <c r="K42" s="75" t="s">
        <v>27</v>
      </c>
      <c r="L42" s="23"/>
    </row>
    <row r="43">
      <c r="A43" s="77" t="str">
        <f t="shared" si="1"/>
        <v>Q16WDK4a-42</v>
      </c>
      <c r="B43" s="78" t="s">
        <v>1262</v>
      </c>
      <c r="C43" s="78" t="str">
        <f t="shared" si="2"/>
        <v>Canada'@en (Q16)</v>
      </c>
      <c r="D43" s="78" t="s">
        <v>1199</v>
      </c>
      <c r="E43" s="79" t="s">
        <v>1200</v>
      </c>
      <c r="F43" s="78" t="str">
        <f t="shared" si="3"/>
        <v>head of state'@en (P35)</v>
      </c>
      <c r="G43" s="78" t="s">
        <v>481</v>
      </c>
      <c r="H43" s="79" t="s">
        <v>1222</v>
      </c>
      <c r="I43" s="81" t="str">
        <f t="shared" si="7"/>
        <v>Edward VIII'@en (Q590227)</v>
      </c>
      <c r="J43" s="75" t="s">
        <v>1263</v>
      </c>
      <c r="K43" s="82" t="s">
        <v>1264</v>
      </c>
    </row>
    <row r="44">
      <c r="A44" s="105" t="str">
        <f t="shared" si="1"/>
        <v>Q16WDK4a-43</v>
      </c>
      <c r="B44" s="106" t="s">
        <v>1265</v>
      </c>
      <c r="C44" s="106" t="str">
        <f t="shared" si="2"/>
        <v>Q16WDK4a-42</v>
      </c>
      <c r="D44" s="106" t="s">
        <v>1262</v>
      </c>
      <c r="E44" s="120"/>
      <c r="F44" s="106" t="str">
        <f t="shared" si="3"/>
        <v>start time'@en (P580)</v>
      </c>
      <c r="G44" s="106" t="s">
        <v>143</v>
      </c>
      <c r="H44" s="107" t="s">
        <v>455</v>
      </c>
      <c r="I44" s="109" t="str">
        <f t="shared" si="7"/>
        <v>^1936-01-20T00:00:00Z/11</v>
      </c>
      <c r="J44" s="75" t="s">
        <v>1241</v>
      </c>
      <c r="L44" s="16" t="s">
        <v>21</v>
      </c>
    </row>
    <row r="45">
      <c r="A45" s="128" t="str">
        <f t="shared" si="1"/>
        <v>Q16WDK4a-44</v>
      </c>
      <c r="B45" s="129" t="s">
        <v>1266</v>
      </c>
      <c r="C45" s="129" t="str">
        <f t="shared" si="2"/>
        <v>Q16WDK4a-43</v>
      </c>
      <c r="D45" s="129" t="s">
        <v>1265</v>
      </c>
      <c r="E45" s="130"/>
      <c r="F45" s="129" t="str">
        <f t="shared" si="3"/>
        <v>ckg:Context Type (ckgr9)</v>
      </c>
      <c r="G45" s="129" t="s">
        <v>24</v>
      </c>
      <c r="H45" s="129" t="s">
        <v>25</v>
      </c>
      <c r="I45" s="132" t="str">
        <f t="shared" si="7"/>
        <v>Temporal (ckgT1)</v>
      </c>
      <c r="J45" s="75" t="s">
        <v>26</v>
      </c>
      <c r="K45" s="75" t="s">
        <v>27</v>
      </c>
      <c r="L45" s="36"/>
    </row>
    <row r="46">
      <c r="A46" s="105" t="str">
        <f t="shared" si="1"/>
        <v>Q16WDK4a-45</v>
      </c>
      <c r="B46" s="106" t="s">
        <v>1267</v>
      </c>
      <c r="C46" s="106" t="str">
        <f t="shared" si="2"/>
        <v>Q16WDK4a-42</v>
      </c>
      <c r="D46" s="106" t="s">
        <v>1262</v>
      </c>
      <c r="E46" s="120"/>
      <c r="F46" s="106" t="str">
        <f t="shared" si="3"/>
        <v>end time'@en (P582)</v>
      </c>
      <c r="G46" s="106" t="s">
        <v>474</v>
      </c>
      <c r="H46" s="107" t="s">
        <v>1217</v>
      </c>
      <c r="I46" s="109" t="str">
        <f t="shared" si="7"/>
        <v>^1936-12-11T00:00:00Z/11</v>
      </c>
      <c r="J46" s="75" t="s">
        <v>1253</v>
      </c>
      <c r="L46" s="36"/>
    </row>
    <row r="47">
      <c r="A47" s="128" t="str">
        <f t="shared" si="1"/>
        <v>Q16WDK4a-46</v>
      </c>
      <c r="B47" s="129" t="s">
        <v>1268</v>
      </c>
      <c r="C47" s="129" t="str">
        <f t="shared" si="2"/>
        <v>Q16WDK4a-45</v>
      </c>
      <c r="D47" s="129" t="s">
        <v>1267</v>
      </c>
      <c r="E47" s="130"/>
      <c r="F47" s="129" t="str">
        <f t="shared" si="3"/>
        <v>ckg:Context Type (ckgr9)</v>
      </c>
      <c r="G47" s="129" t="s">
        <v>24</v>
      </c>
      <c r="H47" s="129" t="s">
        <v>25</v>
      </c>
      <c r="I47" s="132" t="str">
        <f t="shared" si="7"/>
        <v>Temporal (ckgT1)</v>
      </c>
      <c r="J47" s="75" t="s">
        <v>26</v>
      </c>
      <c r="K47" s="75" t="s">
        <v>27</v>
      </c>
      <c r="L47" s="36"/>
    </row>
    <row r="48">
      <c r="A48" s="83" t="str">
        <f t="shared" si="1"/>
        <v>Q16WDK4a-47</v>
      </c>
      <c r="B48" s="84" t="s">
        <v>1269</v>
      </c>
      <c r="C48" s="84" t="str">
        <f t="shared" si="2"/>
        <v>Q16WDK4a-42</v>
      </c>
      <c r="D48" s="84" t="s">
        <v>1262</v>
      </c>
      <c r="E48" s="85"/>
      <c r="F48" s="84" t="str">
        <f t="shared" si="3"/>
        <v>statement is subject of'@en (P805)</v>
      </c>
      <c r="G48" s="84" t="s">
        <v>274</v>
      </c>
      <c r="H48" s="87" t="s">
        <v>1208</v>
      </c>
      <c r="I48" s="88" t="str">
        <f t="shared" si="7"/>
        <v>unknown</v>
      </c>
      <c r="J48" s="75" t="s">
        <v>20</v>
      </c>
      <c r="L48" s="36"/>
    </row>
    <row r="49">
      <c r="A49" s="128" t="str">
        <f t="shared" si="1"/>
        <v>Q16WDK4a-48</v>
      </c>
      <c r="B49" s="129" t="s">
        <v>1270</v>
      </c>
      <c r="C49" s="129" t="str">
        <f t="shared" si="2"/>
        <v>Q16WDK4a-47</v>
      </c>
      <c r="D49" s="129" t="s">
        <v>1269</v>
      </c>
      <c r="E49" s="130"/>
      <c r="F49" s="129" t="str">
        <f t="shared" si="3"/>
        <v>ckg:Context Type (ckgr9)</v>
      </c>
      <c r="G49" s="129" t="s">
        <v>24</v>
      </c>
      <c r="H49" s="129" t="s">
        <v>25</v>
      </c>
      <c r="I49" s="132" t="str">
        <f t="shared" si="7"/>
        <v>Provenance (ckgP1)</v>
      </c>
      <c r="J49" s="75" t="s">
        <v>152</v>
      </c>
      <c r="K49" s="75" t="s">
        <v>153</v>
      </c>
      <c r="L49" s="36"/>
    </row>
    <row r="50">
      <c r="A50" s="83" t="str">
        <f t="shared" si="1"/>
        <v>Q16WDK4a-49</v>
      </c>
      <c r="B50" s="84" t="s">
        <v>1271</v>
      </c>
      <c r="C50" s="84" t="str">
        <f t="shared" si="2"/>
        <v>Q16WDK4a-42</v>
      </c>
      <c r="D50" s="84" t="s">
        <v>1262</v>
      </c>
      <c r="E50" s="85"/>
      <c r="F50" s="84" t="str">
        <f t="shared" si="3"/>
        <v>Temporal Overlaps (ckgt1)</v>
      </c>
      <c r="G50" s="84" t="s">
        <v>500</v>
      </c>
      <c r="H50" s="84" t="s">
        <v>501</v>
      </c>
      <c r="I50" s="200" t="str">
        <f>IF(K50&lt;&gt;"", CONCATENATE(K50, " (", J50, ")"), CONCATENATE("Q801WDK4a-",MATCH(J50, $B$1:$B$214, 0)-1))</f>
        <v>Q801WDK4a-1</v>
      </c>
      <c r="J50" s="75" t="s">
        <v>1198</v>
      </c>
      <c r="L50" s="36"/>
    </row>
    <row r="51">
      <c r="A51" s="133" t="str">
        <f t="shared" si="1"/>
        <v>Q16WDK4a-50</v>
      </c>
      <c r="B51" s="134" t="s">
        <v>1272</v>
      </c>
      <c r="C51" s="134" t="str">
        <f t="shared" si="2"/>
        <v>Q16WDK4a-49</v>
      </c>
      <c r="D51" s="134" t="s">
        <v>1271</v>
      </c>
      <c r="E51" s="135"/>
      <c r="F51" s="134" t="str">
        <f t="shared" si="3"/>
        <v>ckg:Inferred Context (ckgr3)</v>
      </c>
      <c r="G51" s="134" t="s">
        <v>108</v>
      </c>
      <c r="H51" s="134" t="s">
        <v>109</v>
      </c>
      <c r="I51" s="137" t="str">
        <f t="shared" ref="I51:I58" si="8">IF(K51&lt;&gt;"", CONCATENATE(K51, " (", J51, ")"), J51)</f>
        <v>Temporal (ckgT1)</v>
      </c>
      <c r="J51" s="75" t="s">
        <v>26</v>
      </c>
      <c r="K51" s="75" t="s">
        <v>27</v>
      </c>
      <c r="L51" s="23"/>
    </row>
    <row r="52">
      <c r="A52" s="77" t="str">
        <f t="shared" si="1"/>
        <v>Q16WDK4a-51</v>
      </c>
      <c r="B52" s="78" t="s">
        <v>1273</v>
      </c>
      <c r="C52" s="78" t="str">
        <f t="shared" si="2"/>
        <v>Canada'@en (Q16)</v>
      </c>
      <c r="D52" s="78" t="s">
        <v>1199</v>
      </c>
      <c r="E52" s="79" t="s">
        <v>1200</v>
      </c>
      <c r="F52" s="78" t="str">
        <f t="shared" si="3"/>
        <v>head of state'@en (P35)</v>
      </c>
      <c r="G52" s="78" t="s">
        <v>481</v>
      </c>
      <c r="H52" s="79" t="s">
        <v>1222</v>
      </c>
      <c r="I52" s="81" t="str">
        <f t="shared" si="8"/>
        <v>Queen Victoria'@en (Q9439)</v>
      </c>
      <c r="J52" s="75" t="s">
        <v>1274</v>
      </c>
      <c r="K52" s="82" t="s">
        <v>1275</v>
      </c>
    </row>
    <row r="53">
      <c r="A53" s="105" t="str">
        <f t="shared" si="1"/>
        <v>Q16WDK4a-52</v>
      </c>
      <c r="B53" s="106" t="s">
        <v>1276</v>
      </c>
      <c r="C53" s="106" t="str">
        <f t="shared" si="2"/>
        <v>Q16WDK4a-51</v>
      </c>
      <c r="D53" s="106" t="s">
        <v>1273</v>
      </c>
      <c r="E53" s="120"/>
      <c r="F53" s="106" t="str">
        <f t="shared" si="3"/>
        <v>start time'@en (P580)</v>
      </c>
      <c r="G53" s="106" t="s">
        <v>143</v>
      </c>
      <c r="H53" s="107" t="s">
        <v>455</v>
      </c>
      <c r="I53" s="109" t="str">
        <f t="shared" si="8"/>
        <v>^1867-07-01T00:00:00Z/11</v>
      </c>
      <c r="J53" s="75" t="s">
        <v>1214</v>
      </c>
      <c r="L53" s="16" t="s">
        <v>21</v>
      </c>
    </row>
    <row r="54">
      <c r="A54" s="128" t="str">
        <f t="shared" si="1"/>
        <v>Q16WDK4a-53</v>
      </c>
      <c r="B54" s="129" t="s">
        <v>1277</v>
      </c>
      <c r="C54" s="129" t="str">
        <f t="shared" si="2"/>
        <v>Q16WDK4a-52</v>
      </c>
      <c r="D54" s="129" t="s">
        <v>1276</v>
      </c>
      <c r="E54" s="130"/>
      <c r="F54" s="129" t="str">
        <f t="shared" si="3"/>
        <v>ckg:Context Type (ckgr9)</v>
      </c>
      <c r="G54" s="129" t="s">
        <v>24</v>
      </c>
      <c r="H54" s="129" t="s">
        <v>25</v>
      </c>
      <c r="I54" s="132" t="str">
        <f t="shared" si="8"/>
        <v>Temporal (ckgT1)</v>
      </c>
      <c r="J54" s="75" t="s">
        <v>26</v>
      </c>
      <c r="K54" s="75" t="s">
        <v>27</v>
      </c>
      <c r="L54" s="36"/>
    </row>
    <row r="55">
      <c r="A55" s="105" t="str">
        <f t="shared" si="1"/>
        <v>Q16WDK4a-54</v>
      </c>
      <c r="B55" s="106" t="s">
        <v>1278</v>
      </c>
      <c r="C55" s="106" t="str">
        <f t="shared" si="2"/>
        <v>Q16WDK4a-51</v>
      </c>
      <c r="D55" s="106" t="s">
        <v>1273</v>
      </c>
      <c r="E55" s="120"/>
      <c r="F55" s="106" t="str">
        <f t="shared" si="3"/>
        <v>end time'@en (P582)</v>
      </c>
      <c r="G55" s="106" t="s">
        <v>474</v>
      </c>
      <c r="H55" s="107" t="s">
        <v>1217</v>
      </c>
      <c r="I55" s="109" t="str">
        <f t="shared" si="8"/>
        <v>^1910-05-06T00:00:00Z/11</v>
      </c>
      <c r="J55" s="75" t="s">
        <v>1229</v>
      </c>
      <c r="L55" s="36"/>
    </row>
    <row r="56">
      <c r="A56" s="128" t="str">
        <f t="shared" si="1"/>
        <v>Q16WDK4a-55</v>
      </c>
      <c r="B56" s="129" t="s">
        <v>1279</v>
      </c>
      <c r="C56" s="129" t="str">
        <f t="shared" si="2"/>
        <v>Q16WDK4a-54</v>
      </c>
      <c r="D56" s="129" t="s">
        <v>1278</v>
      </c>
      <c r="E56" s="130"/>
      <c r="F56" s="129" t="str">
        <f t="shared" si="3"/>
        <v>ckg:Context Type (ckgr9)</v>
      </c>
      <c r="G56" s="129" t="s">
        <v>24</v>
      </c>
      <c r="H56" s="129" t="s">
        <v>25</v>
      </c>
      <c r="I56" s="132" t="str">
        <f t="shared" si="8"/>
        <v>Temporal (ckgT1)</v>
      </c>
      <c r="J56" s="75" t="s">
        <v>26</v>
      </c>
      <c r="K56" s="75" t="s">
        <v>27</v>
      </c>
      <c r="L56" s="36"/>
    </row>
    <row r="57">
      <c r="A57" s="83" t="str">
        <f t="shared" si="1"/>
        <v>Q16WDK4a-56</v>
      </c>
      <c r="B57" s="84" t="s">
        <v>1280</v>
      </c>
      <c r="C57" s="84" t="str">
        <f t="shared" si="2"/>
        <v>Q16WDK4a-51</v>
      </c>
      <c r="D57" s="84" t="s">
        <v>1273</v>
      </c>
      <c r="E57" s="85"/>
      <c r="F57" s="84" t="str">
        <f t="shared" si="3"/>
        <v>statement is subject of'@en (P805)</v>
      </c>
      <c r="G57" s="84" t="s">
        <v>274</v>
      </c>
      <c r="H57" s="87" t="s">
        <v>1208</v>
      </c>
      <c r="I57" s="88" t="str">
        <f t="shared" si="8"/>
        <v>unknown</v>
      </c>
      <c r="J57" s="75" t="s">
        <v>20</v>
      </c>
      <c r="L57" s="36"/>
    </row>
    <row r="58">
      <c r="A58" s="128" t="str">
        <f t="shared" si="1"/>
        <v>Q16WDK4a-57</v>
      </c>
      <c r="B58" s="129" t="s">
        <v>1281</v>
      </c>
      <c r="C58" s="129" t="str">
        <f t="shared" si="2"/>
        <v>Q16WDK4a-56</v>
      </c>
      <c r="D58" s="129" t="s">
        <v>1280</v>
      </c>
      <c r="E58" s="130"/>
      <c r="F58" s="129" t="str">
        <f t="shared" si="3"/>
        <v>ckg:Context Type (ckgr9)</v>
      </c>
      <c r="G58" s="129" t="s">
        <v>24</v>
      </c>
      <c r="H58" s="129" t="s">
        <v>25</v>
      </c>
      <c r="I58" s="132" t="str">
        <f t="shared" si="8"/>
        <v>Provenance (ckgP1)</v>
      </c>
      <c r="J58" s="75" t="s">
        <v>152</v>
      </c>
      <c r="K58" s="75" t="s">
        <v>153</v>
      </c>
      <c r="L58" s="36"/>
    </row>
    <row r="59">
      <c r="A59" s="83" t="str">
        <f t="shared" si="1"/>
        <v>Q16WDK4a-58</v>
      </c>
      <c r="B59" s="84" t="s">
        <v>1282</v>
      </c>
      <c r="C59" s="84" t="str">
        <f t="shared" si="2"/>
        <v>Q16WDK4a-51</v>
      </c>
      <c r="D59" s="84" t="s">
        <v>1273</v>
      </c>
      <c r="E59" s="85"/>
      <c r="F59" s="84" t="str">
        <f t="shared" si="3"/>
        <v>Temporal Overlaps (ckgt1)</v>
      </c>
      <c r="G59" s="84" t="s">
        <v>500</v>
      </c>
      <c r="H59" s="84" t="s">
        <v>501</v>
      </c>
      <c r="I59" s="200" t="str">
        <f>IF(K59&lt;&gt;"", CONCATENATE(K59, " (", J59, ")"), CONCATENATE("Q801WDK4a-",MATCH(J59, $B$1:$B$214, 0)-1))</f>
        <v>Q801WDK4a-6</v>
      </c>
      <c r="J59" s="75" t="s">
        <v>1210</v>
      </c>
      <c r="L59" s="36"/>
    </row>
    <row r="60">
      <c r="A60" s="133" t="str">
        <f t="shared" si="1"/>
        <v>Q16WDK4a-59</v>
      </c>
      <c r="B60" s="134" t="s">
        <v>1283</v>
      </c>
      <c r="C60" s="134" t="str">
        <f t="shared" si="2"/>
        <v>Q16WDK4a-58</v>
      </c>
      <c r="D60" s="134" t="s">
        <v>1282</v>
      </c>
      <c r="E60" s="135"/>
      <c r="F60" s="134" t="str">
        <f t="shared" si="3"/>
        <v>ckg:Inferred Context (ckgr3)</v>
      </c>
      <c r="G60" s="134" t="s">
        <v>108</v>
      </c>
      <c r="H60" s="134" t="s">
        <v>109</v>
      </c>
      <c r="I60" s="137" t="str">
        <f t="shared" ref="I60:I65" si="9">IF(K60&lt;&gt;"", CONCATENATE(K60, " (", J60, ")"), J60)</f>
        <v>Temporal (ckgT1)</v>
      </c>
      <c r="J60" s="75" t="s">
        <v>26</v>
      </c>
      <c r="K60" s="75" t="s">
        <v>27</v>
      </c>
      <c r="L60" s="23"/>
    </row>
    <row r="61">
      <c r="A61" s="77" t="str">
        <f t="shared" si="1"/>
        <v>Q16WDK4a-60</v>
      </c>
      <c r="B61" s="78" t="s">
        <v>1284</v>
      </c>
      <c r="C61" s="78" t="str">
        <f t="shared" si="2"/>
        <v>Canada'@en (Q16)</v>
      </c>
      <c r="D61" s="78" t="s">
        <v>1199</v>
      </c>
      <c r="E61" s="79" t="s">
        <v>1200</v>
      </c>
      <c r="F61" s="78" t="str">
        <f t="shared" si="3"/>
        <v>head of state'@en (P35)</v>
      </c>
      <c r="G61" s="78" t="s">
        <v>481</v>
      </c>
      <c r="H61" s="79" t="s">
        <v>1222</v>
      </c>
      <c r="I61" s="81" t="str">
        <f t="shared" si="9"/>
        <v>Elizabeth II'@en (Q9682)</v>
      </c>
      <c r="J61" s="75" t="s">
        <v>1285</v>
      </c>
      <c r="K61" s="82" t="s">
        <v>1286</v>
      </c>
    </row>
    <row r="62">
      <c r="A62" s="105" t="str">
        <f t="shared" si="1"/>
        <v>Q16WDK4a-61</v>
      </c>
      <c r="B62" s="106" t="s">
        <v>1287</v>
      </c>
      <c r="C62" s="106" t="str">
        <f t="shared" si="2"/>
        <v>Q16WDK4a-60</v>
      </c>
      <c r="D62" s="106" t="s">
        <v>1284</v>
      </c>
      <c r="E62" s="120"/>
      <c r="F62" s="106" t="str">
        <f t="shared" si="3"/>
        <v>start time'@en (P580)</v>
      </c>
      <c r="G62" s="106" t="s">
        <v>143</v>
      </c>
      <c r="H62" s="107" t="s">
        <v>455</v>
      </c>
      <c r="I62" s="109" t="str">
        <f t="shared" si="9"/>
        <v>^1952-02-06T00:00:00Z/11</v>
      </c>
      <c r="J62" s="75" t="s">
        <v>1256</v>
      </c>
      <c r="L62" s="16" t="s">
        <v>21</v>
      </c>
    </row>
    <row r="63">
      <c r="A63" s="128" t="str">
        <f t="shared" si="1"/>
        <v>Q16WDK4a-62</v>
      </c>
      <c r="B63" s="129" t="s">
        <v>1288</v>
      </c>
      <c r="C63" s="129" t="str">
        <f t="shared" si="2"/>
        <v>Q16WDK4a-61</v>
      </c>
      <c r="D63" s="129" t="s">
        <v>1287</v>
      </c>
      <c r="E63" s="130"/>
      <c r="F63" s="129" t="str">
        <f t="shared" si="3"/>
        <v>ckg:Context Type (ckgr9)</v>
      </c>
      <c r="G63" s="129" t="s">
        <v>24</v>
      </c>
      <c r="H63" s="129" t="s">
        <v>25</v>
      </c>
      <c r="I63" s="132" t="str">
        <f t="shared" si="9"/>
        <v>Temporal (ckgT1)</v>
      </c>
      <c r="J63" s="75" t="s">
        <v>26</v>
      </c>
      <c r="K63" s="75" t="s">
        <v>27</v>
      </c>
      <c r="L63" s="36"/>
    </row>
    <row r="64">
      <c r="A64" s="83" t="str">
        <f t="shared" si="1"/>
        <v>Q16WDK4a-63</v>
      </c>
      <c r="B64" s="84" t="s">
        <v>1289</v>
      </c>
      <c r="C64" s="84" t="str">
        <f t="shared" si="2"/>
        <v>Q16WDK4a-60</v>
      </c>
      <c r="D64" s="84" t="s">
        <v>1284</v>
      </c>
      <c r="E64" s="85"/>
      <c r="F64" s="84" t="str">
        <f t="shared" si="3"/>
        <v>statement is subject of'@en (P805)</v>
      </c>
      <c r="G64" s="84" t="s">
        <v>274</v>
      </c>
      <c r="H64" s="87" t="s">
        <v>1208</v>
      </c>
      <c r="I64" s="88" t="str">
        <f t="shared" si="9"/>
        <v>unknown</v>
      </c>
      <c r="J64" s="75" t="s">
        <v>20</v>
      </c>
      <c r="L64" s="36"/>
    </row>
    <row r="65">
      <c r="A65" s="128" t="str">
        <f t="shared" si="1"/>
        <v>Q16WDK4a-64</v>
      </c>
      <c r="B65" s="129" t="s">
        <v>1290</v>
      </c>
      <c r="C65" s="129" t="str">
        <f t="shared" si="2"/>
        <v>Q16WDK4a-63</v>
      </c>
      <c r="D65" s="129" t="s">
        <v>1289</v>
      </c>
      <c r="E65" s="130"/>
      <c r="F65" s="129" t="str">
        <f t="shared" si="3"/>
        <v>ckg:Context Type (ckgr9)</v>
      </c>
      <c r="G65" s="129" t="s">
        <v>24</v>
      </c>
      <c r="H65" s="129" t="s">
        <v>25</v>
      </c>
      <c r="I65" s="132" t="str">
        <f t="shared" si="9"/>
        <v>Provenance (ckgP1)</v>
      </c>
      <c r="J65" s="75" t="s">
        <v>152</v>
      </c>
      <c r="K65" s="75" t="s">
        <v>153</v>
      </c>
      <c r="L65" s="36"/>
    </row>
    <row r="66">
      <c r="A66" s="83" t="str">
        <f t="shared" si="1"/>
        <v>Q16WDK4a-65</v>
      </c>
      <c r="B66" s="84" t="s">
        <v>1291</v>
      </c>
      <c r="C66" s="84" t="str">
        <f t="shared" si="2"/>
        <v>Q16WDK4a-60</v>
      </c>
      <c r="D66" s="84" t="s">
        <v>1284</v>
      </c>
      <c r="E66" s="85"/>
      <c r="F66" s="84" t="str">
        <f t="shared" si="3"/>
        <v>Temporal Overlaps (ckgt1)</v>
      </c>
      <c r="G66" s="84" t="s">
        <v>500</v>
      </c>
      <c r="H66" s="84" t="s">
        <v>501</v>
      </c>
      <c r="I66" s="200" t="str">
        <f>IF(K66&lt;&gt;"", CONCATENATE(K66, " (", J66, ")"), CONCATENATE("Q801WDK4a-",MATCH(J66, $B$1:$B$214, 0)-1))</f>
        <v>Q801WDK4a-1</v>
      </c>
      <c r="J66" s="75" t="s">
        <v>1198</v>
      </c>
      <c r="L66" s="36"/>
    </row>
    <row r="67">
      <c r="A67" s="133" t="str">
        <f t="shared" si="1"/>
        <v>Q16WDK4a-66</v>
      </c>
      <c r="B67" s="134" t="s">
        <v>1292</v>
      </c>
      <c r="C67" s="134" t="str">
        <f t="shared" si="2"/>
        <v>Q16WDK4a-65</v>
      </c>
      <c r="D67" s="134" t="s">
        <v>1291</v>
      </c>
      <c r="E67" s="135"/>
      <c r="F67" s="134" t="str">
        <f t="shared" si="3"/>
        <v>ckg:Inferred Context (ckgr3)</v>
      </c>
      <c r="G67" s="134" t="s">
        <v>108</v>
      </c>
      <c r="H67" s="134" t="s">
        <v>109</v>
      </c>
      <c r="I67" s="137" t="str">
        <f t="shared" ref="I67:I120" si="10">IF(K67&lt;&gt;"", CONCATENATE(K67, " (", J67, ")"), J67)</f>
        <v>Temporal (ckgT1)</v>
      </c>
      <c r="J67" s="75" t="s">
        <v>26</v>
      </c>
      <c r="K67" s="75" t="s">
        <v>27</v>
      </c>
      <c r="L67" s="23"/>
    </row>
    <row r="68">
      <c r="A68" s="75"/>
      <c r="B68" s="75"/>
      <c r="C68" s="75"/>
      <c r="D68" s="75"/>
      <c r="E68" s="75"/>
      <c r="G68" s="75"/>
      <c r="H68" s="75"/>
      <c r="I68" s="75" t="str">
        <f t="shared" si="10"/>
        <v/>
      </c>
      <c r="J68" s="75"/>
      <c r="K68" s="75"/>
    </row>
    <row r="69">
      <c r="A69" s="77" t="str">
        <f t="shared" ref="A69:A120" si="11">CONCATENATE("Q16WDK4a-",ROW()-1)</f>
        <v>Q16WDK4a-68</v>
      </c>
      <c r="B69" s="78" t="s">
        <v>1293</v>
      </c>
      <c r="C69" s="78" t="str">
        <f t="shared" ref="C69:C120" si="12">IF(E69&lt;&gt;"", CONCATENATE(E69, " (", D69, ")"), CONCATENATE("Q16WDK4a-",MATCH(D69, $B$1:$B$214, 0)-1))</f>
        <v>Canada'@en (Q16)</v>
      </c>
      <c r="D69" s="78" t="s">
        <v>1199</v>
      </c>
      <c r="E69" s="79" t="s">
        <v>1200</v>
      </c>
      <c r="F69" s="78" t="str">
        <f t="shared" ref="F69:F120" si="13">CONCATENATE(H69, " (", G69, ")")</f>
        <v>office held by head of government'@en (P1313)</v>
      </c>
      <c r="G69" s="78" t="s">
        <v>794</v>
      </c>
      <c r="H69" s="79" t="s">
        <v>1294</v>
      </c>
      <c r="I69" s="81" t="str">
        <f t="shared" si="10"/>
        <v>Prime Minister of Canada'@en (Q839078)</v>
      </c>
      <c r="J69" s="75" t="s">
        <v>1295</v>
      </c>
      <c r="K69" s="82" t="s">
        <v>1296</v>
      </c>
    </row>
    <row r="70">
      <c r="A70" s="83" t="str">
        <f t="shared" si="11"/>
        <v>Q16WDK4a-69</v>
      </c>
      <c r="B70" s="84" t="s">
        <v>1297</v>
      </c>
      <c r="C70" s="84" t="str">
        <f t="shared" si="12"/>
        <v>Q16WDK4a-68</v>
      </c>
      <c r="D70" s="84" t="s">
        <v>1293</v>
      </c>
      <c r="E70" s="85"/>
      <c r="F70" s="84" t="str">
        <f t="shared" si="13"/>
        <v>start time'@en (P580)</v>
      </c>
      <c r="G70" s="84" t="s">
        <v>143</v>
      </c>
      <c r="H70" s="87" t="s">
        <v>455</v>
      </c>
      <c r="I70" s="88" t="str">
        <f t="shared" si="10"/>
        <v>unknown</v>
      </c>
      <c r="J70" s="75" t="s">
        <v>20</v>
      </c>
      <c r="L70" s="16" t="s">
        <v>21</v>
      </c>
    </row>
    <row r="71">
      <c r="A71" s="128" t="str">
        <f t="shared" si="11"/>
        <v>Q16WDK4a-70</v>
      </c>
      <c r="B71" s="129" t="s">
        <v>1298</v>
      </c>
      <c r="C71" s="129" t="str">
        <f t="shared" si="12"/>
        <v>Q16WDK4a-69</v>
      </c>
      <c r="D71" s="129" t="s">
        <v>1297</v>
      </c>
      <c r="E71" s="130"/>
      <c r="F71" s="129" t="str">
        <f t="shared" si="13"/>
        <v>ckg:Context Type (ckgr9)</v>
      </c>
      <c r="G71" s="129" t="s">
        <v>24</v>
      </c>
      <c r="H71" s="129" t="s">
        <v>25</v>
      </c>
      <c r="I71" s="132" t="str">
        <f t="shared" si="10"/>
        <v>Temporal (ckgT1)</v>
      </c>
      <c r="J71" s="75" t="s">
        <v>26</v>
      </c>
      <c r="K71" s="75" t="s">
        <v>27</v>
      </c>
      <c r="L71" s="36"/>
    </row>
    <row r="72">
      <c r="A72" s="83" t="str">
        <f t="shared" si="11"/>
        <v>Q16WDK4a-71</v>
      </c>
      <c r="B72" s="84" t="s">
        <v>1299</v>
      </c>
      <c r="C72" s="84" t="str">
        <f t="shared" si="12"/>
        <v>Q16WDK4a-68</v>
      </c>
      <c r="D72" s="84" t="s">
        <v>1293</v>
      </c>
      <c r="E72" s="85"/>
      <c r="F72" s="84" t="str">
        <f t="shared" si="13"/>
        <v>statement is subject of'@en (P805)</v>
      </c>
      <c r="G72" s="84" t="s">
        <v>274</v>
      </c>
      <c r="H72" s="87" t="s">
        <v>1208</v>
      </c>
      <c r="I72" s="88" t="str">
        <f t="shared" si="10"/>
        <v>unknown</v>
      </c>
      <c r="J72" s="75" t="s">
        <v>20</v>
      </c>
      <c r="L72" s="36"/>
    </row>
    <row r="73">
      <c r="A73" s="133" t="str">
        <f t="shared" si="11"/>
        <v>Q16WDK4a-72</v>
      </c>
      <c r="B73" s="134" t="s">
        <v>1300</v>
      </c>
      <c r="C73" s="134" t="str">
        <f t="shared" si="12"/>
        <v>Q16WDK4a-71</v>
      </c>
      <c r="D73" s="134" t="s">
        <v>1299</v>
      </c>
      <c r="E73" s="135"/>
      <c r="F73" s="134" t="str">
        <f t="shared" si="13"/>
        <v>ckg:Context Type (ckgr9)</v>
      </c>
      <c r="G73" s="134" t="s">
        <v>24</v>
      </c>
      <c r="H73" s="134" t="s">
        <v>25</v>
      </c>
      <c r="I73" s="137" t="str">
        <f t="shared" si="10"/>
        <v>Provenance (ckgP1)</v>
      </c>
      <c r="J73" s="75" t="s">
        <v>152</v>
      </c>
      <c r="K73" s="75" t="s">
        <v>153</v>
      </c>
      <c r="L73" s="23"/>
    </row>
    <row r="74">
      <c r="A74" s="77" t="str">
        <f t="shared" si="11"/>
        <v>Q16WDK4a-73</v>
      </c>
      <c r="B74" s="78" t="s">
        <v>1301</v>
      </c>
      <c r="C74" s="78" t="str">
        <f t="shared" si="12"/>
        <v>Canada'@en (Q16)</v>
      </c>
      <c r="D74" s="78" t="s">
        <v>1199</v>
      </c>
      <c r="E74" s="79" t="s">
        <v>1200</v>
      </c>
      <c r="F74" s="78" t="str">
        <f t="shared" si="13"/>
        <v>head of government'@en (P6)</v>
      </c>
      <c r="G74" s="78" t="s">
        <v>803</v>
      </c>
      <c r="H74" s="79" t="s">
        <v>1302</v>
      </c>
      <c r="I74" s="81" t="str">
        <f t="shared" si="10"/>
        <v>William Lyon Mackenzie King'@en (Q128633)</v>
      </c>
      <c r="J74" s="75" t="s">
        <v>1303</v>
      </c>
      <c r="K74" s="82" t="s">
        <v>1304</v>
      </c>
    </row>
    <row r="75">
      <c r="A75" s="105" t="str">
        <f t="shared" si="11"/>
        <v>Q16WDK4a-74</v>
      </c>
      <c r="B75" s="106" t="s">
        <v>1305</v>
      </c>
      <c r="C75" s="106" t="str">
        <f t="shared" si="12"/>
        <v>Q16WDK4a-73</v>
      </c>
      <c r="D75" s="106" t="s">
        <v>1301</v>
      </c>
      <c r="E75" s="120"/>
      <c r="F75" s="106" t="str">
        <f t="shared" si="13"/>
        <v>start time'@en (P580)</v>
      </c>
      <c r="G75" s="106" t="s">
        <v>143</v>
      </c>
      <c r="H75" s="107" t="s">
        <v>455</v>
      </c>
      <c r="I75" s="109" t="str">
        <f t="shared" si="10"/>
        <v>^1926-09-25T00:00:00Z/11</v>
      </c>
      <c r="J75" s="75" t="s">
        <v>1306</v>
      </c>
      <c r="L75" s="16" t="s">
        <v>21</v>
      </c>
    </row>
    <row r="76">
      <c r="A76" s="128" t="str">
        <f t="shared" si="11"/>
        <v>Q16WDK4a-75</v>
      </c>
      <c r="B76" s="129" t="s">
        <v>1307</v>
      </c>
      <c r="C76" s="129" t="str">
        <f t="shared" si="12"/>
        <v>Q16WDK4a-74</v>
      </c>
      <c r="D76" s="129" t="s">
        <v>1305</v>
      </c>
      <c r="E76" s="130"/>
      <c r="F76" s="129" t="str">
        <f t="shared" si="13"/>
        <v>ckg:Context Type (ckgr9)</v>
      </c>
      <c r="G76" s="129" t="s">
        <v>24</v>
      </c>
      <c r="H76" s="129" t="s">
        <v>25</v>
      </c>
      <c r="I76" s="132" t="str">
        <f t="shared" si="10"/>
        <v>Temporal (ckgT1)</v>
      </c>
      <c r="J76" s="75" t="s">
        <v>26</v>
      </c>
      <c r="K76" s="75" t="s">
        <v>27</v>
      </c>
      <c r="L76" s="36"/>
    </row>
    <row r="77">
      <c r="A77" s="105" t="str">
        <f t="shared" si="11"/>
        <v>Q16WDK4a-76</v>
      </c>
      <c r="B77" s="106" t="s">
        <v>1308</v>
      </c>
      <c r="C77" s="106" t="str">
        <f t="shared" si="12"/>
        <v>Q16WDK4a-73</v>
      </c>
      <c r="D77" s="106" t="s">
        <v>1301</v>
      </c>
      <c r="E77" s="120"/>
      <c r="F77" s="106" t="str">
        <f t="shared" si="13"/>
        <v>end time'@en (P582)</v>
      </c>
      <c r="G77" s="106" t="s">
        <v>474</v>
      </c>
      <c r="H77" s="107" t="s">
        <v>1217</v>
      </c>
      <c r="I77" s="109" t="str">
        <f t="shared" si="10"/>
        <v>^1930-08-07T00:00:00Z/11</v>
      </c>
      <c r="J77" s="75" t="s">
        <v>1309</v>
      </c>
      <c r="L77" s="36"/>
    </row>
    <row r="78">
      <c r="A78" s="128" t="str">
        <f t="shared" si="11"/>
        <v>Q16WDK4a-77</v>
      </c>
      <c r="B78" s="129" t="s">
        <v>1310</v>
      </c>
      <c r="C78" s="129" t="str">
        <f t="shared" si="12"/>
        <v>Q16WDK4a-76</v>
      </c>
      <c r="D78" s="129" t="s">
        <v>1308</v>
      </c>
      <c r="E78" s="130"/>
      <c r="F78" s="129" t="str">
        <f t="shared" si="13"/>
        <v>ckg:Context Type (ckgr9)</v>
      </c>
      <c r="G78" s="129" t="s">
        <v>24</v>
      </c>
      <c r="H78" s="129" t="s">
        <v>25</v>
      </c>
      <c r="I78" s="132" t="str">
        <f t="shared" si="10"/>
        <v>Temporal (ckgT1)</v>
      </c>
      <c r="J78" s="75" t="s">
        <v>26</v>
      </c>
      <c r="K78" s="75" t="s">
        <v>27</v>
      </c>
      <c r="L78" s="36"/>
    </row>
    <row r="79">
      <c r="A79" s="83" t="str">
        <f t="shared" si="11"/>
        <v>Q16WDK4a-78</v>
      </c>
      <c r="B79" s="84" t="s">
        <v>1311</v>
      </c>
      <c r="C79" s="84" t="str">
        <f t="shared" si="12"/>
        <v>Q16WDK4a-73</v>
      </c>
      <c r="D79" s="84" t="s">
        <v>1301</v>
      </c>
      <c r="E79" s="85"/>
      <c r="F79" s="84" t="str">
        <f t="shared" si="13"/>
        <v>statement is subject of'@en (P805)</v>
      </c>
      <c r="G79" s="84" t="s">
        <v>274</v>
      </c>
      <c r="H79" s="87" t="s">
        <v>1208</v>
      </c>
      <c r="I79" s="88" t="str">
        <f t="shared" si="10"/>
        <v>unknown</v>
      </c>
      <c r="J79" s="75" t="s">
        <v>20</v>
      </c>
      <c r="L79" s="36"/>
    </row>
    <row r="80">
      <c r="A80" s="133" t="str">
        <f t="shared" si="11"/>
        <v>Q16WDK4a-79</v>
      </c>
      <c r="B80" s="134" t="s">
        <v>1312</v>
      </c>
      <c r="C80" s="134" t="str">
        <f t="shared" si="12"/>
        <v>Q16WDK4a-78</v>
      </c>
      <c r="D80" s="134" t="s">
        <v>1311</v>
      </c>
      <c r="E80" s="135"/>
      <c r="F80" s="134" t="str">
        <f t="shared" si="13"/>
        <v>ckg:Context Type (ckgr9)</v>
      </c>
      <c r="G80" s="134" t="s">
        <v>24</v>
      </c>
      <c r="H80" s="134" t="s">
        <v>25</v>
      </c>
      <c r="I80" s="137" t="str">
        <f t="shared" si="10"/>
        <v>Provenance (ckgP1)</v>
      </c>
      <c r="J80" s="75" t="s">
        <v>152</v>
      </c>
      <c r="K80" s="75" t="s">
        <v>153</v>
      </c>
      <c r="L80" s="23"/>
    </row>
    <row r="81">
      <c r="A81" s="77" t="str">
        <f t="shared" si="11"/>
        <v>Q16WDK4a-80</v>
      </c>
      <c r="B81" s="78" t="s">
        <v>1313</v>
      </c>
      <c r="C81" s="78" t="str">
        <f t="shared" si="12"/>
        <v>Canada'@en (Q16)</v>
      </c>
      <c r="D81" s="78" t="s">
        <v>1199</v>
      </c>
      <c r="E81" s="79" t="s">
        <v>1200</v>
      </c>
      <c r="F81" s="78" t="str">
        <f t="shared" si="13"/>
        <v>head of government'@en (P6)</v>
      </c>
      <c r="G81" s="78" t="s">
        <v>803</v>
      </c>
      <c r="H81" s="79" t="s">
        <v>1302</v>
      </c>
      <c r="I81" s="81" t="str">
        <f t="shared" si="10"/>
        <v>William Lyon Mackenzie King'@en (Q128633)</v>
      </c>
      <c r="J81" s="75" t="s">
        <v>1303</v>
      </c>
      <c r="K81" s="82" t="s">
        <v>1304</v>
      </c>
    </row>
    <row r="82">
      <c r="A82" s="105" t="str">
        <f t="shared" si="11"/>
        <v>Q16WDK4a-81</v>
      </c>
      <c r="B82" s="106" t="s">
        <v>1314</v>
      </c>
      <c r="C82" s="106" t="str">
        <f t="shared" si="12"/>
        <v>Q16WDK4a-80</v>
      </c>
      <c r="D82" s="106" t="s">
        <v>1313</v>
      </c>
      <c r="E82" s="120"/>
      <c r="F82" s="106" t="str">
        <f t="shared" si="13"/>
        <v>start time'@en (P580)</v>
      </c>
      <c r="G82" s="106" t="s">
        <v>143</v>
      </c>
      <c r="H82" s="107" t="s">
        <v>455</v>
      </c>
      <c r="I82" s="109" t="str">
        <f t="shared" si="10"/>
        <v>^1935-10-23T00:00:00Z/11</v>
      </c>
      <c r="J82" s="75" t="s">
        <v>1315</v>
      </c>
      <c r="L82" s="16" t="s">
        <v>21</v>
      </c>
    </row>
    <row r="83">
      <c r="A83" s="128" t="str">
        <f t="shared" si="11"/>
        <v>Q16WDK4a-82</v>
      </c>
      <c r="B83" s="129" t="s">
        <v>1316</v>
      </c>
      <c r="C83" s="129" t="str">
        <f t="shared" si="12"/>
        <v>Q16WDK4a-81</v>
      </c>
      <c r="D83" s="129" t="s">
        <v>1314</v>
      </c>
      <c r="E83" s="130"/>
      <c r="F83" s="129" t="str">
        <f t="shared" si="13"/>
        <v>ckg:Context Type (ckgr9)</v>
      </c>
      <c r="G83" s="129" t="s">
        <v>24</v>
      </c>
      <c r="H83" s="129" t="s">
        <v>25</v>
      </c>
      <c r="I83" s="132" t="str">
        <f t="shared" si="10"/>
        <v>Temporal (ckgT1)</v>
      </c>
      <c r="J83" s="75" t="s">
        <v>26</v>
      </c>
      <c r="K83" s="75" t="s">
        <v>27</v>
      </c>
      <c r="L83" s="36"/>
    </row>
    <row r="84">
      <c r="A84" s="105" t="str">
        <f t="shared" si="11"/>
        <v>Q16WDK4a-83</v>
      </c>
      <c r="B84" s="106" t="s">
        <v>1317</v>
      </c>
      <c r="C84" s="106" t="str">
        <f t="shared" si="12"/>
        <v>Q16WDK4a-80</v>
      </c>
      <c r="D84" s="106" t="s">
        <v>1313</v>
      </c>
      <c r="E84" s="120"/>
      <c r="F84" s="106" t="str">
        <f t="shared" si="13"/>
        <v>end time'@en (P582)</v>
      </c>
      <c r="G84" s="106" t="s">
        <v>474</v>
      </c>
      <c r="H84" s="107" t="s">
        <v>1217</v>
      </c>
      <c r="I84" s="109" t="str">
        <f t="shared" si="10"/>
        <v>^1948-11-15T00:00:00Z/11</v>
      </c>
      <c r="J84" s="75" t="s">
        <v>1318</v>
      </c>
      <c r="L84" s="36"/>
    </row>
    <row r="85">
      <c r="A85" s="128" t="str">
        <f t="shared" si="11"/>
        <v>Q16WDK4a-84</v>
      </c>
      <c r="B85" s="129" t="s">
        <v>1319</v>
      </c>
      <c r="C85" s="129" t="str">
        <f t="shared" si="12"/>
        <v>Q16WDK4a-83</v>
      </c>
      <c r="D85" s="129" t="s">
        <v>1317</v>
      </c>
      <c r="E85" s="130"/>
      <c r="F85" s="129" t="str">
        <f t="shared" si="13"/>
        <v>ckg:Context Type (ckgr9)</v>
      </c>
      <c r="G85" s="129" t="s">
        <v>24</v>
      </c>
      <c r="H85" s="129" t="s">
        <v>25</v>
      </c>
      <c r="I85" s="132" t="str">
        <f t="shared" si="10"/>
        <v>Temporal (ckgT1)</v>
      </c>
      <c r="J85" s="75" t="s">
        <v>26</v>
      </c>
      <c r="K85" s="75" t="s">
        <v>27</v>
      </c>
      <c r="L85" s="36"/>
    </row>
    <row r="86">
      <c r="A86" s="83" t="str">
        <f t="shared" si="11"/>
        <v>Q16WDK4a-85</v>
      </c>
      <c r="B86" s="84" t="s">
        <v>1320</v>
      </c>
      <c r="C86" s="84" t="str">
        <f t="shared" si="12"/>
        <v>Q16WDK4a-80</v>
      </c>
      <c r="D86" s="84" t="s">
        <v>1313</v>
      </c>
      <c r="E86" s="85"/>
      <c r="F86" s="84" t="str">
        <f t="shared" si="13"/>
        <v>statement is subject of'@en (P805)</v>
      </c>
      <c r="G86" s="84" t="s">
        <v>274</v>
      </c>
      <c r="H86" s="87" t="s">
        <v>1208</v>
      </c>
      <c r="I86" s="88" t="str">
        <f t="shared" si="10"/>
        <v>unknown</v>
      </c>
      <c r="J86" s="75" t="s">
        <v>20</v>
      </c>
      <c r="L86" s="36"/>
    </row>
    <row r="87">
      <c r="A87" s="133" t="str">
        <f t="shared" si="11"/>
        <v>Q16WDK4a-86</v>
      </c>
      <c r="B87" s="134" t="s">
        <v>1321</v>
      </c>
      <c r="C87" s="134" t="str">
        <f t="shared" si="12"/>
        <v>Q16WDK4a-85</v>
      </c>
      <c r="D87" s="134" t="s">
        <v>1320</v>
      </c>
      <c r="E87" s="135"/>
      <c r="F87" s="134" t="str">
        <f t="shared" si="13"/>
        <v>ckg:Context Type (ckgr9)</v>
      </c>
      <c r="G87" s="134" t="s">
        <v>24</v>
      </c>
      <c r="H87" s="134" t="s">
        <v>25</v>
      </c>
      <c r="I87" s="137" t="str">
        <f t="shared" si="10"/>
        <v>Provenance (ckgP1)</v>
      </c>
      <c r="J87" s="75" t="s">
        <v>152</v>
      </c>
      <c r="K87" s="75" t="s">
        <v>153</v>
      </c>
      <c r="L87" s="23"/>
    </row>
    <row r="88">
      <c r="A88" s="77" t="str">
        <f t="shared" si="11"/>
        <v>Q16WDK4a-87</v>
      </c>
      <c r="B88" s="78" t="s">
        <v>1322</v>
      </c>
      <c r="C88" s="78" t="str">
        <f t="shared" si="12"/>
        <v>Canada'@en (Q16)</v>
      </c>
      <c r="D88" s="78" t="s">
        <v>1199</v>
      </c>
      <c r="E88" s="79" t="s">
        <v>1200</v>
      </c>
      <c r="F88" s="78" t="str">
        <f t="shared" si="13"/>
        <v>head of government'@en (P6)</v>
      </c>
      <c r="G88" s="78" t="s">
        <v>803</v>
      </c>
      <c r="H88" s="79" t="s">
        <v>1302</v>
      </c>
      <c r="I88" s="81" t="str">
        <f t="shared" si="10"/>
        <v>William Lyon Mackenzie King'@en (Q128633)</v>
      </c>
      <c r="J88" s="75" t="s">
        <v>1303</v>
      </c>
      <c r="K88" s="82" t="s">
        <v>1304</v>
      </c>
    </row>
    <row r="89">
      <c r="A89" s="105" t="str">
        <f t="shared" si="11"/>
        <v>Q16WDK4a-88</v>
      </c>
      <c r="B89" s="106" t="s">
        <v>1323</v>
      </c>
      <c r="C89" s="106" t="str">
        <f t="shared" si="12"/>
        <v>Q16WDK4a-87</v>
      </c>
      <c r="D89" s="106" t="s">
        <v>1322</v>
      </c>
      <c r="E89" s="120"/>
      <c r="F89" s="106" t="str">
        <f t="shared" si="13"/>
        <v>start time'@en (P580)</v>
      </c>
      <c r="G89" s="106" t="s">
        <v>143</v>
      </c>
      <c r="H89" s="107" t="s">
        <v>455</v>
      </c>
      <c r="I89" s="109" t="str">
        <f t="shared" si="10"/>
        <v>^1921-12-29T00:00:00Z/11</v>
      </c>
      <c r="J89" s="75" t="s">
        <v>1324</v>
      </c>
      <c r="L89" s="16" t="s">
        <v>21</v>
      </c>
    </row>
    <row r="90">
      <c r="A90" s="128" t="str">
        <f t="shared" si="11"/>
        <v>Q16WDK4a-89</v>
      </c>
      <c r="B90" s="129" t="s">
        <v>1325</v>
      </c>
      <c r="C90" s="129" t="str">
        <f t="shared" si="12"/>
        <v>Q16WDK4a-88</v>
      </c>
      <c r="D90" s="129" t="s">
        <v>1323</v>
      </c>
      <c r="E90" s="130"/>
      <c r="F90" s="129" t="str">
        <f t="shared" si="13"/>
        <v>ckg:Context Type (ckgr9)</v>
      </c>
      <c r="G90" s="129" t="s">
        <v>24</v>
      </c>
      <c r="H90" s="129" t="s">
        <v>25</v>
      </c>
      <c r="I90" s="132" t="str">
        <f t="shared" si="10"/>
        <v>Temporal (ckgT1)</v>
      </c>
      <c r="J90" s="75" t="s">
        <v>26</v>
      </c>
      <c r="K90" s="75" t="s">
        <v>27</v>
      </c>
      <c r="L90" s="36"/>
    </row>
    <row r="91">
      <c r="A91" s="105" t="str">
        <f t="shared" si="11"/>
        <v>Q16WDK4a-90</v>
      </c>
      <c r="B91" s="106" t="s">
        <v>1326</v>
      </c>
      <c r="C91" s="106" t="str">
        <f t="shared" si="12"/>
        <v>Q16WDK4a-87</v>
      </c>
      <c r="D91" s="106" t="s">
        <v>1322</v>
      </c>
      <c r="E91" s="120"/>
      <c r="F91" s="106" t="str">
        <f t="shared" si="13"/>
        <v>end time'@en (P582)</v>
      </c>
      <c r="G91" s="106" t="s">
        <v>474</v>
      </c>
      <c r="H91" s="107" t="s">
        <v>1217</v>
      </c>
      <c r="I91" s="109" t="str">
        <f t="shared" si="10"/>
        <v>^1926-06-28T00:00:00Z/11</v>
      </c>
      <c r="J91" s="75" t="s">
        <v>1327</v>
      </c>
      <c r="L91" s="36"/>
    </row>
    <row r="92">
      <c r="A92" s="128" t="str">
        <f t="shared" si="11"/>
        <v>Q16WDK4a-91</v>
      </c>
      <c r="B92" s="129" t="s">
        <v>1328</v>
      </c>
      <c r="C92" s="129" t="str">
        <f t="shared" si="12"/>
        <v>Q16WDK4a-90</v>
      </c>
      <c r="D92" s="129" t="s">
        <v>1326</v>
      </c>
      <c r="E92" s="130"/>
      <c r="F92" s="129" t="str">
        <f t="shared" si="13"/>
        <v>ckg:Context Type (ckgr9)</v>
      </c>
      <c r="G92" s="129" t="s">
        <v>24</v>
      </c>
      <c r="H92" s="129" t="s">
        <v>25</v>
      </c>
      <c r="I92" s="132" t="str">
        <f t="shared" si="10"/>
        <v>Temporal (ckgT1)</v>
      </c>
      <c r="J92" s="75" t="s">
        <v>26</v>
      </c>
      <c r="K92" s="75" t="s">
        <v>27</v>
      </c>
      <c r="L92" s="36"/>
    </row>
    <row r="93">
      <c r="A93" s="83" t="str">
        <f t="shared" si="11"/>
        <v>Q16WDK4a-92</v>
      </c>
      <c r="B93" s="84" t="s">
        <v>1329</v>
      </c>
      <c r="C93" s="84" t="str">
        <f t="shared" si="12"/>
        <v>Q16WDK4a-87</v>
      </c>
      <c r="D93" s="84" t="s">
        <v>1322</v>
      </c>
      <c r="E93" s="85"/>
      <c r="F93" s="84" t="str">
        <f t="shared" si="13"/>
        <v>statement is subject of'@en (P805)</v>
      </c>
      <c r="G93" s="84" t="s">
        <v>274</v>
      </c>
      <c r="H93" s="87" t="s">
        <v>1208</v>
      </c>
      <c r="I93" s="88" t="str">
        <f t="shared" si="10"/>
        <v>unknown</v>
      </c>
      <c r="J93" s="75" t="s">
        <v>20</v>
      </c>
      <c r="L93" s="36"/>
    </row>
    <row r="94">
      <c r="A94" s="133" t="str">
        <f t="shared" si="11"/>
        <v>Q16WDK4a-93</v>
      </c>
      <c r="B94" s="134" t="s">
        <v>1330</v>
      </c>
      <c r="C94" s="134" t="str">
        <f t="shared" si="12"/>
        <v>Q16WDK4a-92</v>
      </c>
      <c r="D94" s="134" t="s">
        <v>1329</v>
      </c>
      <c r="E94" s="135"/>
      <c r="F94" s="134" t="str">
        <f t="shared" si="13"/>
        <v>ckg:Context Type (ckgr9)</v>
      </c>
      <c r="G94" s="134" t="s">
        <v>24</v>
      </c>
      <c r="H94" s="134" t="s">
        <v>25</v>
      </c>
      <c r="I94" s="137" t="str">
        <f t="shared" si="10"/>
        <v>Provenance (ckgP1)</v>
      </c>
      <c r="J94" s="75" t="s">
        <v>152</v>
      </c>
      <c r="K94" s="75" t="s">
        <v>153</v>
      </c>
      <c r="L94" s="23"/>
    </row>
    <row r="95">
      <c r="A95" s="77" t="str">
        <f t="shared" si="11"/>
        <v>Q16WDK4a-94</v>
      </c>
      <c r="B95" s="78" t="s">
        <v>1331</v>
      </c>
      <c r="C95" s="78" t="str">
        <f t="shared" si="12"/>
        <v>Canada'@en (Q16)</v>
      </c>
      <c r="D95" s="78" t="s">
        <v>1199</v>
      </c>
      <c r="E95" s="79" t="s">
        <v>1200</v>
      </c>
      <c r="F95" s="78" t="str">
        <f t="shared" si="13"/>
        <v>head of government'@en (P6)</v>
      </c>
      <c r="G95" s="78" t="s">
        <v>803</v>
      </c>
      <c r="H95" s="79" t="s">
        <v>1302</v>
      </c>
      <c r="I95" s="81" t="str">
        <f t="shared" si="10"/>
        <v>the man'@en (Q128702)</v>
      </c>
      <c r="J95" s="75" t="s">
        <v>1332</v>
      </c>
      <c r="K95" s="82" t="s">
        <v>1333</v>
      </c>
    </row>
    <row r="96">
      <c r="A96" s="105" t="str">
        <f t="shared" si="11"/>
        <v>Q16WDK4a-95</v>
      </c>
      <c r="B96" s="106" t="s">
        <v>1334</v>
      </c>
      <c r="C96" s="106" t="str">
        <f t="shared" si="12"/>
        <v>Q16WDK4a-94</v>
      </c>
      <c r="D96" s="106" t="s">
        <v>1331</v>
      </c>
      <c r="E96" s="120"/>
      <c r="F96" s="106" t="str">
        <f t="shared" si="13"/>
        <v>start time'@en (P580)</v>
      </c>
      <c r="G96" s="106" t="s">
        <v>143</v>
      </c>
      <c r="H96" s="107" t="s">
        <v>455</v>
      </c>
      <c r="I96" s="109" t="str">
        <f t="shared" si="10"/>
        <v>^1867-07-01T00:00:00Z/11</v>
      </c>
      <c r="J96" s="75" t="s">
        <v>1214</v>
      </c>
      <c r="L96" s="16" t="s">
        <v>21</v>
      </c>
    </row>
    <row r="97">
      <c r="A97" s="128" t="str">
        <f t="shared" si="11"/>
        <v>Q16WDK4a-96</v>
      </c>
      <c r="B97" s="129" t="s">
        <v>1335</v>
      </c>
      <c r="C97" s="129" t="str">
        <f t="shared" si="12"/>
        <v>Q16WDK4a-95</v>
      </c>
      <c r="D97" s="129" t="s">
        <v>1334</v>
      </c>
      <c r="E97" s="130"/>
      <c r="F97" s="129" t="str">
        <f t="shared" si="13"/>
        <v>ckg:Context Type (ckgr9)</v>
      </c>
      <c r="G97" s="129" t="s">
        <v>24</v>
      </c>
      <c r="H97" s="129" t="s">
        <v>25</v>
      </c>
      <c r="I97" s="132" t="str">
        <f t="shared" si="10"/>
        <v>Temporal (ckgT1)</v>
      </c>
      <c r="J97" s="75" t="s">
        <v>26</v>
      </c>
      <c r="K97" s="75" t="s">
        <v>27</v>
      </c>
      <c r="L97" s="36"/>
    </row>
    <row r="98">
      <c r="A98" s="105" t="str">
        <f t="shared" si="11"/>
        <v>Q16WDK4a-97</v>
      </c>
      <c r="B98" s="106" t="s">
        <v>1336</v>
      </c>
      <c r="C98" s="106" t="str">
        <f t="shared" si="12"/>
        <v>Q16WDK4a-94</v>
      </c>
      <c r="D98" s="106" t="s">
        <v>1331</v>
      </c>
      <c r="E98" s="120"/>
      <c r="F98" s="106" t="str">
        <f t="shared" si="13"/>
        <v>end time'@en (P582)</v>
      </c>
      <c r="G98" s="106" t="s">
        <v>474</v>
      </c>
      <c r="H98" s="107" t="s">
        <v>1217</v>
      </c>
      <c r="I98" s="109" t="str">
        <f t="shared" si="10"/>
        <v>^1873-11-05T00:00:00Z/11</v>
      </c>
      <c r="J98" s="75" t="s">
        <v>1337</v>
      </c>
      <c r="L98" s="36"/>
    </row>
    <row r="99">
      <c r="A99" s="128" t="str">
        <f t="shared" si="11"/>
        <v>Q16WDK4a-98</v>
      </c>
      <c r="B99" s="129" t="s">
        <v>1338</v>
      </c>
      <c r="C99" s="129" t="str">
        <f t="shared" si="12"/>
        <v>Q16WDK4a-97</v>
      </c>
      <c r="D99" s="129" t="s">
        <v>1336</v>
      </c>
      <c r="E99" s="130"/>
      <c r="F99" s="129" t="str">
        <f t="shared" si="13"/>
        <v>ckg:Context Type (ckgr9)</v>
      </c>
      <c r="G99" s="129" t="s">
        <v>24</v>
      </c>
      <c r="H99" s="129" t="s">
        <v>25</v>
      </c>
      <c r="I99" s="132" t="str">
        <f t="shared" si="10"/>
        <v>Temporal (ckgT1)</v>
      </c>
      <c r="J99" s="75" t="s">
        <v>26</v>
      </c>
      <c r="K99" s="75" t="s">
        <v>27</v>
      </c>
      <c r="L99" s="36"/>
    </row>
    <row r="100">
      <c r="A100" s="83" t="str">
        <f t="shared" si="11"/>
        <v>Q16WDK4a-99</v>
      </c>
      <c r="B100" s="84" t="s">
        <v>1339</v>
      </c>
      <c r="C100" s="84" t="str">
        <f t="shared" si="12"/>
        <v>Q16WDK4a-94</v>
      </c>
      <c r="D100" s="84" t="s">
        <v>1331</v>
      </c>
      <c r="E100" s="85"/>
      <c r="F100" s="84" t="str">
        <f t="shared" si="13"/>
        <v>statement is subject of'@en (P805)</v>
      </c>
      <c r="G100" s="84" t="s">
        <v>274</v>
      </c>
      <c r="H100" s="87" t="s">
        <v>1208</v>
      </c>
      <c r="I100" s="88" t="str">
        <f t="shared" si="10"/>
        <v>unknown</v>
      </c>
      <c r="J100" s="75" t="s">
        <v>20</v>
      </c>
      <c r="L100" s="36"/>
    </row>
    <row r="101">
      <c r="A101" s="133" t="str">
        <f t="shared" si="11"/>
        <v>Q16WDK4a-100</v>
      </c>
      <c r="B101" s="134" t="s">
        <v>1340</v>
      </c>
      <c r="C101" s="134" t="str">
        <f t="shared" si="12"/>
        <v>Q16WDK4a-99</v>
      </c>
      <c r="D101" s="134" t="s">
        <v>1339</v>
      </c>
      <c r="E101" s="135"/>
      <c r="F101" s="134" t="str">
        <f t="shared" si="13"/>
        <v>ckg:Context Type (ckgr9)</v>
      </c>
      <c r="G101" s="134" t="s">
        <v>24</v>
      </c>
      <c r="H101" s="134" t="s">
        <v>25</v>
      </c>
      <c r="I101" s="137" t="str">
        <f t="shared" si="10"/>
        <v>Provenance (ckgP1)</v>
      </c>
      <c r="J101" s="75" t="s">
        <v>152</v>
      </c>
      <c r="K101" s="75" t="s">
        <v>153</v>
      </c>
      <c r="L101" s="23"/>
    </row>
    <row r="102">
      <c r="A102" s="77" t="str">
        <f t="shared" si="11"/>
        <v>Q16WDK4a-101</v>
      </c>
      <c r="B102" s="78" t="s">
        <v>1341</v>
      </c>
      <c r="C102" s="78" t="str">
        <f t="shared" si="12"/>
        <v>Canada'@en (Q16)</v>
      </c>
      <c r="D102" s="78" t="s">
        <v>1199</v>
      </c>
      <c r="E102" s="79" t="s">
        <v>1200</v>
      </c>
      <c r="F102" s="78" t="str">
        <f t="shared" si="13"/>
        <v>head of government'@en (P6)</v>
      </c>
      <c r="G102" s="78" t="s">
        <v>803</v>
      </c>
      <c r="H102" s="79" t="s">
        <v>1302</v>
      </c>
      <c r="I102" s="81" t="str">
        <f t="shared" si="10"/>
        <v>Alexander Mackenzie'@en (Q128708)</v>
      </c>
      <c r="J102" s="75" t="s">
        <v>1342</v>
      </c>
      <c r="K102" s="82" t="s">
        <v>1343</v>
      </c>
    </row>
    <row r="103">
      <c r="A103" s="105" t="str">
        <f t="shared" si="11"/>
        <v>Q16WDK4a-102</v>
      </c>
      <c r="B103" s="106" t="s">
        <v>1344</v>
      </c>
      <c r="C103" s="106" t="str">
        <f t="shared" si="12"/>
        <v>Q16WDK4a-101</v>
      </c>
      <c r="D103" s="106" t="s">
        <v>1341</v>
      </c>
      <c r="E103" s="120"/>
      <c r="F103" s="106" t="str">
        <f t="shared" si="13"/>
        <v>start time'@en (P580)</v>
      </c>
      <c r="G103" s="106" t="s">
        <v>143</v>
      </c>
      <c r="H103" s="107" t="s">
        <v>455</v>
      </c>
      <c r="I103" s="109" t="str">
        <f t="shared" si="10"/>
        <v>^1873-11-07T00:00:00Z/11</v>
      </c>
      <c r="J103" s="75" t="s">
        <v>1345</v>
      </c>
      <c r="L103" s="16" t="s">
        <v>21</v>
      </c>
    </row>
    <row r="104">
      <c r="A104" s="128" t="str">
        <f t="shared" si="11"/>
        <v>Q16WDK4a-103</v>
      </c>
      <c r="B104" s="129" t="s">
        <v>1346</v>
      </c>
      <c r="C104" s="129" t="str">
        <f t="shared" si="12"/>
        <v>Q16WDK4a-102</v>
      </c>
      <c r="D104" s="129" t="s">
        <v>1344</v>
      </c>
      <c r="E104" s="130"/>
      <c r="F104" s="129" t="str">
        <f t="shared" si="13"/>
        <v>ckg:Context Type (ckgr9)</v>
      </c>
      <c r="G104" s="129" t="s">
        <v>24</v>
      </c>
      <c r="H104" s="129" t="s">
        <v>25</v>
      </c>
      <c r="I104" s="132" t="str">
        <f t="shared" si="10"/>
        <v>Temporal (ckgT1)</v>
      </c>
      <c r="J104" s="75" t="s">
        <v>26</v>
      </c>
      <c r="K104" s="75" t="s">
        <v>27</v>
      </c>
      <c r="L104" s="36"/>
    </row>
    <row r="105">
      <c r="A105" s="105" t="str">
        <f t="shared" si="11"/>
        <v>Q16WDK4a-104</v>
      </c>
      <c r="B105" s="106" t="s">
        <v>1347</v>
      </c>
      <c r="C105" s="106" t="str">
        <f t="shared" si="12"/>
        <v>Q16WDK4a-101</v>
      </c>
      <c r="D105" s="106" t="s">
        <v>1341</v>
      </c>
      <c r="E105" s="120"/>
      <c r="F105" s="106" t="str">
        <f t="shared" si="13"/>
        <v>end time'@en (P582)</v>
      </c>
      <c r="G105" s="106" t="s">
        <v>474</v>
      </c>
      <c r="H105" s="107" t="s">
        <v>1217</v>
      </c>
      <c r="I105" s="109" t="str">
        <f t="shared" si="10"/>
        <v>^1878-10-08T00:00:00Z/11</v>
      </c>
      <c r="J105" s="75" t="s">
        <v>1348</v>
      </c>
      <c r="L105" s="36"/>
    </row>
    <row r="106">
      <c r="A106" s="128" t="str">
        <f t="shared" si="11"/>
        <v>Q16WDK4a-105</v>
      </c>
      <c r="B106" s="129" t="s">
        <v>1349</v>
      </c>
      <c r="C106" s="129" t="str">
        <f t="shared" si="12"/>
        <v>Q16WDK4a-104</v>
      </c>
      <c r="D106" s="129" t="s">
        <v>1347</v>
      </c>
      <c r="E106" s="130"/>
      <c r="F106" s="129" t="str">
        <f t="shared" si="13"/>
        <v>ckg:Context Type (ckgr9)</v>
      </c>
      <c r="G106" s="129" t="s">
        <v>24</v>
      </c>
      <c r="H106" s="129" t="s">
        <v>25</v>
      </c>
      <c r="I106" s="132" t="str">
        <f t="shared" si="10"/>
        <v>Temporal (ckgT1)</v>
      </c>
      <c r="J106" s="75" t="s">
        <v>26</v>
      </c>
      <c r="K106" s="75" t="s">
        <v>27</v>
      </c>
      <c r="L106" s="36"/>
    </row>
    <row r="107">
      <c r="A107" s="83" t="str">
        <f t="shared" si="11"/>
        <v>Q16WDK4a-106</v>
      </c>
      <c r="B107" s="84" t="s">
        <v>1350</v>
      </c>
      <c r="C107" s="84" t="str">
        <f t="shared" si="12"/>
        <v>Q16WDK4a-101</v>
      </c>
      <c r="D107" s="84" t="s">
        <v>1341</v>
      </c>
      <c r="E107" s="85"/>
      <c r="F107" s="84" t="str">
        <f t="shared" si="13"/>
        <v>statement is subject of'@en (P805)</v>
      </c>
      <c r="G107" s="84" t="s">
        <v>274</v>
      </c>
      <c r="H107" s="87" t="s">
        <v>1208</v>
      </c>
      <c r="I107" s="88" t="str">
        <f t="shared" si="10"/>
        <v>unknown</v>
      </c>
      <c r="J107" s="75" t="s">
        <v>20</v>
      </c>
      <c r="L107" s="36"/>
    </row>
    <row r="108">
      <c r="A108" s="133" t="str">
        <f t="shared" si="11"/>
        <v>Q16WDK4a-107</v>
      </c>
      <c r="B108" s="134" t="s">
        <v>1351</v>
      </c>
      <c r="C108" s="134" t="str">
        <f t="shared" si="12"/>
        <v>Q16WDK4a-106</v>
      </c>
      <c r="D108" s="134" t="s">
        <v>1350</v>
      </c>
      <c r="E108" s="135"/>
      <c r="F108" s="134" t="str">
        <f t="shared" si="13"/>
        <v>ckg:Context Type (ckgr9)</v>
      </c>
      <c r="G108" s="134" t="s">
        <v>24</v>
      </c>
      <c r="H108" s="134" t="s">
        <v>25</v>
      </c>
      <c r="I108" s="137" t="str">
        <f t="shared" si="10"/>
        <v>Provenance (ckgP1)</v>
      </c>
      <c r="J108" s="75" t="s">
        <v>152</v>
      </c>
      <c r="K108" s="75" t="s">
        <v>153</v>
      </c>
      <c r="L108" s="23"/>
    </row>
    <row r="109">
      <c r="A109" s="77" t="str">
        <f t="shared" si="11"/>
        <v>Q16WDK4a-108</v>
      </c>
      <c r="B109" s="78" t="s">
        <v>1352</v>
      </c>
      <c r="C109" s="78" t="str">
        <f t="shared" si="12"/>
        <v>Canada'@en (Q16)</v>
      </c>
      <c r="D109" s="78" t="s">
        <v>1199</v>
      </c>
      <c r="E109" s="79" t="s">
        <v>1200</v>
      </c>
      <c r="F109" s="78" t="str">
        <f t="shared" si="13"/>
        <v>head of government'@en (P6)</v>
      </c>
      <c r="G109" s="78" t="s">
        <v>803</v>
      </c>
      <c r="H109" s="79" t="s">
        <v>1302</v>
      </c>
      <c r="I109" s="81" t="str">
        <f t="shared" si="10"/>
        <v>Stephen Harper'@en (Q206)</v>
      </c>
      <c r="J109" s="75" t="s">
        <v>1353</v>
      </c>
      <c r="K109" s="82" t="s">
        <v>1354</v>
      </c>
    </row>
    <row r="110">
      <c r="A110" s="105" t="str">
        <f t="shared" si="11"/>
        <v>Q16WDK4a-109</v>
      </c>
      <c r="B110" s="106" t="s">
        <v>1355</v>
      </c>
      <c r="C110" s="106" t="str">
        <f t="shared" si="12"/>
        <v>Q16WDK4a-108</v>
      </c>
      <c r="D110" s="106" t="s">
        <v>1352</v>
      </c>
      <c r="E110" s="120"/>
      <c r="F110" s="106" t="str">
        <f t="shared" si="13"/>
        <v>start time'@en (P580)</v>
      </c>
      <c r="G110" s="106" t="s">
        <v>143</v>
      </c>
      <c r="H110" s="107" t="s">
        <v>455</v>
      </c>
      <c r="I110" s="109" t="str">
        <f t="shared" si="10"/>
        <v>^2006-02-06T00:00:00Z/11</v>
      </c>
      <c r="J110" s="75" t="s">
        <v>1356</v>
      </c>
      <c r="L110" s="16" t="s">
        <v>21</v>
      </c>
    </row>
    <row r="111">
      <c r="A111" s="128" t="str">
        <f t="shared" si="11"/>
        <v>Q16WDK4a-110</v>
      </c>
      <c r="B111" s="129" t="s">
        <v>1357</v>
      </c>
      <c r="C111" s="129" t="str">
        <f t="shared" si="12"/>
        <v>Q16WDK4a-109</v>
      </c>
      <c r="D111" s="129" t="s">
        <v>1355</v>
      </c>
      <c r="E111" s="130"/>
      <c r="F111" s="129" t="str">
        <f t="shared" si="13"/>
        <v>ckg:Context Type (ckgr9)</v>
      </c>
      <c r="G111" s="129" t="s">
        <v>24</v>
      </c>
      <c r="H111" s="129" t="s">
        <v>25</v>
      </c>
      <c r="I111" s="132" t="str">
        <f t="shared" si="10"/>
        <v>Temporal (ckgT1)</v>
      </c>
      <c r="J111" s="75" t="s">
        <v>26</v>
      </c>
      <c r="K111" s="75" t="s">
        <v>27</v>
      </c>
      <c r="L111" s="36"/>
    </row>
    <row r="112">
      <c r="A112" s="105" t="str">
        <f t="shared" si="11"/>
        <v>Q16WDK4a-111</v>
      </c>
      <c r="B112" s="106" t="s">
        <v>1358</v>
      </c>
      <c r="C112" s="106" t="str">
        <f t="shared" si="12"/>
        <v>Q16WDK4a-108</v>
      </c>
      <c r="D112" s="106" t="s">
        <v>1352</v>
      </c>
      <c r="E112" s="120"/>
      <c r="F112" s="106" t="str">
        <f t="shared" si="13"/>
        <v>end time'@en (P582)</v>
      </c>
      <c r="G112" s="106" t="s">
        <v>474</v>
      </c>
      <c r="H112" s="107" t="s">
        <v>1217</v>
      </c>
      <c r="I112" s="109" t="str">
        <f t="shared" si="10"/>
        <v>^2015-11-03T00:00:00Z/11</v>
      </c>
      <c r="J112" s="75" t="s">
        <v>1359</v>
      </c>
      <c r="L112" s="36"/>
    </row>
    <row r="113">
      <c r="A113" s="128" t="str">
        <f t="shared" si="11"/>
        <v>Q16WDK4a-112</v>
      </c>
      <c r="B113" s="129" t="s">
        <v>1360</v>
      </c>
      <c r="C113" s="129" t="str">
        <f t="shared" si="12"/>
        <v>Q16WDK4a-111</v>
      </c>
      <c r="D113" s="129" t="s">
        <v>1358</v>
      </c>
      <c r="E113" s="130"/>
      <c r="F113" s="129" t="str">
        <f t="shared" si="13"/>
        <v>ckg:Context Type (ckgr9)</v>
      </c>
      <c r="G113" s="129" t="s">
        <v>24</v>
      </c>
      <c r="H113" s="129" t="s">
        <v>25</v>
      </c>
      <c r="I113" s="132" t="str">
        <f t="shared" si="10"/>
        <v>Temporal (ckgT1)</v>
      </c>
      <c r="J113" s="75" t="s">
        <v>26</v>
      </c>
      <c r="K113" s="75" t="s">
        <v>27</v>
      </c>
      <c r="L113" s="36"/>
    </row>
    <row r="114">
      <c r="A114" s="83" t="str">
        <f t="shared" si="11"/>
        <v>Q16WDK4a-113</v>
      </c>
      <c r="B114" s="84" t="s">
        <v>1361</v>
      </c>
      <c r="C114" s="84" t="str">
        <f t="shared" si="12"/>
        <v>Q16WDK4a-108</v>
      </c>
      <c r="D114" s="84" t="s">
        <v>1352</v>
      </c>
      <c r="E114" s="85"/>
      <c r="F114" s="84" t="str">
        <f t="shared" si="13"/>
        <v>statement is subject of'@en (P805)</v>
      </c>
      <c r="G114" s="84" t="s">
        <v>274</v>
      </c>
      <c r="H114" s="87" t="s">
        <v>1208</v>
      </c>
      <c r="I114" s="88" t="str">
        <f t="shared" si="10"/>
        <v>unknown</v>
      </c>
      <c r="J114" s="75" t="s">
        <v>20</v>
      </c>
      <c r="L114" s="36"/>
    </row>
    <row r="115">
      <c r="A115" s="133" t="str">
        <f t="shared" si="11"/>
        <v>Q16WDK4a-114</v>
      </c>
      <c r="B115" s="134" t="s">
        <v>1362</v>
      </c>
      <c r="C115" s="134" t="str">
        <f t="shared" si="12"/>
        <v>Q16WDK4a-113</v>
      </c>
      <c r="D115" s="134" t="s">
        <v>1361</v>
      </c>
      <c r="E115" s="135"/>
      <c r="F115" s="134" t="str">
        <f t="shared" si="13"/>
        <v>ckg:Context Type (ckgr9)</v>
      </c>
      <c r="G115" s="134" t="s">
        <v>24</v>
      </c>
      <c r="H115" s="134" t="s">
        <v>25</v>
      </c>
      <c r="I115" s="137" t="str">
        <f t="shared" si="10"/>
        <v>Provenance (ckgP1)</v>
      </c>
      <c r="J115" s="75" t="s">
        <v>152</v>
      </c>
      <c r="K115" s="75" t="s">
        <v>153</v>
      </c>
      <c r="L115" s="23"/>
    </row>
    <row r="116">
      <c r="A116" s="77" t="str">
        <f t="shared" si="11"/>
        <v>Q16WDK4a-115</v>
      </c>
      <c r="B116" s="78" t="s">
        <v>1363</v>
      </c>
      <c r="C116" s="78" t="str">
        <f t="shared" si="12"/>
        <v>Canada'@en (Q16)</v>
      </c>
      <c r="D116" s="78" t="s">
        <v>1199</v>
      </c>
      <c r="E116" s="79" t="s">
        <v>1200</v>
      </c>
      <c r="F116" s="78" t="str">
        <f t="shared" si="13"/>
        <v>head of government'@en (P6)</v>
      </c>
      <c r="G116" s="78" t="s">
        <v>803</v>
      </c>
      <c r="H116" s="79" t="s">
        <v>1302</v>
      </c>
      <c r="I116" s="81" t="str">
        <f t="shared" si="10"/>
        <v>Justin Trudeau'@en (Q3099714)</v>
      </c>
      <c r="J116" s="75" t="s">
        <v>1364</v>
      </c>
      <c r="K116" s="82" t="s">
        <v>1365</v>
      </c>
    </row>
    <row r="117">
      <c r="A117" s="105" t="str">
        <f t="shared" si="11"/>
        <v>Q16WDK4a-116</v>
      </c>
      <c r="B117" s="106" t="s">
        <v>1366</v>
      </c>
      <c r="C117" s="106" t="str">
        <f t="shared" si="12"/>
        <v>Q16WDK4a-115</v>
      </c>
      <c r="D117" s="106" t="s">
        <v>1363</v>
      </c>
      <c r="E117" s="120"/>
      <c r="F117" s="106" t="str">
        <f t="shared" si="13"/>
        <v>start time'@en (P580)</v>
      </c>
      <c r="G117" s="106" t="s">
        <v>143</v>
      </c>
      <c r="H117" s="107" t="s">
        <v>455</v>
      </c>
      <c r="I117" s="109" t="str">
        <f t="shared" si="10"/>
        <v>^2015-11-04T00:00:00Z/11</v>
      </c>
      <c r="J117" s="75" t="s">
        <v>1367</v>
      </c>
      <c r="L117" s="16" t="s">
        <v>21</v>
      </c>
    </row>
    <row r="118">
      <c r="A118" s="128" t="str">
        <f t="shared" si="11"/>
        <v>Q16WDK4a-117</v>
      </c>
      <c r="B118" s="129" t="s">
        <v>1368</v>
      </c>
      <c r="C118" s="129" t="str">
        <f t="shared" si="12"/>
        <v>Q16WDK4a-116</v>
      </c>
      <c r="D118" s="129" t="s">
        <v>1366</v>
      </c>
      <c r="E118" s="130"/>
      <c r="F118" s="129" t="str">
        <f t="shared" si="13"/>
        <v>ckg:Context Type (ckgr9)</v>
      </c>
      <c r="G118" s="129" t="s">
        <v>24</v>
      </c>
      <c r="H118" s="129" t="s">
        <v>25</v>
      </c>
      <c r="I118" s="132" t="str">
        <f t="shared" si="10"/>
        <v>Temporal (ckgT1)</v>
      </c>
      <c r="J118" s="75" t="s">
        <v>26</v>
      </c>
      <c r="K118" s="75" t="s">
        <v>27</v>
      </c>
      <c r="L118" s="36"/>
    </row>
    <row r="119">
      <c r="A119" s="83" t="str">
        <f t="shared" si="11"/>
        <v>Q16WDK4a-118</v>
      </c>
      <c r="B119" s="84" t="s">
        <v>1369</v>
      </c>
      <c r="C119" s="84" t="str">
        <f t="shared" si="12"/>
        <v>Q16WDK4a-115</v>
      </c>
      <c r="D119" s="84" t="s">
        <v>1363</v>
      </c>
      <c r="E119" s="85"/>
      <c r="F119" s="84" t="str">
        <f t="shared" si="13"/>
        <v>statement is subject of'@en (P805)</v>
      </c>
      <c r="G119" s="84" t="s">
        <v>274</v>
      </c>
      <c r="H119" s="87" t="s">
        <v>1208</v>
      </c>
      <c r="I119" s="88" t="str">
        <f t="shared" si="10"/>
        <v>unknown</v>
      </c>
      <c r="J119" s="75" t="s">
        <v>20</v>
      </c>
      <c r="L119" s="36"/>
    </row>
    <row r="120">
      <c r="A120" s="133" t="str">
        <f t="shared" si="11"/>
        <v>Q16WDK4a-119</v>
      </c>
      <c r="B120" s="134" t="s">
        <v>1370</v>
      </c>
      <c r="C120" s="134" t="str">
        <f t="shared" si="12"/>
        <v>Q16WDK4a-118</v>
      </c>
      <c r="D120" s="134" t="s">
        <v>1369</v>
      </c>
      <c r="E120" s="135"/>
      <c r="F120" s="134" t="str">
        <f t="shared" si="13"/>
        <v>ckg:Context Type (ckgr9)</v>
      </c>
      <c r="G120" s="134" t="s">
        <v>24</v>
      </c>
      <c r="H120" s="134" t="s">
        <v>25</v>
      </c>
      <c r="I120" s="137" t="str">
        <f t="shared" si="10"/>
        <v>Provenance (ckgP1)</v>
      </c>
      <c r="J120" s="75" t="s">
        <v>152</v>
      </c>
      <c r="K120" s="75" t="s">
        <v>153</v>
      </c>
      <c r="L120" s="23"/>
    </row>
    <row r="124">
      <c r="A124" s="75"/>
      <c r="B124" s="75" t="s">
        <v>1371</v>
      </c>
    </row>
  </sheetData>
  <autoFilter ref="$A$1:$I$1001"/>
  <mergeCells count="16">
    <mergeCell ref="L3:L6"/>
    <mergeCell ref="L8:L11"/>
    <mergeCell ref="L15:L22"/>
    <mergeCell ref="L24:L33"/>
    <mergeCell ref="L35:L42"/>
    <mergeCell ref="L44:L51"/>
    <mergeCell ref="L53:L60"/>
    <mergeCell ref="L110:L115"/>
    <mergeCell ref="L117:L120"/>
    <mergeCell ref="L62:L67"/>
    <mergeCell ref="L70:L73"/>
    <mergeCell ref="L75:L80"/>
    <mergeCell ref="L82:L87"/>
    <mergeCell ref="L89:L94"/>
    <mergeCell ref="L96:L101"/>
    <mergeCell ref="L103:L10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33.75"/>
    <col customWidth="1" min="3" max="3" width="33.5"/>
    <col hidden="1" min="4" max="5" width="12.63"/>
    <col customWidth="1" min="6" max="6" width="24.13"/>
    <col hidden="1" min="7" max="8" width="12.63"/>
    <col customWidth="1" min="9" max="9" width="31.0"/>
    <col hidden="1" min="10" max="10" width="12.63"/>
    <col customWidth="1" hidden="1" min="11" max="11" width="22.88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>
      <c r="A2" s="45" t="str">
        <f t="shared" ref="A2:A16" si="1">CONCATENATE("Q974WD-",ROW()-1)</f>
        <v>Q974WD-1</v>
      </c>
      <c r="B2" s="4" t="s">
        <v>74</v>
      </c>
      <c r="C2" s="5" t="str">
        <f t="shared" ref="C2:C16" si="2">IF(E2&lt;&gt;"", CONCATENATE(E2, " (", D2, ")"), CONCATENATE("Q974WD-",MATCH(D2, $B$1:$B$16, 0)-1))</f>
        <v>Democratic Republic of the Congo (Q974)</v>
      </c>
      <c r="D2" s="4" t="s">
        <v>75</v>
      </c>
      <c r="E2" s="6" t="s">
        <v>76</v>
      </c>
      <c r="F2" s="4" t="str">
        <f t="shared" ref="F2:F16" si="3">CONCATENATE(H2, " (", G2, ")")</f>
        <v>geoshape (P3896)</v>
      </c>
      <c r="G2" s="4" t="s">
        <v>14</v>
      </c>
      <c r="H2" s="6" t="s">
        <v>15</v>
      </c>
      <c r="I2" s="7" t="str">
        <f t="shared" ref="I2:I16" si="4">IF(K2&lt;&gt;"", CONCATENATE(K2, " (", J2, ")"), J2)</f>
        <v>Data:DR Congo.map</v>
      </c>
      <c r="J2" s="1" t="s">
        <v>77</v>
      </c>
      <c r="K2" s="2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1" t="str">
        <f t="shared" si="1"/>
        <v>Q974WD-2</v>
      </c>
      <c r="B3" s="12" t="s">
        <v>78</v>
      </c>
      <c r="C3" s="13" t="str">
        <f t="shared" si="2"/>
        <v>Q974WD-1</v>
      </c>
      <c r="D3" s="12" t="s">
        <v>74</v>
      </c>
      <c r="E3" s="13"/>
      <c r="F3" s="12" t="str">
        <f t="shared" si="3"/>
        <v>point in time (P585)</v>
      </c>
      <c r="G3" s="12" t="s">
        <v>18</v>
      </c>
      <c r="H3" s="14" t="s">
        <v>19</v>
      </c>
      <c r="I3" s="15" t="str">
        <f t="shared" si="4"/>
        <v>unknown</v>
      </c>
      <c r="J3" s="12" t="s">
        <v>20</v>
      </c>
      <c r="K3" s="13"/>
      <c r="L3" s="16" t="s">
        <v>21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>
      <c r="A4" s="46" t="str">
        <f t="shared" si="1"/>
        <v>Q974WD-3</v>
      </c>
      <c r="B4" s="19" t="s">
        <v>79</v>
      </c>
      <c r="C4" s="20" t="str">
        <f t="shared" si="2"/>
        <v>Q974WD-2</v>
      </c>
      <c r="D4" s="19" t="s">
        <v>78</v>
      </c>
      <c r="E4" s="20"/>
      <c r="F4" s="19" t="str">
        <f t="shared" si="3"/>
        <v>ckg:Context Type (ckgr9)</v>
      </c>
      <c r="G4" s="19" t="s">
        <v>24</v>
      </c>
      <c r="H4" s="19" t="s">
        <v>25</v>
      </c>
      <c r="I4" s="21" t="str">
        <f t="shared" si="4"/>
        <v>Temporal (ckgT1)</v>
      </c>
      <c r="J4" s="22" t="s">
        <v>26</v>
      </c>
      <c r="K4" s="22" t="s">
        <v>27</v>
      </c>
      <c r="L4" s="2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47" t="str">
        <f t="shared" si="1"/>
        <v>Q974WD-4</v>
      </c>
      <c r="B5" s="48" t="s">
        <v>80</v>
      </c>
      <c r="C5" s="49" t="str">
        <f t="shared" si="2"/>
        <v>Democratic Republic of the Congo (Q974)</v>
      </c>
      <c r="D5" s="48" t="s">
        <v>75</v>
      </c>
      <c r="E5" s="50" t="s">
        <v>76</v>
      </c>
      <c r="F5" s="48" t="str">
        <f t="shared" si="3"/>
        <v>instance of (P31)</v>
      </c>
      <c r="G5" s="48" t="s">
        <v>30</v>
      </c>
      <c r="H5" s="50" t="s">
        <v>31</v>
      </c>
      <c r="I5" s="51" t="str">
        <f t="shared" si="4"/>
        <v>sovereign state (Q3624078)</v>
      </c>
      <c r="J5" s="52" t="s">
        <v>32</v>
      </c>
      <c r="K5" s="53" t="s">
        <v>33</v>
      </c>
      <c r="L5" s="32" t="s">
        <v>34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>
      <c r="A6" s="54" t="str">
        <f t="shared" si="1"/>
        <v>Q974WD-5</v>
      </c>
      <c r="B6" s="52" t="s">
        <v>81</v>
      </c>
      <c r="C6" s="55" t="str">
        <f t="shared" si="2"/>
        <v>Democratic Republic of the Congo (Q974)</v>
      </c>
      <c r="D6" s="52" t="s">
        <v>75</v>
      </c>
      <c r="E6" s="53" t="s">
        <v>76</v>
      </c>
      <c r="F6" s="52" t="str">
        <f t="shared" si="3"/>
        <v>instance of (P31)</v>
      </c>
      <c r="G6" s="52" t="s">
        <v>30</v>
      </c>
      <c r="H6" s="53" t="s">
        <v>31</v>
      </c>
      <c r="I6" s="56" t="str">
        <f t="shared" si="4"/>
        <v>country (Q6256)</v>
      </c>
      <c r="J6" s="52" t="s">
        <v>37</v>
      </c>
      <c r="K6" s="53" t="s">
        <v>38</v>
      </c>
      <c r="L6" s="3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54" t="str">
        <f t="shared" si="1"/>
        <v>Q974WD-6</v>
      </c>
      <c r="B7" s="52" t="s">
        <v>82</v>
      </c>
      <c r="C7" s="55" t="str">
        <f t="shared" si="2"/>
        <v>Democratic Republic of the Congo (Q974)</v>
      </c>
      <c r="D7" s="52" t="s">
        <v>75</v>
      </c>
      <c r="E7" s="53" t="s">
        <v>76</v>
      </c>
      <c r="F7" s="52" t="str">
        <f t="shared" si="3"/>
        <v>GeoNames ID (P1566)</v>
      </c>
      <c r="G7" s="52" t="s">
        <v>41</v>
      </c>
      <c r="H7" s="53" t="s">
        <v>42</v>
      </c>
      <c r="I7" s="56">
        <f t="shared" si="4"/>
        <v>203312</v>
      </c>
      <c r="J7" s="52">
        <v>203312.0</v>
      </c>
      <c r="K7" s="57"/>
      <c r="L7" s="3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>
      <c r="A8" s="58" t="str">
        <f t="shared" si="1"/>
        <v>Q974WD-7</v>
      </c>
      <c r="B8" s="22" t="s">
        <v>83</v>
      </c>
      <c r="C8" s="39" t="str">
        <f t="shared" si="2"/>
        <v>Q974WD-6</v>
      </c>
      <c r="D8" s="22" t="s">
        <v>82</v>
      </c>
      <c r="E8" s="39"/>
      <c r="F8" s="22" t="str">
        <f t="shared" si="3"/>
        <v>ckg:Determines (ckgr8)</v>
      </c>
      <c r="G8" s="22" t="s">
        <v>44</v>
      </c>
      <c r="H8" s="22" t="s">
        <v>45</v>
      </c>
      <c r="I8" s="40" t="str">
        <f t="shared" si="4"/>
        <v>Entity Identifier (ckgId)</v>
      </c>
      <c r="J8" s="22" t="s">
        <v>46</v>
      </c>
      <c r="K8" s="22" t="s">
        <v>47</v>
      </c>
      <c r="L8" s="3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54" t="str">
        <f t="shared" si="1"/>
        <v>Q974WD-8</v>
      </c>
      <c r="B9" s="52" t="s">
        <v>84</v>
      </c>
      <c r="C9" s="55" t="str">
        <f t="shared" si="2"/>
        <v>Democratic Republic of the Congo (Q974)</v>
      </c>
      <c r="D9" s="52" t="s">
        <v>75</v>
      </c>
      <c r="E9" s="53" t="s">
        <v>76</v>
      </c>
      <c r="F9" s="52" t="str">
        <f t="shared" si="3"/>
        <v>ISO 3166-1 alpha-3 code (P298)</v>
      </c>
      <c r="G9" s="52" t="s">
        <v>49</v>
      </c>
      <c r="H9" s="53" t="s">
        <v>50</v>
      </c>
      <c r="I9" s="56" t="str">
        <f t="shared" si="4"/>
        <v>COD</v>
      </c>
      <c r="J9" s="52" t="s">
        <v>85</v>
      </c>
      <c r="K9" s="57"/>
      <c r="L9" s="3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58" t="str">
        <f t="shared" si="1"/>
        <v>Q974WD-9</v>
      </c>
      <c r="B10" s="22" t="s">
        <v>86</v>
      </c>
      <c r="C10" s="39" t="str">
        <f t="shared" si="2"/>
        <v>Q974WD-8</v>
      </c>
      <c r="D10" s="22" t="s">
        <v>84</v>
      </c>
      <c r="E10" s="39"/>
      <c r="F10" s="22" t="str">
        <f t="shared" si="3"/>
        <v>ckg:Determines (ckgr8)</v>
      </c>
      <c r="G10" s="22" t="s">
        <v>44</v>
      </c>
      <c r="H10" s="22" t="s">
        <v>45</v>
      </c>
      <c r="I10" s="40" t="str">
        <f t="shared" si="4"/>
        <v>Entity Identifier (ckgId)</v>
      </c>
      <c r="J10" s="22" t="s">
        <v>46</v>
      </c>
      <c r="K10" s="22" t="s">
        <v>47</v>
      </c>
      <c r="L10" s="3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54" t="str">
        <f t="shared" si="1"/>
        <v>Q974WD-10</v>
      </c>
      <c r="B11" s="52" t="s">
        <v>87</v>
      </c>
      <c r="C11" s="55" t="str">
        <f t="shared" si="2"/>
        <v>Democratic Republic of the Congo (Q974)</v>
      </c>
      <c r="D11" s="52" t="s">
        <v>75</v>
      </c>
      <c r="E11" s="53" t="s">
        <v>76</v>
      </c>
      <c r="F11" s="52" t="str">
        <f t="shared" si="3"/>
        <v>country (P17)</v>
      </c>
      <c r="G11" s="52" t="s">
        <v>54</v>
      </c>
      <c r="H11" s="53" t="s">
        <v>38</v>
      </c>
      <c r="I11" s="56" t="str">
        <f t="shared" si="4"/>
        <v>Democratic Republic of the Congo (Q974)</v>
      </c>
      <c r="J11" s="52" t="s">
        <v>75</v>
      </c>
      <c r="K11" s="53" t="s">
        <v>76</v>
      </c>
      <c r="L11" s="3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58" t="str">
        <f t="shared" si="1"/>
        <v>Q974WD-11</v>
      </c>
      <c r="B12" s="22" t="s">
        <v>88</v>
      </c>
      <c r="C12" s="39" t="str">
        <f t="shared" si="2"/>
        <v>Q974WD-10</v>
      </c>
      <c r="D12" s="22" t="s">
        <v>87</v>
      </c>
      <c r="E12" s="39"/>
      <c r="F12" s="22" t="str">
        <f t="shared" si="3"/>
        <v>ckg:Context Type (ckgr9)</v>
      </c>
      <c r="G12" s="22" t="s">
        <v>24</v>
      </c>
      <c r="H12" s="22" t="s">
        <v>25</v>
      </c>
      <c r="I12" s="40" t="str">
        <f t="shared" si="4"/>
        <v>Location (ckgL1)</v>
      </c>
      <c r="J12" s="22" t="s">
        <v>56</v>
      </c>
      <c r="K12" s="22" t="s">
        <v>57</v>
      </c>
      <c r="L12" s="3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54" t="str">
        <f t="shared" si="1"/>
        <v>Q974WD-12</v>
      </c>
      <c r="B13" s="52" t="s">
        <v>89</v>
      </c>
      <c r="C13" s="55" t="str">
        <f t="shared" si="2"/>
        <v>Democratic Republic of the Congo (Q974)</v>
      </c>
      <c r="D13" s="52" t="s">
        <v>75</v>
      </c>
      <c r="E13" s="53" t="s">
        <v>76</v>
      </c>
      <c r="F13" s="52" t="str">
        <f t="shared" si="3"/>
        <v>continent (P30)</v>
      </c>
      <c r="G13" s="52" t="s">
        <v>60</v>
      </c>
      <c r="H13" s="53" t="s">
        <v>61</v>
      </c>
      <c r="I13" s="56" t="str">
        <f t="shared" si="4"/>
        <v>Africa (Q15)</v>
      </c>
      <c r="J13" s="52" t="s">
        <v>62</v>
      </c>
      <c r="K13" s="53" t="s">
        <v>63</v>
      </c>
      <c r="L13" s="3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>
      <c r="A14" s="58" t="str">
        <f t="shared" si="1"/>
        <v>Q974WD-13</v>
      </c>
      <c r="B14" s="22" t="s">
        <v>90</v>
      </c>
      <c r="C14" s="39" t="str">
        <f t="shared" si="2"/>
        <v>Q974WD-12</v>
      </c>
      <c r="D14" s="22" t="s">
        <v>89</v>
      </c>
      <c r="E14" s="39"/>
      <c r="F14" s="22" t="str">
        <f t="shared" si="3"/>
        <v>ckg:Context Type (ckgr9)</v>
      </c>
      <c r="G14" s="22" t="s">
        <v>24</v>
      </c>
      <c r="H14" s="22" t="s">
        <v>25</v>
      </c>
      <c r="I14" s="40" t="str">
        <f t="shared" si="4"/>
        <v>Location (ckgL1)</v>
      </c>
      <c r="J14" s="22" t="s">
        <v>56</v>
      </c>
      <c r="K14" s="22" t="s">
        <v>57</v>
      </c>
      <c r="L14" s="3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54" t="str">
        <f t="shared" si="1"/>
        <v>Q974WD-14</v>
      </c>
      <c r="B15" s="52" t="s">
        <v>91</v>
      </c>
      <c r="C15" s="55" t="str">
        <f t="shared" si="2"/>
        <v>Democratic Republic of the Congo (Q974)</v>
      </c>
      <c r="D15" s="52" t="s">
        <v>75</v>
      </c>
      <c r="E15" s="53" t="s">
        <v>76</v>
      </c>
      <c r="F15" s="52" t="str">
        <f t="shared" si="3"/>
        <v>inception (P571)</v>
      </c>
      <c r="G15" s="52" t="s">
        <v>68</v>
      </c>
      <c r="H15" s="53" t="s">
        <v>69</v>
      </c>
      <c r="I15" s="56" t="str">
        <f t="shared" si="4"/>
        <v>^1960-06-30T00:00:00Z/11</v>
      </c>
      <c r="J15" s="52" t="s">
        <v>92</v>
      </c>
      <c r="K15" s="57"/>
      <c r="L15" s="3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>
      <c r="A16" s="46" t="str">
        <f t="shared" si="1"/>
        <v>Q974WD-15</v>
      </c>
      <c r="B16" s="19" t="s">
        <v>93</v>
      </c>
      <c r="C16" s="20" t="str">
        <f t="shared" si="2"/>
        <v>Q974WD-14</v>
      </c>
      <c r="D16" s="19" t="s">
        <v>91</v>
      </c>
      <c r="E16" s="20"/>
      <c r="F16" s="19" t="str">
        <f t="shared" si="3"/>
        <v>ckg:Context Type (ckgr9)</v>
      </c>
      <c r="G16" s="19" t="s">
        <v>24</v>
      </c>
      <c r="H16" s="19" t="s">
        <v>25</v>
      </c>
      <c r="I16" s="21" t="str">
        <f t="shared" si="4"/>
        <v>Temporal (ckgT1)</v>
      </c>
      <c r="J16" s="22" t="s">
        <v>26</v>
      </c>
      <c r="K16" s="22" t="s">
        <v>27</v>
      </c>
      <c r="L16" s="23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1" t="s">
        <v>94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L3:L4"/>
    <mergeCell ref="L5:L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hidden="1" min="2" max="2" width="34.13"/>
    <col customWidth="1" min="3" max="3" width="15.63"/>
    <col customWidth="1" hidden="1" min="4" max="4" width="32.88"/>
    <col customWidth="1" hidden="1" min="5" max="5" width="9.88"/>
    <col customWidth="1" min="6" max="6" width="27.13"/>
    <col customWidth="1" hidden="1" min="7" max="7" width="5.63"/>
    <col customWidth="1" hidden="1" min="8" max="8" width="18.88"/>
    <col customWidth="1" min="9" max="9" width="25.25"/>
    <col customWidth="1" hidden="1" min="10" max="10" width="22.88"/>
    <col customWidth="1" hidden="1" min="11" max="11" width="15.88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5" t="str">
        <f t="shared" ref="A2:A22" si="1">CONCATENATE("Q32WD-",ROW()-1)</f>
        <v>Q32WD-1</v>
      </c>
      <c r="B2" s="4" t="s">
        <v>95</v>
      </c>
      <c r="C2" s="5" t="str">
        <f t="shared" ref="C2:C22" si="2">IF(E2&lt;&gt;"", CONCATENATE(E2, " (", D2, ")"), CONCATENATE("Q32WD-",MATCH(D2, $B$1:$B$22, 0)-1))</f>
        <v>Luxembourg (Q32)</v>
      </c>
      <c r="D2" s="4" t="s">
        <v>96</v>
      </c>
      <c r="E2" s="6" t="s">
        <v>97</v>
      </c>
      <c r="F2" s="4" t="str">
        <f t="shared" ref="F2:F22" si="3">CONCATENATE(H2, " (", G2, ")")</f>
        <v>geoshape (P3896)</v>
      </c>
      <c r="G2" s="4" t="s">
        <v>14</v>
      </c>
      <c r="H2" s="6" t="s">
        <v>15</v>
      </c>
      <c r="I2" s="7" t="str">
        <f t="shared" ref="I2:I22" si="4">IF(K2&lt;&gt;"", CONCATENATE(K2, " (", J2, ")"), J2)</f>
        <v>Data:Luxembourg.map</v>
      </c>
      <c r="J2" s="1" t="s">
        <v>98</v>
      </c>
      <c r="K2" s="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59" t="str">
        <f t="shared" si="1"/>
        <v>Q32WD-2</v>
      </c>
      <c r="B3" s="60" t="s">
        <v>99</v>
      </c>
      <c r="C3" s="61" t="str">
        <f t="shared" si="2"/>
        <v>Q32WD-1</v>
      </c>
      <c r="D3" s="60" t="s">
        <v>95</v>
      </c>
      <c r="E3" s="61"/>
      <c r="F3" s="60" t="str">
        <f t="shared" si="3"/>
        <v>point in time (P585)</v>
      </c>
      <c r="G3" s="60" t="s">
        <v>18</v>
      </c>
      <c r="H3" s="62" t="s">
        <v>19</v>
      </c>
      <c r="I3" s="63" t="str">
        <f t="shared" si="4"/>
        <v>^2018-05-22T00:00:00Z/9</v>
      </c>
      <c r="J3" s="1" t="s">
        <v>100</v>
      </c>
      <c r="K3" s="2"/>
      <c r="L3" s="16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46" t="str">
        <f t="shared" si="1"/>
        <v>Q32WD-3</v>
      </c>
      <c r="B4" s="19" t="s">
        <v>101</v>
      </c>
      <c r="C4" s="20" t="str">
        <f t="shared" si="2"/>
        <v>Q32WD-2</v>
      </c>
      <c r="D4" s="19" t="s">
        <v>99</v>
      </c>
      <c r="E4" s="20"/>
      <c r="F4" s="19" t="str">
        <f t="shared" si="3"/>
        <v>ckg:Context Type (ckgr9)</v>
      </c>
      <c r="G4" s="19" t="s">
        <v>24</v>
      </c>
      <c r="H4" s="19" t="s">
        <v>25</v>
      </c>
      <c r="I4" s="21" t="str">
        <f t="shared" si="4"/>
        <v>Temporal (ckgT1)</v>
      </c>
      <c r="J4" s="22" t="s">
        <v>26</v>
      </c>
      <c r="K4" s="22" t="s">
        <v>27</v>
      </c>
      <c r="L4" s="2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64" t="str">
        <f t="shared" si="1"/>
        <v>Q32WD-4</v>
      </c>
      <c r="B5" s="65" t="s">
        <v>102</v>
      </c>
      <c r="C5" s="66" t="str">
        <f t="shared" si="2"/>
        <v>Luxembourg (Q32)</v>
      </c>
      <c r="D5" s="65" t="s">
        <v>96</v>
      </c>
      <c r="E5" s="67" t="s">
        <v>97</v>
      </c>
      <c r="F5" s="65" t="str">
        <f t="shared" si="3"/>
        <v>geoshape (P3896)</v>
      </c>
      <c r="G5" s="65" t="s">
        <v>14</v>
      </c>
      <c r="H5" s="67" t="s">
        <v>15</v>
      </c>
      <c r="I5" s="68" t="str">
        <f t="shared" si="4"/>
        <v>Data:LuxembourgCountry.map</v>
      </c>
      <c r="J5" s="1" t="s">
        <v>103</v>
      </c>
      <c r="K5" s="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54" t="str">
        <f t="shared" si="1"/>
        <v>Q32WD-5</v>
      </c>
      <c r="B6" s="52" t="s">
        <v>104</v>
      </c>
      <c r="C6" s="57" t="str">
        <f t="shared" si="2"/>
        <v>Q32WD-4</v>
      </c>
      <c r="D6" s="52" t="s">
        <v>102</v>
      </c>
      <c r="E6" s="57"/>
      <c r="F6" s="52" t="str">
        <f t="shared" si="3"/>
        <v>point in time (P585)</v>
      </c>
      <c r="G6" s="52" t="s">
        <v>18</v>
      </c>
      <c r="H6" s="53" t="s">
        <v>19</v>
      </c>
      <c r="I6" s="56" t="str">
        <f t="shared" si="4"/>
        <v>^2020-02-14T00:00:00Z/9</v>
      </c>
      <c r="J6" s="1" t="s">
        <v>105</v>
      </c>
      <c r="K6" s="2"/>
      <c r="L6" s="16" t="s">
        <v>21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1" t="str">
        <f t="shared" si="1"/>
        <v>Q32WD-6</v>
      </c>
      <c r="B7" s="11" t="s">
        <v>106</v>
      </c>
      <c r="C7" s="11" t="str">
        <f t="shared" si="2"/>
        <v>Q32WD-7</v>
      </c>
      <c r="D7" s="11" t="s">
        <v>107</v>
      </c>
      <c r="E7" s="11"/>
      <c r="F7" s="11" t="str">
        <f t="shared" si="3"/>
        <v>ckg:Inferred Context (ckgr3)</v>
      </c>
      <c r="G7" s="11" t="s">
        <v>108</v>
      </c>
      <c r="H7" s="11" t="s">
        <v>109</v>
      </c>
      <c r="I7" s="11" t="str">
        <f t="shared" si="4"/>
        <v>Corrente |Atual |Hoje (ckgl1)</v>
      </c>
      <c r="J7" s="1" t="s">
        <v>110</v>
      </c>
      <c r="K7" s="1" t="s">
        <v>111</v>
      </c>
      <c r="L7" s="36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8" t="str">
        <f t="shared" si="1"/>
        <v>Q32WD-7</v>
      </c>
      <c r="B8" s="22" t="s">
        <v>107</v>
      </c>
      <c r="C8" s="39" t="str">
        <f t="shared" si="2"/>
        <v>Q32WD-5</v>
      </c>
      <c r="D8" s="22" t="s">
        <v>104</v>
      </c>
      <c r="E8" s="39"/>
      <c r="F8" s="22" t="str">
        <f t="shared" si="3"/>
        <v>ckg:Context Type (ckgr9)</v>
      </c>
      <c r="G8" s="22" t="s">
        <v>24</v>
      </c>
      <c r="H8" s="22" t="s">
        <v>25</v>
      </c>
      <c r="I8" s="40" t="str">
        <f t="shared" si="4"/>
        <v>Temporal (ckgT1)</v>
      </c>
      <c r="J8" s="22" t="s">
        <v>26</v>
      </c>
      <c r="K8" s="22" t="s">
        <v>27</v>
      </c>
      <c r="L8" s="3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1" t="str">
        <f t="shared" si="1"/>
        <v>Q32WD-8</v>
      </c>
      <c r="B9" s="11" t="s">
        <v>112</v>
      </c>
      <c r="C9" s="11" t="str">
        <f t="shared" si="2"/>
        <v>Q32WD-4</v>
      </c>
      <c r="D9" s="11" t="s">
        <v>102</v>
      </c>
      <c r="E9" s="11"/>
      <c r="F9" s="11" t="str">
        <f t="shared" si="3"/>
        <v>reason for preferred rank (P7452)</v>
      </c>
      <c r="G9" s="11" t="s">
        <v>113</v>
      </c>
      <c r="H9" s="69" t="s">
        <v>114</v>
      </c>
      <c r="I9" s="11" t="str">
        <f t="shared" si="4"/>
        <v>unknown</v>
      </c>
      <c r="J9" s="1" t="s">
        <v>20</v>
      </c>
      <c r="K9" s="2"/>
      <c r="L9" s="3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46" t="str">
        <f t="shared" si="1"/>
        <v>Q32WD-9</v>
      </c>
      <c r="B10" s="19" t="s">
        <v>115</v>
      </c>
      <c r="C10" s="20" t="str">
        <f t="shared" si="2"/>
        <v>Q32WD-8</v>
      </c>
      <c r="D10" s="19" t="s">
        <v>112</v>
      </c>
      <c r="E10" s="20"/>
      <c r="F10" s="19" t="str">
        <f t="shared" si="3"/>
        <v>ckg:Context Type (ckgr9)</v>
      </c>
      <c r="G10" s="19" t="s">
        <v>24</v>
      </c>
      <c r="H10" s="19" t="s">
        <v>25</v>
      </c>
      <c r="I10" s="21" t="str">
        <f t="shared" si="4"/>
        <v>Generic (ckgG1)</v>
      </c>
      <c r="J10" s="22" t="s">
        <v>116</v>
      </c>
      <c r="K10" s="22" t="s">
        <v>117</v>
      </c>
      <c r="L10" s="23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70" t="str">
        <f t="shared" si="1"/>
        <v>Q32WD-10</v>
      </c>
      <c r="B11" s="71" t="s">
        <v>118</v>
      </c>
      <c r="C11" s="72" t="str">
        <f t="shared" si="2"/>
        <v>Luxembourg (Q32)</v>
      </c>
      <c r="D11" s="71" t="s">
        <v>96</v>
      </c>
      <c r="E11" s="73" t="s">
        <v>97</v>
      </c>
      <c r="F11" s="71" t="str">
        <f t="shared" si="3"/>
        <v>instance of (P31)</v>
      </c>
      <c r="G11" s="71" t="s">
        <v>30</v>
      </c>
      <c r="H11" s="73" t="s">
        <v>31</v>
      </c>
      <c r="I11" s="74" t="str">
        <f t="shared" si="4"/>
        <v>sovereign state (Q3624078)</v>
      </c>
      <c r="J11" s="60" t="s">
        <v>32</v>
      </c>
      <c r="K11" s="62" t="s">
        <v>33</v>
      </c>
      <c r="L11" s="32" t="s">
        <v>34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59" t="str">
        <f t="shared" si="1"/>
        <v>Q32WD-11</v>
      </c>
      <c r="B12" s="60" t="s">
        <v>119</v>
      </c>
      <c r="C12" s="61" t="str">
        <f t="shared" si="2"/>
        <v>Luxembourg (Q32)</v>
      </c>
      <c r="D12" s="60" t="s">
        <v>96</v>
      </c>
      <c r="E12" s="62" t="s">
        <v>97</v>
      </c>
      <c r="F12" s="60" t="str">
        <f t="shared" si="3"/>
        <v>GeoNames ID (P1566)</v>
      </c>
      <c r="G12" s="60" t="s">
        <v>41</v>
      </c>
      <c r="H12" s="62" t="s">
        <v>42</v>
      </c>
      <c r="I12" s="63">
        <f t="shared" si="4"/>
        <v>2960313</v>
      </c>
      <c r="J12" s="60">
        <v>2960313.0</v>
      </c>
      <c r="K12" s="61"/>
      <c r="L12" s="3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58" t="str">
        <f t="shared" si="1"/>
        <v>Q32WD-12</v>
      </c>
      <c r="B13" s="22" t="s">
        <v>120</v>
      </c>
      <c r="C13" s="39" t="str">
        <f t="shared" si="2"/>
        <v>Q32WD-11</v>
      </c>
      <c r="D13" s="22" t="s">
        <v>119</v>
      </c>
      <c r="E13" s="39"/>
      <c r="F13" s="22" t="str">
        <f t="shared" si="3"/>
        <v>ckg:Determines (ckgr8)</v>
      </c>
      <c r="G13" s="22" t="s">
        <v>44</v>
      </c>
      <c r="H13" s="22" t="s">
        <v>45</v>
      </c>
      <c r="I13" s="40" t="str">
        <f t="shared" si="4"/>
        <v>Entity Identifier (ckgId)</v>
      </c>
      <c r="J13" s="22" t="s">
        <v>46</v>
      </c>
      <c r="K13" s="22" t="s">
        <v>47</v>
      </c>
      <c r="L13" s="36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59" t="str">
        <f t="shared" si="1"/>
        <v>Q32WD-13</v>
      </c>
      <c r="B14" s="60" t="s">
        <v>121</v>
      </c>
      <c r="C14" s="61" t="str">
        <f t="shared" si="2"/>
        <v>Luxembourg (Q32)</v>
      </c>
      <c r="D14" s="60" t="s">
        <v>96</v>
      </c>
      <c r="E14" s="62" t="s">
        <v>97</v>
      </c>
      <c r="F14" s="60" t="str">
        <f t="shared" si="3"/>
        <v>instance of (P31)</v>
      </c>
      <c r="G14" s="60" t="s">
        <v>30</v>
      </c>
      <c r="H14" s="62" t="s">
        <v>31</v>
      </c>
      <c r="I14" s="63" t="str">
        <f t="shared" si="4"/>
        <v>country (Q6256)</v>
      </c>
      <c r="J14" s="60" t="s">
        <v>37</v>
      </c>
      <c r="K14" s="62" t="s">
        <v>38</v>
      </c>
      <c r="L14" s="3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59" t="str">
        <f t="shared" si="1"/>
        <v>Q32WD-14</v>
      </c>
      <c r="B15" s="60" t="s">
        <v>122</v>
      </c>
      <c r="C15" s="61" t="str">
        <f t="shared" si="2"/>
        <v>Luxembourg (Q32)</v>
      </c>
      <c r="D15" s="60" t="s">
        <v>96</v>
      </c>
      <c r="E15" s="62" t="s">
        <v>97</v>
      </c>
      <c r="F15" s="60" t="str">
        <f t="shared" si="3"/>
        <v>ISO 3166-1 alpha-3 code (P298)</v>
      </c>
      <c r="G15" s="60" t="s">
        <v>49</v>
      </c>
      <c r="H15" s="62" t="s">
        <v>50</v>
      </c>
      <c r="I15" s="63" t="str">
        <f t="shared" si="4"/>
        <v>LUX</v>
      </c>
      <c r="J15" s="60" t="s">
        <v>123</v>
      </c>
      <c r="K15" s="61"/>
      <c r="L15" s="3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>
      <c r="A16" s="58" t="str">
        <f t="shared" si="1"/>
        <v>Q32WD-15</v>
      </c>
      <c r="B16" s="22" t="s">
        <v>124</v>
      </c>
      <c r="C16" s="39" t="str">
        <f t="shared" si="2"/>
        <v>Q32WD-14</v>
      </c>
      <c r="D16" s="22" t="s">
        <v>122</v>
      </c>
      <c r="E16" s="39"/>
      <c r="F16" s="22" t="str">
        <f t="shared" si="3"/>
        <v>ckg:Determines (ckgr8)</v>
      </c>
      <c r="G16" s="22" t="s">
        <v>44</v>
      </c>
      <c r="H16" s="22" t="s">
        <v>45</v>
      </c>
      <c r="I16" s="40" t="str">
        <f t="shared" si="4"/>
        <v>Entity Identifier (ckgId)</v>
      </c>
      <c r="J16" s="22" t="s">
        <v>46</v>
      </c>
      <c r="K16" s="22" t="s">
        <v>47</v>
      </c>
      <c r="L16" s="36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>
      <c r="A17" s="59" t="str">
        <f t="shared" si="1"/>
        <v>Q32WD-16</v>
      </c>
      <c r="B17" s="60" t="s">
        <v>125</v>
      </c>
      <c r="C17" s="61" t="str">
        <f t="shared" si="2"/>
        <v>Luxembourg (Q32)</v>
      </c>
      <c r="D17" s="60" t="s">
        <v>96</v>
      </c>
      <c r="E17" s="62" t="s">
        <v>97</v>
      </c>
      <c r="F17" s="60" t="str">
        <f t="shared" si="3"/>
        <v>country (P17)</v>
      </c>
      <c r="G17" s="60" t="s">
        <v>54</v>
      </c>
      <c r="H17" s="62" t="s">
        <v>38</v>
      </c>
      <c r="I17" s="63" t="str">
        <f t="shared" si="4"/>
        <v>Luxembourg (Q32)</v>
      </c>
      <c r="J17" s="60" t="s">
        <v>96</v>
      </c>
      <c r="K17" s="62" t="s">
        <v>97</v>
      </c>
      <c r="L17" s="3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>
      <c r="A18" s="58" t="str">
        <f t="shared" si="1"/>
        <v>Q32WD-17</v>
      </c>
      <c r="B18" s="22" t="s">
        <v>126</v>
      </c>
      <c r="C18" s="39" t="str">
        <f t="shared" si="2"/>
        <v>Q32WD-16</v>
      </c>
      <c r="D18" s="22" t="s">
        <v>125</v>
      </c>
      <c r="E18" s="39"/>
      <c r="F18" s="22" t="str">
        <f t="shared" si="3"/>
        <v>ckg:Context Type (ckgr9)</v>
      </c>
      <c r="G18" s="22" t="s">
        <v>24</v>
      </c>
      <c r="H18" s="22" t="s">
        <v>25</v>
      </c>
      <c r="I18" s="40" t="str">
        <f t="shared" si="4"/>
        <v>Location (ckgL1)</v>
      </c>
      <c r="J18" s="22" t="s">
        <v>56</v>
      </c>
      <c r="K18" s="22" t="s">
        <v>57</v>
      </c>
      <c r="L18" s="36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>
      <c r="A19" s="59" t="str">
        <f t="shared" si="1"/>
        <v>Q32WD-18</v>
      </c>
      <c r="B19" s="60" t="s">
        <v>127</v>
      </c>
      <c r="C19" s="61" t="str">
        <f t="shared" si="2"/>
        <v>Luxembourg (Q32)</v>
      </c>
      <c r="D19" s="60" t="s">
        <v>96</v>
      </c>
      <c r="E19" s="62" t="s">
        <v>97</v>
      </c>
      <c r="F19" s="60" t="str">
        <f t="shared" si="3"/>
        <v>inception (P571)</v>
      </c>
      <c r="G19" s="60" t="s">
        <v>68</v>
      </c>
      <c r="H19" s="62" t="s">
        <v>69</v>
      </c>
      <c r="I19" s="63" t="str">
        <f t="shared" si="4"/>
        <v>^1815-01-01T00:00:00Z/9</v>
      </c>
      <c r="J19" s="60" t="s">
        <v>128</v>
      </c>
      <c r="K19" s="61"/>
      <c r="L19" s="36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>
      <c r="A20" s="58" t="str">
        <f t="shared" si="1"/>
        <v>Q32WD-19</v>
      </c>
      <c r="B20" s="22" t="s">
        <v>129</v>
      </c>
      <c r="C20" s="39" t="str">
        <f t="shared" si="2"/>
        <v>Q32WD-18</v>
      </c>
      <c r="D20" s="22" t="s">
        <v>127</v>
      </c>
      <c r="E20" s="39"/>
      <c r="F20" s="22" t="str">
        <f t="shared" si="3"/>
        <v>ckg:Context Type (ckgr9)</v>
      </c>
      <c r="G20" s="22" t="s">
        <v>24</v>
      </c>
      <c r="H20" s="22" t="s">
        <v>25</v>
      </c>
      <c r="I20" s="40" t="str">
        <f t="shared" si="4"/>
        <v>Temporal (ckgT1)</v>
      </c>
      <c r="J20" s="22" t="s">
        <v>26</v>
      </c>
      <c r="K20" s="22" t="s">
        <v>27</v>
      </c>
      <c r="L20" s="36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>
      <c r="A21" s="59" t="str">
        <f t="shared" si="1"/>
        <v>Q32WD-20</v>
      </c>
      <c r="B21" s="60" t="s">
        <v>130</v>
      </c>
      <c r="C21" s="61" t="str">
        <f t="shared" si="2"/>
        <v>Luxembourg (Q32)</v>
      </c>
      <c r="D21" s="60" t="s">
        <v>96</v>
      </c>
      <c r="E21" s="62" t="s">
        <v>97</v>
      </c>
      <c r="F21" s="60" t="str">
        <f t="shared" si="3"/>
        <v>continent (P30)</v>
      </c>
      <c r="G21" s="60" t="s">
        <v>60</v>
      </c>
      <c r="H21" s="62" t="s">
        <v>61</v>
      </c>
      <c r="I21" s="63" t="str">
        <f t="shared" si="4"/>
        <v>Europe (Q46)</v>
      </c>
      <c r="J21" s="60" t="s">
        <v>131</v>
      </c>
      <c r="K21" s="62" t="s">
        <v>132</v>
      </c>
      <c r="L21" s="36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>
      <c r="A22" s="46" t="str">
        <f t="shared" si="1"/>
        <v>Q32WD-21</v>
      </c>
      <c r="B22" s="19" t="s">
        <v>133</v>
      </c>
      <c r="C22" s="20" t="str">
        <f t="shared" si="2"/>
        <v>Q32WD-20</v>
      </c>
      <c r="D22" s="19" t="s">
        <v>130</v>
      </c>
      <c r="E22" s="20"/>
      <c r="F22" s="19" t="str">
        <f t="shared" si="3"/>
        <v>ckg:Context Type (ckgr9)</v>
      </c>
      <c r="G22" s="19" t="s">
        <v>24</v>
      </c>
      <c r="H22" s="19" t="s">
        <v>25</v>
      </c>
      <c r="I22" s="21" t="str">
        <f t="shared" si="4"/>
        <v>Location (ckgL1)</v>
      </c>
      <c r="J22" s="22" t="s">
        <v>56</v>
      </c>
      <c r="K22" s="22" t="s">
        <v>57</v>
      </c>
      <c r="L22" s="23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1" t="s">
        <v>134</v>
      </c>
      <c r="B25" s="1" t="s">
        <v>134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3">
    <mergeCell ref="L3:L4"/>
    <mergeCell ref="L6:L10"/>
    <mergeCell ref="L11:L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hidden="1" min="2" max="2" width="23.13"/>
    <col customWidth="1" min="3" max="3" width="20.5"/>
    <col customWidth="1" hidden="1" min="4" max="4" width="29.63"/>
    <col customWidth="1" hidden="1" min="5" max="5" width="12.5"/>
    <col customWidth="1" min="6" max="6" width="34.0"/>
    <col customWidth="1" hidden="1" min="7" max="7" width="5.63"/>
    <col customWidth="1" hidden="1" min="8" max="8" width="29.75"/>
    <col customWidth="1" min="9" max="9" width="22.88"/>
    <col customWidth="1" hidden="1" min="10" max="10" width="19.75"/>
    <col customWidth="1" hidden="1" min="11" max="11" width="16.25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6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32" si="1">CONCATENATE("Q155WDK1a-",ROW()-1)</f>
        <v>Q155WDK1a-1</v>
      </c>
      <c r="B2" s="78" t="s">
        <v>135</v>
      </c>
      <c r="C2" s="78" t="str">
        <f t="shared" ref="C2:C32" si="2">IF(E2&lt;&gt;"", CONCATENATE(E2, " (", D2, ")"), CONCATENATE("Q155WDK1a-",MATCH(D2, $B$1:$B$32, 0)-1))</f>
        <v>Brazil (Q155)</v>
      </c>
      <c r="D2" s="78" t="s">
        <v>136</v>
      </c>
      <c r="E2" s="79" t="s">
        <v>137</v>
      </c>
      <c r="F2" s="80" t="str">
        <f t="shared" ref="F2:F32" si="3">CONCATENATE(H2, " (", G2, ")")</f>
        <v>replaces (P1365)</v>
      </c>
      <c r="G2" s="78" t="s">
        <v>138</v>
      </c>
      <c r="H2" s="79" t="s">
        <v>139</v>
      </c>
      <c r="I2" s="81" t="str">
        <f t="shared" ref="I2:I32" si="4">IF(K2&lt;&gt;"", CONCATENATE(K2, " (", J2, ")"), J2)</f>
        <v>Empire of Brazil (Q217230)</v>
      </c>
      <c r="J2" s="75" t="s">
        <v>140</v>
      </c>
      <c r="K2" s="82" t="s">
        <v>141</v>
      </c>
    </row>
    <row r="3">
      <c r="A3" s="83" t="str">
        <f t="shared" si="1"/>
        <v>Q155WDK1a-2</v>
      </c>
      <c r="B3" s="84" t="s">
        <v>142</v>
      </c>
      <c r="C3" s="84" t="str">
        <f t="shared" si="2"/>
        <v>Q155WDK1a-1</v>
      </c>
      <c r="D3" s="84" t="s">
        <v>135</v>
      </c>
      <c r="E3" s="85"/>
      <c r="F3" s="86" t="str">
        <f t="shared" si="3"/>
        <v>start time (P580)</v>
      </c>
      <c r="G3" s="84" t="s">
        <v>143</v>
      </c>
      <c r="H3" s="87" t="s">
        <v>144</v>
      </c>
      <c r="I3" s="88" t="str">
        <f t="shared" si="4"/>
        <v>unknown</v>
      </c>
      <c r="J3" s="75" t="s">
        <v>20</v>
      </c>
      <c r="L3" s="16" t="s">
        <v>21</v>
      </c>
    </row>
    <row r="4">
      <c r="A4" s="89" t="str">
        <f t="shared" si="1"/>
        <v>Q155WDK1a-3</v>
      </c>
      <c r="B4" s="90" t="s">
        <v>145</v>
      </c>
      <c r="C4" s="90" t="str">
        <f t="shared" si="2"/>
        <v>Q155WDK1a-2</v>
      </c>
      <c r="D4" s="90" t="s">
        <v>142</v>
      </c>
      <c r="E4" s="91"/>
      <c r="F4" s="92" t="str">
        <f t="shared" si="3"/>
        <v>ckg:Context Type (ckgr9)</v>
      </c>
      <c r="G4" s="90" t="s">
        <v>24</v>
      </c>
      <c r="H4" s="90" t="s">
        <v>25</v>
      </c>
      <c r="I4" s="93" t="str">
        <f t="shared" si="4"/>
        <v>Temporal (ckgT1)</v>
      </c>
      <c r="J4" s="75" t="s">
        <v>26</v>
      </c>
      <c r="K4" s="75" t="s">
        <v>27</v>
      </c>
      <c r="L4" s="36"/>
    </row>
    <row r="5">
      <c r="A5" s="83" t="str">
        <f t="shared" si="1"/>
        <v>Q155WDK1a-4</v>
      </c>
      <c r="B5" s="84" t="s">
        <v>146</v>
      </c>
      <c r="C5" s="84" t="str">
        <f t="shared" si="2"/>
        <v>Q155WDK1a-1</v>
      </c>
      <c r="D5" s="84" t="s">
        <v>135</v>
      </c>
      <c r="E5" s="85"/>
      <c r="F5" s="86" t="str">
        <f t="shared" si="3"/>
        <v>point in time (P585)</v>
      </c>
      <c r="G5" s="75" t="s">
        <v>18</v>
      </c>
      <c r="H5" s="82" t="s">
        <v>19</v>
      </c>
      <c r="I5" s="94" t="str">
        <f t="shared" si="4"/>
        <v>unknown</v>
      </c>
      <c r="J5" s="75" t="s">
        <v>20</v>
      </c>
      <c r="L5" s="36"/>
    </row>
    <row r="6">
      <c r="A6" s="89" t="str">
        <f t="shared" si="1"/>
        <v>Q155WDK1a-5</v>
      </c>
      <c r="B6" s="90" t="s">
        <v>147</v>
      </c>
      <c r="C6" s="90" t="str">
        <f t="shared" si="2"/>
        <v>Q155WDK1a-4</v>
      </c>
      <c r="D6" s="90" t="s">
        <v>146</v>
      </c>
      <c r="E6" s="91"/>
      <c r="F6" s="92" t="str">
        <f t="shared" si="3"/>
        <v>ckg:Context Type (ckgr9)</v>
      </c>
      <c r="G6" s="90" t="s">
        <v>24</v>
      </c>
      <c r="H6" s="90" t="s">
        <v>25</v>
      </c>
      <c r="I6" s="93" t="str">
        <f t="shared" si="4"/>
        <v>Temporal (ckgT1)</v>
      </c>
      <c r="J6" s="75" t="s">
        <v>26</v>
      </c>
      <c r="K6" s="75" t="s">
        <v>27</v>
      </c>
      <c r="L6" s="36"/>
    </row>
    <row r="7">
      <c r="A7" s="83" t="str">
        <f t="shared" si="1"/>
        <v>Q155WDK1a-6</v>
      </c>
      <c r="B7" s="84" t="s">
        <v>148</v>
      </c>
      <c r="C7" s="84" t="str">
        <f t="shared" si="2"/>
        <v>Q155WDK1a-1</v>
      </c>
      <c r="D7" s="84" t="s">
        <v>135</v>
      </c>
      <c r="E7" s="85"/>
      <c r="F7" s="86" t="str">
        <f t="shared" si="3"/>
        <v>has cause (P828)</v>
      </c>
      <c r="G7" s="75" t="s">
        <v>149</v>
      </c>
      <c r="H7" s="82" t="s">
        <v>150</v>
      </c>
      <c r="I7" s="94" t="str">
        <f t="shared" si="4"/>
        <v>unknown</v>
      </c>
      <c r="J7" s="75" t="s">
        <v>20</v>
      </c>
      <c r="L7" s="36"/>
    </row>
    <row r="8">
      <c r="A8" s="95" t="str">
        <f t="shared" si="1"/>
        <v>Q155WDK1a-7</v>
      </c>
      <c r="B8" s="96" t="s">
        <v>151</v>
      </c>
      <c r="C8" s="96" t="str">
        <f t="shared" si="2"/>
        <v>Q155WDK1a-6</v>
      </c>
      <c r="D8" s="96" t="s">
        <v>148</v>
      </c>
      <c r="E8" s="97"/>
      <c r="F8" s="98" t="str">
        <f t="shared" si="3"/>
        <v>ckg:Context Type (ckgr9)</v>
      </c>
      <c r="G8" s="96" t="s">
        <v>24</v>
      </c>
      <c r="H8" s="96" t="s">
        <v>25</v>
      </c>
      <c r="I8" s="99" t="str">
        <f t="shared" si="4"/>
        <v>Provenance (ckgP1)</v>
      </c>
      <c r="J8" s="75" t="s">
        <v>152</v>
      </c>
      <c r="K8" s="75" t="s">
        <v>153</v>
      </c>
      <c r="L8" s="23"/>
    </row>
    <row r="9">
      <c r="A9" s="100" t="str">
        <f t="shared" si="1"/>
        <v>Q155WDK1a-8</v>
      </c>
      <c r="B9" s="101" t="s">
        <v>154</v>
      </c>
      <c r="C9" s="101" t="str">
        <f t="shared" si="2"/>
        <v>Brazil (Q155)</v>
      </c>
      <c r="D9" s="101" t="s">
        <v>136</v>
      </c>
      <c r="E9" s="102" t="s">
        <v>137</v>
      </c>
      <c r="F9" s="103" t="str">
        <f t="shared" si="3"/>
        <v>GeoNames ID (P1566)</v>
      </c>
      <c r="G9" s="101" t="s">
        <v>41</v>
      </c>
      <c r="H9" s="102" t="s">
        <v>42</v>
      </c>
      <c r="I9" s="104">
        <f t="shared" si="4"/>
        <v>3469034</v>
      </c>
      <c r="J9" s="75">
        <v>3469034.0</v>
      </c>
      <c r="L9" s="32" t="s">
        <v>34</v>
      </c>
    </row>
    <row r="10">
      <c r="A10" s="89" t="str">
        <f t="shared" si="1"/>
        <v>Q155WDK1a-9</v>
      </c>
      <c r="B10" s="90" t="s">
        <v>155</v>
      </c>
      <c r="C10" s="90" t="str">
        <f t="shared" si="2"/>
        <v>Q155WDK1a-8</v>
      </c>
      <c r="D10" s="90" t="s">
        <v>154</v>
      </c>
      <c r="E10" s="91"/>
      <c r="F10" s="92" t="str">
        <f t="shared" si="3"/>
        <v>ckg:Determines (ckgr8)</v>
      </c>
      <c r="G10" s="90" t="s">
        <v>44</v>
      </c>
      <c r="H10" s="90" t="s">
        <v>45</v>
      </c>
      <c r="I10" s="93" t="str">
        <f t="shared" si="4"/>
        <v>Entity Identifier (ckgId)</v>
      </c>
      <c r="J10" s="75" t="s">
        <v>46</v>
      </c>
      <c r="K10" s="75" t="s">
        <v>47</v>
      </c>
      <c r="L10" s="36"/>
    </row>
    <row r="11">
      <c r="A11" s="105" t="str">
        <f t="shared" si="1"/>
        <v>Q155WDK1a-10</v>
      </c>
      <c r="B11" s="106" t="s">
        <v>156</v>
      </c>
      <c r="C11" s="106" t="str">
        <f t="shared" si="2"/>
        <v>Brazil (Q155)</v>
      </c>
      <c r="D11" s="106" t="s">
        <v>136</v>
      </c>
      <c r="E11" s="107" t="s">
        <v>137</v>
      </c>
      <c r="F11" s="108" t="str">
        <f t="shared" si="3"/>
        <v>ISO 3166-1 alpha-3 code (P298)</v>
      </c>
      <c r="G11" s="106" t="s">
        <v>49</v>
      </c>
      <c r="H11" s="107" t="s">
        <v>50</v>
      </c>
      <c r="I11" s="109" t="str">
        <f t="shared" si="4"/>
        <v>BRA</v>
      </c>
      <c r="J11" s="75" t="s">
        <v>157</v>
      </c>
      <c r="L11" s="36"/>
    </row>
    <row r="12">
      <c r="A12" s="89" t="str">
        <f t="shared" si="1"/>
        <v>Q155WDK1a-11</v>
      </c>
      <c r="B12" s="90" t="s">
        <v>158</v>
      </c>
      <c r="C12" s="90" t="str">
        <f t="shared" si="2"/>
        <v>Q155WDK1a-10</v>
      </c>
      <c r="D12" s="90" t="s">
        <v>156</v>
      </c>
      <c r="E12" s="91"/>
      <c r="F12" s="92" t="str">
        <f t="shared" si="3"/>
        <v>ckg:Determines (ckgr8)</v>
      </c>
      <c r="G12" s="90" t="s">
        <v>44</v>
      </c>
      <c r="H12" s="90" t="s">
        <v>45</v>
      </c>
      <c r="I12" s="93" t="str">
        <f t="shared" si="4"/>
        <v>Entity Identifier (ckgId)</v>
      </c>
      <c r="J12" s="75" t="s">
        <v>46</v>
      </c>
      <c r="K12" s="75" t="s">
        <v>47</v>
      </c>
      <c r="L12" s="36"/>
    </row>
    <row r="13">
      <c r="A13" s="105" t="str">
        <f t="shared" si="1"/>
        <v>Q155WDK1a-12</v>
      </c>
      <c r="B13" s="106" t="s">
        <v>159</v>
      </c>
      <c r="C13" s="106" t="str">
        <f t="shared" si="2"/>
        <v>Brazil (Q155)</v>
      </c>
      <c r="D13" s="106" t="s">
        <v>136</v>
      </c>
      <c r="E13" s="107" t="s">
        <v>137</v>
      </c>
      <c r="F13" s="108" t="str">
        <f t="shared" si="3"/>
        <v>instance of (P31)</v>
      </c>
      <c r="G13" s="106" t="s">
        <v>30</v>
      </c>
      <c r="H13" s="107" t="s">
        <v>31</v>
      </c>
      <c r="I13" s="109" t="str">
        <f t="shared" si="4"/>
        <v>sovereign state (Q3624078)</v>
      </c>
      <c r="J13" s="75" t="s">
        <v>32</v>
      </c>
      <c r="K13" s="82" t="s">
        <v>33</v>
      </c>
      <c r="L13" s="36"/>
    </row>
    <row r="14">
      <c r="A14" s="105" t="str">
        <f t="shared" si="1"/>
        <v>Q155WDK1a-13</v>
      </c>
      <c r="B14" s="106" t="s">
        <v>160</v>
      </c>
      <c r="C14" s="106" t="str">
        <f t="shared" si="2"/>
        <v>Brazil (Q155)</v>
      </c>
      <c r="D14" s="106" t="s">
        <v>136</v>
      </c>
      <c r="E14" s="107" t="s">
        <v>137</v>
      </c>
      <c r="F14" s="108" t="str">
        <f t="shared" si="3"/>
        <v>instance of (P31)</v>
      </c>
      <c r="G14" s="106" t="s">
        <v>30</v>
      </c>
      <c r="H14" s="107" t="s">
        <v>31</v>
      </c>
      <c r="I14" s="109" t="str">
        <f t="shared" si="4"/>
        <v>country (Q6256)</v>
      </c>
      <c r="J14" s="75" t="s">
        <v>37</v>
      </c>
      <c r="K14" s="82" t="s">
        <v>38</v>
      </c>
      <c r="L14" s="36"/>
    </row>
    <row r="15">
      <c r="A15" s="105" t="str">
        <f t="shared" si="1"/>
        <v>Q155WDK1a-14</v>
      </c>
      <c r="B15" s="106" t="s">
        <v>161</v>
      </c>
      <c r="C15" s="106" t="str">
        <f t="shared" si="2"/>
        <v>Brazil (Q155)</v>
      </c>
      <c r="D15" s="106" t="s">
        <v>136</v>
      </c>
      <c r="E15" s="107" t="s">
        <v>137</v>
      </c>
      <c r="F15" s="108" t="str">
        <f t="shared" si="3"/>
        <v>country (P17)</v>
      </c>
      <c r="G15" s="106" t="s">
        <v>54</v>
      </c>
      <c r="H15" s="107" t="s">
        <v>38</v>
      </c>
      <c r="I15" s="109" t="str">
        <f t="shared" si="4"/>
        <v>Brazil (Q155)</v>
      </c>
      <c r="J15" s="75" t="s">
        <v>136</v>
      </c>
      <c r="K15" s="82" t="s">
        <v>137</v>
      </c>
      <c r="L15" s="36"/>
    </row>
    <row r="16">
      <c r="A16" s="89" t="str">
        <f t="shared" si="1"/>
        <v>Q155WDK1a-15</v>
      </c>
      <c r="B16" s="90" t="s">
        <v>162</v>
      </c>
      <c r="C16" s="90" t="str">
        <f t="shared" si="2"/>
        <v>Q155WDK1a-14</v>
      </c>
      <c r="D16" s="90" t="s">
        <v>161</v>
      </c>
      <c r="E16" s="91"/>
      <c r="F16" s="92" t="str">
        <f t="shared" si="3"/>
        <v>ckg:Context Type (ckgr9)</v>
      </c>
      <c r="G16" s="90" t="s">
        <v>24</v>
      </c>
      <c r="H16" s="90" t="s">
        <v>25</v>
      </c>
      <c r="I16" s="93" t="str">
        <f t="shared" si="4"/>
        <v>Location (ckgL1)</v>
      </c>
      <c r="J16" s="75" t="s">
        <v>56</v>
      </c>
      <c r="K16" s="75" t="s">
        <v>57</v>
      </c>
      <c r="L16" s="36"/>
    </row>
    <row r="17">
      <c r="A17" s="105" t="str">
        <f t="shared" si="1"/>
        <v>Q155WDK1a-16</v>
      </c>
      <c r="B17" s="106" t="s">
        <v>163</v>
      </c>
      <c r="C17" s="106" t="str">
        <f t="shared" si="2"/>
        <v>Brazil (Q155)</v>
      </c>
      <c r="D17" s="106" t="s">
        <v>136</v>
      </c>
      <c r="E17" s="107" t="s">
        <v>137</v>
      </c>
      <c r="F17" s="108" t="str">
        <f t="shared" si="3"/>
        <v>country (P17)</v>
      </c>
      <c r="G17" s="106" t="s">
        <v>54</v>
      </c>
      <c r="H17" s="107" t="s">
        <v>38</v>
      </c>
      <c r="I17" s="109" t="str">
        <f t="shared" si="4"/>
        <v>Portuguese Empire (Q200464)</v>
      </c>
      <c r="J17" s="75" t="s">
        <v>164</v>
      </c>
      <c r="K17" s="82" t="s">
        <v>165</v>
      </c>
      <c r="L17" s="36"/>
    </row>
    <row r="18">
      <c r="A18" s="89" t="str">
        <f t="shared" si="1"/>
        <v>Q155WDK1a-17</v>
      </c>
      <c r="B18" s="90" t="s">
        <v>166</v>
      </c>
      <c r="C18" s="90" t="str">
        <f t="shared" si="2"/>
        <v>Q155WDK1a-16</v>
      </c>
      <c r="D18" s="90" t="s">
        <v>163</v>
      </c>
      <c r="E18" s="91"/>
      <c r="F18" s="92" t="str">
        <f t="shared" si="3"/>
        <v>ckg:Context Type (ckgr9)</v>
      </c>
      <c r="G18" s="90" t="s">
        <v>24</v>
      </c>
      <c r="H18" s="90" t="s">
        <v>25</v>
      </c>
      <c r="I18" s="93" t="str">
        <f t="shared" si="4"/>
        <v>Location (ckgL1)</v>
      </c>
      <c r="J18" s="75" t="s">
        <v>56</v>
      </c>
      <c r="K18" s="75" t="s">
        <v>57</v>
      </c>
      <c r="L18" s="36"/>
    </row>
    <row r="19">
      <c r="A19" s="105" t="str">
        <f t="shared" si="1"/>
        <v>Q155WDK1a-18</v>
      </c>
      <c r="B19" s="106" t="s">
        <v>167</v>
      </c>
      <c r="C19" s="106" t="str">
        <f t="shared" si="2"/>
        <v>Brazil (Q155)</v>
      </c>
      <c r="D19" s="106" t="s">
        <v>136</v>
      </c>
      <c r="E19" s="107" t="s">
        <v>137</v>
      </c>
      <c r="F19" s="108" t="str">
        <f t="shared" si="3"/>
        <v>continent (P30)</v>
      </c>
      <c r="G19" s="106" t="s">
        <v>60</v>
      </c>
      <c r="H19" s="107" t="s">
        <v>61</v>
      </c>
      <c r="I19" s="109" t="str">
        <f t="shared" si="4"/>
        <v>South America (Q18)</v>
      </c>
      <c r="J19" s="75" t="s">
        <v>168</v>
      </c>
      <c r="K19" s="82" t="s">
        <v>169</v>
      </c>
      <c r="L19" s="36"/>
    </row>
    <row r="20">
      <c r="A20" s="89" t="str">
        <f t="shared" si="1"/>
        <v>Q155WDK1a-19</v>
      </c>
      <c r="B20" s="90" t="s">
        <v>170</v>
      </c>
      <c r="C20" s="90" t="str">
        <f t="shared" si="2"/>
        <v>Q155WDK1a-18</v>
      </c>
      <c r="D20" s="90" t="s">
        <v>167</v>
      </c>
      <c r="E20" s="91"/>
      <c r="F20" s="92" t="str">
        <f t="shared" si="3"/>
        <v>ckg:Context Type (ckgr9)</v>
      </c>
      <c r="G20" s="90" t="s">
        <v>24</v>
      </c>
      <c r="H20" s="90" t="s">
        <v>25</v>
      </c>
      <c r="I20" s="93" t="str">
        <f t="shared" si="4"/>
        <v>Location (ckgL1)</v>
      </c>
      <c r="J20" s="75" t="s">
        <v>56</v>
      </c>
      <c r="K20" s="75" t="s">
        <v>57</v>
      </c>
      <c r="L20" s="36"/>
    </row>
    <row r="21">
      <c r="A21" s="105" t="str">
        <f t="shared" si="1"/>
        <v>Q155WDK1a-20</v>
      </c>
      <c r="B21" s="106" t="s">
        <v>171</v>
      </c>
      <c r="C21" s="106" t="str">
        <f t="shared" si="2"/>
        <v>Brazil (Q155)</v>
      </c>
      <c r="D21" s="106" t="s">
        <v>136</v>
      </c>
      <c r="E21" s="107" t="s">
        <v>137</v>
      </c>
      <c r="F21" s="108" t="str">
        <f t="shared" si="3"/>
        <v>inception (P571)</v>
      </c>
      <c r="G21" s="106" t="s">
        <v>68</v>
      </c>
      <c r="H21" s="107" t="s">
        <v>69</v>
      </c>
      <c r="I21" s="109" t="str">
        <f t="shared" si="4"/>
        <v>^1822-09-07T00:00:00Z/11</v>
      </c>
      <c r="J21" s="75" t="s">
        <v>172</v>
      </c>
      <c r="L21" s="36"/>
    </row>
    <row r="22">
      <c r="A22" s="95" t="str">
        <f t="shared" si="1"/>
        <v>Q155WDK1a-21</v>
      </c>
      <c r="B22" s="96" t="s">
        <v>173</v>
      </c>
      <c r="C22" s="96" t="str">
        <f t="shared" si="2"/>
        <v>Q155WDK1a-20</v>
      </c>
      <c r="D22" s="96" t="s">
        <v>171</v>
      </c>
      <c r="E22" s="97"/>
      <c r="F22" s="98" t="str">
        <f t="shared" si="3"/>
        <v>ckg:Context Type (ckgr9)</v>
      </c>
      <c r="G22" s="96" t="s">
        <v>24</v>
      </c>
      <c r="H22" s="96" t="s">
        <v>25</v>
      </c>
      <c r="I22" s="99" t="str">
        <f t="shared" si="4"/>
        <v>Temporal (ckgT1)</v>
      </c>
      <c r="J22" s="75" t="s">
        <v>26</v>
      </c>
      <c r="K22" s="75" t="s">
        <v>27</v>
      </c>
      <c r="L22" s="23"/>
    </row>
    <row r="23">
      <c r="A23" s="100" t="str">
        <f t="shared" si="1"/>
        <v>Q155WDK1a-22</v>
      </c>
      <c r="B23" s="101" t="s">
        <v>174</v>
      </c>
      <c r="C23" s="101" t="str">
        <f t="shared" si="2"/>
        <v>Empire of Brazil (Q217230)</v>
      </c>
      <c r="D23" s="101" t="s">
        <v>140</v>
      </c>
      <c r="E23" s="102" t="s">
        <v>141</v>
      </c>
      <c r="F23" s="103" t="str">
        <f t="shared" si="3"/>
        <v>instance of (P31)</v>
      </c>
      <c r="G23" s="101" t="s">
        <v>30</v>
      </c>
      <c r="H23" s="102" t="s">
        <v>31</v>
      </c>
      <c r="I23" s="104" t="str">
        <f t="shared" si="4"/>
        <v>sovereign state (Q3624078)</v>
      </c>
      <c r="J23" s="75" t="s">
        <v>32</v>
      </c>
      <c r="K23" s="82" t="s">
        <v>33</v>
      </c>
      <c r="L23" s="32" t="s">
        <v>34</v>
      </c>
    </row>
    <row r="24">
      <c r="A24" s="105" t="str">
        <f t="shared" si="1"/>
        <v>Q155WDK1a-23</v>
      </c>
      <c r="B24" s="106" t="s">
        <v>175</v>
      </c>
      <c r="C24" s="106" t="str">
        <f t="shared" si="2"/>
        <v>Empire of Brazil (Q217230)</v>
      </c>
      <c r="D24" s="106" t="s">
        <v>140</v>
      </c>
      <c r="E24" s="107" t="s">
        <v>141</v>
      </c>
      <c r="F24" s="108" t="str">
        <f t="shared" si="3"/>
        <v>instance of (P31)</v>
      </c>
      <c r="G24" s="106" t="s">
        <v>30</v>
      </c>
      <c r="H24" s="107" t="s">
        <v>31</v>
      </c>
      <c r="I24" s="109" t="str">
        <f t="shared" si="4"/>
        <v>historical country (Q3024240)</v>
      </c>
      <c r="J24" s="75" t="s">
        <v>176</v>
      </c>
      <c r="K24" s="82" t="s">
        <v>177</v>
      </c>
      <c r="L24" s="36"/>
    </row>
    <row r="25">
      <c r="A25" s="105" t="str">
        <f t="shared" si="1"/>
        <v>Q155WDK1a-24</v>
      </c>
      <c r="B25" s="106" t="s">
        <v>178</v>
      </c>
      <c r="C25" s="106" t="str">
        <f t="shared" si="2"/>
        <v>Empire of Brazil (Q217230)</v>
      </c>
      <c r="D25" s="106" t="s">
        <v>140</v>
      </c>
      <c r="E25" s="107" t="s">
        <v>141</v>
      </c>
      <c r="F25" s="108" t="str">
        <f t="shared" si="3"/>
        <v>inception (P571)</v>
      </c>
      <c r="G25" s="106" t="s">
        <v>68</v>
      </c>
      <c r="H25" s="107" t="s">
        <v>69</v>
      </c>
      <c r="I25" s="109" t="str">
        <f t="shared" si="4"/>
        <v>^1822-09-07T00:00:00Z/11</v>
      </c>
      <c r="J25" s="75" t="s">
        <v>172</v>
      </c>
      <c r="L25" s="36"/>
    </row>
    <row r="26">
      <c r="A26" s="89" t="str">
        <f t="shared" si="1"/>
        <v>Q155WDK1a-25</v>
      </c>
      <c r="B26" s="90" t="s">
        <v>179</v>
      </c>
      <c r="C26" s="90" t="str">
        <f t="shared" si="2"/>
        <v>Q155WDK1a-24</v>
      </c>
      <c r="D26" s="90" t="s">
        <v>178</v>
      </c>
      <c r="E26" s="91"/>
      <c r="F26" s="92" t="str">
        <f t="shared" si="3"/>
        <v>ckg:Context Type (ckgr9)</v>
      </c>
      <c r="G26" s="90" t="s">
        <v>24</v>
      </c>
      <c r="H26" s="90" t="s">
        <v>25</v>
      </c>
      <c r="I26" s="93" t="str">
        <f t="shared" si="4"/>
        <v>Temporal (ckgT1)</v>
      </c>
      <c r="J26" s="75" t="s">
        <v>26</v>
      </c>
      <c r="K26" s="75" t="s">
        <v>27</v>
      </c>
      <c r="L26" s="36"/>
    </row>
    <row r="27">
      <c r="A27" s="105" t="str">
        <f t="shared" si="1"/>
        <v>Q155WDK1a-26</v>
      </c>
      <c r="B27" s="106" t="s">
        <v>180</v>
      </c>
      <c r="C27" s="106" t="str">
        <f t="shared" si="2"/>
        <v>Empire of Brazil (Q217230)</v>
      </c>
      <c r="D27" s="106" t="s">
        <v>140</v>
      </c>
      <c r="E27" s="107" t="s">
        <v>141</v>
      </c>
      <c r="F27" s="108" t="str">
        <f t="shared" si="3"/>
        <v>dissolved, abolished or demolished date (P576)</v>
      </c>
      <c r="G27" s="106" t="s">
        <v>181</v>
      </c>
      <c r="H27" s="107" t="s">
        <v>182</v>
      </c>
      <c r="I27" s="109" t="str">
        <f t="shared" si="4"/>
        <v>^1889-11-15T00:00:00Z/11</v>
      </c>
      <c r="J27" s="75" t="s">
        <v>183</v>
      </c>
      <c r="L27" s="36"/>
    </row>
    <row r="28">
      <c r="A28" s="89" t="str">
        <f t="shared" si="1"/>
        <v>Q155WDK1a-27</v>
      </c>
      <c r="B28" s="90" t="s">
        <v>184</v>
      </c>
      <c r="C28" s="90" t="str">
        <f t="shared" si="2"/>
        <v>Q155WDK1a-26</v>
      </c>
      <c r="D28" s="90" t="s">
        <v>180</v>
      </c>
      <c r="E28" s="91"/>
      <c r="F28" s="92" t="str">
        <f t="shared" si="3"/>
        <v>ckg:Context Type (ckgr9)</v>
      </c>
      <c r="G28" s="90" t="s">
        <v>24</v>
      </c>
      <c r="H28" s="90" t="s">
        <v>25</v>
      </c>
      <c r="I28" s="93" t="str">
        <f t="shared" si="4"/>
        <v>Temporal (ckgT1)</v>
      </c>
      <c r="J28" s="75" t="s">
        <v>26</v>
      </c>
      <c r="K28" s="75" t="s">
        <v>27</v>
      </c>
      <c r="L28" s="36"/>
    </row>
    <row r="29">
      <c r="A29" s="105" t="str">
        <f t="shared" si="1"/>
        <v>Q155WDK1a-28</v>
      </c>
      <c r="B29" s="106" t="s">
        <v>185</v>
      </c>
      <c r="C29" s="106" t="str">
        <f t="shared" si="2"/>
        <v>Empire of Brazil (Q217230)</v>
      </c>
      <c r="D29" s="106" t="s">
        <v>140</v>
      </c>
      <c r="E29" s="107" t="s">
        <v>141</v>
      </c>
      <c r="F29" s="108" t="str">
        <f t="shared" si="3"/>
        <v>continent (P30)</v>
      </c>
      <c r="G29" s="106" t="s">
        <v>60</v>
      </c>
      <c r="H29" s="107" t="s">
        <v>61</v>
      </c>
      <c r="I29" s="109" t="str">
        <f t="shared" si="4"/>
        <v>South America (Q18)</v>
      </c>
      <c r="J29" s="75" t="s">
        <v>168</v>
      </c>
      <c r="K29" s="82" t="s">
        <v>169</v>
      </c>
      <c r="L29" s="36"/>
    </row>
    <row r="30">
      <c r="A30" s="89" t="str">
        <f t="shared" si="1"/>
        <v>Q155WDK1a-29</v>
      </c>
      <c r="B30" s="90" t="s">
        <v>186</v>
      </c>
      <c r="C30" s="90" t="str">
        <f t="shared" si="2"/>
        <v>Q155WDK1a-28</v>
      </c>
      <c r="D30" s="90" t="s">
        <v>185</v>
      </c>
      <c r="E30" s="91"/>
      <c r="F30" s="92" t="str">
        <f t="shared" si="3"/>
        <v>ckg:Context Type (ckgr9)</v>
      </c>
      <c r="G30" s="90" t="s">
        <v>24</v>
      </c>
      <c r="H30" s="90" t="s">
        <v>25</v>
      </c>
      <c r="I30" s="93" t="str">
        <f t="shared" si="4"/>
        <v>Location (ckgL1)</v>
      </c>
      <c r="J30" s="75" t="s">
        <v>56</v>
      </c>
      <c r="K30" s="75" t="s">
        <v>57</v>
      </c>
      <c r="L30" s="36"/>
    </row>
    <row r="31">
      <c r="A31" s="105" t="str">
        <f t="shared" si="1"/>
        <v>Q155WDK1a-30</v>
      </c>
      <c r="B31" s="106" t="s">
        <v>187</v>
      </c>
      <c r="C31" s="106" t="str">
        <f t="shared" si="2"/>
        <v>Empire of Brazil (Q217230)</v>
      </c>
      <c r="D31" s="106" t="s">
        <v>140</v>
      </c>
      <c r="E31" s="107" t="s">
        <v>141</v>
      </c>
      <c r="F31" s="108" t="str">
        <f t="shared" si="3"/>
        <v>country (P17)</v>
      </c>
      <c r="G31" s="106" t="s">
        <v>54</v>
      </c>
      <c r="H31" s="107" t="s">
        <v>38</v>
      </c>
      <c r="I31" s="109" t="str">
        <f t="shared" si="4"/>
        <v>Empire of Brazil (Q217230)</v>
      </c>
      <c r="J31" s="75" t="s">
        <v>140</v>
      </c>
      <c r="K31" s="82" t="s">
        <v>141</v>
      </c>
      <c r="L31" s="36"/>
    </row>
    <row r="32">
      <c r="A32" s="95" t="str">
        <f t="shared" si="1"/>
        <v>Q155WDK1a-31</v>
      </c>
      <c r="B32" s="96" t="s">
        <v>188</v>
      </c>
      <c r="C32" s="96" t="str">
        <f t="shared" si="2"/>
        <v>Q155WDK1a-30</v>
      </c>
      <c r="D32" s="96" t="s">
        <v>187</v>
      </c>
      <c r="E32" s="97"/>
      <c r="F32" s="98" t="str">
        <f t="shared" si="3"/>
        <v>ckg:Context Type (ckgr9)</v>
      </c>
      <c r="G32" s="96" t="s">
        <v>24</v>
      </c>
      <c r="H32" s="96" t="s">
        <v>25</v>
      </c>
      <c r="I32" s="99" t="str">
        <f t="shared" si="4"/>
        <v>Location (ckgL1)</v>
      </c>
      <c r="J32" s="75" t="s">
        <v>56</v>
      </c>
      <c r="K32" s="75" t="s">
        <v>57</v>
      </c>
      <c r="L32" s="23"/>
    </row>
    <row r="33">
      <c r="F33" s="110"/>
      <c r="L33" s="111"/>
    </row>
    <row r="34">
      <c r="F34" s="110"/>
      <c r="L34" s="111"/>
    </row>
    <row r="35">
      <c r="F35" s="110"/>
    </row>
    <row r="36">
      <c r="F36" s="110"/>
    </row>
    <row r="37">
      <c r="F37" s="110"/>
    </row>
    <row r="38">
      <c r="F38" s="110"/>
    </row>
    <row r="39">
      <c r="F39" s="110"/>
    </row>
    <row r="40">
      <c r="F40" s="110"/>
    </row>
    <row r="41">
      <c r="F41" s="110"/>
    </row>
    <row r="42">
      <c r="F42" s="110"/>
    </row>
    <row r="43">
      <c r="F43" s="110"/>
    </row>
    <row r="44">
      <c r="F44" s="110"/>
    </row>
    <row r="45">
      <c r="F45" s="110"/>
    </row>
    <row r="46">
      <c r="F46" s="110"/>
    </row>
    <row r="47">
      <c r="F47" s="110"/>
    </row>
    <row r="48">
      <c r="F48" s="110"/>
    </row>
    <row r="49">
      <c r="F49" s="110"/>
    </row>
    <row r="50">
      <c r="F50" s="110"/>
    </row>
    <row r="51">
      <c r="F51" s="110"/>
    </row>
    <row r="52">
      <c r="F52" s="110"/>
    </row>
    <row r="53">
      <c r="F53" s="110"/>
    </row>
    <row r="54">
      <c r="F54" s="110"/>
    </row>
    <row r="55">
      <c r="F55" s="110"/>
    </row>
    <row r="56">
      <c r="F56" s="110"/>
    </row>
    <row r="57">
      <c r="F57" s="110"/>
    </row>
    <row r="58">
      <c r="F58" s="110"/>
    </row>
    <row r="59">
      <c r="F59" s="110"/>
    </row>
    <row r="60">
      <c r="F60" s="110"/>
    </row>
    <row r="61">
      <c r="F61" s="110"/>
    </row>
    <row r="62">
      <c r="F62" s="110"/>
    </row>
    <row r="63">
      <c r="F63" s="110"/>
    </row>
    <row r="64">
      <c r="F64" s="110"/>
    </row>
    <row r="65">
      <c r="F65" s="110"/>
    </row>
    <row r="66">
      <c r="F66" s="110"/>
    </row>
    <row r="67">
      <c r="F67" s="110"/>
    </row>
    <row r="68">
      <c r="F68" s="110"/>
    </row>
    <row r="69">
      <c r="F69" s="110"/>
    </row>
    <row r="70">
      <c r="F70" s="110"/>
    </row>
    <row r="71">
      <c r="F71" s="110"/>
    </row>
    <row r="72">
      <c r="F72" s="110"/>
    </row>
    <row r="73">
      <c r="F73" s="110"/>
    </row>
    <row r="74">
      <c r="F74" s="110"/>
    </row>
    <row r="75">
      <c r="F75" s="110"/>
    </row>
    <row r="76">
      <c r="F76" s="110"/>
    </row>
    <row r="77">
      <c r="F77" s="110"/>
    </row>
    <row r="78">
      <c r="F78" s="110"/>
    </row>
    <row r="79">
      <c r="F79" s="110"/>
    </row>
    <row r="80">
      <c r="F80" s="110"/>
    </row>
    <row r="81">
      <c r="F81" s="110"/>
    </row>
    <row r="82">
      <c r="F82" s="110"/>
    </row>
    <row r="83">
      <c r="F83" s="110"/>
    </row>
    <row r="84">
      <c r="F84" s="110"/>
    </row>
    <row r="85">
      <c r="F85" s="110"/>
    </row>
    <row r="86">
      <c r="F86" s="110"/>
    </row>
    <row r="87">
      <c r="F87" s="110"/>
    </row>
    <row r="88">
      <c r="F88" s="110"/>
    </row>
    <row r="89">
      <c r="F89" s="110"/>
    </row>
    <row r="90">
      <c r="F90" s="110"/>
    </row>
    <row r="91">
      <c r="F91" s="110"/>
    </row>
    <row r="92">
      <c r="F92" s="110"/>
    </row>
    <row r="93">
      <c r="F93" s="110"/>
    </row>
    <row r="94">
      <c r="F94" s="110"/>
    </row>
    <row r="95">
      <c r="F95" s="110"/>
    </row>
    <row r="96">
      <c r="F96" s="110"/>
    </row>
    <row r="97">
      <c r="F97" s="110"/>
    </row>
    <row r="98">
      <c r="F98" s="110"/>
    </row>
    <row r="99">
      <c r="F99" s="110"/>
    </row>
    <row r="100">
      <c r="F100" s="110"/>
    </row>
    <row r="101">
      <c r="F101" s="110"/>
    </row>
    <row r="102">
      <c r="F102" s="110"/>
    </row>
    <row r="103">
      <c r="F103" s="110"/>
    </row>
    <row r="104">
      <c r="F104" s="110"/>
    </row>
    <row r="105">
      <c r="F105" s="110"/>
    </row>
    <row r="106">
      <c r="F106" s="110"/>
    </row>
    <row r="107">
      <c r="F107" s="110"/>
    </row>
    <row r="108">
      <c r="F108" s="110"/>
    </row>
    <row r="109">
      <c r="F109" s="110"/>
    </row>
    <row r="110">
      <c r="F110" s="110"/>
    </row>
    <row r="111">
      <c r="F111" s="110"/>
    </row>
    <row r="112">
      <c r="F112" s="110"/>
    </row>
    <row r="113">
      <c r="F113" s="110"/>
    </row>
    <row r="114">
      <c r="F114" s="110"/>
    </row>
    <row r="115">
      <c r="F115" s="110"/>
    </row>
    <row r="116">
      <c r="F116" s="110"/>
    </row>
    <row r="117">
      <c r="F117" s="110"/>
    </row>
    <row r="118">
      <c r="F118" s="110"/>
    </row>
    <row r="119">
      <c r="F119" s="110"/>
    </row>
    <row r="120">
      <c r="F120" s="110"/>
    </row>
    <row r="121">
      <c r="F121" s="110"/>
    </row>
    <row r="122">
      <c r="F122" s="110"/>
    </row>
    <row r="123">
      <c r="F123" s="110"/>
    </row>
    <row r="124">
      <c r="F124" s="110"/>
    </row>
    <row r="125">
      <c r="F125" s="110"/>
    </row>
    <row r="126">
      <c r="F126" s="110"/>
    </row>
    <row r="127">
      <c r="F127" s="110"/>
    </row>
    <row r="128">
      <c r="F128" s="110"/>
    </row>
    <row r="129">
      <c r="F129" s="110"/>
    </row>
    <row r="130">
      <c r="F130" s="110"/>
    </row>
    <row r="131">
      <c r="F131" s="110"/>
    </row>
    <row r="132">
      <c r="F132" s="110"/>
    </row>
    <row r="133">
      <c r="F133" s="110"/>
    </row>
    <row r="134">
      <c r="F134" s="110"/>
    </row>
    <row r="135">
      <c r="F135" s="110"/>
    </row>
    <row r="136">
      <c r="F136" s="110"/>
    </row>
    <row r="137">
      <c r="F137" s="110"/>
    </row>
    <row r="138">
      <c r="F138" s="110"/>
    </row>
    <row r="139">
      <c r="F139" s="110"/>
    </row>
    <row r="140">
      <c r="F140" s="110"/>
    </row>
    <row r="141">
      <c r="F141" s="110"/>
    </row>
    <row r="142">
      <c r="F142" s="110"/>
    </row>
    <row r="143">
      <c r="F143" s="110"/>
    </row>
    <row r="144">
      <c r="F144" s="110"/>
    </row>
    <row r="145">
      <c r="F145" s="110"/>
    </row>
    <row r="146">
      <c r="F146" s="110"/>
    </row>
    <row r="147">
      <c r="F147" s="110"/>
    </row>
    <row r="148">
      <c r="F148" s="110"/>
    </row>
    <row r="149">
      <c r="F149" s="110"/>
    </row>
    <row r="150">
      <c r="F150" s="110"/>
    </row>
    <row r="151">
      <c r="F151" s="110"/>
    </row>
    <row r="152">
      <c r="F152" s="110"/>
    </row>
    <row r="153">
      <c r="F153" s="110"/>
    </row>
    <row r="154">
      <c r="F154" s="110"/>
    </row>
    <row r="155">
      <c r="F155" s="110"/>
    </row>
    <row r="156">
      <c r="F156" s="110"/>
    </row>
    <row r="157">
      <c r="F157" s="110"/>
    </row>
    <row r="158">
      <c r="F158" s="110"/>
    </row>
    <row r="159">
      <c r="F159" s="110"/>
    </row>
    <row r="160">
      <c r="F160" s="110"/>
    </row>
    <row r="161">
      <c r="F161" s="110"/>
    </row>
    <row r="162">
      <c r="F162" s="110"/>
    </row>
    <row r="163">
      <c r="F163" s="110"/>
    </row>
    <row r="164">
      <c r="F164" s="110"/>
    </row>
    <row r="165">
      <c r="F165" s="110"/>
    </row>
    <row r="166">
      <c r="F166" s="110"/>
    </row>
    <row r="167">
      <c r="F167" s="110"/>
    </row>
    <row r="168">
      <c r="F168" s="110"/>
    </row>
    <row r="169">
      <c r="F169" s="110"/>
    </row>
    <row r="170">
      <c r="F170" s="110"/>
    </row>
    <row r="171">
      <c r="F171" s="110"/>
    </row>
    <row r="172">
      <c r="F172" s="110"/>
    </row>
    <row r="173">
      <c r="F173" s="110"/>
    </row>
    <row r="174">
      <c r="F174" s="110"/>
    </row>
    <row r="175">
      <c r="F175" s="110"/>
    </row>
    <row r="176">
      <c r="F176" s="110"/>
    </row>
    <row r="177">
      <c r="F177" s="110"/>
    </row>
    <row r="178">
      <c r="F178" s="110"/>
    </row>
    <row r="179">
      <c r="F179" s="110"/>
    </row>
    <row r="180">
      <c r="F180" s="110"/>
    </row>
    <row r="181">
      <c r="F181" s="110"/>
    </row>
    <row r="182">
      <c r="F182" s="110"/>
    </row>
    <row r="183">
      <c r="F183" s="110"/>
    </row>
    <row r="184">
      <c r="F184" s="110"/>
    </row>
    <row r="185">
      <c r="F185" s="110"/>
    </row>
    <row r="186">
      <c r="F186" s="110"/>
    </row>
    <row r="187">
      <c r="F187" s="110"/>
    </row>
    <row r="188">
      <c r="F188" s="110"/>
    </row>
    <row r="189">
      <c r="F189" s="110"/>
    </row>
    <row r="190">
      <c r="F190" s="110"/>
    </row>
    <row r="191">
      <c r="F191" s="110"/>
    </row>
    <row r="192">
      <c r="F192" s="110"/>
    </row>
    <row r="193">
      <c r="F193" s="110"/>
    </row>
    <row r="194">
      <c r="F194" s="110"/>
    </row>
    <row r="195">
      <c r="F195" s="110"/>
    </row>
    <row r="196">
      <c r="F196" s="110"/>
    </row>
    <row r="197">
      <c r="F197" s="110"/>
    </row>
    <row r="198">
      <c r="F198" s="110"/>
    </row>
    <row r="199">
      <c r="F199" s="110"/>
    </row>
    <row r="200">
      <c r="F200" s="110"/>
    </row>
    <row r="201">
      <c r="F201" s="110"/>
    </row>
    <row r="202">
      <c r="F202" s="110"/>
    </row>
    <row r="203">
      <c r="F203" s="110"/>
    </row>
    <row r="204">
      <c r="F204" s="110"/>
    </row>
    <row r="205">
      <c r="F205" s="110"/>
    </row>
    <row r="206">
      <c r="F206" s="110"/>
    </row>
    <row r="207">
      <c r="F207" s="110"/>
    </row>
    <row r="208">
      <c r="F208" s="110"/>
    </row>
    <row r="209">
      <c r="F209" s="110"/>
    </row>
    <row r="210">
      <c r="F210" s="110"/>
    </row>
    <row r="211">
      <c r="F211" s="110"/>
    </row>
    <row r="212">
      <c r="F212" s="110"/>
    </row>
    <row r="213">
      <c r="F213" s="110"/>
    </row>
    <row r="214">
      <c r="F214" s="110"/>
    </row>
    <row r="215">
      <c r="F215" s="110"/>
    </row>
    <row r="216">
      <c r="F216" s="110"/>
    </row>
    <row r="217">
      <c r="F217" s="110"/>
    </row>
    <row r="218">
      <c r="F218" s="110"/>
    </row>
    <row r="219">
      <c r="F219" s="110"/>
    </row>
    <row r="220">
      <c r="F220" s="110"/>
    </row>
    <row r="221">
      <c r="F221" s="110"/>
    </row>
    <row r="222">
      <c r="F222" s="110"/>
    </row>
    <row r="223">
      <c r="F223" s="110"/>
    </row>
    <row r="224">
      <c r="F224" s="110"/>
    </row>
    <row r="225">
      <c r="F225" s="110"/>
    </row>
    <row r="226">
      <c r="F226" s="110"/>
    </row>
    <row r="227">
      <c r="F227" s="110"/>
    </row>
    <row r="228">
      <c r="F228" s="110"/>
    </row>
    <row r="229">
      <c r="F229" s="110"/>
    </row>
    <row r="230">
      <c r="F230" s="110"/>
    </row>
    <row r="231">
      <c r="F231" s="110"/>
    </row>
    <row r="232">
      <c r="F232" s="110"/>
    </row>
    <row r="233">
      <c r="F233" s="110"/>
    </row>
    <row r="234">
      <c r="F234" s="110"/>
    </row>
    <row r="235">
      <c r="F235" s="110"/>
    </row>
    <row r="236">
      <c r="F236" s="110"/>
    </row>
    <row r="237">
      <c r="F237" s="110"/>
    </row>
    <row r="238">
      <c r="F238" s="110"/>
    </row>
    <row r="239">
      <c r="F239" s="110"/>
    </row>
    <row r="240">
      <c r="F240" s="110"/>
    </row>
    <row r="241">
      <c r="F241" s="110"/>
    </row>
    <row r="242">
      <c r="F242" s="110"/>
    </row>
    <row r="243">
      <c r="F243" s="110"/>
    </row>
    <row r="244">
      <c r="F244" s="110"/>
    </row>
    <row r="245">
      <c r="F245" s="110"/>
    </row>
    <row r="246">
      <c r="F246" s="110"/>
    </row>
    <row r="247">
      <c r="F247" s="110"/>
    </row>
    <row r="248">
      <c r="F248" s="110"/>
    </row>
    <row r="249">
      <c r="F249" s="110"/>
    </row>
    <row r="250">
      <c r="F250" s="110"/>
    </row>
    <row r="251">
      <c r="F251" s="110"/>
    </row>
    <row r="252">
      <c r="F252" s="110"/>
    </row>
    <row r="253">
      <c r="F253" s="110"/>
    </row>
    <row r="254">
      <c r="F254" s="110"/>
    </row>
    <row r="255">
      <c r="F255" s="110"/>
    </row>
    <row r="256">
      <c r="F256" s="110"/>
    </row>
    <row r="257">
      <c r="F257" s="110"/>
    </row>
    <row r="258">
      <c r="F258" s="110"/>
    </row>
    <row r="259">
      <c r="F259" s="110"/>
    </row>
    <row r="260">
      <c r="F260" s="110"/>
    </row>
    <row r="261">
      <c r="F261" s="110"/>
    </row>
    <row r="262">
      <c r="F262" s="110"/>
    </row>
    <row r="263">
      <c r="F263" s="110"/>
    </row>
    <row r="264">
      <c r="F264" s="110"/>
    </row>
    <row r="265">
      <c r="F265" s="110"/>
    </row>
    <row r="266">
      <c r="F266" s="110"/>
    </row>
    <row r="267">
      <c r="F267" s="110"/>
    </row>
    <row r="268">
      <c r="F268" s="110"/>
    </row>
    <row r="269">
      <c r="F269" s="110"/>
    </row>
    <row r="270">
      <c r="F270" s="110"/>
    </row>
    <row r="271">
      <c r="F271" s="110"/>
    </row>
    <row r="272">
      <c r="F272" s="110"/>
    </row>
    <row r="273">
      <c r="F273" s="110"/>
    </row>
    <row r="274">
      <c r="F274" s="110"/>
    </row>
    <row r="275">
      <c r="F275" s="110"/>
    </row>
    <row r="276">
      <c r="F276" s="110"/>
    </row>
    <row r="277">
      <c r="F277" s="110"/>
    </row>
    <row r="278">
      <c r="F278" s="110"/>
    </row>
    <row r="279">
      <c r="F279" s="110"/>
    </row>
    <row r="280">
      <c r="F280" s="110"/>
    </row>
    <row r="281">
      <c r="F281" s="110"/>
    </row>
    <row r="282">
      <c r="F282" s="110"/>
    </row>
    <row r="283">
      <c r="F283" s="110"/>
    </row>
    <row r="284">
      <c r="F284" s="110"/>
    </row>
    <row r="285">
      <c r="F285" s="110"/>
    </row>
    <row r="286">
      <c r="F286" s="110"/>
    </row>
    <row r="287">
      <c r="F287" s="110"/>
    </row>
    <row r="288">
      <c r="F288" s="110"/>
    </row>
    <row r="289">
      <c r="F289" s="110"/>
    </row>
    <row r="290">
      <c r="F290" s="110"/>
    </row>
    <row r="291">
      <c r="F291" s="110"/>
    </row>
    <row r="292">
      <c r="F292" s="110"/>
    </row>
    <row r="293">
      <c r="F293" s="110"/>
    </row>
    <row r="294">
      <c r="F294" s="110"/>
    </row>
    <row r="295">
      <c r="F295" s="110"/>
    </row>
    <row r="296">
      <c r="F296" s="110"/>
    </row>
    <row r="297">
      <c r="F297" s="110"/>
    </row>
    <row r="298">
      <c r="F298" s="110"/>
    </row>
    <row r="299">
      <c r="F299" s="110"/>
    </row>
    <row r="300">
      <c r="F300" s="110"/>
    </row>
    <row r="301">
      <c r="F301" s="110"/>
    </row>
    <row r="302">
      <c r="F302" s="110"/>
    </row>
    <row r="303">
      <c r="F303" s="110"/>
    </row>
    <row r="304">
      <c r="F304" s="110"/>
    </row>
    <row r="305">
      <c r="F305" s="110"/>
    </row>
    <row r="306">
      <c r="F306" s="110"/>
    </row>
    <row r="307">
      <c r="F307" s="110"/>
    </row>
    <row r="308">
      <c r="F308" s="110"/>
    </row>
    <row r="309">
      <c r="F309" s="110"/>
    </row>
    <row r="310">
      <c r="F310" s="110"/>
    </row>
    <row r="311">
      <c r="F311" s="110"/>
    </row>
    <row r="312">
      <c r="F312" s="110"/>
    </row>
    <row r="313">
      <c r="F313" s="110"/>
    </row>
    <row r="314">
      <c r="F314" s="110"/>
    </row>
    <row r="315">
      <c r="F315" s="110"/>
    </row>
    <row r="316">
      <c r="F316" s="110"/>
    </row>
    <row r="317">
      <c r="F317" s="110"/>
    </row>
    <row r="318">
      <c r="F318" s="110"/>
    </row>
    <row r="319">
      <c r="F319" s="110"/>
    </row>
    <row r="320">
      <c r="F320" s="110"/>
    </row>
    <row r="321">
      <c r="F321" s="110"/>
    </row>
    <row r="322">
      <c r="F322" s="110"/>
    </row>
    <row r="323">
      <c r="F323" s="110"/>
    </row>
    <row r="324">
      <c r="F324" s="110"/>
    </row>
    <row r="325">
      <c r="F325" s="110"/>
    </row>
    <row r="326">
      <c r="F326" s="110"/>
    </row>
    <row r="327">
      <c r="F327" s="110"/>
    </row>
    <row r="328">
      <c r="F328" s="110"/>
    </row>
    <row r="329">
      <c r="F329" s="110"/>
    </row>
    <row r="330">
      <c r="F330" s="110"/>
    </row>
    <row r="331">
      <c r="F331" s="110"/>
    </row>
    <row r="332">
      <c r="F332" s="110"/>
    </row>
    <row r="333">
      <c r="F333" s="110"/>
    </row>
    <row r="334">
      <c r="F334" s="110"/>
    </row>
    <row r="335">
      <c r="F335" s="110"/>
    </row>
    <row r="336">
      <c r="F336" s="110"/>
    </row>
    <row r="337">
      <c r="F337" s="110"/>
    </row>
    <row r="338">
      <c r="F338" s="110"/>
    </row>
    <row r="339">
      <c r="F339" s="110"/>
    </row>
    <row r="340">
      <c r="F340" s="110"/>
    </row>
    <row r="341">
      <c r="F341" s="110"/>
    </row>
    <row r="342">
      <c r="F342" s="110"/>
    </row>
    <row r="343">
      <c r="F343" s="110"/>
    </row>
    <row r="344">
      <c r="F344" s="110"/>
    </row>
    <row r="345">
      <c r="F345" s="110"/>
    </row>
    <row r="346">
      <c r="F346" s="110"/>
    </row>
    <row r="347">
      <c r="F347" s="110"/>
    </row>
    <row r="348">
      <c r="F348" s="110"/>
    </row>
    <row r="349">
      <c r="F349" s="110"/>
    </row>
    <row r="350">
      <c r="F350" s="110"/>
    </row>
    <row r="351">
      <c r="F351" s="110"/>
    </row>
    <row r="352">
      <c r="F352" s="110"/>
    </row>
    <row r="353">
      <c r="F353" s="110"/>
    </row>
    <row r="354">
      <c r="F354" s="110"/>
    </row>
    <row r="355">
      <c r="F355" s="110"/>
    </row>
    <row r="356">
      <c r="F356" s="110"/>
    </row>
    <row r="357">
      <c r="F357" s="110"/>
    </row>
    <row r="358">
      <c r="F358" s="110"/>
    </row>
    <row r="359">
      <c r="F359" s="110"/>
    </row>
    <row r="360">
      <c r="F360" s="110"/>
    </row>
    <row r="361">
      <c r="F361" s="110"/>
    </row>
    <row r="362">
      <c r="F362" s="110"/>
    </row>
    <row r="363">
      <c r="F363" s="110"/>
    </row>
    <row r="364">
      <c r="F364" s="110"/>
    </row>
    <row r="365">
      <c r="F365" s="110"/>
    </row>
    <row r="366">
      <c r="F366" s="110"/>
    </row>
    <row r="367">
      <c r="F367" s="110"/>
    </row>
    <row r="368">
      <c r="F368" s="110"/>
    </row>
    <row r="369">
      <c r="F369" s="110"/>
    </row>
    <row r="370">
      <c r="F370" s="110"/>
    </row>
    <row r="371">
      <c r="F371" s="110"/>
    </row>
    <row r="372">
      <c r="F372" s="110"/>
    </row>
    <row r="373">
      <c r="F373" s="110"/>
    </row>
    <row r="374">
      <c r="F374" s="110"/>
    </row>
    <row r="375">
      <c r="F375" s="110"/>
    </row>
    <row r="376">
      <c r="F376" s="110"/>
    </row>
    <row r="377">
      <c r="F377" s="110"/>
    </row>
    <row r="378">
      <c r="F378" s="110"/>
    </row>
    <row r="379">
      <c r="F379" s="110"/>
    </row>
    <row r="380">
      <c r="F380" s="110"/>
    </row>
    <row r="381">
      <c r="F381" s="110"/>
    </row>
    <row r="382">
      <c r="F382" s="110"/>
    </row>
    <row r="383">
      <c r="F383" s="110"/>
    </row>
    <row r="384">
      <c r="F384" s="110"/>
    </row>
    <row r="385">
      <c r="F385" s="110"/>
    </row>
    <row r="386">
      <c r="F386" s="110"/>
    </row>
    <row r="387">
      <c r="F387" s="110"/>
    </row>
    <row r="388">
      <c r="F388" s="110"/>
    </row>
    <row r="389">
      <c r="F389" s="110"/>
    </row>
    <row r="390">
      <c r="F390" s="110"/>
    </row>
    <row r="391">
      <c r="F391" s="110"/>
    </row>
    <row r="392">
      <c r="F392" s="110"/>
    </row>
    <row r="393">
      <c r="F393" s="110"/>
    </row>
    <row r="394">
      <c r="F394" s="110"/>
    </row>
    <row r="395">
      <c r="F395" s="110"/>
    </row>
    <row r="396">
      <c r="F396" s="110"/>
    </row>
    <row r="397">
      <c r="F397" s="110"/>
    </row>
    <row r="398">
      <c r="F398" s="110"/>
    </row>
    <row r="399">
      <c r="F399" s="110"/>
    </row>
    <row r="400">
      <c r="F400" s="110"/>
    </row>
    <row r="401">
      <c r="F401" s="110"/>
    </row>
    <row r="402">
      <c r="F402" s="110"/>
    </row>
    <row r="403">
      <c r="F403" s="110"/>
    </row>
    <row r="404">
      <c r="F404" s="110"/>
    </row>
    <row r="405">
      <c r="F405" s="110"/>
    </row>
    <row r="406">
      <c r="F406" s="110"/>
    </row>
    <row r="407">
      <c r="F407" s="110"/>
    </row>
    <row r="408">
      <c r="F408" s="110"/>
    </row>
    <row r="409">
      <c r="F409" s="110"/>
    </row>
    <row r="410">
      <c r="F410" s="110"/>
    </row>
    <row r="411">
      <c r="F411" s="110"/>
    </row>
    <row r="412">
      <c r="F412" s="110"/>
    </row>
    <row r="413">
      <c r="F413" s="110"/>
    </row>
    <row r="414">
      <c r="F414" s="110"/>
    </row>
    <row r="415">
      <c r="F415" s="110"/>
    </row>
    <row r="416">
      <c r="F416" s="110"/>
    </row>
    <row r="417">
      <c r="F417" s="110"/>
    </row>
    <row r="418">
      <c r="F418" s="110"/>
    </row>
    <row r="419">
      <c r="F419" s="110"/>
    </row>
    <row r="420">
      <c r="F420" s="110"/>
    </row>
    <row r="421">
      <c r="F421" s="110"/>
    </row>
    <row r="422">
      <c r="F422" s="110"/>
    </row>
    <row r="423">
      <c r="F423" s="110"/>
    </row>
    <row r="424">
      <c r="F424" s="110"/>
    </row>
    <row r="425">
      <c r="F425" s="110"/>
    </row>
    <row r="426">
      <c r="F426" s="110"/>
    </row>
    <row r="427">
      <c r="F427" s="110"/>
    </row>
    <row r="428">
      <c r="F428" s="110"/>
    </row>
    <row r="429">
      <c r="F429" s="110"/>
    </row>
    <row r="430">
      <c r="F430" s="110"/>
    </row>
    <row r="431">
      <c r="F431" s="110"/>
    </row>
    <row r="432">
      <c r="F432" s="110"/>
    </row>
    <row r="433">
      <c r="F433" s="110"/>
    </row>
    <row r="434">
      <c r="F434" s="110"/>
    </row>
    <row r="435">
      <c r="F435" s="110"/>
    </row>
    <row r="436">
      <c r="F436" s="110"/>
    </row>
    <row r="437">
      <c r="F437" s="110"/>
    </row>
    <row r="438">
      <c r="F438" s="110"/>
    </row>
    <row r="439">
      <c r="F439" s="110"/>
    </row>
    <row r="440">
      <c r="F440" s="110"/>
    </row>
    <row r="441">
      <c r="F441" s="110"/>
    </row>
    <row r="442">
      <c r="F442" s="110"/>
    </row>
    <row r="443">
      <c r="F443" s="110"/>
    </row>
    <row r="444">
      <c r="F444" s="110"/>
    </row>
    <row r="445">
      <c r="F445" s="110"/>
    </row>
    <row r="446">
      <c r="F446" s="110"/>
    </row>
    <row r="447">
      <c r="F447" s="110"/>
    </row>
    <row r="448">
      <c r="F448" s="110"/>
    </row>
    <row r="449">
      <c r="F449" s="110"/>
    </row>
    <row r="450">
      <c r="F450" s="110"/>
    </row>
    <row r="451">
      <c r="F451" s="110"/>
    </row>
    <row r="452">
      <c r="F452" s="110"/>
    </row>
    <row r="453">
      <c r="F453" s="110"/>
    </row>
    <row r="454">
      <c r="F454" s="110"/>
    </row>
    <row r="455">
      <c r="F455" s="110"/>
    </row>
    <row r="456">
      <c r="F456" s="110"/>
    </row>
    <row r="457">
      <c r="F457" s="110"/>
    </row>
    <row r="458">
      <c r="F458" s="110"/>
    </row>
    <row r="459">
      <c r="F459" s="110"/>
    </row>
    <row r="460">
      <c r="F460" s="110"/>
    </row>
    <row r="461">
      <c r="F461" s="110"/>
    </row>
    <row r="462">
      <c r="F462" s="110"/>
    </row>
    <row r="463">
      <c r="F463" s="110"/>
    </row>
    <row r="464">
      <c r="F464" s="110"/>
    </row>
    <row r="465">
      <c r="F465" s="110"/>
    </row>
    <row r="466">
      <c r="F466" s="110"/>
    </row>
    <row r="467">
      <c r="F467" s="110"/>
    </row>
    <row r="468">
      <c r="F468" s="110"/>
    </row>
    <row r="469">
      <c r="F469" s="110"/>
    </row>
    <row r="470">
      <c r="F470" s="110"/>
    </row>
    <row r="471">
      <c r="F471" s="110"/>
    </row>
    <row r="472">
      <c r="F472" s="110"/>
    </row>
    <row r="473">
      <c r="F473" s="110"/>
    </row>
    <row r="474">
      <c r="F474" s="110"/>
    </row>
    <row r="475">
      <c r="F475" s="110"/>
    </row>
    <row r="476">
      <c r="F476" s="110"/>
    </row>
    <row r="477">
      <c r="F477" s="110"/>
    </row>
    <row r="478">
      <c r="F478" s="110"/>
    </row>
    <row r="479">
      <c r="F479" s="110"/>
    </row>
    <row r="480">
      <c r="F480" s="110"/>
    </row>
    <row r="481">
      <c r="F481" s="110"/>
    </row>
    <row r="482">
      <c r="F482" s="110"/>
    </row>
    <row r="483">
      <c r="F483" s="110"/>
    </row>
    <row r="484">
      <c r="F484" s="110"/>
    </row>
    <row r="485">
      <c r="F485" s="110"/>
    </row>
    <row r="486">
      <c r="F486" s="110"/>
    </row>
    <row r="487">
      <c r="F487" s="110"/>
    </row>
    <row r="488">
      <c r="F488" s="110"/>
    </row>
    <row r="489">
      <c r="F489" s="110"/>
    </row>
    <row r="490">
      <c r="F490" s="110"/>
    </row>
    <row r="491">
      <c r="F491" s="110"/>
    </row>
    <row r="492">
      <c r="F492" s="110"/>
    </row>
    <row r="493">
      <c r="F493" s="110"/>
    </row>
    <row r="494">
      <c r="F494" s="110"/>
    </row>
    <row r="495">
      <c r="F495" s="110"/>
    </row>
    <row r="496">
      <c r="F496" s="110"/>
    </row>
    <row r="497">
      <c r="F497" s="110"/>
    </row>
    <row r="498">
      <c r="F498" s="110"/>
    </row>
    <row r="499">
      <c r="F499" s="110"/>
    </row>
    <row r="500">
      <c r="F500" s="110"/>
    </row>
    <row r="501">
      <c r="F501" s="110"/>
    </row>
    <row r="502">
      <c r="F502" s="110"/>
    </row>
    <row r="503">
      <c r="F503" s="110"/>
    </row>
    <row r="504">
      <c r="F504" s="110"/>
    </row>
    <row r="505">
      <c r="F505" s="110"/>
    </row>
    <row r="506">
      <c r="F506" s="110"/>
    </row>
    <row r="507">
      <c r="F507" s="110"/>
    </row>
    <row r="508">
      <c r="F508" s="110"/>
    </row>
    <row r="509">
      <c r="F509" s="110"/>
    </row>
    <row r="510">
      <c r="F510" s="110"/>
    </row>
    <row r="511">
      <c r="F511" s="110"/>
    </row>
    <row r="512">
      <c r="F512" s="110"/>
    </row>
    <row r="513">
      <c r="F513" s="110"/>
    </row>
    <row r="514">
      <c r="F514" s="110"/>
    </row>
    <row r="515">
      <c r="F515" s="110"/>
    </row>
    <row r="516">
      <c r="F516" s="110"/>
    </row>
    <row r="517">
      <c r="F517" s="110"/>
    </row>
    <row r="518">
      <c r="F518" s="110"/>
    </row>
    <row r="519">
      <c r="F519" s="110"/>
    </row>
    <row r="520">
      <c r="F520" s="110"/>
    </row>
    <row r="521">
      <c r="F521" s="110"/>
    </row>
    <row r="522">
      <c r="F522" s="110"/>
    </row>
    <row r="523">
      <c r="F523" s="110"/>
    </row>
    <row r="524">
      <c r="F524" s="110"/>
    </row>
    <row r="525">
      <c r="F525" s="110"/>
    </row>
    <row r="526">
      <c r="F526" s="110"/>
    </row>
    <row r="527">
      <c r="F527" s="110"/>
    </row>
    <row r="528">
      <c r="F528" s="110"/>
    </row>
    <row r="529">
      <c r="F529" s="110"/>
    </row>
    <row r="530">
      <c r="F530" s="110"/>
    </row>
    <row r="531">
      <c r="F531" s="110"/>
    </row>
    <row r="532">
      <c r="F532" s="110"/>
    </row>
    <row r="533">
      <c r="F533" s="110"/>
    </row>
    <row r="534">
      <c r="F534" s="110"/>
    </row>
    <row r="535">
      <c r="F535" s="110"/>
    </row>
    <row r="536">
      <c r="F536" s="110"/>
    </row>
    <row r="537">
      <c r="F537" s="110"/>
    </row>
    <row r="538">
      <c r="F538" s="110"/>
    </row>
    <row r="539">
      <c r="F539" s="110"/>
    </row>
    <row r="540">
      <c r="F540" s="110"/>
    </row>
    <row r="541">
      <c r="F541" s="110"/>
    </row>
    <row r="542">
      <c r="F542" s="110"/>
    </row>
    <row r="543">
      <c r="F543" s="110"/>
    </row>
    <row r="544">
      <c r="F544" s="110"/>
    </row>
    <row r="545">
      <c r="F545" s="110"/>
    </row>
    <row r="546">
      <c r="F546" s="110"/>
    </row>
    <row r="547">
      <c r="F547" s="110"/>
    </row>
    <row r="548">
      <c r="F548" s="110"/>
    </row>
    <row r="549">
      <c r="F549" s="110"/>
    </row>
    <row r="550">
      <c r="F550" s="110"/>
    </row>
    <row r="551">
      <c r="F551" s="110"/>
    </row>
    <row r="552">
      <c r="F552" s="110"/>
    </row>
    <row r="553">
      <c r="F553" s="110"/>
    </row>
    <row r="554">
      <c r="F554" s="110"/>
    </row>
    <row r="555">
      <c r="F555" s="110"/>
    </row>
    <row r="556">
      <c r="F556" s="110"/>
    </row>
    <row r="557">
      <c r="F557" s="110"/>
    </row>
    <row r="558">
      <c r="F558" s="110"/>
    </row>
    <row r="559">
      <c r="F559" s="110"/>
    </row>
    <row r="560">
      <c r="F560" s="110"/>
    </row>
    <row r="561">
      <c r="F561" s="110"/>
    </row>
    <row r="562">
      <c r="F562" s="110"/>
    </row>
    <row r="563">
      <c r="F563" s="110"/>
    </row>
    <row r="564">
      <c r="F564" s="110"/>
    </row>
    <row r="565">
      <c r="F565" s="110"/>
    </row>
    <row r="566">
      <c r="F566" s="110"/>
    </row>
    <row r="567">
      <c r="F567" s="110"/>
    </row>
    <row r="568">
      <c r="F568" s="110"/>
    </row>
    <row r="569">
      <c r="F569" s="110"/>
    </row>
    <row r="570">
      <c r="F570" s="110"/>
    </row>
    <row r="571">
      <c r="F571" s="110"/>
    </row>
    <row r="572">
      <c r="F572" s="110"/>
    </row>
    <row r="573">
      <c r="F573" s="110"/>
    </row>
    <row r="574">
      <c r="F574" s="110"/>
    </row>
    <row r="575">
      <c r="F575" s="110"/>
    </row>
    <row r="576">
      <c r="F576" s="110"/>
    </row>
    <row r="577">
      <c r="F577" s="110"/>
    </row>
    <row r="578">
      <c r="F578" s="110"/>
    </row>
    <row r="579">
      <c r="F579" s="110"/>
    </row>
    <row r="580">
      <c r="F580" s="110"/>
    </row>
    <row r="581">
      <c r="F581" s="110"/>
    </row>
    <row r="582">
      <c r="F582" s="110"/>
    </row>
    <row r="583">
      <c r="F583" s="110"/>
    </row>
    <row r="584">
      <c r="F584" s="110"/>
    </row>
    <row r="585">
      <c r="F585" s="110"/>
    </row>
    <row r="586">
      <c r="F586" s="110"/>
    </row>
    <row r="587">
      <c r="F587" s="110"/>
    </row>
    <row r="588">
      <c r="F588" s="110"/>
    </row>
    <row r="589">
      <c r="F589" s="110"/>
    </row>
    <row r="590">
      <c r="F590" s="110"/>
    </row>
    <row r="591">
      <c r="F591" s="110"/>
    </row>
    <row r="592">
      <c r="F592" s="110"/>
    </row>
    <row r="593">
      <c r="F593" s="110"/>
    </row>
    <row r="594">
      <c r="F594" s="110"/>
    </row>
    <row r="595">
      <c r="F595" s="110"/>
    </row>
    <row r="596">
      <c r="F596" s="110"/>
    </row>
    <row r="597">
      <c r="F597" s="110"/>
    </row>
    <row r="598">
      <c r="F598" s="110"/>
    </row>
    <row r="599">
      <c r="F599" s="110"/>
    </row>
    <row r="600">
      <c r="F600" s="110"/>
    </row>
    <row r="601">
      <c r="F601" s="110"/>
    </row>
    <row r="602">
      <c r="F602" s="110"/>
    </row>
    <row r="603">
      <c r="F603" s="110"/>
    </row>
    <row r="604">
      <c r="F604" s="110"/>
    </row>
    <row r="605">
      <c r="F605" s="110"/>
    </row>
    <row r="606">
      <c r="F606" s="110"/>
    </row>
    <row r="607">
      <c r="F607" s="110"/>
    </row>
    <row r="608">
      <c r="F608" s="110"/>
    </row>
    <row r="609">
      <c r="F609" s="110"/>
    </row>
    <row r="610">
      <c r="F610" s="110"/>
    </row>
    <row r="611">
      <c r="F611" s="110"/>
    </row>
    <row r="612">
      <c r="F612" s="110"/>
    </row>
    <row r="613">
      <c r="F613" s="110"/>
    </row>
    <row r="614">
      <c r="F614" s="110"/>
    </row>
    <row r="615">
      <c r="F615" s="110"/>
    </row>
    <row r="616">
      <c r="F616" s="110"/>
    </row>
    <row r="617">
      <c r="F617" s="110"/>
    </row>
    <row r="618">
      <c r="F618" s="110"/>
    </row>
    <row r="619">
      <c r="F619" s="110"/>
    </row>
    <row r="620">
      <c r="F620" s="110"/>
    </row>
    <row r="621">
      <c r="F621" s="110"/>
    </row>
    <row r="622">
      <c r="F622" s="110"/>
    </row>
    <row r="623">
      <c r="F623" s="110"/>
    </row>
    <row r="624">
      <c r="F624" s="110"/>
    </row>
    <row r="625">
      <c r="F625" s="110"/>
    </row>
    <row r="626">
      <c r="F626" s="110"/>
    </row>
    <row r="627">
      <c r="F627" s="110"/>
    </row>
    <row r="628">
      <c r="F628" s="110"/>
    </row>
    <row r="629">
      <c r="F629" s="110"/>
    </row>
    <row r="630">
      <c r="F630" s="110"/>
    </row>
    <row r="631">
      <c r="F631" s="110"/>
    </row>
    <row r="632">
      <c r="F632" s="110"/>
    </row>
    <row r="633">
      <c r="F633" s="110"/>
    </row>
    <row r="634">
      <c r="F634" s="110"/>
    </row>
    <row r="635">
      <c r="F635" s="110"/>
    </row>
    <row r="636">
      <c r="F636" s="110"/>
    </row>
    <row r="637">
      <c r="F637" s="110"/>
    </row>
    <row r="638">
      <c r="F638" s="110"/>
    </row>
    <row r="639">
      <c r="F639" s="110"/>
    </row>
    <row r="640">
      <c r="F640" s="110"/>
    </row>
    <row r="641">
      <c r="F641" s="110"/>
    </row>
    <row r="642">
      <c r="F642" s="110"/>
    </row>
    <row r="643">
      <c r="F643" s="110"/>
    </row>
    <row r="644">
      <c r="F644" s="110"/>
    </row>
    <row r="645">
      <c r="F645" s="110"/>
    </row>
    <row r="646">
      <c r="F646" s="110"/>
    </row>
    <row r="647">
      <c r="F647" s="110"/>
    </row>
    <row r="648">
      <c r="F648" s="110"/>
    </row>
    <row r="649">
      <c r="F649" s="110"/>
    </row>
    <row r="650">
      <c r="F650" s="110"/>
    </row>
    <row r="651">
      <c r="F651" s="110"/>
    </row>
    <row r="652">
      <c r="F652" s="110"/>
    </row>
    <row r="653">
      <c r="F653" s="110"/>
    </row>
    <row r="654">
      <c r="F654" s="110"/>
    </row>
    <row r="655">
      <c r="F655" s="110"/>
    </row>
    <row r="656">
      <c r="F656" s="110"/>
    </row>
    <row r="657">
      <c r="F657" s="110"/>
    </row>
    <row r="658">
      <c r="F658" s="110"/>
    </row>
    <row r="659">
      <c r="F659" s="110"/>
    </row>
    <row r="660">
      <c r="F660" s="110"/>
    </row>
    <row r="661">
      <c r="F661" s="110"/>
    </row>
    <row r="662">
      <c r="F662" s="110"/>
    </row>
    <row r="663">
      <c r="F663" s="110"/>
    </row>
    <row r="664">
      <c r="F664" s="110"/>
    </row>
    <row r="665">
      <c r="F665" s="110"/>
    </row>
    <row r="666">
      <c r="F666" s="110"/>
    </row>
    <row r="667">
      <c r="F667" s="110"/>
    </row>
    <row r="668">
      <c r="F668" s="110"/>
    </row>
    <row r="669">
      <c r="F669" s="110"/>
    </row>
    <row r="670">
      <c r="F670" s="110"/>
    </row>
    <row r="671">
      <c r="F671" s="110"/>
    </row>
    <row r="672">
      <c r="F672" s="110"/>
    </row>
    <row r="673">
      <c r="F673" s="110"/>
    </row>
    <row r="674">
      <c r="F674" s="110"/>
    </row>
    <row r="675">
      <c r="F675" s="110"/>
    </row>
    <row r="676">
      <c r="F676" s="110"/>
    </row>
    <row r="677">
      <c r="F677" s="110"/>
    </row>
    <row r="678">
      <c r="F678" s="110"/>
    </row>
    <row r="679">
      <c r="F679" s="110"/>
    </row>
    <row r="680">
      <c r="F680" s="110"/>
    </row>
    <row r="681">
      <c r="F681" s="110"/>
    </row>
    <row r="682">
      <c r="F682" s="110"/>
    </row>
    <row r="683">
      <c r="F683" s="110"/>
    </row>
    <row r="684">
      <c r="F684" s="110"/>
    </row>
    <row r="685">
      <c r="F685" s="110"/>
    </row>
    <row r="686">
      <c r="F686" s="110"/>
    </row>
    <row r="687">
      <c r="F687" s="110"/>
    </row>
    <row r="688">
      <c r="F688" s="110"/>
    </row>
    <row r="689">
      <c r="F689" s="110"/>
    </row>
    <row r="690">
      <c r="F690" s="110"/>
    </row>
    <row r="691">
      <c r="F691" s="110"/>
    </row>
    <row r="692">
      <c r="F692" s="110"/>
    </row>
    <row r="693">
      <c r="F693" s="110"/>
    </row>
    <row r="694">
      <c r="F694" s="110"/>
    </row>
    <row r="695">
      <c r="F695" s="110"/>
    </row>
    <row r="696">
      <c r="F696" s="110"/>
    </row>
    <row r="697">
      <c r="F697" s="110"/>
    </row>
    <row r="698">
      <c r="F698" s="110"/>
    </row>
    <row r="699">
      <c r="F699" s="110"/>
    </row>
    <row r="700">
      <c r="F700" s="110"/>
    </row>
    <row r="701">
      <c r="F701" s="110"/>
    </row>
    <row r="702">
      <c r="F702" s="110"/>
    </row>
    <row r="703">
      <c r="F703" s="110"/>
    </row>
    <row r="704">
      <c r="F704" s="110"/>
    </row>
    <row r="705">
      <c r="F705" s="110"/>
    </row>
    <row r="706">
      <c r="F706" s="110"/>
    </row>
    <row r="707">
      <c r="F707" s="110"/>
    </row>
    <row r="708">
      <c r="F708" s="110"/>
    </row>
    <row r="709">
      <c r="F709" s="110"/>
    </row>
    <row r="710">
      <c r="F710" s="110"/>
    </row>
    <row r="711">
      <c r="F711" s="110"/>
    </row>
    <row r="712">
      <c r="F712" s="110"/>
    </row>
    <row r="713">
      <c r="F713" s="110"/>
    </row>
    <row r="714">
      <c r="F714" s="110"/>
    </row>
    <row r="715">
      <c r="F715" s="110"/>
    </row>
    <row r="716">
      <c r="F716" s="110"/>
    </row>
    <row r="717">
      <c r="F717" s="110"/>
    </row>
    <row r="718">
      <c r="F718" s="110"/>
    </row>
    <row r="719">
      <c r="F719" s="110"/>
    </row>
    <row r="720">
      <c r="F720" s="110"/>
    </row>
    <row r="721">
      <c r="F721" s="110"/>
    </row>
    <row r="722">
      <c r="F722" s="110"/>
    </row>
    <row r="723">
      <c r="F723" s="110"/>
    </row>
    <row r="724">
      <c r="F724" s="110"/>
    </row>
    <row r="725">
      <c r="F725" s="110"/>
    </row>
    <row r="726">
      <c r="F726" s="110"/>
    </row>
    <row r="727">
      <c r="F727" s="110"/>
    </row>
    <row r="728">
      <c r="F728" s="110"/>
    </row>
    <row r="729">
      <c r="F729" s="110"/>
    </row>
    <row r="730">
      <c r="F730" s="110"/>
    </row>
    <row r="731">
      <c r="F731" s="110"/>
    </row>
    <row r="732">
      <c r="F732" s="110"/>
    </row>
    <row r="733">
      <c r="F733" s="110"/>
    </row>
    <row r="734">
      <c r="F734" s="110"/>
    </row>
    <row r="735">
      <c r="F735" s="110"/>
    </row>
    <row r="736">
      <c r="F736" s="110"/>
    </row>
    <row r="737">
      <c r="F737" s="110"/>
    </row>
    <row r="738">
      <c r="F738" s="110"/>
    </row>
    <row r="739">
      <c r="F739" s="110"/>
    </row>
    <row r="740">
      <c r="F740" s="110"/>
    </row>
    <row r="741">
      <c r="F741" s="110"/>
    </row>
    <row r="742">
      <c r="F742" s="110"/>
    </row>
    <row r="743">
      <c r="F743" s="110"/>
    </row>
    <row r="744">
      <c r="F744" s="110"/>
    </row>
    <row r="745">
      <c r="F745" s="110"/>
    </row>
    <row r="746">
      <c r="F746" s="110"/>
    </row>
    <row r="747">
      <c r="F747" s="110"/>
    </row>
    <row r="748">
      <c r="F748" s="110"/>
    </row>
    <row r="749">
      <c r="F749" s="110"/>
    </row>
    <row r="750">
      <c r="F750" s="110"/>
    </row>
    <row r="751">
      <c r="F751" s="110"/>
    </row>
    <row r="752">
      <c r="F752" s="110"/>
    </row>
    <row r="753">
      <c r="F753" s="110"/>
    </row>
    <row r="754">
      <c r="F754" s="110"/>
    </row>
    <row r="755">
      <c r="F755" s="110"/>
    </row>
    <row r="756">
      <c r="F756" s="110"/>
    </row>
    <row r="757">
      <c r="F757" s="110"/>
    </row>
    <row r="758">
      <c r="F758" s="110"/>
    </row>
    <row r="759">
      <c r="F759" s="110"/>
    </row>
    <row r="760">
      <c r="F760" s="110"/>
    </row>
    <row r="761">
      <c r="F761" s="110"/>
    </row>
    <row r="762">
      <c r="F762" s="110"/>
    </row>
    <row r="763">
      <c r="F763" s="110"/>
    </row>
    <row r="764">
      <c r="F764" s="110"/>
    </row>
    <row r="765">
      <c r="F765" s="110"/>
    </row>
    <row r="766">
      <c r="F766" s="110"/>
    </row>
    <row r="767">
      <c r="F767" s="110"/>
    </row>
    <row r="768">
      <c r="F768" s="110"/>
    </row>
    <row r="769">
      <c r="F769" s="110"/>
    </row>
    <row r="770">
      <c r="F770" s="110"/>
    </row>
    <row r="771">
      <c r="F771" s="110"/>
    </row>
    <row r="772">
      <c r="F772" s="110"/>
    </row>
    <row r="773">
      <c r="F773" s="110"/>
    </row>
    <row r="774">
      <c r="F774" s="110"/>
    </row>
    <row r="775">
      <c r="F775" s="110"/>
    </row>
    <row r="776">
      <c r="F776" s="110"/>
    </row>
    <row r="777">
      <c r="F777" s="110"/>
    </row>
    <row r="778">
      <c r="F778" s="110"/>
    </row>
    <row r="779">
      <c r="F779" s="110"/>
    </row>
    <row r="780">
      <c r="F780" s="110"/>
    </row>
    <row r="781">
      <c r="F781" s="110"/>
    </row>
    <row r="782">
      <c r="F782" s="110"/>
    </row>
    <row r="783">
      <c r="F783" s="110"/>
    </row>
    <row r="784">
      <c r="F784" s="110"/>
    </row>
    <row r="785">
      <c r="F785" s="110"/>
    </row>
    <row r="786">
      <c r="F786" s="110"/>
    </row>
    <row r="787">
      <c r="F787" s="110"/>
    </row>
    <row r="788">
      <c r="F788" s="110"/>
    </row>
    <row r="789">
      <c r="F789" s="110"/>
    </row>
    <row r="790">
      <c r="F790" s="110"/>
    </row>
    <row r="791">
      <c r="F791" s="110"/>
    </row>
    <row r="792">
      <c r="F792" s="110"/>
    </row>
    <row r="793">
      <c r="F793" s="110"/>
    </row>
    <row r="794">
      <c r="F794" s="110"/>
    </row>
    <row r="795">
      <c r="F795" s="110"/>
    </row>
    <row r="796">
      <c r="F796" s="110"/>
    </row>
    <row r="797">
      <c r="F797" s="110"/>
    </row>
    <row r="798">
      <c r="F798" s="110"/>
    </row>
    <row r="799">
      <c r="F799" s="110"/>
    </row>
    <row r="800">
      <c r="F800" s="110"/>
    </row>
    <row r="801">
      <c r="F801" s="110"/>
    </row>
    <row r="802">
      <c r="F802" s="110"/>
    </row>
    <row r="803">
      <c r="F803" s="110"/>
    </row>
    <row r="804">
      <c r="F804" s="110"/>
    </row>
    <row r="805">
      <c r="F805" s="110"/>
    </row>
    <row r="806">
      <c r="F806" s="110"/>
    </row>
    <row r="807">
      <c r="F807" s="110"/>
    </row>
    <row r="808">
      <c r="F808" s="110"/>
    </row>
    <row r="809">
      <c r="F809" s="110"/>
    </row>
    <row r="810">
      <c r="F810" s="110"/>
    </row>
    <row r="811">
      <c r="F811" s="110"/>
    </row>
    <row r="812">
      <c r="F812" s="110"/>
    </row>
    <row r="813">
      <c r="F813" s="110"/>
    </row>
    <row r="814">
      <c r="F814" s="110"/>
    </row>
    <row r="815">
      <c r="F815" s="110"/>
    </row>
    <row r="816">
      <c r="F816" s="110"/>
    </row>
    <row r="817">
      <c r="F817" s="110"/>
    </row>
    <row r="818">
      <c r="F818" s="110"/>
    </row>
    <row r="819">
      <c r="F819" s="110"/>
    </row>
    <row r="820">
      <c r="F820" s="110"/>
    </row>
    <row r="821">
      <c r="F821" s="110"/>
    </row>
    <row r="822">
      <c r="F822" s="110"/>
    </row>
    <row r="823">
      <c r="F823" s="110"/>
    </row>
    <row r="824">
      <c r="F824" s="110"/>
    </row>
    <row r="825">
      <c r="F825" s="110"/>
    </row>
    <row r="826">
      <c r="F826" s="110"/>
    </row>
    <row r="827">
      <c r="F827" s="110"/>
    </row>
    <row r="828">
      <c r="F828" s="110"/>
    </row>
    <row r="829">
      <c r="F829" s="110"/>
    </row>
    <row r="830">
      <c r="F830" s="110"/>
    </row>
    <row r="831">
      <c r="F831" s="110"/>
    </row>
    <row r="832">
      <c r="F832" s="110"/>
    </row>
    <row r="833">
      <c r="F833" s="110"/>
    </row>
    <row r="834">
      <c r="F834" s="110"/>
    </row>
    <row r="835">
      <c r="F835" s="110"/>
    </row>
    <row r="836">
      <c r="F836" s="110"/>
    </row>
    <row r="837">
      <c r="F837" s="110"/>
    </row>
    <row r="838">
      <c r="F838" s="110"/>
    </row>
    <row r="839">
      <c r="F839" s="110"/>
    </row>
    <row r="840">
      <c r="F840" s="110"/>
    </row>
    <row r="841">
      <c r="F841" s="110"/>
    </row>
    <row r="842">
      <c r="F842" s="110"/>
    </row>
    <row r="843">
      <c r="F843" s="110"/>
    </row>
    <row r="844">
      <c r="F844" s="110"/>
    </row>
    <row r="845">
      <c r="F845" s="110"/>
    </row>
    <row r="846">
      <c r="F846" s="110"/>
    </row>
    <row r="847">
      <c r="F847" s="110"/>
    </row>
    <row r="848">
      <c r="F848" s="110"/>
    </row>
    <row r="849">
      <c r="F849" s="110"/>
    </row>
    <row r="850">
      <c r="F850" s="110"/>
    </row>
    <row r="851">
      <c r="F851" s="110"/>
    </row>
    <row r="852">
      <c r="F852" s="110"/>
    </row>
    <row r="853">
      <c r="F853" s="110"/>
    </row>
    <row r="854">
      <c r="F854" s="110"/>
    </row>
    <row r="855">
      <c r="F855" s="110"/>
    </row>
    <row r="856">
      <c r="F856" s="110"/>
    </row>
    <row r="857">
      <c r="F857" s="110"/>
    </row>
    <row r="858">
      <c r="F858" s="110"/>
    </row>
    <row r="859">
      <c r="F859" s="110"/>
    </row>
    <row r="860">
      <c r="F860" s="110"/>
    </row>
    <row r="861">
      <c r="F861" s="110"/>
    </row>
    <row r="862">
      <c r="F862" s="110"/>
    </row>
    <row r="863">
      <c r="F863" s="110"/>
    </row>
    <row r="864">
      <c r="F864" s="110"/>
    </row>
    <row r="865">
      <c r="F865" s="110"/>
    </row>
    <row r="866">
      <c r="F866" s="110"/>
    </row>
    <row r="867">
      <c r="F867" s="110"/>
    </row>
    <row r="868">
      <c r="F868" s="110"/>
    </row>
    <row r="869">
      <c r="F869" s="110"/>
    </row>
    <row r="870">
      <c r="F870" s="110"/>
    </row>
    <row r="871">
      <c r="F871" s="110"/>
    </row>
    <row r="872">
      <c r="F872" s="110"/>
    </row>
    <row r="873">
      <c r="F873" s="110"/>
    </row>
    <row r="874">
      <c r="F874" s="110"/>
    </row>
    <row r="875">
      <c r="F875" s="110"/>
    </row>
    <row r="876">
      <c r="F876" s="110"/>
    </row>
    <row r="877">
      <c r="F877" s="110"/>
    </row>
    <row r="878">
      <c r="F878" s="110"/>
    </row>
    <row r="879">
      <c r="F879" s="110"/>
    </row>
    <row r="880">
      <c r="F880" s="110"/>
    </row>
    <row r="881">
      <c r="F881" s="110"/>
    </row>
    <row r="882">
      <c r="F882" s="110"/>
    </row>
    <row r="883">
      <c r="F883" s="110"/>
    </row>
    <row r="884">
      <c r="F884" s="110"/>
    </row>
    <row r="885">
      <c r="F885" s="110"/>
    </row>
    <row r="886">
      <c r="F886" s="110"/>
    </row>
    <row r="887">
      <c r="F887" s="110"/>
    </row>
    <row r="888">
      <c r="F888" s="110"/>
    </row>
    <row r="889">
      <c r="F889" s="110"/>
    </row>
    <row r="890">
      <c r="F890" s="110"/>
    </row>
    <row r="891">
      <c r="F891" s="110"/>
    </row>
    <row r="892">
      <c r="F892" s="110"/>
    </row>
    <row r="893">
      <c r="F893" s="110"/>
    </row>
    <row r="894">
      <c r="F894" s="110"/>
    </row>
    <row r="895">
      <c r="F895" s="110"/>
    </row>
    <row r="896">
      <c r="F896" s="110"/>
    </row>
    <row r="897">
      <c r="F897" s="110"/>
    </row>
    <row r="898">
      <c r="F898" s="110"/>
    </row>
    <row r="899">
      <c r="F899" s="110"/>
    </row>
    <row r="900">
      <c r="F900" s="110"/>
    </row>
    <row r="901">
      <c r="F901" s="110"/>
    </row>
    <row r="902">
      <c r="F902" s="110"/>
    </row>
    <row r="903">
      <c r="F903" s="110"/>
    </row>
    <row r="904">
      <c r="F904" s="110"/>
    </row>
    <row r="905">
      <c r="F905" s="110"/>
    </row>
    <row r="906">
      <c r="F906" s="110"/>
    </row>
    <row r="907">
      <c r="F907" s="110"/>
    </row>
    <row r="908">
      <c r="F908" s="110"/>
    </row>
    <row r="909">
      <c r="F909" s="110"/>
    </row>
    <row r="910">
      <c r="F910" s="110"/>
    </row>
    <row r="911">
      <c r="F911" s="110"/>
    </row>
    <row r="912">
      <c r="F912" s="110"/>
    </row>
    <row r="913">
      <c r="F913" s="110"/>
    </row>
    <row r="914">
      <c r="F914" s="110"/>
    </row>
    <row r="915">
      <c r="F915" s="110"/>
    </row>
    <row r="916">
      <c r="F916" s="110"/>
    </row>
    <row r="917">
      <c r="F917" s="110"/>
    </row>
    <row r="918">
      <c r="F918" s="110"/>
    </row>
    <row r="919">
      <c r="F919" s="110"/>
    </row>
    <row r="920">
      <c r="F920" s="110"/>
    </row>
    <row r="921">
      <c r="F921" s="110"/>
    </row>
    <row r="922">
      <c r="F922" s="110"/>
    </row>
    <row r="923">
      <c r="F923" s="110"/>
    </row>
    <row r="924">
      <c r="F924" s="110"/>
    </row>
    <row r="925">
      <c r="F925" s="110"/>
    </row>
    <row r="926">
      <c r="F926" s="110"/>
    </row>
    <row r="927">
      <c r="F927" s="110"/>
    </row>
    <row r="928">
      <c r="F928" s="110"/>
    </row>
    <row r="929">
      <c r="F929" s="110"/>
    </row>
    <row r="930">
      <c r="F930" s="110"/>
    </row>
    <row r="931">
      <c r="F931" s="110"/>
    </row>
    <row r="932">
      <c r="F932" s="110"/>
    </row>
    <row r="933">
      <c r="F933" s="110"/>
    </row>
    <row r="934">
      <c r="F934" s="110"/>
    </row>
    <row r="935">
      <c r="F935" s="110"/>
    </row>
    <row r="936">
      <c r="F936" s="110"/>
    </row>
    <row r="937">
      <c r="F937" s="110"/>
    </row>
    <row r="938">
      <c r="F938" s="110"/>
    </row>
    <row r="939">
      <c r="F939" s="110"/>
    </row>
    <row r="940">
      <c r="F940" s="110"/>
    </row>
    <row r="941">
      <c r="F941" s="110"/>
    </row>
    <row r="942">
      <c r="F942" s="110"/>
    </row>
    <row r="943">
      <c r="F943" s="110"/>
    </row>
    <row r="944">
      <c r="F944" s="110"/>
    </row>
    <row r="945">
      <c r="F945" s="110"/>
    </row>
    <row r="946">
      <c r="F946" s="110"/>
    </row>
    <row r="947">
      <c r="F947" s="110"/>
    </row>
    <row r="948">
      <c r="F948" s="110"/>
    </row>
    <row r="949">
      <c r="F949" s="110"/>
    </row>
    <row r="950">
      <c r="F950" s="110"/>
    </row>
    <row r="951">
      <c r="F951" s="110"/>
    </row>
    <row r="952">
      <c r="F952" s="110"/>
    </row>
    <row r="953">
      <c r="F953" s="110"/>
    </row>
    <row r="954">
      <c r="F954" s="110"/>
    </row>
    <row r="955">
      <c r="F955" s="110"/>
    </row>
    <row r="956">
      <c r="F956" s="110"/>
    </row>
    <row r="957">
      <c r="F957" s="110"/>
    </row>
    <row r="958">
      <c r="F958" s="110"/>
    </row>
    <row r="959">
      <c r="F959" s="110"/>
    </row>
    <row r="960">
      <c r="F960" s="110"/>
    </row>
    <row r="961">
      <c r="F961" s="110"/>
    </row>
    <row r="962">
      <c r="F962" s="110"/>
    </row>
    <row r="963">
      <c r="F963" s="110"/>
    </row>
    <row r="964">
      <c r="F964" s="110"/>
    </row>
    <row r="965">
      <c r="F965" s="110"/>
    </row>
    <row r="966">
      <c r="F966" s="110"/>
    </row>
    <row r="967">
      <c r="F967" s="110"/>
    </row>
    <row r="968">
      <c r="F968" s="110"/>
    </row>
    <row r="969">
      <c r="F969" s="110"/>
    </row>
    <row r="970">
      <c r="F970" s="110"/>
    </row>
    <row r="971">
      <c r="F971" s="110"/>
    </row>
    <row r="972">
      <c r="F972" s="110"/>
    </row>
    <row r="973">
      <c r="F973" s="110"/>
    </row>
    <row r="974">
      <c r="F974" s="110"/>
    </row>
    <row r="975">
      <c r="F975" s="110"/>
    </row>
    <row r="976">
      <c r="F976" s="110"/>
    </row>
    <row r="977">
      <c r="F977" s="110"/>
    </row>
    <row r="978">
      <c r="F978" s="110"/>
    </row>
    <row r="979">
      <c r="F979" s="110"/>
    </row>
    <row r="980">
      <c r="F980" s="110"/>
    </row>
    <row r="981">
      <c r="F981" s="110"/>
    </row>
    <row r="982">
      <c r="F982" s="110"/>
    </row>
    <row r="983">
      <c r="F983" s="110"/>
    </row>
    <row r="984">
      <c r="F984" s="110"/>
    </row>
    <row r="985">
      <c r="F985" s="110"/>
    </row>
    <row r="986">
      <c r="F986" s="110"/>
    </row>
    <row r="987">
      <c r="F987" s="110"/>
    </row>
    <row r="988">
      <c r="F988" s="110"/>
    </row>
    <row r="989">
      <c r="F989" s="110"/>
    </row>
    <row r="990">
      <c r="F990" s="110"/>
    </row>
    <row r="991">
      <c r="F991" s="110"/>
    </row>
    <row r="992">
      <c r="F992" s="110"/>
    </row>
    <row r="993">
      <c r="F993" s="110"/>
    </row>
    <row r="994">
      <c r="F994" s="110"/>
    </row>
    <row r="995">
      <c r="F995" s="110"/>
    </row>
    <row r="996">
      <c r="F996" s="110"/>
    </row>
    <row r="997">
      <c r="F997" s="110"/>
    </row>
    <row r="998">
      <c r="F998" s="110"/>
    </row>
    <row r="999">
      <c r="F999" s="110"/>
    </row>
    <row r="1000">
      <c r="F1000" s="110"/>
    </row>
  </sheetData>
  <mergeCells count="3">
    <mergeCell ref="L3:L8"/>
    <mergeCell ref="L9:L22"/>
    <mergeCell ref="L23:L32"/>
  </mergeCells>
  <conditionalFormatting sqref="I2:I32">
    <cfRule type="containsText" dxfId="0" priority="1" operator="containsText" text="unknown">
      <formula>NOT(ISERROR(SEARCH(("unknown"),(I2))))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36.13"/>
    <col customWidth="1" min="3" max="3" width="40.0"/>
    <col hidden="1" min="4" max="5" width="12.63"/>
    <col customWidth="1" min="6" max="6" width="23.25"/>
    <col hidden="1" min="7" max="8" width="12.63"/>
    <col customWidth="1" min="9" max="9" width="40.0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23" si="1">CONCATENATE("Q155WDK1b-",ROW()-1)</f>
        <v>Q155WDK1b-1</v>
      </c>
      <c r="B2" s="78" t="s">
        <v>190</v>
      </c>
      <c r="C2" s="78" t="str">
        <f t="shared" ref="C2:C23" si="2">IF(E2&lt;&gt;"", CONCATENATE(E2, " (", D2, ")"), CONCATENATE("Q155WDK1b-",MATCH(D2, $B$1:$B$23, 0)-1))</f>
        <v>Brazil (Q155)</v>
      </c>
      <c r="D2" s="78" t="s">
        <v>136</v>
      </c>
      <c r="E2" s="79" t="s">
        <v>137</v>
      </c>
      <c r="F2" s="80" t="str">
        <f t="shared" ref="F2:F23" si="3">CONCATENATE(H2, " (", G2, ")")</f>
        <v>replaces (P1365)</v>
      </c>
      <c r="G2" s="78" t="s">
        <v>138</v>
      </c>
      <c r="H2" s="79" t="s">
        <v>139</v>
      </c>
      <c r="I2" s="81" t="str">
        <f t="shared" ref="I2:I23" si="4">IF(K2&lt;&gt;"", CONCATENATE(K2, " (", J2, ")"), J2)</f>
        <v>Republic of the United States of Brazil (Q5848654)</v>
      </c>
      <c r="J2" s="75" t="s">
        <v>191</v>
      </c>
      <c r="K2" s="82" t="s">
        <v>192</v>
      </c>
    </row>
    <row r="3">
      <c r="A3" s="83" t="str">
        <f t="shared" si="1"/>
        <v>Q155WDK1b-2</v>
      </c>
      <c r="B3" s="84" t="s">
        <v>193</v>
      </c>
      <c r="C3" s="84" t="str">
        <f t="shared" si="2"/>
        <v>Q155WDK1b-1</v>
      </c>
      <c r="D3" s="84" t="s">
        <v>190</v>
      </c>
      <c r="E3" s="85"/>
      <c r="F3" s="86" t="str">
        <f t="shared" si="3"/>
        <v>start time (P580)</v>
      </c>
      <c r="G3" s="75" t="s">
        <v>143</v>
      </c>
      <c r="H3" s="82" t="s">
        <v>144</v>
      </c>
      <c r="I3" s="94" t="str">
        <f t="shared" si="4"/>
        <v>unknown</v>
      </c>
      <c r="J3" s="75" t="s">
        <v>20</v>
      </c>
      <c r="L3" s="16" t="s">
        <v>21</v>
      </c>
    </row>
    <row r="4">
      <c r="A4" s="89" t="str">
        <f t="shared" si="1"/>
        <v>Q155WDK1b-3</v>
      </c>
      <c r="B4" s="90" t="s">
        <v>194</v>
      </c>
      <c r="C4" s="90" t="str">
        <f t="shared" si="2"/>
        <v>Q155WDK1b-2</v>
      </c>
      <c r="D4" s="90" t="s">
        <v>193</v>
      </c>
      <c r="E4" s="91"/>
      <c r="F4" s="92" t="str">
        <f t="shared" si="3"/>
        <v>ckg:Context Type (ckgr9)</v>
      </c>
      <c r="G4" s="90" t="s">
        <v>24</v>
      </c>
      <c r="H4" s="90" t="s">
        <v>25</v>
      </c>
      <c r="I4" s="93" t="str">
        <f t="shared" si="4"/>
        <v>Temporal (ckgT1)</v>
      </c>
      <c r="J4" s="75" t="s">
        <v>26</v>
      </c>
      <c r="K4" s="75" t="s">
        <v>27</v>
      </c>
      <c r="L4" s="36"/>
    </row>
    <row r="5">
      <c r="A5" s="83" t="str">
        <f t="shared" si="1"/>
        <v>Q155WDK1b-4</v>
      </c>
      <c r="B5" s="84" t="s">
        <v>195</v>
      </c>
      <c r="C5" s="84" t="str">
        <f t="shared" si="2"/>
        <v>Q155WDK1b-1</v>
      </c>
      <c r="D5" s="84" t="s">
        <v>190</v>
      </c>
      <c r="E5" s="85"/>
      <c r="F5" s="86" t="str">
        <f t="shared" si="3"/>
        <v>point in time (P585)</v>
      </c>
      <c r="G5" s="75" t="s">
        <v>18</v>
      </c>
      <c r="H5" s="82" t="s">
        <v>19</v>
      </c>
      <c r="I5" s="94" t="str">
        <f t="shared" si="4"/>
        <v>unknown</v>
      </c>
      <c r="J5" s="75" t="s">
        <v>20</v>
      </c>
      <c r="L5" s="36"/>
    </row>
    <row r="6">
      <c r="A6" s="89" t="str">
        <f t="shared" si="1"/>
        <v>Q155WDK1b-5</v>
      </c>
      <c r="B6" s="90" t="s">
        <v>196</v>
      </c>
      <c r="C6" s="90" t="str">
        <f t="shared" si="2"/>
        <v>Q155WDK1b-4</v>
      </c>
      <c r="D6" s="90" t="s">
        <v>195</v>
      </c>
      <c r="E6" s="91"/>
      <c r="F6" s="92" t="str">
        <f t="shared" si="3"/>
        <v>ckg:Context Type (ckgr9)</v>
      </c>
      <c r="G6" s="90" t="s">
        <v>24</v>
      </c>
      <c r="H6" s="90" t="s">
        <v>25</v>
      </c>
      <c r="I6" s="93" t="str">
        <f t="shared" si="4"/>
        <v>Temporal (ckgT1)</v>
      </c>
      <c r="J6" s="75" t="s">
        <v>26</v>
      </c>
      <c r="K6" s="75" t="s">
        <v>27</v>
      </c>
      <c r="L6" s="36"/>
    </row>
    <row r="7">
      <c r="A7" s="83" t="str">
        <f t="shared" si="1"/>
        <v>Q155WDK1b-6</v>
      </c>
      <c r="B7" s="84" t="s">
        <v>197</v>
      </c>
      <c r="C7" s="84" t="str">
        <f t="shared" si="2"/>
        <v>Q155WDK1b-1</v>
      </c>
      <c r="D7" s="84" t="s">
        <v>190</v>
      </c>
      <c r="E7" s="85"/>
      <c r="F7" s="86" t="str">
        <f t="shared" si="3"/>
        <v>has cause (P828)</v>
      </c>
      <c r="G7" s="75" t="s">
        <v>149</v>
      </c>
      <c r="H7" s="82" t="s">
        <v>150</v>
      </c>
      <c r="I7" s="94" t="str">
        <f t="shared" si="4"/>
        <v>unknown</v>
      </c>
      <c r="J7" s="75" t="s">
        <v>20</v>
      </c>
      <c r="L7" s="36"/>
    </row>
    <row r="8">
      <c r="A8" s="95" t="str">
        <f t="shared" si="1"/>
        <v>Q155WDK1b-7</v>
      </c>
      <c r="B8" s="96" t="s">
        <v>198</v>
      </c>
      <c r="C8" s="96" t="str">
        <f t="shared" si="2"/>
        <v>Q155WDK1b-6</v>
      </c>
      <c r="D8" s="96" t="s">
        <v>197</v>
      </c>
      <c r="E8" s="97"/>
      <c r="F8" s="98" t="str">
        <f t="shared" si="3"/>
        <v>ckg:Context Type (ckgr9)</v>
      </c>
      <c r="G8" s="96" t="s">
        <v>24</v>
      </c>
      <c r="H8" s="96" t="s">
        <v>25</v>
      </c>
      <c r="I8" s="99" t="str">
        <f t="shared" si="4"/>
        <v>Provenance (ckgP1)</v>
      </c>
      <c r="J8" s="75" t="s">
        <v>152</v>
      </c>
      <c r="K8" s="75" t="s">
        <v>153</v>
      </c>
      <c r="L8" s="23"/>
    </row>
    <row r="9">
      <c r="A9" s="100" t="str">
        <f t="shared" si="1"/>
        <v>Q155WDK1b-8</v>
      </c>
      <c r="B9" s="101" t="s">
        <v>154</v>
      </c>
      <c r="C9" s="101" t="str">
        <f t="shared" si="2"/>
        <v>Brazil (Q155)</v>
      </c>
      <c r="D9" s="101" t="s">
        <v>136</v>
      </c>
      <c r="E9" s="102" t="s">
        <v>137</v>
      </c>
      <c r="F9" s="103" t="str">
        <f t="shared" si="3"/>
        <v>GeoNames ID (P1566)</v>
      </c>
      <c r="G9" s="101" t="s">
        <v>41</v>
      </c>
      <c r="H9" s="102" t="s">
        <v>42</v>
      </c>
      <c r="I9" s="104">
        <f t="shared" si="4"/>
        <v>3469034</v>
      </c>
      <c r="J9" s="75">
        <v>3469034.0</v>
      </c>
      <c r="L9" s="32" t="s">
        <v>34</v>
      </c>
    </row>
    <row r="10">
      <c r="A10" s="89" t="str">
        <f t="shared" si="1"/>
        <v>Q155WDK1b-9</v>
      </c>
      <c r="B10" s="90" t="s">
        <v>155</v>
      </c>
      <c r="C10" s="90" t="str">
        <f t="shared" si="2"/>
        <v>Q155WDK1b-8</v>
      </c>
      <c r="D10" s="90" t="s">
        <v>154</v>
      </c>
      <c r="E10" s="91"/>
      <c r="F10" s="92" t="str">
        <f t="shared" si="3"/>
        <v>ckg:Determines (ckgr8)</v>
      </c>
      <c r="G10" s="90" t="s">
        <v>44</v>
      </c>
      <c r="H10" s="90" t="s">
        <v>45</v>
      </c>
      <c r="I10" s="93" t="str">
        <f t="shared" si="4"/>
        <v>Entity Identifier (ckgId)</v>
      </c>
      <c r="J10" s="75" t="s">
        <v>46</v>
      </c>
      <c r="K10" s="75" t="s">
        <v>47</v>
      </c>
      <c r="L10" s="36"/>
    </row>
    <row r="11">
      <c r="A11" s="105" t="str">
        <f t="shared" si="1"/>
        <v>Q155WDK1b-10</v>
      </c>
      <c r="B11" s="106" t="s">
        <v>156</v>
      </c>
      <c r="C11" s="106" t="str">
        <f t="shared" si="2"/>
        <v>Brazil (Q155)</v>
      </c>
      <c r="D11" s="106" t="s">
        <v>136</v>
      </c>
      <c r="E11" s="107" t="s">
        <v>137</v>
      </c>
      <c r="F11" s="108" t="str">
        <f t="shared" si="3"/>
        <v>ISO 3166-1 alpha-3 code (P298)</v>
      </c>
      <c r="G11" s="106" t="s">
        <v>49</v>
      </c>
      <c r="H11" s="107" t="s">
        <v>50</v>
      </c>
      <c r="I11" s="109" t="str">
        <f t="shared" si="4"/>
        <v>BRA</v>
      </c>
      <c r="J11" s="75" t="s">
        <v>157</v>
      </c>
      <c r="L11" s="36"/>
    </row>
    <row r="12">
      <c r="A12" s="89" t="str">
        <f t="shared" si="1"/>
        <v>Q155WDK1b-11</v>
      </c>
      <c r="B12" s="90" t="s">
        <v>158</v>
      </c>
      <c r="C12" s="90" t="str">
        <f t="shared" si="2"/>
        <v>Q155WDK1b-10</v>
      </c>
      <c r="D12" s="90" t="s">
        <v>156</v>
      </c>
      <c r="E12" s="91"/>
      <c r="F12" s="92" t="str">
        <f t="shared" si="3"/>
        <v>ckg:Determines (ckgr8)</v>
      </c>
      <c r="G12" s="90" t="s">
        <v>44</v>
      </c>
      <c r="H12" s="90" t="s">
        <v>45</v>
      </c>
      <c r="I12" s="93" t="str">
        <f t="shared" si="4"/>
        <v>Entity Identifier (ckgId)</v>
      </c>
      <c r="J12" s="75" t="s">
        <v>46</v>
      </c>
      <c r="K12" s="75" t="s">
        <v>47</v>
      </c>
      <c r="L12" s="36"/>
    </row>
    <row r="13">
      <c r="A13" s="105" t="str">
        <f t="shared" si="1"/>
        <v>Q155WDK1b-12</v>
      </c>
      <c r="B13" s="106" t="s">
        <v>159</v>
      </c>
      <c r="C13" s="106" t="str">
        <f t="shared" si="2"/>
        <v>Brazil (Q155)</v>
      </c>
      <c r="D13" s="106" t="s">
        <v>136</v>
      </c>
      <c r="E13" s="107" t="s">
        <v>137</v>
      </c>
      <c r="F13" s="108" t="str">
        <f t="shared" si="3"/>
        <v>instance of (P31)</v>
      </c>
      <c r="G13" s="106" t="s">
        <v>30</v>
      </c>
      <c r="H13" s="107" t="s">
        <v>31</v>
      </c>
      <c r="I13" s="109" t="str">
        <f t="shared" si="4"/>
        <v>sovereign state (Q3624078)</v>
      </c>
      <c r="J13" s="75" t="s">
        <v>32</v>
      </c>
      <c r="K13" s="82" t="s">
        <v>33</v>
      </c>
      <c r="L13" s="36"/>
    </row>
    <row r="14">
      <c r="A14" s="105" t="str">
        <f t="shared" si="1"/>
        <v>Q155WDK1b-13</v>
      </c>
      <c r="B14" s="106" t="s">
        <v>160</v>
      </c>
      <c r="C14" s="106" t="str">
        <f t="shared" si="2"/>
        <v>Brazil (Q155)</v>
      </c>
      <c r="D14" s="106" t="s">
        <v>136</v>
      </c>
      <c r="E14" s="107" t="s">
        <v>137</v>
      </c>
      <c r="F14" s="108" t="str">
        <f t="shared" si="3"/>
        <v>instance of (P31)</v>
      </c>
      <c r="G14" s="106" t="s">
        <v>30</v>
      </c>
      <c r="H14" s="107" t="s">
        <v>31</v>
      </c>
      <c r="I14" s="109" t="str">
        <f t="shared" si="4"/>
        <v>country (Q6256)</v>
      </c>
      <c r="J14" s="75" t="s">
        <v>37</v>
      </c>
      <c r="K14" s="82" t="s">
        <v>38</v>
      </c>
      <c r="L14" s="36"/>
    </row>
    <row r="15">
      <c r="A15" s="105" t="str">
        <f t="shared" si="1"/>
        <v>Q155WDK1b-14</v>
      </c>
      <c r="B15" s="106" t="s">
        <v>171</v>
      </c>
      <c r="C15" s="106" t="str">
        <f t="shared" si="2"/>
        <v>Brazil (Q155)</v>
      </c>
      <c r="D15" s="106" t="s">
        <v>136</v>
      </c>
      <c r="E15" s="107" t="s">
        <v>137</v>
      </c>
      <c r="F15" s="108" t="str">
        <f t="shared" si="3"/>
        <v>inception (P571)</v>
      </c>
      <c r="G15" s="106" t="s">
        <v>68</v>
      </c>
      <c r="H15" s="107" t="s">
        <v>69</v>
      </c>
      <c r="I15" s="109" t="str">
        <f t="shared" si="4"/>
        <v>^1822-09-07T00:00:00Z/11</v>
      </c>
      <c r="J15" s="75" t="s">
        <v>172</v>
      </c>
      <c r="L15" s="36"/>
    </row>
    <row r="16">
      <c r="A16" s="89" t="str">
        <f t="shared" si="1"/>
        <v>Q155WDK1b-15</v>
      </c>
      <c r="B16" s="90" t="s">
        <v>173</v>
      </c>
      <c r="C16" s="90" t="str">
        <f t="shared" si="2"/>
        <v>Q155WDK1b-14</v>
      </c>
      <c r="D16" s="90" t="s">
        <v>171</v>
      </c>
      <c r="E16" s="91"/>
      <c r="F16" s="92" t="str">
        <f t="shared" si="3"/>
        <v>ckg:Context Type (ckgr9)</v>
      </c>
      <c r="G16" s="90" t="s">
        <v>24</v>
      </c>
      <c r="H16" s="90" t="s">
        <v>25</v>
      </c>
      <c r="I16" s="93" t="str">
        <f t="shared" si="4"/>
        <v>Temporal (ckgT1)</v>
      </c>
      <c r="J16" s="75" t="s">
        <v>26</v>
      </c>
      <c r="K16" s="75" t="s">
        <v>27</v>
      </c>
      <c r="L16" s="36"/>
    </row>
    <row r="17">
      <c r="A17" s="105" t="str">
        <f t="shared" si="1"/>
        <v>Q155WDK1b-16</v>
      </c>
      <c r="B17" s="106" t="s">
        <v>161</v>
      </c>
      <c r="C17" s="106" t="str">
        <f t="shared" si="2"/>
        <v>Brazil (Q155)</v>
      </c>
      <c r="D17" s="106" t="s">
        <v>136</v>
      </c>
      <c r="E17" s="107" t="s">
        <v>137</v>
      </c>
      <c r="F17" s="108" t="str">
        <f t="shared" si="3"/>
        <v>country (P17)</v>
      </c>
      <c r="G17" s="106" t="s">
        <v>54</v>
      </c>
      <c r="H17" s="107" t="s">
        <v>38</v>
      </c>
      <c r="I17" s="109" t="str">
        <f t="shared" si="4"/>
        <v>Brazil (Q155)</v>
      </c>
      <c r="J17" s="75" t="s">
        <v>136</v>
      </c>
      <c r="K17" s="82" t="s">
        <v>137</v>
      </c>
      <c r="L17" s="36"/>
    </row>
    <row r="18">
      <c r="A18" s="89" t="str">
        <f t="shared" si="1"/>
        <v>Q155WDK1b-17</v>
      </c>
      <c r="B18" s="90" t="s">
        <v>162</v>
      </c>
      <c r="C18" s="90" t="str">
        <f t="shared" si="2"/>
        <v>Q155WDK1b-16</v>
      </c>
      <c r="D18" s="90" t="s">
        <v>161</v>
      </c>
      <c r="E18" s="91"/>
      <c r="F18" s="92" t="str">
        <f t="shared" si="3"/>
        <v>ckg:Context Type (ckgr9)</v>
      </c>
      <c r="G18" s="90" t="s">
        <v>24</v>
      </c>
      <c r="H18" s="90" t="s">
        <v>25</v>
      </c>
      <c r="I18" s="93" t="str">
        <f t="shared" si="4"/>
        <v>Location (ckgL1)</v>
      </c>
      <c r="J18" s="75" t="s">
        <v>56</v>
      </c>
      <c r="K18" s="75" t="s">
        <v>57</v>
      </c>
      <c r="L18" s="36"/>
    </row>
    <row r="19">
      <c r="A19" s="105" t="str">
        <f t="shared" si="1"/>
        <v>Q155WDK1b-18</v>
      </c>
      <c r="B19" s="106" t="s">
        <v>163</v>
      </c>
      <c r="C19" s="106" t="str">
        <f t="shared" si="2"/>
        <v>Brazil (Q155)</v>
      </c>
      <c r="D19" s="106" t="s">
        <v>136</v>
      </c>
      <c r="E19" s="107" t="s">
        <v>137</v>
      </c>
      <c r="F19" s="108" t="str">
        <f t="shared" si="3"/>
        <v>country (P17)</v>
      </c>
      <c r="G19" s="106" t="s">
        <v>54</v>
      </c>
      <c r="H19" s="107" t="s">
        <v>38</v>
      </c>
      <c r="I19" s="109" t="str">
        <f t="shared" si="4"/>
        <v>Portuguese Empire (Q200464)</v>
      </c>
      <c r="J19" s="75" t="s">
        <v>164</v>
      </c>
      <c r="K19" s="82" t="s">
        <v>165</v>
      </c>
      <c r="L19" s="36"/>
    </row>
    <row r="20">
      <c r="A20" s="89" t="str">
        <f t="shared" si="1"/>
        <v>Q155WDK1b-19</v>
      </c>
      <c r="B20" s="90" t="s">
        <v>166</v>
      </c>
      <c r="C20" s="90" t="str">
        <f t="shared" si="2"/>
        <v>Q155WDK1b-18</v>
      </c>
      <c r="D20" s="90" t="s">
        <v>163</v>
      </c>
      <c r="E20" s="91"/>
      <c r="F20" s="92" t="str">
        <f t="shared" si="3"/>
        <v>ckg:Context Type (ckgr9)</v>
      </c>
      <c r="G20" s="90" t="s">
        <v>24</v>
      </c>
      <c r="H20" s="90" t="s">
        <v>25</v>
      </c>
      <c r="I20" s="93" t="str">
        <f t="shared" si="4"/>
        <v>Location (ckgL1)</v>
      </c>
      <c r="J20" s="75" t="s">
        <v>56</v>
      </c>
      <c r="K20" s="75" t="s">
        <v>57</v>
      </c>
      <c r="L20" s="36"/>
    </row>
    <row r="21">
      <c r="A21" s="105" t="str">
        <f t="shared" si="1"/>
        <v>Q155WDK1b-20</v>
      </c>
      <c r="B21" s="106" t="s">
        <v>167</v>
      </c>
      <c r="C21" s="106" t="str">
        <f t="shared" si="2"/>
        <v>Brazil (Q155)</v>
      </c>
      <c r="D21" s="106" t="s">
        <v>136</v>
      </c>
      <c r="E21" s="107" t="s">
        <v>137</v>
      </c>
      <c r="F21" s="108" t="str">
        <f t="shared" si="3"/>
        <v>continent (P30)</v>
      </c>
      <c r="G21" s="106" t="s">
        <v>60</v>
      </c>
      <c r="H21" s="107" t="s">
        <v>61</v>
      </c>
      <c r="I21" s="109" t="str">
        <f t="shared" si="4"/>
        <v>South America (Q18)</v>
      </c>
      <c r="J21" s="75" t="s">
        <v>168</v>
      </c>
      <c r="K21" s="82" t="s">
        <v>169</v>
      </c>
      <c r="L21" s="36"/>
    </row>
    <row r="22">
      <c r="A22" s="95" t="str">
        <f t="shared" si="1"/>
        <v>Q155WDK1b-21</v>
      </c>
      <c r="B22" s="96" t="s">
        <v>170</v>
      </c>
      <c r="C22" s="96" t="str">
        <f t="shared" si="2"/>
        <v>Q155WDK1b-20</v>
      </c>
      <c r="D22" s="96" t="s">
        <v>167</v>
      </c>
      <c r="E22" s="97"/>
      <c r="F22" s="98" t="str">
        <f t="shared" si="3"/>
        <v>ckg:Context Type (ckgr9)</v>
      </c>
      <c r="G22" s="96" t="s">
        <v>24</v>
      </c>
      <c r="H22" s="96" t="s">
        <v>25</v>
      </c>
      <c r="I22" s="99" t="str">
        <f t="shared" si="4"/>
        <v>Location (ckgL1)</v>
      </c>
      <c r="J22" s="75" t="s">
        <v>56</v>
      </c>
      <c r="K22" s="75" t="s">
        <v>57</v>
      </c>
      <c r="L22" s="23"/>
    </row>
    <row r="23">
      <c r="A23" s="112" t="str">
        <f t="shared" si="1"/>
        <v>Q155WDK1b-22</v>
      </c>
      <c r="B23" s="113" t="s">
        <v>199</v>
      </c>
      <c r="C23" s="113" t="str">
        <f t="shared" si="2"/>
        <v>Republic of the United States of Brazil (Q5848654)</v>
      </c>
      <c r="D23" s="113" t="s">
        <v>191</v>
      </c>
      <c r="E23" s="114" t="s">
        <v>192</v>
      </c>
      <c r="F23" s="115" t="str">
        <f t="shared" si="3"/>
        <v>instance of (P31)</v>
      </c>
      <c r="G23" s="113" t="s">
        <v>30</v>
      </c>
      <c r="H23" s="114" t="s">
        <v>31</v>
      </c>
      <c r="I23" s="116" t="str">
        <f t="shared" si="4"/>
        <v>historical period (Q11514315)</v>
      </c>
      <c r="J23" s="75" t="s">
        <v>200</v>
      </c>
      <c r="K23" s="82" t="s">
        <v>201</v>
      </c>
      <c r="L23" s="117" t="s">
        <v>34</v>
      </c>
    </row>
  </sheetData>
  <mergeCells count="2">
    <mergeCell ref="L3:L8"/>
    <mergeCell ref="L9:L22"/>
  </mergeCells>
  <conditionalFormatting sqref="I2:I23">
    <cfRule type="containsText" dxfId="0" priority="1" operator="containsText" text="unknown">
      <formula>NOT(ISERROR(SEARCH(("unknown"),(I2))))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43.25"/>
    <col customWidth="1" min="3" max="3" width="50.5"/>
    <col hidden="1" min="4" max="5" width="12.63"/>
    <col customWidth="1" min="6" max="6" width="34.38"/>
    <col hidden="1" min="7" max="8" width="12.63"/>
    <col customWidth="1" min="9" max="9" width="50.5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72" si="1">CONCATENATE("Q155WDK1x-",ROW()-1)</f>
        <v>Q155WDK1x-1</v>
      </c>
      <c r="B2" s="78" t="s">
        <v>135</v>
      </c>
      <c r="C2" s="78" t="str">
        <f t="shared" ref="C2:C72" si="2">IF(E2&lt;&gt;"", CONCATENATE(E2, " (", D2, ")"), CONCATENATE("Q155WDK1x-",MATCH(D2, $B$1:$B$72, 0)-1))</f>
        <v>Brazil (Q155)</v>
      </c>
      <c r="D2" s="78" t="s">
        <v>136</v>
      </c>
      <c r="E2" s="79" t="s">
        <v>137</v>
      </c>
      <c r="F2" s="80" t="str">
        <f t="shared" ref="F2:F72" si="3">CONCATENATE(H2, " (", G2, ")")</f>
        <v>replaces (P1365)</v>
      </c>
      <c r="G2" s="78" t="s">
        <v>138</v>
      </c>
      <c r="H2" s="79" t="s">
        <v>139</v>
      </c>
      <c r="I2" s="81" t="str">
        <f t="shared" ref="I2:I72" si="4">IF(K2&lt;&gt;"", CONCATENATE(K2, " (", J2, ")"), J2)</f>
        <v>Empire of Brazil (Q217230)</v>
      </c>
      <c r="J2" s="75" t="s">
        <v>140</v>
      </c>
      <c r="K2" s="82" t="s">
        <v>141</v>
      </c>
    </row>
    <row r="3" hidden="1">
      <c r="A3" s="83" t="str">
        <f t="shared" si="1"/>
        <v>Q155WDK1x-2</v>
      </c>
      <c r="B3" s="84" t="s">
        <v>142</v>
      </c>
      <c r="C3" s="84" t="str">
        <f t="shared" si="2"/>
        <v>Q155WDK1x-1</v>
      </c>
      <c r="D3" s="84" t="s">
        <v>135</v>
      </c>
      <c r="E3" s="85"/>
      <c r="F3" s="86" t="str">
        <f t="shared" si="3"/>
        <v>start time (P580)</v>
      </c>
      <c r="G3" s="84" t="s">
        <v>143</v>
      </c>
      <c r="H3" s="87" t="s">
        <v>144</v>
      </c>
      <c r="I3" s="88" t="str">
        <f t="shared" si="4"/>
        <v>unknown</v>
      </c>
      <c r="J3" s="75" t="s">
        <v>20</v>
      </c>
      <c r="L3" s="16" t="s">
        <v>21</v>
      </c>
    </row>
    <row r="4" hidden="1">
      <c r="A4" s="89" t="str">
        <f t="shared" si="1"/>
        <v>Q155WDK1x-3</v>
      </c>
      <c r="B4" s="90" t="s">
        <v>145</v>
      </c>
      <c r="C4" s="90" t="str">
        <f t="shared" si="2"/>
        <v>Q155WDK1x-2</v>
      </c>
      <c r="D4" s="90" t="s">
        <v>142</v>
      </c>
      <c r="E4" s="91"/>
      <c r="F4" s="92" t="str">
        <f t="shared" si="3"/>
        <v>ckg:Context Type (ckgr9)</v>
      </c>
      <c r="G4" s="90" t="s">
        <v>24</v>
      </c>
      <c r="H4" s="90" t="s">
        <v>25</v>
      </c>
      <c r="I4" s="93" t="str">
        <f t="shared" si="4"/>
        <v>Temporal (ckgT1)</v>
      </c>
      <c r="J4" s="75" t="s">
        <v>26</v>
      </c>
      <c r="K4" s="75" t="s">
        <v>27</v>
      </c>
      <c r="L4" s="36"/>
    </row>
    <row r="5" hidden="1">
      <c r="A5" s="83" t="str">
        <f t="shared" si="1"/>
        <v>Q155WDK1x-4</v>
      </c>
      <c r="B5" s="84" t="s">
        <v>146</v>
      </c>
      <c r="C5" s="84" t="str">
        <f t="shared" si="2"/>
        <v>Q155WDK1x-1</v>
      </c>
      <c r="D5" s="84" t="s">
        <v>135</v>
      </c>
      <c r="E5" s="85"/>
      <c r="F5" s="86" t="str">
        <f t="shared" si="3"/>
        <v>point in time (P585)</v>
      </c>
      <c r="G5" s="84" t="s">
        <v>18</v>
      </c>
      <c r="H5" s="87" t="s">
        <v>19</v>
      </c>
      <c r="I5" s="88" t="str">
        <f t="shared" si="4"/>
        <v>unknown</v>
      </c>
      <c r="J5" s="75" t="s">
        <v>20</v>
      </c>
      <c r="L5" s="36"/>
    </row>
    <row r="6" hidden="1">
      <c r="A6" s="89" t="str">
        <f t="shared" si="1"/>
        <v>Q155WDK1x-5</v>
      </c>
      <c r="B6" s="90" t="s">
        <v>147</v>
      </c>
      <c r="C6" s="90" t="str">
        <f t="shared" si="2"/>
        <v>Q155WDK1x-4</v>
      </c>
      <c r="D6" s="90" t="s">
        <v>146</v>
      </c>
      <c r="E6" s="91"/>
      <c r="F6" s="92" t="str">
        <f t="shared" si="3"/>
        <v>ckg:Context Type (ckgr9)</v>
      </c>
      <c r="G6" s="90" t="s">
        <v>24</v>
      </c>
      <c r="H6" s="90" t="s">
        <v>25</v>
      </c>
      <c r="I6" s="93" t="str">
        <f t="shared" si="4"/>
        <v>Temporal (ckgT1)</v>
      </c>
      <c r="J6" s="75" t="s">
        <v>26</v>
      </c>
      <c r="K6" s="75" t="s">
        <v>27</v>
      </c>
      <c r="L6" s="36"/>
    </row>
    <row r="7" hidden="1">
      <c r="A7" s="83" t="str">
        <f t="shared" si="1"/>
        <v>Q155WDK1x-6</v>
      </c>
      <c r="B7" s="84" t="s">
        <v>148</v>
      </c>
      <c r="C7" s="84" t="str">
        <f t="shared" si="2"/>
        <v>Q155WDK1x-1</v>
      </c>
      <c r="D7" s="84" t="s">
        <v>135</v>
      </c>
      <c r="E7" s="85"/>
      <c r="F7" s="86" t="str">
        <f t="shared" si="3"/>
        <v>has cause (P828)</v>
      </c>
      <c r="G7" s="84" t="s">
        <v>149</v>
      </c>
      <c r="H7" s="87" t="s">
        <v>150</v>
      </c>
      <c r="I7" s="88" t="str">
        <f t="shared" si="4"/>
        <v>unknown</v>
      </c>
      <c r="J7" s="75" t="s">
        <v>20</v>
      </c>
      <c r="L7" s="36"/>
    </row>
    <row r="8" hidden="1">
      <c r="A8" s="95" t="str">
        <f t="shared" si="1"/>
        <v>Q155WDK1x-7</v>
      </c>
      <c r="B8" s="96" t="s">
        <v>151</v>
      </c>
      <c r="C8" s="96" t="str">
        <f t="shared" si="2"/>
        <v>Q155WDK1x-6</v>
      </c>
      <c r="D8" s="96" t="s">
        <v>148</v>
      </c>
      <c r="E8" s="97"/>
      <c r="F8" s="98" t="str">
        <f t="shared" si="3"/>
        <v>ckg:Context Type (ckgr9)</v>
      </c>
      <c r="G8" s="96" t="s">
        <v>24</v>
      </c>
      <c r="H8" s="96" t="s">
        <v>25</v>
      </c>
      <c r="I8" s="99" t="str">
        <f t="shared" si="4"/>
        <v>Provenance (ckgP1)</v>
      </c>
      <c r="J8" s="75" t="s">
        <v>152</v>
      </c>
      <c r="K8" s="75" t="s">
        <v>153</v>
      </c>
      <c r="L8" s="23"/>
    </row>
    <row r="9" hidden="1">
      <c r="A9" s="100" t="str">
        <f t="shared" si="1"/>
        <v>Q155WDK1x-8</v>
      </c>
      <c r="B9" s="101" t="s">
        <v>161</v>
      </c>
      <c r="C9" s="101" t="str">
        <f t="shared" si="2"/>
        <v>Brazil (Q155)</v>
      </c>
      <c r="D9" s="101" t="s">
        <v>136</v>
      </c>
      <c r="E9" s="102" t="s">
        <v>137</v>
      </c>
      <c r="F9" s="103" t="str">
        <f t="shared" si="3"/>
        <v>country (P17)</v>
      </c>
      <c r="G9" s="101" t="s">
        <v>54</v>
      </c>
      <c r="H9" s="102" t="s">
        <v>38</v>
      </c>
      <c r="I9" s="104" t="str">
        <f t="shared" si="4"/>
        <v>Brazil (Q155)</v>
      </c>
      <c r="J9" s="75" t="s">
        <v>136</v>
      </c>
      <c r="K9" s="82" t="s">
        <v>137</v>
      </c>
      <c r="L9" s="32" t="s">
        <v>34</v>
      </c>
    </row>
    <row r="10" hidden="1">
      <c r="A10" s="89" t="str">
        <f t="shared" si="1"/>
        <v>Q155WDK1x-9</v>
      </c>
      <c r="B10" s="90" t="s">
        <v>162</v>
      </c>
      <c r="C10" s="90" t="str">
        <f t="shared" si="2"/>
        <v>Q155WDK1x-8</v>
      </c>
      <c r="D10" s="90" t="s">
        <v>161</v>
      </c>
      <c r="E10" s="91"/>
      <c r="F10" s="92" t="str">
        <f t="shared" si="3"/>
        <v>ckg:Context Type (ckgr9)</v>
      </c>
      <c r="G10" s="90" t="s">
        <v>24</v>
      </c>
      <c r="H10" s="90" t="s">
        <v>25</v>
      </c>
      <c r="I10" s="93" t="str">
        <f t="shared" si="4"/>
        <v>Location (ckgL1)</v>
      </c>
      <c r="J10" s="75" t="s">
        <v>56</v>
      </c>
      <c r="K10" s="75" t="s">
        <v>57</v>
      </c>
      <c r="L10" s="36"/>
    </row>
    <row r="11" hidden="1">
      <c r="A11" s="105" t="str">
        <f t="shared" si="1"/>
        <v>Q155WDK1x-10</v>
      </c>
      <c r="B11" s="106" t="s">
        <v>163</v>
      </c>
      <c r="C11" s="106" t="str">
        <f t="shared" si="2"/>
        <v>Brazil (Q155)</v>
      </c>
      <c r="D11" s="106" t="s">
        <v>136</v>
      </c>
      <c r="E11" s="107" t="s">
        <v>137</v>
      </c>
      <c r="F11" s="108" t="str">
        <f t="shared" si="3"/>
        <v>country (P17)</v>
      </c>
      <c r="G11" s="106" t="s">
        <v>54</v>
      </c>
      <c r="H11" s="107" t="s">
        <v>38</v>
      </c>
      <c r="I11" s="109" t="str">
        <f t="shared" si="4"/>
        <v>Portuguese Empire (Q200464)</v>
      </c>
      <c r="J11" s="75" t="s">
        <v>164</v>
      </c>
      <c r="K11" s="82" t="s">
        <v>165</v>
      </c>
      <c r="L11" s="36"/>
    </row>
    <row r="12" hidden="1">
      <c r="A12" s="89" t="str">
        <f t="shared" si="1"/>
        <v>Q155WDK1x-11</v>
      </c>
      <c r="B12" s="90" t="s">
        <v>166</v>
      </c>
      <c r="C12" s="90" t="str">
        <f t="shared" si="2"/>
        <v>Q155WDK1x-10</v>
      </c>
      <c r="D12" s="90" t="s">
        <v>163</v>
      </c>
      <c r="E12" s="91"/>
      <c r="F12" s="92" t="str">
        <f t="shared" si="3"/>
        <v>ckg:Context Type (ckgr9)</v>
      </c>
      <c r="G12" s="90" t="s">
        <v>24</v>
      </c>
      <c r="H12" s="90" t="s">
        <v>25</v>
      </c>
      <c r="I12" s="93" t="str">
        <f t="shared" si="4"/>
        <v>Location (ckgL1)</v>
      </c>
      <c r="J12" s="75" t="s">
        <v>56</v>
      </c>
      <c r="K12" s="75" t="s">
        <v>57</v>
      </c>
      <c r="L12" s="36"/>
    </row>
    <row r="13">
      <c r="A13" s="105" t="str">
        <f t="shared" si="1"/>
        <v>Q155WDK1x-12</v>
      </c>
      <c r="B13" s="106" t="s">
        <v>167</v>
      </c>
      <c r="C13" s="106" t="str">
        <f t="shared" si="2"/>
        <v>Brazil (Q155)</v>
      </c>
      <c r="D13" s="106" t="s">
        <v>136</v>
      </c>
      <c r="E13" s="107" t="s">
        <v>137</v>
      </c>
      <c r="F13" s="108" t="str">
        <f t="shared" si="3"/>
        <v>continent (P30)</v>
      </c>
      <c r="G13" s="106" t="s">
        <v>60</v>
      </c>
      <c r="H13" s="107" t="s">
        <v>61</v>
      </c>
      <c r="I13" s="109" t="str">
        <f t="shared" si="4"/>
        <v>South America (Q18)</v>
      </c>
      <c r="J13" s="75" t="s">
        <v>168</v>
      </c>
      <c r="K13" s="82" t="s">
        <v>169</v>
      </c>
      <c r="L13" s="36"/>
    </row>
    <row r="14" hidden="1">
      <c r="A14" s="89" t="str">
        <f t="shared" si="1"/>
        <v>Q155WDK1x-13</v>
      </c>
      <c r="B14" s="90" t="s">
        <v>170</v>
      </c>
      <c r="C14" s="90" t="str">
        <f t="shared" si="2"/>
        <v>Q155WDK1x-12</v>
      </c>
      <c r="D14" s="90" t="s">
        <v>167</v>
      </c>
      <c r="E14" s="91"/>
      <c r="F14" s="92" t="str">
        <f t="shared" si="3"/>
        <v>ckg:Context Type (ckgr9)</v>
      </c>
      <c r="G14" s="90" t="s">
        <v>24</v>
      </c>
      <c r="H14" s="90" t="s">
        <v>25</v>
      </c>
      <c r="I14" s="93" t="str">
        <f t="shared" si="4"/>
        <v>Location (ckgL1)</v>
      </c>
      <c r="J14" s="75" t="s">
        <v>56</v>
      </c>
      <c r="K14" s="75" t="s">
        <v>57</v>
      </c>
      <c r="L14" s="36"/>
    </row>
    <row r="15" hidden="1">
      <c r="A15" s="105" t="str">
        <f t="shared" si="1"/>
        <v>Q155WDK1x-14</v>
      </c>
      <c r="B15" s="106" t="s">
        <v>159</v>
      </c>
      <c r="C15" s="106" t="str">
        <f t="shared" si="2"/>
        <v>Brazil (Q155)</v>
      </c>
      <c r="D15" s="106" t="s">
        <v>136</v>
      </c>
      <c r="E15" s="107" t="s">
        <v>137</v>
      </c>
      <c r="F15" s="108" t="str">
        <f t="shared" si="3"/>
        <v>instance of (P31)</v>
      </c>
      <c r="G15" s="106" t="s">
        <v>30</v>
      </c>
      <c r="H15" s="107" t="s">
        <v>31</v>
      </c>
      <c r="I15" s="109" t="str">
        <f t="shared" si="4"/>
        <v>sovereign state (Q3624078)</v>
      </c>
      <c r="J15" s="75" t="s">
        <v>32</v>
      </c>
      <c r="K15" s="82" t="s">
        <v>33</v>
      </c>
      <c r="L15" s="36"/>
    </row>
    <row r="16" hidden="1">
      <c r="A16" s="105" t="str">
        <f t="shared" si="1"/>
        <v>Q155WDK1x-15</v>
      </c>
      <c r="B16" s="106" t="s">
        <v>160</v>
      </c>
      <c r="C16" s="106" t="str">
        <f t="shared" si="2"/>
        <v>Brazil (Q155)</v>
      </c>
      <c r="D16" s="106" t="s">
        <v>136</v>
      </c>
      <c r="E16" s="107" t="s">
        <v>137</v>
      </c>
      <c r="F16" s="108" t="str">
        <f t="shared" si="3"/>
        <v>instance of (P31)</v>
      </c>
      <c r="G16" s="106" t="s">
        <v>30</v>
      </c>
      <c r="H16" s="107" t="s">
        <v>31</v>
      </c>
      <c r="I16" s="109" t="str">
        <f t="shared" si="4"/>
        <v>country (Q6256)</v>
      </c>
      <c r="J16" s="75" t="s">
        <v>37</v>
      </c>
      <c r="K16" s="82" t="s">
        <v>38</v>
      </c>
      <c r="L16" s="36"/>
    </row>
    <row r="17" hidden="1">
      <c r="A17" s="105" t="str">
        <f t="shared" si="1"/>
        <v>Q155WDK1x-16</v>
      </c>
      <c r="B17" s="106" t="s">
        <v>171</v>
      </c>
      <c r="C17" s="106" t="str">
        <f t="shared" si="2"/>
        <v>Brazil (Q155)</v>
      </c>
      <c r="D17" s="106" t="s">
        <v>136</v>
      </c>
      <c r="E17" s="107" t="s">
        <v>137</v>
      </c>
      <c r="F17" s="108" t="str">
        <f t="shared" si="3"/>
        <v>inception (P571)</v>
      </c>
      <c r="G17" s="106" t="s">
        <v>68</v>
      </c>
      <c r="H17" s="107" t="s">
        <v>69</v>
      </c>
      <c r="I17" s="109" t="str">
        <f t="shared" si="4"/>
        <v>^1822-09-07T00:00:00Z/11</v>
      </c>
      <c r="J17" s="75" t="s">
        <v>172</v>
      </c>
      <c r="L17" s="36"/>
    </row>
    <row r="18" hidden="1">
      <c r="A18" s="95" t="str">
        <f t="shared" si="1"/>
        <v>Q155WDK1x-17</v>
      </c>
      <c r="B18" s="96" t="s">
        <v>173</v>
      </c>
      <c r="C18" s="96" t="str">
        <f t="shared" si="2"/>
        <v>Q155WDK1x-16</v>
      </c>
      <c r="D18" s="96" t="s">
        <v>171</v>
      </c>
      <c r="E18" s="97"/>
      <c r="F18" s="98" t="str">
        <f t="shared" si="3"/>
        <v>ckg:Context Type (ckgr9)</v>
      </c>
      <c r="G18" s="96" t="s">
        <v>24</v>
      </c>
      <c r="H18" s="96" t="s">
        <v>25</v>
      </c>
      <c r="I18" s="99" t="str">
        <f t="shared" si="4"/>
        <v>Temporal (ckgT1)</v>
      </c>
      <c r="J18" s="75" t="s">
        <v>26</v>
      </c>
      <c r="K18" s="75" t="s">
        <v>27</v>
      </c>
      <c r="L18" s="23"/>
    </row>
    <row r="19">
      <c r="A19" s="77" t="str">
        <f t="shared" si="1"/>
        <v>Q155WDK1x-18</v>
      </c>
      <c r="B19" s="78" t="s">
        <v>202</v>
      </c>
      <c r="C19" s="78" t="str">
        <f t="shared" si="2"/>
        <v>Empire of Brazil (Q217230)</v>
      </c>
      <c r="D19" s="78" t="s">
        <v>140</v>
      </c>
      <c r="E19" s="79" t="s">
        <v>141</v>
      </c>
      <c r="F19" s="80" t="str">
        <f t="shared" si="3"/>
        <v>replaces (P1365)</v>
      </c>
      <c r="G19" s="78" t="s">
        <v>138</v>
      </c>
      <c r="H19" s="79" t="s">
        <v>139</v>
      </c>
      <c r="I19" s="81" t="str">
        <f t="shared" si="4"/>
        <v>United Kingdom of Portugal, Brazil and the Algarves (Q903779)</v>
      </c>
      <c r="J19" s="75" t="s">
        <v>203</v>
      </c>
      <c r="K19" s="82" t="s">
        <v>204</v>
      </c>
      <c r="L19" s="111"/>
    </row>
    <row r="20" hidden="1">
      <c r="A20" s="83" t="str">
        <f t="shared" si="1"/>
        <v>Q155WDK1x-19</v>
      </c>
      <c r="B20" s="84" t="s">
        <v>205</v>
      </c>
      <c r="C20" s="84" t="str">
        <f t="shared" si="2"/>
        <v>Q155WDK1x-18</v>
      </c>
      <c r="D20" s="84" t="s">
        <v>202</v>
      </c>
      <c r="E20" s="85"/>
      <c r="F20" s="86" t="str">
        <f t="shared" si="3"/>
        <v>start time (P580)</v>
      </c>
      <c r="G20" s="84" t="s">
        <v>143</v>
      </c>
      <c r="H20" s="87" t="s">
        <v>144</v>
      </c>
      <c r="I20" s="88" t="str">
        <f t="shared" si="4"/>
        <v>unknown</v>
      </c>
      <c r="J20" s="75" t="s">
        <v>20</v>
      </c>
      <c r="L20" s="16" t="s">
        <v>21</v>
      </c>
    </row>
    <row r="21" hidden="1">
      <c r="A21" s="89" t="str">
        <f t="shared" si="1"/>
        <v>Q155WDK1x-20</v>
      </c>
      <c r="B21" s="90" t="s">
        <v>206</v>
      </c>
      <c r="C21" s="90" t="str">
        <f t="shared" si="2"/>
        <v>Q155WDK1x-19</v>
      </c>
      <c r="D21" s="90" t="s">
        <v>205</v>
      </c>
      <c r="E21" s="91"/>
      <c r="F21" s="92" t="str">
        <f t="shared" si="3"/>
        <v>ckg:Context Type (ckgr9)</v>
      </c>
      <c r="G21" s="90" t="s">
        <v>24</v>
      </c>
      <c r="H21" s="90" t="s">
        <v>25</v>
      </c>
      <c r="I21" s="93" t="str">
        <f t="shared" si="4"/>
        <v>Temporal (ckgT1)</v>
      </c>
      <c r="J21" s="75" t="s">
        <v>26</v>
      </c>
      <c r="K21" s="75" t="s">
        <v>27</v>
      </c>
      <c r="L21" s="36"/>
    </row>
    <row r="22" hidden="1">
      <c r="A22" s="83" t="str">
        <f t="shared" si="1"/>
        <v>Q155WDK1x-21</v>
      </c>
      <c r="B22" s="84" t="s">
        <v>207</v>
      </c>
      <c r="C22" s="84" t="str">
        <f t="shared" si="2"/>
        <v>Q155WDK1x-18</v>
      </c>
      <c r="D22" s="84" t="s">
        <v>202</v>
      </c>
      <c r="E22" s="85"/>
      <c r="F22" s="86" t="str">
        <f t="shared" si="3"/>
        <v>point in time (P585)</v>
      </c>
      <c r="G22" s="84" t="s">
        <v>18</v>
      </c>
      <c r="H22" s="87" t="s">
        <v>19</v>
      </c>
      <c r="I22" s="88" t="str">
        <f t="shared" si="4"/>
        <v>unknown</v>
      </c>
      <c r="J22" s="75" t="s">
        <v>20</v>
      </c>
      <c r="L22" s="36"/>
    </row>
    <row r="23" hidden="1">
      <c r="A23" s="89" t="str">
        <f t="shared" si="1"/>
        <v>Q155WDK1x-22</v>
      </c>
      <c r="B23" s="90" t="s">
        <v>208</v>
      </c>
      <c r="C23" s="90" t="str">
        <f t="shared" si="2"/>
        <v>Q155WDK1x-21</v>
      </c>
      <c r="D23" s="90" t="s">
        <v>207</v>
      </c>
      <c r="E23" s="91"/>
      <c r="F23" s="92" t="str">
        <f t="shared" si="3"/>
        <v>ckg:Context Type (ckgr9)</v>
      </c>
      <c r="G23" s="90" t="s">
        <v>24</v>
      </c>
      <c r="H23" s="90" t="s">
        <v>25</v>
      </c>
      <c r="I23" s="93" t="str">
        <f t="shared" si="4"/>
        <v>Temporal (ckgT1)</v>
      </c>
      <c r="J23" s="75" t="s">
        <v>26</v>
      </c>
      <c r="K23" s="75" t="s">
        <v>27</v>
      </c>
      <c r="L23" s="36"/>
    </row>
    <row r="24" hidden="1">
      <c r="A24" s="83" t="str">
        <f t="shared" si="1"/>
        <v>Q155WDK1x-23</v>
      </c>
      <c r="B24" s="84" t="s">
        <v>209</v>
      </c>
      <c r="C24" s="84" t="str">
        <f t="shared" si="2"/>
        <v>Q155WDK1x-18</v>
      </c>
      <c r="D24" s="84" t="s">
        <v>202</v>
      </c>
      <c r="E24" s="85"/>
      <c r="F24" s="86" t="str">
        <f t="shared" si="3"/>
        <v>has cause (P828)</v>
      </c>
      <c r="G24" s="84" t="s">
        <v>149</v>
      </c>
      <c r="H24" s="87" t="s">
        <v>150</v>
      </c>
      <c r="I24" s="88" t="str">
        <f t="shared" si="4"/>
        <v>unknown</v>
      </c>
      <c r="J24" s="75" t="s">
        <v>20</v>
      </c>
      <c r="L24" s="36"/>
    </row>
    <row r="25" hidden="1">
      <c r="A25" s="89" t="str">
        <f t="shared" si="1"/>
        <v>Q155WDK1x-24</v>
      </c>
      <c r="B25" s="90" t="s">
        <v>210</v>
      </c>
      <c r="C25" s="90" t="str">
        <f t="shared" si="2"/>
        <v>Q155WDK1x-23</v>
      </c>
      <c r="D25" s="90" t="s">
        <v>209</v>
      </c>
      <c r="E25" s="91"/>
      <c r="F25" s="92" t="str">
        <f t="shared" si="3"/>
        <v>ckg:Context Type (ckgr9)</v>
      </c>
      <c r="G25" s="90" t="s">
        <v>24</v>
      </c>
      <c r="H25" s="90" t="s">
        <v>25</v>
      </c>
      <c r="I25" s="93" t="str">
        <f t="shared" si="4"/>
        <v>Provenance (ckgP1)</v>
      </c>
      <c r="J25" s="75" t="s">
        <v>152</v>
      </c>
      <c r="K25" s="75" t="s">
        <v>153</v>
      </c>
      <c r="L25" s="23"/>
    </row>
    <row r="26" hidden="1">
      <c r="A26" s="105" t="str">
        <f t="shared" si="1"/>
        <v>Q155WDK1x-25</v>
      </c>
      <c r="B26" s="106" t="s">
        <v>187</v>
      </c>
      <c r="C26" s="100" t="str">
        <f t="shared" si="2"/>
        <v>Empire of Brazil (Q217230)</v>
      </c>
      <c r="D26" s="101" t="s">
        <v>140</v>
      </c>
      <c r="E26" s="102" t="s">
        <v>141</v>
      </c>
      <c r="F26" s="103" t="str">
        <f t="shared" si="3"/>
        <v>country (P17)</v>
      </c>
      <c r="G26" s="101" t="s">
        <v>54</v>
      </c>
      <c r="H26" s="102" t="s">
        <v>38</v>
      </c>
      <c r="I26" s="104" t="str">
        <f t="shared" si="4"/>
        <v>Empire of Brazil (Q217230)</v>
      </c>
      <c r="J26" s="75" t="s">
        <v>140</v>
      </c>
      <c r="K26" s="82" t="s">
        <v>141</v>
      </c>
      <c r="L26" s="32" t="s">
        <v>34</v>
      </c>
    </row>
    <row r="27" hidden="1">
      <c r="A27" s="89" t="str">
        <f t="shared" si="1"/>
        <v>Q155WDK1x-26</v>
      </c>
      <c r="B27" s="90" t="s">
        <v>188</v>
      </c>
      <c r="C27" s="89" t="str">
        <f t="shared" si="2"/>
        <v>Q155WDK1x-25</v>
      </c>
      <c r="D27" s="90" t="s">
        <v>187</v>
      </c>
      <c r="E27" s="91"/>
      <c r="F27" s="92" t="str">
        <f t="shared" si="3"/>
        <v>ckg:Context Type (ckgr9)</v>
      </c>
      <c r="G27" s="90" t="s">
        <v>24</v>
      </c>
      <c r="H27" s="90" t="s">
        <v>25</v>
      </c>
      <c r="I27" s="93" t="str">
        <f t="shared" si="4"/>
        <v>Location (ckgL1)</v>
      </c>
      <c r="J27" s="75" t="s">
        <v>56</v>
      </c>
      <c r="K27" s="75" t="s">
        <v>57</v>
      </c>
      <c r="L27" s="36"/>
    </row>
    <row r="28">
      <c r="A28" s="105" t="str">
        <f t="shared" si="1"/>
        <v>Q155WDK1x-27</v>
      </c>
      <c r="B28" s="106" t="s">
        <v>185</v>
      </c>
      <c r="C28" s="105" t="str">
        <f t="shared" si="2"/>
        <v>Empire of Brazil (Q217230)</v>
      </c>
      <c r="D28" s="106" t="s">
        <v>140</v>
      </c>
      <c r="E28" s="107" t="s">
        <v>141</v>
      </c>
      <c r="F28" s="108" t="str">
        <f t="shared" si="3"/>
        <v>continent (P30)</v>
      </c>
      <c r="G28" s="106" t="s">
        <v>60</v>
      </c>
      <c r="H28" s="107" t="s">
        <v>61</v>
      </c>
      <c r="I28" s="109" t="str">
        <f t="shared" si="4"/>
        <v>South America (Q18)</v>
      </c>
      <c r="J28" s="75" t="s">
        <v>168</v>
      </c>
      <c r="K28" s="82" t="s">
        <v>169</v>
      </c>
      <c r="L28" s="36"/>
    </row>
    <row r="29" hidden="1">
      <c r="A29" s="89" t="str">
        <f t="shared" si="1"/>
        <v>Q155WDK1x-28</v>
      </c>
      <c r="B29" s="90" t="s">
        <v>186</v>
      </c>
      <c r="C29" s="89" t="str">
        <f t="shared" si="2"/>
        <v>Q155WDK1x-27</v>
      </c>
      <c r="D29" s="90" t="s">
        <v>185</v>
      </c>
      <c r="E29" s="91"/>
      <c r="F29" s="92" t="str">
        <f t="shared" si="3"/>
        <v>ckg:Context Type (ckgr9)</v>
      </c>
      <c r="G29" s="90" t="s">
        <v>24</v>
      </c>
      <c r="H29" s="90" t="s">
        <v>25</v>
      </c>
      <c r="I29" s="93" t="str">
        <f t="shared" si="4"/>
        <v>Location (ckgL1)</v>
      </c>
      <c r="J29" s="75" t="s">
        <v>56</v>
      </c>
      <c r="K29" s="75" t="s">
        <v>57</v>
      </c>
      <c r="L29" s="36"/>
    </row>
    <row r="30" hidden="1">
      <c r="A30" s="105" t="str">
        <f t="shared" si="1"/>
        <v>Q155WDK1x-29</v>
      </c>
      <c r="B30" s="106" t="s">
        <v>175</v>
      </c>
      <c r="C30" s="105" t="str">
        <f t="shared" si="2"/>
        <v>Empire of Brazil (Q217230)</v>
      </c>
      <c r="D30" s="106" t="s">
        <v>140</v>
      </c>
      <c r="E30" s="107" t="s">
        <v>141</v>
      </c>
      <c r="F30" s="108" t="str">
        <f t="shared" si="3"/>
        <v>instance of (P31)</v>
      </c>
      <c r="G30" s="106" t="s">
        <v>30</v>
      </c>
      <c r="H30" s="107" t="s">
        <v>31</v>
      </c>
      <c r="I30" s="109" t="str">
        <f t="shared" si="4"/>
        <v>historical country (Q3024240)</v>
      </c>
      <c r="J30" s="75" t="s">
        <v>176</v>
      </c>
      <c r="K30" s="82" t="s">
        <v>177</v>
      </c>
      <c r="L30" s="36"/>
    </row>
    <row r="31" hidden="1">
      <c r="A31" s="105" t="str">
        <f t="shared" si="1"/>
        <v>Q155WDK1x-30</v>
      </c>
      <c r="B31" s="106" t="s">
        <v>174</v>
      </c>
      <c r="C31" s="105" t="str">
        <f t="shared" si="2"/>
        <v>Empire of Brazil (Q217230)</v>
      </c>
      <c r="D31" s="106" t="s">
        <v>140</v>
      </c>
      <c r="E31" s="107" t="s">
        <v>141</v>
      </c>
      <c r="F31" s="108" t="str">
        <f t="shared" si="3"/>
        <v>instance of (P31)</v>
      </c>
      <c r="G31" s="106" t="s">
        <v>30</v>
      </c>
      <c r="H31" s="107" t="s">
        <v>31</v>
      </c>
      <c r="I31" s="109" t="str">
        <f t="shared" si="4"/>
        <v>sovereign state (Q3624078)</v>
      </c>
      <c r="J31" s="75" t="s">
        <v>32</v>
      </c>
      <c r="K31" s="82" t="s">
        <v>33</v>
      </c>
      <c r="L31" s="36"/>
    </row>
    <row r="32" hidden="1">
      <c r="A32" s="105" t="str">
        <f t="shared" si="1"/>
        <v>Q155WDK1x-31</v>
      </c>
      <c r="B32" s="106" t="s">
        <v>178</v>
      </c>
      <c r="C32" s="105" t="str">
        <f t="shared" si="2"/>
        <v>Empire of Brazil (Q217230)</v>
      </c>
      <c r="D32" s="106" t="s">
        <v>140</v>
      </c>
      <c r="E32" s="107" t="s">
        <v>141</v>
      </c>
      <c r="F32" s="108" t="str">
        <f t="shared" si="3"/>
        <v>inception (P571)</v>
      </c>
      <c r="G32" s="106" t="s">
        <v>68</v>
      </c>
      <c r="H32" s="107" t="s">
        <v>69</v>
      </c>
      <c r="I32" s="109" t="str">
        <f t="shared" si="4"/>
        <v>^1822-09-07T00:00:00Z/11</v>
      </c>
      <c r="J32" s="75" t="s">
        <v>172</v>
      </c>
      <c r="L32" s="36"/>
    </row>
    <row r="33" hidden="1">
      <c r="A33" s="89" t="str">
        <f t="shared" si="1"/>
        <v>Q155WDK1x-32</v>
      </c>
      <c r="B33" s="90" t="s">
        <v>179</v>
      </c>
      <c r="C33" s="89" t="str">
        <f t="shared" si="2"/>
        <v>Q155WDK1x-31</v>
      </c>
      <c r="D33" s="90" t="s">
        <v>178</v>
      </c>
      <c r="E33" s="91"/>
      <c r="F33" s="92" t="str">
        <f t="shared" si="3"/>
        <v>ckg:Context Type (ckgr9)</v>
      </c>
      <c r="G33" s="90" t="s">
        <v>24</v>
      </c>
      <c r="H33" s="90" t="s">
        <v>25</v>
      </c>
      <c r="I33" s="93" t="str">
        <f t="shared" si="4"/>
        <v>Temporal (ckgT1)</v>
      </c>
      <c r="J33" s="75" t="s">
        <v>26</v>
      </c>
      <c r="K33" s="75" t="s">
        <v>27</v>
      </c>
      <c r="L33" s="36"/>
    </row>
    <row r="34" hidden="1">
      <c r="A34" s="105" t="str">
        <f t="shared" si="1"/>
        <v>Q155WDK1x-33</v>
      </c>
      <c r="B34" s="106" t="s">
        <v>180</v>
      </c>
      <c r="C34" s="105" t="str">
        <f t="shared" si="2"/>
        <v>Empire of Brazil (Q217230)</v>
      </c>
      <c r="D34" s="106" t="s">
        <v>140</v>
      </c>
      <c r="E34" s="107" t="s">
        <v>141</v>
      </c>
      <c r="F34" s="108" t="str">
        <f t="shared" si="3"/>
        <v>dissolved, abolished or demolished date (P576)</v>
      </c>
      <c r="G34" s="106" t="s">
        <v>181</v>
      </c>
      <c r="H34" s="107" t="s">
        <v>182</v>
      </c>
      <c r="I34" s="109" t="str">
        <f t="shared" si="4"/>
        <v>^1889-11-15T00:00:00Z/11</v>
      </c>
      <c r="J34" s="75" t="s">
        <v>183</v>
      </c>
      <c r="L34" s="36"/>
    </row>
    <row r="35" hidden="1">
      <c r="A35" s="95" t="str">
        <f t="shared" si="1"/>
        <v>Q155WDK1x-34</v>
      </c>
      <c r="B35" s="96" t="s">
        <v>184</v>
      </c>
      <c r="C35" s="95" t="str">
        <f t="shared" si="2"/>
        <v>Q155WDK1x-33</v>
      </c>
      <c r="D35" s="96" t="s">
        <v>180</v>
      </c>
      <c r="E35" s="97"/>
      <c r="F35" s="98" t="str">
        <f t="shared" si="3"/>
        <v>ckg:Context Type (ckgr9)</v>
      </c>
      <c r="G35" s="96" t="s">
        <v>24</v>
      </c>
      <c r="H35" s="96" t="s">
        <v>25</v>
      </c>
      <c r="I35" s="99" t="str">
        <f t="shared" si="4"/>
        <v>Temporal (ckgT1)</v>
      </c>
      <c r="J35" s="75" t="s">
        <v>26</v>
      </c>
      <c r="K35" s="75" t="s">
        <v>27</v>
      </c>
      <c r="L35" s="23"/>
    </row>
    <row r="36">
      <c r="A36" s="77" t="str">
        <f t="shared" si="1"/>
        <v>Q155WDK1x-35</v>
      </c>
      <c r="B36" s="78" t="s">
        <v>211</v>
      </c>
      <c r="C36" s="78" t="str">
        <f t="shared" si="2"/>
        <v>United Kingdom of Portugal, Brazil and the Algarves (Q903779)</v>
      </c>
      <c r="D36" s="78" t="s">
        <v>203</v>
      </c>
      <c r="E36" s="79" t="s">
        <v>204</v>
      </c>
      <c r="F36" s="80" t="str">
        <f t="shared" si="3"/>
        <v>replaces (P1365)</v>
      </c>
      <c r="G36" s="78" t="s">
        <v>138</v>
      </c>
      <c r="H36" s="79" t="s">
        <v>139</v>
      </c>
      <c r="I36" s="81" t="str">
        <f t="shared" si="4"/>
        <v>State of Brazil (Q11876909)</v>
      </c>
      <c r="J36" s="75" t="s">
        <v>212</v>
      </c>
      <c r="K36" s="82" t="s">
        <v>213</v>
      </c>
      <c r="L36" s="111"/>
    </row>
    <row r="37" hidden="1">
      <c r="A37" s="83" t="str">
        <f t="shared" si="1"/>
        <v>Q155WDK1x-36</v>
      </c>
      <c r="B37" s="84" t="s">
        <v>214</v>
      </c>
      <c r="C37" s="84" t="str">
        <f t="shared" si="2"/>
        <v>Q155WDK1x-35</v>
      </c>
      <c r="D37" s="84" t="s">
        <v>211</v>
      </c>
      <c r="E37" s="85"/>
      <c r="F37" s="86" t="str">
        <f t="shared" si="3"/>
        <v>start time (P580)</v>
      </c>
      <c r="G37" s="84" t="s">
        <v>143</v>
      </c>
      <c r="H37" s="87" t="s">
        <v>144</v>
      </c>
      <c r="I37" s="88" t="str">
        <f t="shared" si="4"/>
        <v>unknown</v>
      </c>
      <c r="J37" s="75" t="s">
        <v>20</v>
      </c>
      <c r="L37" s="16" t="s">
        <v>21</v>
      </c>
    </row>
    <row r="38" hidden="1">
      <c r="A38" s="89" t="str">
        <f t="shared" si="1"/>
        <v>Q155WDK1x-37</v>
      </c>
      <c r="B38" s="90" t="s">
        <v>215</v>
      </c>
      <c r="C38" s="90" t="str">
        <f t="shared" si="2"/>
        <v>Q155WDK1x-36</v>
      </c>
      <c r="D38" s="90" t="s">
        <v>214</v>
      </c>
      <c r="E38" s="91"/>
      <c r="F38" s="92" t="str">
        <f t="shared" si="3"/>
        <v>ckg:Context Type (ckgr9)</v>
      </c>
      <c r="G38" s="90" t="s">
        <v>24</v>
      </c>
      <c r="H38" s="90" t="s">
        <v>25</v>
      </c>
      <c r="I38" s="93" t="str">
        <f t="shared" si="4"/>
        <v>Temporal (ckgT1)</v>
      </c>
      <c r="J38" s="75" t="s">
        <v>26</v>
      </c>
      <c r="K38" s="75" t="s">
        <v>27</v>
      </c>
      <c r="L38" s="36"/>
    </row>
    <row r="39" hidden="1">
      <c r="A39" s="83" t="str">
        <f t="shared" si="1"/>
        <v>Q155WDK1x-38</v>
      </c>
      <c r="B39" s="84" t="s">
        <v>216</v>
      </c>
      <c r="C39" s="84" t="str">
        <f t="shared" si="2"/>
        <v>Q155WDK1x-35</v>
      </c>
      <c r="D39" s="84" t="s">
        <v>211</v>
      </c>
      <c r="E39" s="85"/>
      <c r="F39" s="86" t="str">
        <f t="shared" si="3"/>
        <v>point in time (P585)</v>
      </c>
      <c r="G39" s="84" t="s">
        <v>18</v>
      </c>
      <c r="H39" s="87" t="s">
        <v>19</v>
      </c>
      <c r="I39" s="88" t="str">
        <f t="shared" si="4"/>
        <v>unknown</v>
      </c>
      <c r="J39" s="75" t="s">
        <v>20</v>
      </c>
      <c r="L39" s="36"/>
    </row>
    <row r="40" hidden="1">
      <c r="A40" s="89" t="str">
        <f t="shared" si="1"/>
        <v>Q155WDK1x-39</v>
      </c>
      <c r="B40" s="90" t="s">
        <v>217</v>
      </c>
      <c r="C40" s="90" t="str">
        <f t="shared" si="2"/>
        <v>Q155WDK1x-38</v>
      </c>
      <c r="D40" s="90" t="s">
        <v>216</v>
      </c>
      <c r="E40" s="91"/>
      <c r="F40" s="92" t="str">
        <f t="shared" si="3"/>
        <v>ckg:Context Type (ckgr9)</v>
      </c>
      <c r="G40" s="90" t="s">
        <v>24</v>
      </c>
      <c r="H40" s="90" t="s">
        <v>25</v>
      </c>
      <c r="I40" s="93" t="str">
        <f t="shared" si="4"/>
        <v>Temporal (ckgT1)</v>
      </c>
      <c r="J40" s="75" t="s">
        <v>26</v>
      </c>
      <c r="K40" s="75" t="s">
        <v>27</v>
      </c>
      <c r="L40" s="36"/>
    </row>
    <row r="41" hidden="1">
      <c r="A41" s="83" t="str">
        <f t="shared" si="1"/>
        <v>Q155WDK1x-40</v>
      </c>
      <c r="B41" s="84" t="s">
        <v>218</v>
      </c>
      <c r="C41" s="84" t="str">
        <f t="shared" si="2"/>
        <v>Q155WDK1x-35</v>
      </c>
      <c r="D41" s="84" t="s">
        <v>211</v>
      </c>
      <c r="E41" s="85"/>
      <c r="F41" s="86" t="str">
        <f t="shared" si="3"/>
        <v>has cause (P828)</v>
      </c>
      <c r="G41" s="84" t="s">
        <v>149</v>
      </c>
      <c r="H41" s="87" t="s">
        <v>150</v>
      </c>
      <c r="I41" s="88" t="str">
        <f t="shared" si="4"/>
        <v>unknown</v>
      </c>
      <c r="J41" s="75" t="s">
        <v>20</v>
      </c>
      <c r="L41" s="36"/>
    </row>
    <row r="42" hidden="1">
      <c r="A42" s="95" t="str">
        <f t="shared" si="1"/>
        <v>Q155WDK1x-41</v>
      </c>
      <c r="B42" s="96" t="s">
        <v>219</v>
      </c>
      <c r="C42" s="96" t="str">
        <f t="shared" si="2"/>
        <v>Q155WDK1x-40</v>
      </c>
      <c r="D42" s="96" t="s">
        <v>218</v>
      </c>
      <c r="E42" s="97"/>
      <c r="F42" s="98" t="str">
        <f t="shared" si="3"/>
        <v>ckg:Context Type (ckgr9)</v>
      </c>
      <c r="G42" s="96" t="s">
        <v>24</v>
      </c>
      <c r="H42" s="96" t="s">
        <v>25</v>
      </c>
      <c r="I42" s="99" t="str">
        <f t="shared" si="4"/>
        <v>Provenance (ckgP1)</v>
      </c>
      <c r="J42" s="75" t="s">
        <v>152</v>
      </c>
      <c r="K42" s="75" t="s">
        <v>153</v>
      </c>
      <c r="L42" s="23"/>
    </row>
    <row r="43" hidden="1">
      <c r="A43" s="100" t="str">
        <f t="shared" si="1"/>
        <v>Q155WDK1x-42</v>
      </c>
      <c r="B43" s="101" t="s">
        <v>220</v>
      </c>
      <c r="C43" s="101" t="str">
        <f t="shared" si="2"/>
        <v>United Kingdom of Portugal, Brazil and the Algarves (Q903779)</v>
      </c>
      <c r="D43" s="101" t="s">
        <v>203</v>
      </c>
      <c r="E43" s="102" t="s">
        <v>204</v>
      </c>
      <c r="F43" s="103" t="str">
        <f t="shared" si="3"/>
        <v>country (P17)</v>
      </c>
      <c r="G43" s="101" t="s">
        <v>54</v>
      </c>
      <c r="H43" s="102" t="s">
        <v>38</v>
      </c>
      <c r="I43" s="104" t="str">
        <f t="shared" si="4"/>
        <v>United Kingdom of Portugal, Brazil and the Algarves (Q903779)</v>
      </c>
      <c r="J43" s="75" t="s">
        <v>203</v>
      </c>
      <c r="K43" s="82" t="s">
        <v>204</v>
      </c>
      <c r="L43" s="32" t="s">
        <v>34</v>
      </c>
    </row>
    <row r="44" hidden="1">
      <c r="A44" s="89" t="str">
        <f t="shared" si="1"/>
        <v>Q155WDK1x-43</v>
      </c>
      <c r="B44" s="90" t="s">
        <v>221</v>
      </c>
      <c r="C44" s="90" t="str">
        <f t="shared" si="2"/>
        <v>Q155WDK1x-42</v>
      </c>
      <c r="D44" s="90" t="s">
        <v>220</v>
      </c>
      <c r="E44" s="91"/>
      <c r="F44" s="92" t="str">
        <f t="shared" si="3"/>
        <v>ckg:Context Type (ckgr9)</v>
      </c>
      <c r="G44" s="90" t="s">
        <v>24</v>
      </c>
      <c r="H44" s="90" t="s">
        <v>25</v>
      </c>
      <c r="I44" s="93" t="str">
        <f t="shared" si="4"/>
        <v>Location (ckgL1)</v>
      </c>
      <c r="J44" s="75" t="s">
        <v>56</v>
      </c>
      <c r="K44" s="75" t="s">
        <v>57</v>
      </c>
      <c r="L44" s="36"/>
    </row>
    <row r="45">
      <c r="A45" s="105" t="str">
        <f t="shared" si="1"/>
        <v>Q155WDK1x-44</v>
      </c>
      <c r="B45" s="106" t="s">
        <v>222</v>
      </c>
      <c r="C45" s="106" t="str">
        <f t="shared" si="2"/>
        <v>United Kingdom of Portugal, Brazil and the Algarves (Q903779)</v>
      </c>
      <c r="D45" s="106" t="s">
        <v>203</v>
      </c>
      <c r="E45" s="107" t="s">
        <v>204</v>
      </c>
      <c r="F45" s="108" t="str">
        <f t="shared" si="3"/>
        <v>continent (P30)</v>
      </c>
      <c r="G45" s="106" t="s">
        <v>60</v>
      </c>
      <c r="H45" s="107" t="s">
        <v>61</v>
      </c>
      <c r="I45" s="109" t="str">
        <f t="shared" si="4"/>
        <v>Africa (Q15)</v>
      </c>
      <c r="J45" s="75" t="s">
        <v>62</v>
      </c>
      <c r="K45" s="82" t="s">
        <v>63</v>
      </c>
      <c r="L45" s="36"/>
    </row>
    <row r="46" hidden="1">
      <c r="A46" s="89" t="str">
        <f t="shared" si="1"/>
        <v>Q155WDK1x-45</v>
      </c>
      <c r="B46" s="90" t="s">
        <v>223</v>
      </c>
      <c r="C46" s="90" t="str">
        <f t="shared" si="2"/>
        <v>Q155WDK1x-44</v>
      </c>
      <c r="D46" s="90" t="s">
        <v>222</v>
      </c>
      <c r="E46" s="91"/>
      <c r="F46" s="92" t="str">
        <f t="shared" si="3"/>
        <v>ckg:Context Type (ckgr9)</v>
      </c>
      <c r="G46" s="90" t="s">
        <v>24</v>
      </c>
      <c r="H46" s="90" t="s">
        <v>25</v>
      </c>
      <c r="I46" s="93" t="str">
        <f t="shared" si="4"/>
        <v>Location (ckgL1)</v>
      </c>
      <c r="J46" s="75" t="s">
        <v>56</v>
      </c>
      <c r="K46" s="75" t="s">
        <v>57</v>
      </c>
      <c r="L46" s="36"/>
    </row>
    <row r="47">
      <c r="A47" s="105" t="str">
        <f t="shared" si="1"/>
        <v>Q155WDK1x-46</v>
      </c>
      <c r="B47" s="106" t="s">
        <v>224</v>
      </c>
      <c r="C47" s="106" t="str">
        <f t="shared" si="2"/>
        <v>United Kingdom of Portugal, Brazil and the Algarves (Q903779)</v>
      </c>
      <c r="D47" s="106" t="s">
        <v>203</v>
      </c>
      <c r="E47" s="107" t="s">
        <v>204</v>
      </c>
      <c r="F47" s="108" t="str">
        <f t="shared" si="3"/>
        <v>continent (P30)</v>
      </c>
      <c r="G47" s="106" t="s">
        <v>60</v>
      </c>
      <c r="H47" s="107" t="s">
        <v>61</v>
      </c>
      <c r="I47" s="109" t="str">
        <f t="shared" si="4"/>
        <v>South America (Q18)</v>
      </c>
      <c r="J47" s="75" t="s">
        <v>168</v>
      </c>
      <c r="K47" s="82" t="s">
        <v>169</v>
      </c>
      <c r="L47" s="36"/>
    </row>
    <row r="48" hidden="1">
      <c r="A48" s="89" t="str">
        <f t="shared" si="1"/>
        <v>Q155WDK1x-47</v>
      </c>
      <c r="B48" s="90" t="s">
        <v>225</v>
      </c>
      <c r="C48" s="90" t="str">
        <f t="shared" si="2"/>
        <v>Q155WDK1x-46</v>
      </c>
      <c r="D48" s="90" t="s">
        <v>224</v>
      </c>
      <c r="E48" s="91"/>
      <c r="F48" s="92" t="str">
        <f t="shared" si="3"/>
        <v>ckg:Context Type (ckgr9)</v>
      </c>
      <c r="G48" s="90" t="s">
        <v>24</v>
      </c>
      <c r="H48" s="90" t="s">
        <v>25</v>
      </c>
      <c r="I48" s="93" t="str">
        <f t="shared" si="4"/>
        <v>Location (ckgL1)</v>
      </c>
      <c r="J48" s="75" t="s">
        <v>56</v>
      </c>
      <c r="K48" s="75" t="s">
        <v>57</v>
      </c>
      <c r="L48" s="36"/>
    </row>
    <row r="49">
      <c r="A49" s="105" t="str">
        <f t="shared" si="1"/>
        <v>Q155WDK1x-48</v>
      </c>
      <c r="B49" s="106" t="s">
        <v>226</v>
      </c>
      <c r="C49" s="106" t="str">
        <f t="shared" si="2"/>
        <v>United Kingdom of Portugal, Brazil and the Algarves (Q903779)</v>
      </c>
      <c r="D49" s="106" t="s">
        <v>203</v>
      </c>
      <c r="E49" s="107" t="s">
        <v>204</v>
      </c>
      <c r="F49" s="108" t="str">
        <f t="shared" si="3"/>
        <v>continent (P30)</v>
      </c>
      <c r="G49" s="106" t="s">
        <v>60</v>
      </c>
      <c r="H49" s="107" t="s">
        <v>61</v>
      </c>
      <c r="I49" s="109" t="str">
        <f t="shared" si="4"/>
        <v>Europe (Q46)</v>
      </c>
      <c r="J49" s="75" t="s">
        <v>131</v>
      </c>
      <c r="K49" s="82" t="s">
        <v>132</v>
      </c>
      <c r="L49" s="36"/>
    </row>
    <row r="50" hidden="1">
      <c r="A50" s="89" t="str">
        <f t="shared" si="1"/>
        <v>Q155WDK1x-49</v>
      </c>
      <c r="B50" s="90" t="s">
        <v>227</v>
      </c>
      <c r="C50" s="90" t="str">
        <f t="shared" si="2"/>
        <v>Q155WDK1x-48</v>
      </c>
      <c r="D50" s="90" t="s">
        <v>226</v>
      </c>
      <c r="E50" s="91"/>
      <c r="F50" s="92" t="str">
        <f t="shared" si="3"/>
        <v>ckg:Context Type (ckgr9)</v>
      </c>
      <c r="G50" s="90" t="s">
        <v>24</v>
      </c>
      <c r="H50" s="90" t="s">
        <v>25</v>
      </c>
      <c r="I50" s="93" t="str">
        <f t="shared" si="4"/>
        <v>Location (ckgL1)</v>
      </c>
      <c r="J50" s="75" t="s">
        <v>56</v>
      </c>
      <c r="K50" s="75" t="s">
        <v>57</v>
      </c>
      <c r="L50" s="36"/>
    </row>
    <row r="51">
      <c r="A51" s="105" t="str">
        <f t="shared" si="1"/>
        <v>Q155WDK1x-50</v>
      </c>
      <c r="B51" s="106" t="s">
        <v>228</v>
      </c>
      <c r="C51" s="106" t="str">
        <f t="shared" si="2"/>
        <v>United Kingdom of Portugal, Brazil and the Algarves (Q903779)</v>
      </c>
      <c r="D51" s="106" t="s">
        <v>203</v>
      </c>
      <c r="E51" s="107" t="s">
        <v>204</v>
      </c>
      <c r="F51" s="108" t="str">
        <f t="shared" si="3"/>
        <v>continent (P30)</v>
      </c>
      <c r="G51" s="106" t="s">
        <v>60</v>
      </c>
      <c r="H51" s="107" t="s">
        <v>61</v>
      </c>
      <c r="I51" s="109" t="str">
        <f t="shared" si="4"/>
        <v>Asia (Q48)</v>
      </c>
      <c r="J51" s="75" t="s">
        <v>229</v>
      </c>
      <c r="K51" s="82" t="s">
        <v>230</v>
      </c>
      <c r="L51" s="36"/>
    </row>
    <row r="52" hidden="1">
      <c r="A52" s="89" t="str">
        <f t="shared" si="1"/>
        <v>Q155WDK1x-51</v>
      </c>
      <c r="B52" s="90" t="s">
        <v>231</v>
      </c>
      <c r="C52" s="90" t="str">
        <f t="shared" si="2"/>
        <v>Q155WDK1x-50</v>
      </c>
      <c r="D52" s="90" t="s">
        <v>228</v>
      </c>
      <c r="E52" s="91"/>
      <c r="F52" s="92" t="str">
        <f t="shared" si="3"/>
        <v>ckg:Context Type (ckgr9)</v>
      </c>
      <c r="G52" s="90" t="s">
        <v>24</v>
      </c>
      <c r="H52" s="90" t="s">
        <v>25</v>
      </c>
      <c r="I52" s="93" t="str">
        <f t="shared" si="4"/>
        <v>Location (ckgL1)</v>
      </c>
      <c r="J52" s="75" t="s">
        <v>56</v>
      </c>
      <c r="K52" s="75" t="s">
        <v>57</v>
      </c>
      <c r="L52" s="36"/>
    </row>
    <row r="53" hidden="1">
      <c r="A53" s="105" t="str">
        <f t="shared" si="1"/>
        <v>Q155WDK1x-52</v>
      </c>
      <c r="B53" s="106" t="s">
        <v>232</v>
      </c>
      <c r="C53" s="106" t="str">
        <f t="shared" si="2"/>
        <v>United Kingdom of Portugal, Brazil and the Algarves (Q903779)</v>
      </c>
      <c r="D53" s="106" t="s">
        <v>203</v>
      </c>
      <c r="E53" s="107" t="s">
        <v>204</v>
      </c>
      <c r="F53" s="108" t="str">
        <f t="shared" si="3"/>
        <v>instance of (P31)</v>
      </c>
      <c r="G53" s="106" t="s">
        <v>30</v>
      </c>
      <c r="H53" s="107" t="s">
        <v>31</v>
      </c>
      <c r="I53" s="109" t="str">
        <f t="shared" si="4"/>
        <v>historical country (Q3024240)</v>
      </c>
      <c r="J53" s="75" t="s">
        <v>176</v>
      </c>
      <c r="K53" s="82" t="s">
        <v>177</v>
      </c>
      <c r="L53" s="36"/>
    </row>
    <row r="54" hidden="1">
      <c r="A54" s="105" t="str">
        <f t="shared" si="1"/>
        <v>Q155WDK1x-53</v>
      </c>
      <c r="B54" s="106" t="s">
        <v>233</v>
      </c>
      <c r="C54" s="106" t="str">
        <f t="shared" si="2"/>
        <v>United Kingdom of Portugal, Brazil and the Algarves (Q903779)</v>
      </c>
      <c r="D54" s="106" t="s">
        <v>203</v>
      </c>
      <c r="E54" s="107" t="s">
        <v>204</v>
      </c>
      <c r="F54" s="108" t="str">
        <f t="shared" si="3"/>
        <v>instance of (P31)</v>
      </c>
      <c r="G54" s="106" t="s">
        <v>30</v>
      </c>
      <c r="H54" s="107" t="s">
        <v>31</v>
      </c>
      <c r="I54" s="109" t="str">
        <f t="shared" si="4"/>
        <v>sovereign state (Q3624078)</v>
      </c>
      <c r="J54" s="75" t="s">
        <v>32</v>
      </c>
      <c r="K54" s="82" t="s">
        <v>33</v>
      </c>
      <c r="L54" s="36"/>
    </row>
    <row r="55" hidden="1">
      <c r="A55" s="105" t="str">
        <f t="shared" si="1"/>
        <v>Q155WDK1x-54</v>
      </c>
      <c r="B55" s="106" t="s">
        <v>234</v>
      </c>
      <c r="C55" s="106" t="str">
        <f t="shared" si="2"/>
        <v>United Kingdom of Portugal, Brazil and the Algarves (Q903779)</v>
      </c>
      <c r="D55" s="106" t="s">
        <v>203</v>
      </c>
      <c r="E55" s="107" t="s">
        <v>204</v>
      </c>
      <c r="F55" s="108" t="str">
        <f t="shared" si="3"/>
        <v>inception (P571)</v>
      </c>
      <c r="G55" s="106" t="s">
        <v>68</v>
      </c>
      <c r="H55" s="107" t="s">
        <v>69</v>
      </c>
      <c r="I55" s="109" t="str">
        <f t="shared" si="4"/>
        <v>^1815-12-16T00:00:00Z/11</v>
      </c>
      <c r="J55" s="75" t="s">
        <v>235</v>
      </c>
      <c r="L55" s="36"/>
    </row>
    <row r="56" hidden="1">
      <c r="A56" s="89" t="str">
        <f t="shared" si="1"/>
        <v>Q155WDK1x-55</v>
      </c>
      <c r="B56" s="90" t="s">
        <v>236</v>
      </c>
      <c r="C56" s="90" t="str">
        <f t="shared" si="2"/>
        <v>Q155WDK1x-54</v>
      </c>
      <c r="D56" s="90" t="s">
        <v>234</v>
      </c>
      <c r="E56" s="91"/>
      <c r="F56" s="92" t="str">
        <f t="shared" si="3"/>
        <v>ckg:Context Type (ckgr9)</v>
      </c>
      <c r="G56" s="90" t="s">
        <v>24</v>
      </c>
      <c r="H56" s="90" t="s">
        <v>25</v>
      </c>
      <c r="I56" s="93" t="str">
        <f t="shared" si="4"/>
        <v>Temporal (ckgT1)</v>
      </c>
      <c r="J56" s="75" t="s">
        <v>26</v>
      </c>
      <c r="K56" s="75" t="s">
        <v>27</v>
      </c>
      <c r="L56" s="36"/>
    </row>
    <row r="57" hidden="1">
      <c r="A57" s="105" t="str">
        <f t="shared" si="1"/>
        <v>Q155WDK1x-56</v>
      </c>
      <c r="B57" s="106" t="s">
        <v>237</v>
      </c>
      <c r="C57" s="106" t="str">
        <f t="shared" si="2"/>
        <v>United Kingdom of Portugal, Brazil and the Algarves (Q903779)</v>
      </c>
      <c r="D57" s="106" t="s">
        <v>203</v>
      </c>
      <c r="E57" s="107" t="s">
        <v>204</v>
      </c>
      <c r="F57" s="108" t="str">
        <f t="shared" si="3"/>
        <v>dissolved, abolished or demolished date (P576)</v>
      </c>
      <c r="G57" s="106" t="s">
        <v>181</v>
      </c>
      <c r="H57" s="107" t="s">
        <v>182</v>
      </c>
      <c r="I57" s="109" t="str">
        <f t="shared" si="4"/>
        <v>^1822-09-07T00:00:00Z/11</v>
      </c>
      <c r="J57" s="75" t="s">
        <v>172</v>
      </c>
      <c r="L57" s="118"/>
    </row>
    <row r="58" hidden="1">
      <c r="A58" s="95" t="str">
        <f t="shared" si="1"/>
        <v>Q155WDK1x-57</v>
      </c>
      <c r="B58" s="96" t="s">
        <v>238</v>
      </c>
      <c r="C58" s="96" t="str">
        <f t="shared" si="2"/>
        <v>Q155WDK1x-56</v>
      </c>
      <c r="D58" s="96" t="s">
        <v>237</v>
      </c>
      <c r="E58" s="97"/>
      <c r="F58" s="98" t="str">
        <f t="shared" si="3"/>
        <v>ckg:Context Type (ckgr9)</v>
      </c>
      <c r="G58" s="96" t="s">
        <v>24</v>
      </c>
      <c r="H58" s="96" t="s">
        <v>25</v>
      </c>
      <c r="I58" s="99" t="str">
        <f t="shared" si="4"/>
        <v>Temporal (ckgT1)</v>
      </c>
      <c r="J58" s="75" t="s">
        <v>26</v>
      </c>
      <c r="K58" s="75" t="s">
        <v>27</v>
      </c>
      <c r="L58" s="119"/>
    </row>
    <row r="59" hidden="1">
      <c r="A59" s="100" t="str">
        <f t="shared" si="1"/>
        <v>Q155WDK1x-58</v>
      </c>
      <c r="B59" s="101" t="s">
        <v>239</v>
      </c>
      <c r="C59" s="101" t="str">
        <f t="shared" si="2"/>
        <v>State of Brazil (Q11876909)</v>
      </c>
      <c r="D59" s="101" t="s">
        <v>212</v>
      </c>
      <c r="E59" s="102" t="s">
        <v>213</v>
      </c>
      <c r="F59" s="103" t="str">
        <f t="shared" si="3"/>
        <v>country (P17)</v>
      </c>
      <c r="G59" s="101" t="s">
        <v>54</v>
      </c>
      <c r="H59" s="102" t="s">
        <v>38</v>
      </c>
      <c r="I59" s="104" t="str">
        <f t="shared" si="4"/>
        <v>Portuguese Empire (Q200464)</v>
      </c>
      <c r="J59" s="75" t="s">
        <v>164</v>
      </c>
      <c r="K59" s="82" t="s">
        <v>165</v>
      </c>
      <c r="L59" s="32" t="s">
        <v>34</v>
      </c>
    </row>
    <row r="60" hidden="1">
      <c r="A60" s="89" t="str">
        <f t="shared" si="1"/>
        <v>Q155WDK1x-59</v>
      </c>
      <c r="B60" s="90" t="s">
        <v>240</v>
      </c>
      <c r="C60" s="90" t="str">
        <f t="shared" si="2"/>
        <v>Q155WDK1x-58</v>
      </c>
      <c r="D60" s="90" t="s">
        <v>239</v>
      </c>
      <c r="E60" s="91"/>
      <c r="F60" s="92" t="str">
        <f t="shared" si="3"/>
        <v>ckg:Context Type (ckgr9)</v>
      </c>
      <c r="G60" s="90" t="s">
        <v>24</v>
      </c>
      <c r="H60" s="90" t="s">
        <v>25</v>
      </c>
      <c r="I60" s="93" t="str">
        <f t="shared" si="4"/>
        <v>Location (ckgL1)</v>
      </c>
      <c r="J60" s="75" t="s">
        <v>56</v>
      </c>
      <c r="K60" s="75" t="s">
        <v>57</v>
      </c>
      <c r="L60" s="36"/>
    </row>
    <row r="61" hidden="1">
      <c r="A61" s="105" t="str">
        <f t="shared" si="1"/>
        <v>Q155WDK1x-60</v>
      </c>
      <c r="B61" s="106" t="s">
        <v>241</v>
      </c>
      <c r="C61" s="106" t="str">
        <f t="shared" si="2"/>
        <v>State of Brazil (Q11876909)</v>
      </c>
      <c r="D61" s="106" t="s">
        <v>212</v>
      </c>
      <c r="E61" s="107" t="s">
        <v>213</v>
      </c>
      <c r="F61" s="108" t="str">
        <f t="shared" si="3"/>
        <v>instance of (P31)</v>
      </c>
      <c r="G61" s="106" t="s">
        <v>30</v>
      </c>
      <c r="H61" s="107" t="s">
        <v>31</v>
      </c>
      <c r="I61" s="109" t="str">
        <f t="shared" si="4"/>
        <v>historical country (Q3024240)</v>
      </c>
      <c r="J61" s="75" t="s">
        <v>176</v>
      </c>
      <c r="K61" s="82" t="s">
        <v>177</v>
      </c>
      <c r="L61" s="36"/>
    </row>
    <row r="62" hidden="1">
      <c r="A62" s="105" t="str">
        <f t="shared" si="1"/>
        <v>Q155WDK1x-61</v>
      </c>
      <c r="B62" s="106" t="s">
        <v>242</v>
      </c>
      <c r="C62" s="106" t="str">
        <f t="shared" si="2"/>
        <v>State of Brazil (Q11876909)</v>
      </c>
      <c r="D62" s="106" t="s">
        <v>212</v>
      </c>
      <c r="E62" s="107" t="s">
        <v>213</v>
      </c>
      <c r="F62" s="108" t="str">
        <f t="shared" si="3"/>
        <v>inception (P571)</v>
      </c>
      <c r="G62" s="106" t="s">
        <v>68</v>
      </c>
      <c r="H62" s="107" t="s">
        <v>69</v>
      </c>
      <c r="I62" s="109" t="str">
        <f t="shared" si="4"/>
        <v>^1621-06-13T00:00:00Z/11</v>
      </c>
      <c r="J62" s="75" t="s">
        <v>243</v>
      </c>
      <c r="L62" s="36"/>
    </row>
    <row r="63" hidden="1">
      <c r="A63" s="89" t="str">
        <f t="shared" si="1"/>
        <v>Q155WDK1x-62</v>
      </c>
      <c r="B63" s="90" t="s">
        <v>244</v>
      </c>
      <c r="C63" s="90" t="str">
        <f t="shared" si="2"/>
        <v>Q155WDK1x-61</v>
      </c>
      <c r="D63" s="90" t="s">
        <v>242</v>
      </c>
      <c r="E63" s="91"/>
      <c r="F63" s="92" t="str">
        <f t="shared" si="3"/>
        <v>ckg:Context Type (ckgr9)</v>
      </c>
      <c r="G63" s="90" t="s">
        <v>24</v>
      </c>
      <c r="H63" s="90" t="s">
        <v>25</v>
      </c>
      <c r="I63" s="93" t="str">
        <f t="shared" si="4"/>
        <v>Temporal (ckgT1)</v>
      </c>
      <c r="J63" s="75" t="s">
        <v>26</v>
      </c>
      <c r="K63" s="75" t="s">
        <v>27</v>
      </c>
      <c r="L63" s="36"/>
    </row>
    <row r="64" hidden="1">
      <c r="A64" s="105" t="str">
        <f t="shared" si="1"/>
        <v>Q155WDK1x-63</v>
      </c>
      <c r="B64" s="106" t="s">
        <v>245</v>
      </c>
      <c r="C64" s="106" t="str">
        <f t="shared" si="2"/>
        <v>State of Brazil (Q11876909)</v>
      </c>
      <c r="D64" s="106" t="s">
        <v>212</v>
      </c>
      <c r="E64" s="107" t="s">
        <v>213</v>
      </c>
      <c r="F64" s="108" t="str">
        <f t="shared" si="3"/>
        <v>dissolved, abolished or demolished date (P576)</v>
      </c>
      <c r="G64" s="106" t="s">
        <v>181</v>
      </c>
      <c r="H64" s="107" t="s">
        <v>182</v>
      </c>
      <c r="I64" s="109" t="str">
        <f t="shared" si="4"/>
        <v>^1815-01-01T00:00:00Z/9</v>
      </c>
      <c r="J64" s="75" t="s">
        <v>128</v>
      </c>
      <c r="L64" s="36"/>
    </row>
    <row r="65" hidden="1">
      <c r="A65" s="95" t="str">
        <f t="shared" si="1"/>
        <v>Q155WDK1x-64</v>
      </c>
      <c r="B65" s="96" t="s">
        <v>246</v>
      </c>
      <c r="C65" s="96" t="str">
        <f t="shared" si="2"/>
        <v>Q155WDK1x-63</v>
      </c>
      <c r="D65" s="96" t="s">
        <v>245</v>
      </c>
      <c r="E65" s="97"/>
      <c r="F65" s="98" t="str">
        <f t="shared" si="3"/>
        <v>ckg:Context Type (ckgr9)</v>
      </c>
      <c r="G65" s="96" t="s">
        <v>24</v>
      </c>
      <c r="H65" s="96" t="s">
        <v>25</v>
      </c>
      <c r="I65" s="99" t="str">
        <f t="shared" si="4"/>
        <v>Temporal (ckgT1)</v>
      </c>
      <c r="J65" s="75" t="s">
        <v>26</v>
      </c>
      <c r="K65" s="75" t="s">
        <v>27</v>
      </c>
      <c r="L65" s="23"/>
    </row>
    <row r="66">
      <c r="A66" s="77" t="str">
        <f t="shared" si="1"/>
        <v>Q155WDK1x-65</v>
      </c>
      <c r="B66" s="78" t="s">
        <v>247</v>
      </c>
      <c r="C66" s="78" t="str">
        <f t="shared" si="2"/>
        <v>Kingdom of Portugal (Q45670)</v>
      </c>
      <c r="D66" s="78" t="s">
        <v>248</v>
      </c>
      <c r="E66" s="79" t="s">
        <v>249</v>
      </c>
      <c r="F66" s="80" t="str">
        <f t="shared" si="3"/>
        <v>replaces (P1365)</v>
      </c>
      <c r="G66" s="78" t="s">
        <v>138</v>
      </c>
      <c r="H66" s="79" t="s">
        <v>139</v>
      </c>
      <c r="I66" s="81" t="str">
        <f t="shared" si="4"/>
        <v>United Kingdom of Portugal, Brazil and the Algarves (Q903779)</v>
      </c>
      <c r="J66" s="75" t="s">
        <v>203</v>
      </c>
      <c r="K66" s="82" t="s">
        <v>204</v>
      </c>
    </row>
    <row r="67" hidden="1">
      <c r="A67" s="83" t="str">
        <f t="shared" si="1"/>
        <v>Q155WDK1x-66</v>
      </c>
      <c r="B67" s="84" t="s">
        <v>250</v>
      </c>
      <c r="C67" s="84" t="str">
        <f t="shared" si="2"/>
        <v>Q155WDK1x-65</v>
      </c>
      <c r="D67" s="84" t="s">
        <v>247</v>
      </c>
      <c r="E67" s="85"/>
      <c r="F67" s="86" t="str">
        <f t="shared" si="3"/>
        <v>start time (P580)</v>
      </c>
      <c r="G67" s="84" t="s">
        <v>143</v>
      </c>
      <c r="H67" s="87" t="s">
        <v>144</v>
      </c>
      <c r="I67" s="88" t="str">
        <f t="shared" si="4"/>
        <v>unknown</v>
      </c>
      <c r="J67" s="75" t="s">
        <v>20</v>
      </c>
      <c r="L67" s="16" t="s">
        <v>21</v>
      </c>
    </row>
    <row r="68" hidden="1">
      <c r="A68" s="89" t="str">
        <f t="shared" si="1"/>
        <v>Q155WDK1x-67</v>
      </c>
      <c r="B68" s="90" t="s">
        <v>251</v>
      </c>
      <c r="C68" s="90" t="str">
        <f t="shared" si="2"/>
        <v>Q155WDK1x-66</v>
      </c>
      <c r="D68" s="90" t="s">
        <v>250</v>
      </c>
      <c r="E68" s="91"/>
      <c r="F68" s="92" t="str">
        <f t="shared" si="3"/>
        <v>ckg:Context Type (ckgr9)</v>
      </c>
      <c r="G68" s="90" t="s">
        <v>24</v>
      </c>
      <c r="H68" s="90" t="s">
        <v>25</v>
      </c>
      <c r="I68" s="93" t="str">
        <f t="shared" si="4"/>
        <v>Temporal (ckgT1)</v>
      </c>
      <c r="J68" s="75" t="s">
        <v>26</v>
      </c>
      <c r="K68" s="75" t="s">
        <v>27</v>
      </c>
      <c r="L68" s="36"/>
    </row>
    <row r="69" hidden="1">
      <c r="A69" s="105" t="str">
        <f t="shared" si="1"/>
        <v>Q155WDK1x-68</v>
      </c>
      <c r="B69" s="106" t="s">
        <v>252</v>
      </c>
      <c r="C69" s="106" t="str">
        <f t="shared" si="2"/>
        <v>Q155WDK1x-65</v>
      </c>
      <c r="D69" s="106" t="s">
        <v>247</v>
      </c>
      <c r="E69" s="120"/>
      <c r="F69" s="108" t="str">
        <f t="shared" si="3"/>
        <v>point in time (P585)</v>
      </c>
      <c r="G69" s="106" t="s">
        <v>18</v>
      </c>
      <c r="H69" s="107" t="s">
        <v>19</v>
      </c>
      <c r="I69" s="109" t="str">
        <f t="shared" si="4"/>
        <v>^1822-01-01T00:00:00Z/9</v>
      </c>
      <c r="J69" s="75" t="s">
        <v>253</v>
      </c>
      <c r="L69" s="36"/>
    </row>
    <row r="70" hidden="1">
      <c r="A70" s="89" t="str">
        <f t="shared" si="1"/>
        <v>Q155WDK1x-69</v>
      </c>
      <c r="B70" s="90" t="s">
        <v>254</v>
      </c>
      <c r="C70" s="90" t="str">
        <f t="shared" si="2"/>
        <v>Q155WDK1x-68</v>
      </c>
      <c r="D70" s="90" t="s">
        <v>252</v>
      </c>
      <c r="E70" s="91"/>
      <c r="F70" s="92" t="str">
        <f t="shared" si="3"/>
        <v>ckg:Context Type (ckgr9)</v>
      </c>
      <c r="G70" s="90" t="s">
        <v>24</v>
      </c>
      <c r="H70" s="90" t="s">
        <v>25</v>
      </c>
      <c r="I70" s="93" t="str">
        <f t="shared" si="4"/>
        <v>Temporal (ckgT1)</v>
      </c>
      <c r="J70" s="75" t="s">
        <v>26</v>
      </c>
      <c r="K70" s="75" t="s">
        <v>27</v>
      </c>
      <c r="L70" s="36"/>
    </row>
    <row r="71" hidden="1">
      <c r="A71" s="83" t="str">
        <f t="shared" si="1"/>
        <v>Q155WDK1x-70</v>
      </c>
      <c r="B71" s="84" t="s">
        <v>255</v>
      </c>
      <c r="C71" s="84" t="str">
        <f t="shared" si="2"/>
        <v>Q155WDK1x-65</v>
      </c>
      <c r="D71" s="84" t="s">
        <v>247</v>
      </c>
      <c r="E71" s="85"/>
      <c r="F71" s="86" t="str">
        <f t="shared" si="3"/>
        <v>has cause (P828)</v>
      </c>
      <c r="G71" s="84" t="s">
        <v>149</v>
      </c>
      <c r="H71" s="87" t="s">
        <v>150</v>
      </c>
      <c r="I71" s="88" t="str">
        <f t="shared" si="4"/>
        <v>unknown</v>
      </c>
      <c r="J71" s="75" t="s">
        <v>20</v>
      </c>
      <c r="L71" s="36"/>
    </row>
    <row r="72" hidden="1">
      <c r="A72" s="95" t="str">
        <f t="shared" si="1"/>
        <v>Q155WDK1x-71</v>
      </c>
      <c r="B72" s="96" t="s">
        <v>256</v>
      </c>
      <c r="C72" s="96" t="str">
        <f t="shared" si="2"/>
        <v>Q155WDK1x-70</v>
      </c>
      <c r="D72" s="96" t="s">
        <v>255</v>
      </c>
      <c r="E72" s="97"/>
      <c r="F72" s="98" t="str">
        <f t="shared" si="3"/>
        <v>ckg:Context Type (ckgr9)</v>
      </c>
      <c r="G72" s="96" t="s">
        <v>24</v>
      </c>
      <c r="H72" s="96" t="s">
        <v>25</v>
      </c>
      <c r="I72" s="99" t="str">
        <f t="shared" si="4"/>
        <v>Provenance (ckgP1)</v>
      </c>
      <c r="J72" s="75" t="s">
        <v>152</v>
      </c>
      <c r="K72" s="75" t="s">
        <v>153</v>
      </c>
      <c r="L72" s="23"/>
    </row>
    <row r="73" hidden="1"/>
    <row r="74" hidden="1">
      <c r="L74" s="111"/>
    </row>
    <row r="75" hidden="1">
      <c r="L75" s="111"/>
    </row>
    <row r="76" hidden="1">
      <c r="L76" s="111"/>
    </row>
    <row r="77" hidden="1">
      <c r="L77" s="111"/>
    </row>
    <row r="78" hidden="1">
      <c r="L78" s="111"/>
    </row>
    <row r="79" hidden="1">
      <c r="L79" s="111"/>
    </row>
    <row r="80" hidden="1">
      <c r="L80" s="111"/>
    </row>
    <row r="81" hidden="1">
      <c r="L81" s="111"/>
    </row>
    <row r="82" hidden="1">
      <c r="L82" s="111"/>
    </row>
    <row r="83" hidden="1">
      <c r="L83" s="111"/>
    </row>
    <row r="84" hidden="1">
      <c r="L84" s="111"/>
    </row>
    <row r="85" hidden="1">
      <c r="L85" s="111"/>
    </row>
    <row r="86" hidden="1">
      <c r="L86" s="111"/>
    </row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I$1000">
    <filterColumn colId="5">
      <filters>
        <filter val="replaces (P1365)"/>
        <filter val="continent (P30)"/>
      </filters>
    </filterColumn>
  </autoFilter>
  <mergeCells count="8">
    <mergeCell ref="L3:L8"/>
    <mergeCell ref="L9:L18"/>
    <mergeCell ref="L20:L25"/>
    <mergeCell ref="L26:L35"/>
    <mergeCell ref="L37:L42"/>
    <mergeCell ref="L43:L56"/>
    <mergeCell ref="L59:L65"/>
    <mergeCell ref="L67:L7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hidden="1" min="2" max="2" width="42.38"/>
    <col customWidth="1" hidden="1" min="4" max="4" width="37.13"/>
    <col hidden="1" min="5" max="5" width="12.63"/>
    <col customWidth="1" min="6" max="6" width="25.38"/>
    <col hidden="1" min="7" max="8" width="12.63"/>
    <col customWidth="1" min="9" max="9" width="54.5"/>
    <col hidden="1" min="10" max="11" width="12.63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20" si="1">CONCATENATE("Q96WDK2e-",ROW()-1)</f>
        <v>Q96WDK2e-1</v>
      </c>
      <c r="B2" s="78" t="s">
        <v>257</v>
      </c>
      <c r="C2" s="78" t="str">
        <f t="shared" ref="C2:C20" si="2">IF(E2&lt;&gt;"", CONCATENATE(E2, " (", D2, ")"), CONCATENATE("Q96WDK2e-",MATCH(D2, $B$1:$B$21, 0)-1))</f>
        <v>Mexico (Q96)</v>
      </c>
      <c r="D2" s="78" t="s">
        <v>258</v>
      </c>
      <c r="E2" s="79" t="s">
        <v>259</v>
      </c>
      <c r="F2" s="80" t="str">
        <f t="shared" ref="F2:F20" si="3">CONCATENATE(H2, " (", G2, ")")</f>
        <v>inception (P571)</v>
      </c>
      <c r="G2" s="78" t="s">
        <v>68</v>
      </c>
      <c r="H2" s="79" t="s">
        <v>69</v>
      </c>
      <c r="I2" s="81" t="str">
        <f t="shared" ref="I2:I20" si="4">IF(K2&lt;&gt;"", CONCATENATE(K2, " (", J2, ")"), J2)</f>
        <v>^1821-08-24T00:00:00Z/11</v>
      </c>
      <c r="J2" s="75" t="s">
        <v>260</v>
      </c>
    </row>
    <row r="3">
      <c r="A3" s="121" t="str">
        <f t="shared" si="1"/>
        <v>Q96WDK2e-2</v>
      </c>
      <c r="B3" s="122" t="s">
        <v>261</v>
      </c>
      <c r="C3" s="122" t="str">
        <f t="shared" si="2"/>
        <v>Q96WDK2e-1</v>
      </c>
      <c r="D3" s="122" t="s">
        <v>257</v>
      </c>
      <c r="E3" s="123"/>
      <c r="F3" s="124" t="str">
        <f t="shared" si="3"/>
        <v>separated from (P807)</v>
      </c>
      <c r="G3" s="122" t="s">
        <v>262</v>
      </c>
      <c r="H3" s="125" t="s">
        <v>263</v>
      </c>
      <c r="I3" s="126" t="str">
        <f t="shared" si="4"/>
        <v>Spain (Q29)</v>
      </c>
      <c r="J3" s="75" t="s">
        <v>264</v>
      </c>
      <c r="K3" s="82" t="s">
        <v>265</v>
      </c>
      <c r="L3" s="127"/>
    </row>
    <row r="4">
      <c r="A4" s="128" t="str">
        <f t="shared" si="1"/>
        <v>Q96WDK2e-3</v>
      </c>
      <c r="B4" s="129" t="s">
        <v>266</v>
      </c>
      <c r="C4" s="129" t="str">
        <f t="shared" si="2"/>
        <v>Q96WDK2e-1</v>
      </c>
      <c r="D4" s="129" t="s">
        <v>257</v>
      </c>
      <c r="E4" s="130"/>
      <c r="F4" s="131" t="str">
        <f t="shared" si="3"/>
        <v>ckg:Context Type (ckgr9)</v>
      </c>
      <c r="G4" s="129" t="s">
        <v>24</v>
      </c>
      <c r="H4" s="129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16" t="s">
        <v>21</v>
      </c>
    </row>
    <row r="5">
      <c r="A5" s="105" t="str">
        <f t="shared" si="1"/>
        <v>Q96WDK2e-4</v>
      </c>
      <c r="B5" s="106" t="s">
        <v>267</v>
      </c>
      <c r="C5" s="106" t="str">
        <f t="shared" si="2"/>
        <v>Q96WDK2e-1</v>
      </c>
      <c r="D5" s="106" t="s">
        <v>257</v>
      </c>
      <c r="E5" s="120"/>
      <c r="F5" s="108" t="str">
        <f t="shared" si="3"/>
        <v>criterion used (P1013)</v>
      </c>
      <c r="G5" s="106" t="s">
        <v>268</v>
      </c>
      <c r="H5" s="107" t="s">
        <v>269</v>
      </c>
      <c r="I5" s="109" t="str">
        <f t="shared" si="4"/>
        <v>independence recognized by country from which it separated (Q60021702)</v>
      </c>
      <c r="J5" s="75" t="s">
        <v>270</v>
      </c>
      <c r="K5" s="82" t="s">
        <v>271</v>
      </c>
      <c r="L5" s="36"/>
    </row>
    <row r="6">
      <c r="A6" s="128" t="str">
        <f t="shared" si="1"/>
        <v>Q96WDK2e-5</v>
      </c>
      <c r="B6" s="129" t="s">
        <v>272</v>
      </c>
      <c r="C6" s="129" t="str">
        <f t="shared" si="2"/>
        <v>Q96WDK2e-4</v>
      </c>
      <c r="D6" s="129" t="s">
        <v>267</v>
      </c>
      <c r="E6" s="130"/>
      <c r="F6" s="131" t="str">
        <f t="shared" si="3"/>
        <v>ckg:Context Type (ckgr9)</v>
      </c>
      <c r="G6" s="129" t="s">
        <v>24</v>
      </c>
      <c r="H6" s="129" t="s">
        <v>25</v>
      </c>
      <c r="I6" s="132" t="str">
        <f t="shared" si="4"/>
        <v>Provenance (ckgP1)</v>
      </c>
      <c r="J6" s="75" t="s">
        <v>152</v>
      </c>
      <c r="K6" s="75" t="s">
        <v>153</v>
      </c>
      <c r="L6" s="36"/>
    </row>
    <row r="7">
      <c r="A7" s="105" t="str">
        <f t="shared" si="1"/>
        <v>Q96WDK2e-6</v>
      </c>
      <c r="B7" s="106" t="s">
        <v>273</v>
      </c>
      <c r="C7" s="106" t="str">
        <f t="shared" si="2"/>
        <v>Q96WDK2e-1</v>
      </c>
      <c r="D7" s="106" t="s">
        <v>257</v>
      </c>
      <c r="E7" s="120"/>
      <c r="F7" s="108" t="str">
        <f t="shared" si="3"/>
        <v>statement is subject of (P805)</v>
      </c>
      <c r="G7" s="106" t="s">
        <v>274</v>
      </c>
      <c r="H7" s="107" t="s">
        <v>275</v>
      </c>
      <c r="I7" s="109" t="str">
        <f t="shared" si="4"/>
        <v>Treaty of Córdoba (Q767450)</v>
      </c>
      <c r="J7" s="75" t="s">
        <v>276</v>
      </c>
      <c r="K7" s="82" t="s">
        <v>277</v>
      </c>
      <c r="L7" s="36"/>
    </row>
    <row r="8">
      <c r="A8" s="128" t="str">
        <f t="shared" si="1"/>
        <v>Q96WDK2e-7</v>
      </c>
      <c r="B8" s="129" t="s">
        <v>278</v>
      </c>
      <c r="C8" s="129" t="str">
        <f t="shared" si="2"/>
        <v>Q96WDK2e-6</v>
      </c>
      <c r="D8" s="129" t="s">
        <v>273</v>
      </c>
      <c r="E8" s="130"/>
      <c r="F8" s="131" t="str">
        <f t="shared" si="3"/>
        <v>ckg:Context Type (ckgr9)</v>
      </c>
      <c r="G8" s="129" t="s">
        <v>24</v>
      </c>
      <c r="H8" s="129" t="s">
        <v>25</v>
      </c>
      <c r="I8" s="132" t="str">
        <f t="shared" si="4"/>
        <v>Provenance (ckgP1)</v>
      </c>
      <c r="J8" s="75" t="s">
        <v>152</v>
      </c>
      <c r="K8" s="75" t="s">
        <v>153</v>
      </c>
      <c r="L8" s="36"/>
    </row>
    <row r="9">
      <c r="A9" s="105" t="str">
        <f t="shared" si="1"/>
        <v>Q96WDK2e-8</v>
      </c>
      <c r="B9" s="106" t="s">
        <v>279</v>
      </c>
      <c r="C9" s="106" t="str">
        <f t="shared" si="2"/>
        <v>Q96WDK2e-1</v>
      </c>
      <c r="D9" s="106" t="s">
        <v>257</v>
      </c>
      <c r="E9" s="120"/>
      <c r="F9" s="108" t="str">
        <f t="shared" si="3"/>
        <v>reason for deprecated rank (P2241)</v>
      </c>
      <c r="G9" s="106" t="s">
        <v>280</v>
      </c>
      <c r="H9" s="107" t="s">
        <v>281</v>
      </c>
      <c r="I9" s="109" t="str">
        <f t="shared" si="4"/>
        <v>treaty not ratified (Q60021722)</v>
      </c>
      <c r="J9" s="75" t="s">
        <v>282</v>
      </c>
      <c r="K9" s="82" t="s">
        <v>283</v>
      </c>
      <c r="L9" s="36"/>
    </row>
    <row r="10">
      <c r="A10" s="133" t="str">
        <f t="shared" si="1"/>
        <v>Q96WDK2e-9</v>
      </c>
      <c r="B10" s="134" t="s">
        <v>284</v>
      </c>
      <c r="C10" s="134" t="str">
        <f t="shared" si="2"/>
        <v>Q96WDK2e-8</v>
      </c>
      <c r="D10" s="134" t="s">
        <v>279</v>
      </c>
      <c r="E10" s="135"/>
      <c r="F10" s="136" t="str">
        <f t="shared" si="3"/>
        <v>ckg:Context Type (ckgr9)</v>
      </c>
      <c r="G10" s="134" t="s">
        <v>24</v>
      </c>
      <c r="H10" s="134" t="s">
        <v>25</v>
      </c>
      <c r="I10" s="137" t="str">
        <f t="shared" si="4"/>
        <v>Generic (ckgG1)</v>
      </c>
      <c r="J10" s="75" t="s">
        <v>116</v>
      </c>
      <c r="K10" s="75" t="s">
        <v>117</v>
      </c>
      <c r="L10" s="23"/>
    </row>
    <row r="11">
      <c r="A11" s="100" t="str">
        <f t="shared" si="1"/>
        <v>Q96WDK2e-10</v>
      </c>
      <c r="B11" s="101" t="s">
        <v>285</v>
      </c>
      <c r="C11" s="101" t="str">
        <f t="shared" si="2"/>
        <v>Mexico (Q96)</v>
      </c>
      <c r="D11" s="101" t="s">
        <v>258</v>
      </c>
      <c r="E11" s="102" t="s">
        <v>259</v>
      </c>
      <c r="F11" s="103" t="str">
        <f t="shared" si="3"/>
        <v>GeoNames ID (P1566)</v>
      </c>
      <c r="G11" s="101" t="s">
        <v>41</v>
      </c>
      <c r="H11" s="102" t="s">
        <v>42</v>
      </c>
      <c r="I11" s="104">
        <f t="shared" si="4"/>
        <v>3996063</v>
      </c>
      <c r="J11" s="75">
        <v>3996063.0</v>
      </c>
      <c r="L11" s="32" t="s">
        <v>34</v>
      </c>
    </row>
    <row r="12">
      <c r="A12" s="128" t="str">
        <f t="shared" si="1"/>
        <v>Q96WDK2e-11</v>
      </c>
      <c r="B12" s="129" t="s">
        <v>286</v>
      </c>
      <c r="C12" s="129" t="str">
        <f t="shared" si="2"/>
        <v>Q96WDK2e-10</v>
      </c>
      <c r="D12" s="129" t="s">
        <v>285</v>
      </c>
      <c r="E12" s="130"/>
      <c r="F12" s="131" t="str">
        <f t="shared" si="3"/>
        <v>ckg:Determines (ckgr8)</v>
      </c>
      <c r="G12" s="129" t="s">
        <v>44</v>
      </c>
      <c r="H12" s="129" t="s">
        <v>45</v>
      </c>
      <c r="I12" s="132" t="str">
        <f t="shared" si="4"/>
        <v>Entity Identifier (ckgId)</v>
      </c>
      <c r="J12" s="75" t="s">
        <v>46</v>
      </c>
      <c r="K12" s="75" t="s">
        <v>47</v>
      </c>
      <c r="L12" s="36"/>
    </row>
    <row r="13">
      <c r="A13" s="105" t="str">
        <f t="shared" si="1"/>
        <v>Q96WDK2e-12</v>
      </c>
      <c r="B13" s="106" t="s">
        <v>287</v>
      </c>
      <c r="C13" s="106" t="str">
        <f t="shared" si="2"/>
        <v>Mexico (Q96)</v>
      </c>
      <c r="D13" s="106" t="s">
        <v>258</v>
      </c>
      <c r="E13" s="107" t="s">
        <v>259</v>
      </c>
      <c r="F13" s="108" t="str">
        <f t="shared" si="3"/>
        <v>country (P17)</v>
      </c>
      <c r="G13" s="106" t="s">
        <v>54</v>
      </c>
      <c r="H13" s="107" t="s">
        <v>38</v>
      </c>
      <c r="I13" s="109" t="str">
        <f t="shared" si="4"/>
        <v>Mexico (Q96)</v>
      </c>
      <c r="J13" s="75" t="s">
        <v>258</v>
      </c>
      <c r="K13" s="82" t="s">
        <v>259</v>
      </c>
      <c r="L13" s="36"/>
    </row>
    <row r="14">
      <c r="A14" s="128" t="str">
        <f t="shared" si="1"/>
        <v>Q96WDK2e-13</v>
      </c>
      <c r="B14" s="129" t="s">
        <v>288</v>
      </c>
      <c r="C14" s="129" t="str">
        <f t="shared" si="2"/>
        <v>Q96WDK2e-12</v>
      </c>
      <c r="D14" s="129" t="s">
        <v>287</v>
      </c>
      <c r="E14" s="130"/>
      <c r="F14" s="131" t="str">
        <f t="shared" si="3"/>
        <v>ckg:Context Type (ckgr9)</v>
      </c>
      <c r="G14" s="129" t="s">
        <v>24</v>
      </c>
      <c r="H14" s="129" t="s">
        <v>25</v>
      </c>
      <c r="I14" s="132" t="str">
        <f t="shared" si="4"/>
        <v>Location (ckgL1)</v>
      </c>
      <c r="J14" s="75" t="s">
        <v>56</v>
      </c>
      <c r="K14" s="75" t="s">
        <v>57</v>
      </c>
      <c r="L14" s="36"/>
    </row>
    <row r="15">
      <c r="A15" s="105" t="str">
        <f t="shared" si="1"/>
        <v>Q96WDK2e-14</v>
      </c>
      <c r="B15" s="106" t="s">
        <v>289</v>
      </c>
      <c r="C15" s="106" t="str">
        <f t="shared" si="2"/>
        <v>Mexico (Q96)</v>
      </c>
      <c r="D15" s="106" t="s">
        <v>258</v>
      </c>
      <c r="E15" s="107" t="s">
        <v>259</v>
      </c>
      <c r="F15" s="108" t="str">
        <f t="shared" si="3"/>
        <v>ISO 3166-1 alpha-3 code (P298)</v>
      </c>
      <c r="G15" s="106" t="s">
        <v>49</v>
      </c>
      <c r="H15" s="107" t="s">
        <v>50</v>
      </c>
      <c r="I15" s="109" t="str">
        <f t="shared" si="4"/>
        <v>MEX</v>
      </c>
      <c r="J15" s="75" t="s">
        <v>290</v>
      </c>
      <c r="L15" s="36"/>
    </row>
    <row r="16">
      <c r="A16" s="128" t="str">
        <f t="shared" si="1"/>
        <v>Q96WDK2e-15</v>
      </c>
      <c r="B16" s="129" t="s">
        <v>291</v>
      </c>
      <c r="C16" s="129" t="str">
        <f t="shared" si="2"/>
        <v>Q96WDK2e-14</v>
      </c>
      <c r="D16" s="129" t="s">
        <v>289</v>
      </c>
      <c r="E16" s="130"/>
      <c r="F16" s="131" t="str">
        <f t="shared" si="3"/>
        <v>ckg:Determines (ckgr8)</v>
      </c>
      <c r="G16" s="129" t="s">
        <v>44</v>
      </c>
      <c r="H16" s="129" t="s">
        <v>45</v>
      </c>
      <c r="I16" s="132" t="str">
        <f t="shared" si="4"/>
        <v>Entity Identifier (ckgId)</v>
      </c>
      <c r="J16" s="75" t="s">
        <v>46</v>
      </c>
      <c r="K16" s="75" t="s">
        <v>47</v>
      </c>
      <c r="L16" s="36"/>
    </row>
    <row r="17">
      <c r="A17" s="105" t="str">
        <f t="shared" si="1"/>
        <v>Q96WDK2e-16</v>
      </c>
      <c r="B17" s="106" t="s">
        <v>292</v>
      </c>
      <c r="C17" s="106" t="str">
        <f t="shared" si="2"/>
        <v>Mexico (Q96)</v>
      </c>
      <c r="D17" s="106" t="s">
        <v>258</v>
      </c>
      <c r="E17" s="107" t="s">
        <v>259</v>
      </c>
      <c r="F17" s="108" t="str">
        <f t="shared" si="3"/>
        <v>continent (P30)</v>
      </c>
      <c r="G17" s="106" t="s">
        <v>60</v>
      </c>
      <c r="H17" s="107" t="s">
        <v>61</v>
      </c>
      <c r="I17" s="109" t="str">
        <f t="shared" si="4"/>
        <v>North America (Q49)</v>
      </c>
      <c r="J17" s="75" t="s">
        <v>293</v>
      </c>
      <c r="K17" s="82" t="s">
        <v>294</v>
      </c>
      <c r="L17" s="36"/>
    </row>
    <row r="18">
      <c r="A18" s="128" t="str">
        <f t="shared" si="1"/>
        <v>Q96WDK2e-17</v>
      </c>
      <c r="B18" s="129" t="s">
        <v>295</v>
      </c>
      <c r="C18" s="130" t="str">
        <f t="shared" si="2"/>
        <v>Q96WDK2e-16</v>
      </c>
      <c r="D18" s="129" t="s">
        <v>292</v>
      </c>
      <c r="E18" s="130"/>
      <c r="F18" s="131" t="str">
        <f t="shared" si="3"/>
        <v>ckg:Context Type (ckgr9)</v>
      </c>
      <c r="G18" s="129" t="s">
        <v>24</v>
      </c>
      <c r="H18" s="129" t="s">
        <v>25</v>
      </c>
      <c r="I18" s="132" t="str">
        <f t="shared" si="4"/>
        <v>Location (ckgL1)</v>
      </c>
      <c r="J18" s="75" t="s">
        <v>56</v>
      </c>
      <c r="K18" s="75" t="s">
        <v>57</v>
      </c>
      <c r="L18" s="36"/>
    </row>
    <row r="19">
      <c r="A19" s="105" t="str">
        <f t="shared" si="1"/>
        <v>Q96WDK2e-18</v>
      </c>
      <c r="B19" s="106" t="s">
        <v>296</v>
      </c>
      <c r="C19" s="106" t="str">
        <f t="shared" si="2"/>
        <v>Mexico (Q96)</v>
      </c>
      <c r="D19" s="106" t="s">
        <v>258</v>
      </c>
      <c r="E19" s="107" t="s">
        <v>259</v>
      </c>
      <c r="F19" s="108" t="str">
        <f t="shared" si="3"/>
        <v>instance of (P31)</v>
      </c>
      <c r="G19" s="106" t="s">
        <v>30</v>
      </c>
      <c r="H19" s="107" t="s">
        <v>31</v>
      </c>
      <c r="I19" s="109" t="str">
        <f t="shared" si="4"/>
        <v>sovereign state (Q3624078)</v>
      </c>
      <c r="J19" s="75" t="s">
        <v>32</v>
      </c>
      <c r="K19" s="82" t="s">
        <v>33</v>
      </c>
      <c r="L19" s="36"/>
    </row>
    <row r="20">
      <c r="A20" s="138" t="str">
        <f t="shared" si="1"/>
        <v>Q96WDK2e-19</v>
      </c>
      <c r="B20" s="139" t="s">
        <v>297</v>
      </c>
      <c r="C20" s="139" t="str">
        <f t="shared" si="2"/>
        <v>Mexico (Q96)</v>
      </c>
      <c r="D20" s="139" t="s">
        <v>258</v>
      </c>
      <c r="E20" s="140" t="s">
        <v>259</v>
      </c>
      <c r="F20" s="141" t="str">
        <f t="shared" si="3"/>
        <v>instance of (P31)</v>
      </c>
      <c r="G20" s="139" t="s">
        <v>30</v>
      </c>
      <c r="H20" s="140" t="s">
        <v>31</v>
      </c>
      <c r="I20" s="142" t="str">
        <f t="shared" si="4"/>
        <v>country (Q6256)</v>
      </c>
      <c r="J20" s="75" t="s">
        <v>37</v>
      </c>
      <c r="K20" s="82" t="s">
        <v>38</v>
      </c>
      <c r="L20" s="23"/>
    </row>
  </sheetData>
  <mergeCells count="2">
    <mergeCell ref="L4:L10"/>
    <mergeCell ref="L11:L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hidden="1" min="2" max="2" width="41.38"/>
    <col customWidth="1" min="3" max="3" width="11.0"/>
    <col customWidth="1" hidden="1" min="4" max="4" width="36.25"/>
    <col hidden="1" min="5" max="5" width="12.63"/>
    <col customWidth="1" min="6" max="6" width="21.5"/>
    <col hidden="1" min="7" max="8" width="12.63"/>
    <col customWidth="1" min="9" max="9" width="46.88"/>
    <col hidden="1" min="10" max="10" width="12.63"/>
    <col customWidth="1" hidden="1" min="11" max="11" width="47.25"/>
    <col customWidth="1" min="12" max="12" width="17.0"/>
  </cols>
  <sheetData>
    <row r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189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</row>
    <row r="2">
      <c r="A2" s="77" t="str">
        <f t="shared" ref="A2:A8" si="1">CONCATENATE("Q96WDK2d-",ROW()-1)</f>
        <v>Q96WDK2d-1</v>
      </c>
      <c r="B2" s="78" t="s">
        <v>298</v>
      </c>
      <c r="C2" s="78" t="str">
        <f t="shared" ref="C2:C8" si="2">IF(E2&lt;&gt;"", CONCATENATE(E2, " (", D2, ")"), CONCATENATE("Q96WDK2d-",MATCH(D2, $B$1:$B$9, 0)-1))</f>
        <v>Mexico (Q96)</v>
      </c>
      <c r="D2" s="78" t="s">
        <v>258</v>
      </c>
      <c r="E2" s="79" t="s">
        <v>259</v>
      </c>
      <c r="F2" s="80" t="str">
        <f t="shared" ref="F2:F8" si="3">CONCATENATE(H2, " (", G2, ")")</f>
        <v>inception (P571)</v>
      </c>
      <c r="G2" s="78" t="s">
        <v>68</v>
      </c>
      <c r="H2" s="79" t="s">
        <v>69</v>
      </c>
      <c r="I2" s="81" t="str">
        <f t="shared" ref="I2:I8" si="4">IF(K2&lt;&gt;"", CONCATENATE(K2, " (", J2, ")"), J2)</f>
        <v>^1821-09-28T00:00:00Z/11</v>
      </c>
      <c r="J2" s="75" t="s">
        <v>299</v>
      </c>
    </row>
    <row r="3">
      <c r="A3" s="121" t="str">
        <f t="shared" si="1"/>
        <v>Q96WDK2d-2</v>
      </c>
      <c r="B3" s="122" t="s">
        <v>300</v>
      </c>
      <c r="C3" s="122" t="str">
        <f t="shared" si="2"/>
        <v>Q96WDK2d-1</v>
      </c>
      <c r="D3" s="122" t="s">
        <v>298</v>
      </c>
      <c r="E3" s="123"/>
      <c r="F3" s="124" t="str">
        <f t="shared" si="3"/>
        <v>separated from (P807)</v>
      </c>
      <c r="G3" s="122" t="s">
        <v>262</v>
      </c>
      <c r="H3" s="125" t="s">
        <v>263</v>
      </c>
      <c r="I3" s="126" t="str">
        <f t="shared" si="4"/>
        <v>Spain (Q29)</v>
      </c>
      <c r="J3" s="75" t="s">
        <v>264</v>
      </c>
      <c r="K3" s="82" t="s">
        <v>265</v>
      </c>
      <c r="L3" s="127"/>
    </row>
    <row r="4">
      <c r="A4" s="128" t="str">
        <f t="shared" si="1"/>
        <v>Q96WDK2d-3</v>
      </c>
      <c r="B4" s="90" t="s">
        <v>301</v>
      </c>
      <c r="C4" s="129" t="str">
        <f t="shared" si="2"/>
        <v>Q96WDK2d-1</v>
      </c>
      <c r="D4" s="90" t="s">
        <v>298</v>
      </c>
      <c r="E4" s="91"/>
      <c r="F4" s="131" t="str">
        <f t="shared" si="3"/>
        <v>ckg:Context Type (ckgr9)</v>
      </c>
      <c r="G4" s="90" t="s">
        <v>24</v>
      </c>
      <c r="H4" s="90" t="s">
        <v>25</v>
      </c>
      <c r="I4" s="132" t="str">
        <f t="shared" si="4"/>
        <v>Temporal (ckgT1)</v>
      </c>
      <c r="J4" s="75" t="s">
        <v>26</v>
      </c>
      <c r="K4" s="75" t="s">
        <v>27</v>
      </c>
      <c r="L4" s="16" t="s">
        <v>21</v>
      </c>
    </row>
    <row r="5">
      <c r="A5" s="105" t="str">
        <f t="shared" si="1"/>
        <v>Q96WDK2d-4</v>
      </c>
      <c r="B5" s="75" t="s">
        <v>302</v>
      </c>
      <c r="C5" s="106" t="str">
        <f t="shared" si="2"/>
        <v>Q96WDK2d-1</v>
      </c>
      <c r="D5" s="75" t="s">
        <v>298</v>
      </c>
      <c r="F5" s="108" t="str">
        <f t="shared" si="3"/>
        <v>criterion used (P1013)</v>
      </c>
      <c r="G5" s="75" t="s">
        <v>268</v>
      </c>
      <c r="H5" s="82" t="s">
        <v>269</v>
      </c>
      <c r="I5" s="109" t="str">
        <f t="shared" si="4"/>
        <v>declaration of independence (Q1464916)</v>
      </c>
      <c r="J5" s="75" t="s">
        <v>303</v>
      </c>
      <c r="K5" s="82" t="s">
        <v>304</v>
      </c>
      <c r="L5" s="36"/>
    </row>
    <row r="6">
      <c r="A6" s="128" t="str">
        <f t="shared" si="1"/>
        <v>Q96WDK2d-5</v>
      </c>
      <c r="B6" s="75" t="s">
        <v>305</v>
      </c>
      <c r="C6" s="129" t="str">
        <f t="shared" si="2"/>
        <v>Q96WDK2d-4</v>
      </c>
      <c r="D6" s="75" t="s">
        <v>302</v>
      </c>
      <c r="F6" s="131" t="str">
        <f t="shared" si="3"/>
        <v>ckg:Context Type (ckgr9)</v>
      </c>
      <c r="G6" s="75" t="s">
        <v>24</v>
      </c>
      <c r="H6" s="75" t="s">
        <v>25</v>
      </c>
      <c r="I6" s="132" t="str">
        <f t="shared" si="4"/>
        <v>Provenance (ckgP1)</v>
      </c>
      <c r="J6" s="75" t="s">
        <v>152</v>
      </c>
      <c r="K6" s="75" t="s">
        <v>153</v>
      </c>
      <c r="L6" s="36"/>
    </row>
    <row r="7">
      <c r="A7" s="105" t="str">
        <f t="shared" si="1"/>
        <v>Q96WDK2d-6</v>
      </c>
      <c r="B7" s="75" t="s">
        <v>306</v>
      </c>
      <c r="C7" s="106" t="str">
        <f t="shared" si="2"/>
        <v>Q96WDK2d-1</v>
      </c>
      <c r="D7" s="75" t="s">
        <v>298</v>
      </c>
      <c r="F7" s="108" t="str">
        <f t="shared" si="3"/>
        <v>statement is subject of (P805)</v>
      </c>
      <c r="G7" s="75" t="s">
        <v>274</v>
      </c>
      <c r="H7" s="82" t="s">
        <v>275</v>
      </c>
      <c r="I7" s="109" t="str">
        <f t="shared" si="4"/>
        <v>Declaration of Independence of the Mexican Empire (Q1131780)</v>
      </c>
      <c r="J7" s="75" t="s">
        <v>307</v>
      </c>
      <c r="K7" s="82" t="s">
        <v>308</v>
      </c>
      <c r="L7" s="36"/>
    </row>
    <row r="8">
      <c r="A8" s="133" t="str">
        <f t="shared" si="1"/>
        <v>Q96WDK2d-7</v>
      </c>
      <c r="B8" s="143" t="s">
        <v>309</v>
      </c>
      <c r="C8" s="134" t="str">
        <f t="shared" si="2"/>
        <v>Q96WDK2d-6</v>
      </c>
      <c r="D8" s="143" t="s">
        <v>306</v>
      </c>
      <c r="E8" s="144"/>
      <c r="F8" s="136" t="str">
        <f t="shared" si="3"/>
        <v>ckg:Context Type (ckgr9)</v>
      </c>
      <c r="G8" s="143" t="s">
        <v>24</v>
      </c>
      <c r="H8" s="143" t="s">
        <v>25</v>
      </c>
      <c r="I8" s="137" t="str">
        <f t="shared" si="4"/>
        <v>Provenance (ckgP1)</v>
      </c>
      <c r="J8" s="75" t="s">
        <v>152</v>
      </c>
      <c r="K8" s="75" t="s">
        <v>153</v>
      </c>
      <c r="L8" s="23"/>
    </row>
    <row r="9">
      <c r="L9" s="127"/>
    </row>
    <row r="10">
      <c r="L10" s="127"/>
    </row>
    <row r="17">
      <c r="A17" s="75"/>
      <c r="B17" s="75" t="s">
        <v>310</v>
      </c>
    </row>
  </sheetData>
  <mergeCells count="1">
    <mergeCell ref="L4:L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2" width="43.25"/>
    <col hidden="1" min="4" max="5" width="12.63"/>
    <col customWidth="1" min="6" max="6" width="21.5"/>
    <col hidden="1" min="7" max="8" width="12.63"/>
    <col customWidth="1" min="9" max="9" width="59.5"/>
    <col hidden="1" min="10" max="10" width="12.63"/>
    <col customWidth="1" hidden="1" min="11" max="11" width="62.88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45" t="str">
        <f t="shared" ref="A2:A8" si="1">CONCATENATE("Q96WDK2c-",ROW()-1)</f>
        <v>Q96WDK2c-1</v>
      </c>
      <c r="B2" s="4" t="s">
        <v>311</v>
      </c>
      <c r="C2" s="4" t="str">
        <f t="shared" ref="C2:C8" si="2">IF(E2&lt;&gt;"", CONCATENATE(E2, " (", D2, ")"), CONCATENATE("Q96WDK2c-",MATCH(D2, $B$1:$B$10, 0)-1))</f>
        <v>Mexico (Q96)</v>
      </c>
      <c r="D2" s="4" t="s">
        <v>258</v>
      </c>
      <c r="E2" s="6" t="s">
        <v>259</v>
      </c>
      <c r="F2" s="145" t="str">
        <f t="shared" ref="F2:F8" si="3">CONCATENATE(H2, " (", G2, ")")</f>
        <v>inception (P571)</v>
      </c>
      <c r="G2" s="4" t="s">
        <v>68</v>
      </c>
      <c r="H2" s="6" t="s">
        <v>69</v>
      </c>
      <c r="I2" s="7" t="str">
        <f t="shared" ref="I2:I8" si="4">IF(K2&lt;&gt;"", CONCATENATE(K2, " (", J2, ")"), J2)</f>
        <v>^1836-12-01T00:00:00Z/10</v>
      </c>
      <c r="J2" s="1" t="s">
        <v>312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46" t="str">
        <f t="shared" si="1"/>
        <v>Q96WDK2c-2</v>
      </c>
      <c r="B3" s="37" t="s">
        <v>313</v>
      </c>
      <c r="C3" s="37" t="str">
        <f t="shared" si="2"/>
        <v>Q96WDK2c-1</v>
      </c>
      <c r="D3" s="37" t="s">
        <v>311</v>
      </c>
      <c r="E3" s="147"/>
      <c r="F3" s="148" t="str">
        <f t="shared" si="3"/>
        <v>separated from (P807)</v>
      </c>
      <c r="G3" s="37" t="s">
        <v>262</v>
      </c>
      <c r="H3" s="149" t="s">
        <v>263</v>
      </c>
      <c r="I3" s="150" t="str">
        <f t="shared" si="4"/>
        <v>Spain (Q29)</v>
      </c>
      <c r="J3" s="1" t="s">
        <v>264</v>
      </c>
      <c r="K3" s="151" t="s">
        <v>265</v>
      </c>
      <c r="L3" s="12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58" t="str">
        <f t="shared" si="1"/>
        <v>Q96WDK2c-3</v>
      </c>
      <c r="B4" s="1" t="s">
        <v>314</v>
      </c>
      <c r="C4" s="22" t="str">
        <f t="shared" si="2"/>
        <v>Q96WDK2c-1</v>
      </c>
      <c r="D4" s="1" t="s">
        <v>311</v>
      </c>
      <c r="E4" s="2"/>
      <c r="F4" s="152" t="str">
        <f t="shared" si="3"/>
        <v>ckg:Context Type (ckgr9)</v>
      </c>
      <c r="G4" s="1" t="s">
        <v>24</v>
      </c>
      <c r="H4" s="1" t="s">
        <v>25</v>
      </c>
      <c r="I4" s="40" t="str">
        <f t="shared" si="4"/>
        <v>Temporal (ckgT1)</v>
      </c>
      <c r="J4" s="1" t="s">
        <v>26</v>
      </c>
      <c r="K4" s="1" t="s">
        <v>27</v>
      </c>
      <c r="L4" s="16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54" t="str">
        <f t="shared" si="1"/>
        <v>Q96WDK2c-4</v>
      </c>
      <c r="B5" s="1" t="s">
        <v>315</v>
      </c>
      <c r="C5" s="52" t="str">
        <f t="shared" si="2"/>
        <v>Q96WDK2c-1</v>
      </c>
      <c r="D5" s="1" t="s">
        <v>311</v>
      </c>
      <c r="E5" s="2"/>
      <c r="F5" s="153" t="str">
        <f t="shared" si="3"/>
        <v>criterion used (P1013)</v>
      </c>
      <c r="G5" s="1" t="s">
        <v>268</v>
      </c>
      <c r="H5" s="151" t="s">
        <v>269</v>
      </c>
      <c r="I5" s="56" t="str">
        <f t="shared" si="4"/>
        <v>independence recognized by country from which it separated (Q60021702)</v>
      </c>
      <c r="J5" s="1" t="s">
        <v>270</v>
      </c>
      <c r="K5" s="151" t="s">
        <v>271</v>
      </c>
      <c r="L5" s="15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58" t="str">
        <f t="shared" si="1"/>
        <v>Q96WDK2c-5</v>
      </c>
      <c r="B6" s="1" t="s">
        <v>316</v>
      </c>
      <c r="C6" s="22" t="str">
        <f t="shared" si="2"/>
        <v>Q96WDK2c-4</v>
      </c>
      <c r="D6" s="1" t="s">
        <v>315</v>
      </c>
      <c r="E6" s="2"/>
      <c r="F6" s="152" t="str">
        <f t="shared" si="3"/>
        <v>ckg:Context Type (ckgr9)</v>
      </c>
      <c r="G6" s="1" t="s">
        <v>24</v>
      </c>
      <c r="H6" s="1" t="s">
        <v>25</v>
      </c>
      <c r="I6" s="40" t="str">
        <f t="shared" si="4"/>
        <v>Provenance (ckgP1)</v>
      </c>
      <c r="J6" s="1" t="s">
        <v>152</v>
      </c>
      <c r="K6" s="1" t="s">
        <v>153</v>
      </c>
      <c r="L6" s="15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4" t="str">
        <f t="shared" si="1"/>
        <v>Q96WDK2c-6</v>
      </c>
      <c r="B7" s="1" t="s">
        <v>317</v>
      </c>
      <c r="C7" s="52" t="str">
        <f t="shared" si="2"/>
        <v>Q96WDK2c-1</v>
      </c>
      <c r="D7" s="1" t="s">
        <v>311</v>
      </c>
      <c r="E7" s="2"/>
      <c r="F7" s="153" t="str">
        <f t="shared" si="3"/>
        <v>statement is subject of (P805)</v>
      </c>
      <c r="G7" s="1" t="s">
        <v>274</v>
      </c>
      <c r="H7" s="151" t="s">
        <v>275</v>
      </c>
      <c r="I7" s="56" t="str">
        <f t="shared" si="4"/>
        <v>Federal Republic of Central America (Q190025)</v>
      </c>
      <c r="J7" s="1" t="s">
        <v>318</v>
      </c>
      <c r="K7" s="151" t="s">
        <v>319</v>
      </c>
      <c r="L7" s="15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46" t="str">
        <f t="shared" si="1"/>
        <v>Q96WDK2c-7</v>
      </c>
      <c r="B8" s="155" t="s">
        <v>320</v>
      </c>
      <c r="C8" s="19" t="str">
        <f t="shared" si="2"/>
        <v>Q96WDK2c-6</v>
      </c>
      <c r="D8" s="155" t="s">
        <v>317</v>
      </c>
      <c r="E8" s="156"/>
      <c r="F8" s="157" t="str">
        <f t="shared" si="3"/>
        <v>ckg:Context Type (ckgr9)</v>
      </c>
      <c r="G8" s="155" t="s">
        <v>24</v>
      </c>
      <c r="H8" s="155" t="s">
        <v>25</v>
      </c>
      <c r="I8" s="21" t="str">
        <f t="shared" si="4"/>
        <v>Provenance (ckgP1)</v>
      </c>
      <c r="J8" s="1" t="s">
        <v>152</v>
      </c>
      <c r="K8" s="1" t="s">
        <v>153</v>
      </c>
      <c r="L8" s="15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L9" s="12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"/>
      <c r="B11" s="1"/>
      <c r="C11" s="1"/>
      <c r="D11" s="1"/>
      <c r="E11" s="1"/>
      <c r="F11" s="159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 t="s">
        <v>321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</sheetData>
  <drawing r:id="rId1"/>
</worksheet>
</file>