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6335" windowHeight="9405" activeTab="12"/>
  </bookViews>
  <sheets>
    <sheet name="Janvier" sheetId="8" r:id="rId1"/>
    <sheet name="Février" sheetId="9" r:id="rId2"/>
    <sheet name="Mars" sheetId="10" r:id="rId3"/>
    <sheet name="Avril" sheetId="11" r:id="rId4"/>
    <sheet name="Mai" sheetId="12" r:id="rId5"/>
    <sheet name="JUIN" sheetId="1" r:id="rId6"/>
    <sheet name="JUILLET" sheetId="2" r:id="rId7"/>
    <sheet name="Aout" sheetId="3" r:id="rId8"/>
    <sheet name="Septembre" sheetId="4" r:id="rId9"/>
    <sheet name="Octobre" sheetId="6" r:id="rId10"/>
    <sheet name="Novembre" sheetId="13" r:id="rId11"/>
    <sheet name="Décembre" sheetId="14" r:id="rId12"/>
    <sheet name="Feuil1" sheetId="15" r:id="rId13"/>
  </sheets>
  <definedNames>
    <definedName name="_xlnm.Print_Area" localSheetId="12">Feuil1!$AE$2:$AL$49</definedName>
  </definedNames>
  <calcPr calcId="145621"/>
</workbook>
</file>

<file path=xl/calcChain.xml><?xml version="1.0" encoding="utf-8"?>
<calcChain xmlns="http://schemas.openxmlformats.org/spreadsheetml/2006/main">
  <c r="AL49" i="15" l="1"/>
  <c r="AK49" i="15"/>
  <c r="AJ49" i="15"/>
  <c r="AI49" i="15"/>
  <c r="AH49" i="15"/>
  <c r="AL47" i="15"/>
  <c r="AK47" i="15"/>
  <c r="AJ47" i="15"/>
  <c r="AI47" i="15"/>
  <c r="AH47" i="15"/>
  <c r="AL38" i="15"/>
  <c r="AK38" i="15"/>
  <c r="AJ38" i="15"/>
  <c r="AI38" i="15"/>
  <c r="AH38" i="15"/>
  <c r="AL26" i="15"/>
  <c r="AK26" i="15"/>
  <c r="AJ26" i="15"/>
  <c r="AI26" i="15"/>
  <c r="AH26" i="15"/>
  <c r="AL14" i="15"/>
  <c r="AK14" i="15"/>
  <c r="AJ14" i="15"/>
  <c r="AI14" i="15"/>
  <c r="AH14" i="15"/>
  <c r="H28" i="14"/>
  <c r="F28" i="14"/>
  <c r="J27" i="14"/>
  <c r="I27" i="14"/>
  <c r="H27" i="14"/>
  <c r="F27" i="14"/>
  <c r="AC46" i="15"/>
  <c r="AC45" i="15"/>
  <c r="AC44" i="15"/>
  <c r="AC43" i="15"/>
  <c r="AC42" i="15"/>
  <c r="AC41" i="15"/>
  <c r="AC37" i="15"/>
  <c r="AC36" i="15"/>
  <c r="AC35" i="15"/>
  <c r="AC34" i="15"/>
  <c r="AC33" i="15"/>
  <c r="AC32" i="15"/>
  <c r="AC31" i="15"/>
  <c r="AC30" i="15"/>
  <c r="AC29" i="15"/>
  <c r="AC25" i="15"/>
  <c r="AC24" i="15"/>
  <c r="AC23" i="15"/>
  <c r="AC22" i="15"/>
  <c r="AC21" i="15"/>
  <c r="AC20" i="15"/>
  <c r="AC19" i="15"/>
  <c r="AC18" i="15"/>
  <c r="AC17" i="15"/>
  <c r="AC13" i="15"/>
  <c r="AC12" i="15"/>
  <c r="AC11" i="15"/>
  <c r="AC10" i="15"/>
  <c r="AC9" i="15"/>
  <c r="AC8" i="15"/>
  <c r="AC7" i="15"/>
  <c r="AB46" i="15"/>
  <c r="AB45" i="15"/>
  <c r="AB44" i="15"/>
  <c r="AB43" i="15"/>
  <c r="AB42" i="15"/>
  <c r="AB41" i="15"/>
  <c r="AB37" i="15"/>
  <c r="AB36" i="15"/>
  <c r="AB35" i="15"/>
  <c r="AB34" i="15"/>
  <c r="AB33" i="15"/>
  <c r="AB32" i="15"/>
  <c r="AB31" i="15"/>
  <c r="AB30" i="15"/>
  <c r="AB29" i="15"/>
  <c r="AB25" i="15"/>
  <c r="AB24" i="15"/>
  <c r="AB23" i="15"/>
  <c r="AB22" i="15"/>
  <c r="AB21" i="15"/>
  <c r="AB20" i="15"/>
  <c r="AB19" i="15"/>
  <c r="AB18" i="15"/>
  <c r="AB17" i="15"/>
  <c r="AB13" i="15"/>
  <c r="AB12" i="15"/>
  <c r="AB11" i="15"/>
  <c r="AB10" i="15"/>
  <c r="AB9" i="15"/>
  <c r="AB8" i="15"/>
  <c r="AB7" i="15"/>
  <c r="AA46" i="15"/>
  <c r="AA45" i="15"/>
  <c r="AH45" i="15" s="1"/>
  <c r="AL45" i="15" s="1"/>
  <c r="AA44" i="15"/>
  <c r="AA43" i="15"/>
  <c r="AA42" i="15"/>
  <c r="AA41" i="15"/>
  <c r="AH41" i="15" s="1"/>
  <c r="AA37" i="15"/>
  <c r="AA36" i="15"/>
  <c r="AA35" i="15"/>
  <c r="AA34" i="15"/>
  <c r="AH34" i="15" s="1"/>
  <c r="AL34" i="15" s="1"/>
  <c r="AA33" i="15"/>
  <c r="AA32" i="15"/>
  <c r="AA31" i="15"/>
  <c r="AA30" i="15"/>
  <c r="AH30" i="15" s="1"/>
  <c r="AL30" i="15" s="1"/>
  <c r="AA29" i="15"/>
  <c r="AA38" i="15" s="1"/>
  <c r="AA25" i="15"/>
  <c r="AA24" i="15"/>
  <c r="AA23" i="15"/>
  <c r="AH23" i="15" s="1"/>
  <c r="AL23" i="15" s="1"/>
  <c r="AA22" i="15"/>
  <c r="AA21" i="15"/>
  <c r="AA20" i="15"/>
  <c r="AA19" i="15"/>
  <c r="AH19" i="15" s="1"/>
  <c r="AL19" i="15" s="1"/>
  <c r="AA18" i="15"/>
  <c r="AA17" i="15"/>
  <c r="AA13" i="15"/>
  <c r="AA12" i="15"/>
  <c r="AH12" i="15" s="1"/>
  <c r="AL12" i="15" s="1"/>
  <c r="AA11" i="15"/>
  <c r="AA10" i="15"/>
  <c r="AA9" i="15"/>
  <c r="AA8" i="15"/>
  <c r="AH8" i="15" s="1"/>
  <c r="AL8" i="15" s="1"/>
  <c r="AA7" i="15"/>
  <c r="Z46" i="15"/>
  <c r="Z45" i="15"/>
  <c r="Z44" i="15"/>
  <c r="AG44" i="15" s="1"/>
  <c r="AK44" i="15" s="1"/>
  <c r="Z43" i="15"/>
  <c r="Z42" i="15"/>
  <c r="Z41" i="15"/>
  <c r="Z37" i="15"/>
  <c r="AG37" i="15" s="1"/>
  <c r="AK37" i="15" s="1"/>
  <c r="Z36" i="15"/>
  <c r="AG36" i="15" s="1"/>
  <c r="AK36" i="15" s="1"/>
  <c r="Z35" i="15"/>
  <c r="Z34" i="15"/>
  <c r="Z33" i="15"/>
  <c r="AG33" i="15" s="1"/>
  <c r="AK33" i="15" s="1"/>
  <c r="Z32" i="15"/>
  <c r="AG32" i="15" s="1"/>
  <c r="AK32" i="15" s="1"/>
  <c r="Z31" i="15"/>
  <c r="Z30" i="15"/>
  <c r="Z29" i="15"/>
  <c r="Z25" i="15"/>
  <c r="AG25" i="15" s="1"/>
  <c r="AK25" i="15" s="1"/>
  <c r="Z24" i="15"/>
  <c r="Z23" i="15"/>
  <c r="Z22" i="15"/>
  <c r="AG22" i="15" s="1"/>
  <c r="AK22" i="15" s="1"/>
  <c r="Z21" i="15"/>
  <c r="AG21" i="15" s="1"/>
  <c r="AK21" i="15" s="1"/>
  <c r="Z20" i="15"/>
  <c r="Z19" i="15"/>
  <c r="Z18" i="15"/>
  <c r="AG18" i="15" s="1"/>
  <c r="Z17" i="15"/>
  <c r="AG17" i="15" s="1"/>
  <c r="AK17" i="15" s="1"/>
  <c r="Z13" i="15"/>
  <c r="Z12" i="15"/>
  <c r="Z11" i="15"/>
  <c r="AG11" i="15" s="1"/>
  <c r="AK11" i="15" s="1"/>
  <c r="Z10" i="15"/>
  <c r="AG10" i="15" s="1"/>
  <c r="AK10" i="15" s="1"/>
  <c r="Z9" i="15"/>
  <c r="Z8" i="15"/>
  <c r="Z7" i="15"/>
  <c r="AG7" i="15" s="1"/>
  <c r="AB47" i="15"/>
  <c r="AC26" i="15"/>
  <c r="AC6" i="15"/>
  <c r="AC14" i="15" s="1"/>
  <c r="AB6" i="15"/>
  <c r="AA6" i="15"/>
  <c r="Z6" i="15"/>
  <c r="AG6" i="15" s="1"/>
  <c r="AK6" i="15" s="1"/>
  <c r="W47" i="15"/>
  <c r="V47" i="15"/>
  <c r="U47" i="15"/>
  <c r="T47" i="15"/>
  <c r="S47" i="15"/>
  <c r="R47" i="15"/>
  <c r="W38" i="15"/>
  <c r="V38" i="15"/>
  <c r="U38" i="15"/>
  <c r="T38" i="15"/>
  <c r="S38" i="15"/>
  <c r="R38" i="15"/>
  <c r="W26" i="15"/>
  <c r="V26" i="15"/>
  <c r="U26" i="15"/>
  <c r="T26" i="15"/>
  <c r="S26" i="15"/>
  <c r="R26" i="15"/>
  <c r="W14" i="15"/>
  <c r="V14" i="15"/>
  <c r="U14" i="15"/>
  <c r="T14" i="15"/>
  <c r="S14" i="15"/>
  <c r="R14" i="15"/>
  <c r="AG8" i="15" l="1"/>
  <c r="AK8" i="15" s="1"/>
  <c r="AG19" i="15"/>
  <c r="AK19" i="15" s="1"/>
  <c r="AG23" i="15"/>
  <c r="AK23" i="15" s="1"/>
  <c r="AG34" i="15"/>
  <c r="AK34" i="15" s="1"/>
  <c r="AG41" i="15"/>
  <c r="AH9" i="15"/>
  <c r="AL9" i="15" s="1"/>
  <c r="AH20" i="15"/>
  <c r="AL20" i="15" s="1"/>
  <c r="AH31" i="15"/>
  <c r="AL31" i="15" s="1"/>
  <c r="AH35" i="15"/>
  <c r="AL35" i="15" s="1"/>
  <c r="AH46" i="15"/>
  <c r="AL46" i="15" s="1"/>
  <c r="AB26" i="15"/>
  <c r="AB49" i="15" s="1"/>
  <c r="AB14" i="15"/>
  <c r="AA47" i="15"/>
  <c r="AG9" i="15"/>
  <c r="AK9" i="15" s="1"/>
  <c r="AG13" i="15"/>
  <c r="AK13" i="15" s="1"/>
  <c r="AG20" i="15"/>
  <c r="AK20" i="15" s="1"/>
  <c r="AG24" i="15"/>
  <c r="AK24" i="15" s="1"/>
  <c r="AG31" i="15"/>
  <c r="AK31" i="15" s="1"/>
  <c r="AG35" i="15"/>
  <c r="AK35" i="15" s="1"/>
  <c r="AG42" i="15"/>
  <c r="AK42" i="15" s="1"/>
  <c r="AG46" i="15"/>
  <c r="AK46" i="15" s="1"/>
  <c r="AH10" i="15"/>
  <c r="AL10" i="15" s="1"/>
  <c r="AA26" i="15"/>
  <c r="AH21" i="15"/>
  <c r="AL21" i="15" s="1"/>
  <c r="AH25" i="15"/>
  <c r="AL25" i="15" s="1"/>
  <c r="AH32" i="15"/>
  <c r="AL32" i="15" s="1"/>
  <c r="AH36" i="15"/>
  <c r="AL36" i="15" s="1"/>
  <c r="AH43" i="15"/>
  <c r="AL43" i="15" s="1"/>
  <c r="AB38" i="15"/>
  <c r="AC47" i="15"/>
  <c r="AG12" i="15"/>
  <c r="AK12" i="15" s="1"/>
  <c r="AG30" i="15"/>
  <c r="AK30" i="15" s="1"/>
  <c r="AG45" i="15"/>
  <c r="AK45" i="15" s="1"/>
  <c r="AH13" i="15"/>
  <c r="AL13" i="15" s="1"/>
  <c r="AH24" i="15"/>
  <c r="AL24" i="15" s="1"/>
  <c r="AH42" i="15"/>
  <c r="AL42" i="15" s="1"/>
  <c r="AG43" i="15"/>
  <c r="AK43" i="15" s="1"/>
  <c r="AH7" i="15"/>
  <c r="AL7" i="15" s="1"/>
  <c r="AH11" i="15"/>
  <c r="AL11" i="15" s="1"/>
  <c r="AH18" i="15"/>
  <c r="AL18" i="15" s="1"/>
  <c r="AH22" i="15"/>
  <c r="AL22" i="15" s="1"/>
  <c r="AH29" i="15"/>
  <c r="AL29" i="15" s="1"/>
  <c r="AH33" i="15"/>
  <c r="AL33" i="15" s="1"/>
  <c r="AH37" i="15"/>
  <c r="AL37" i="15" s="1"/>
  <c r="AH44" i="15"/>
  <c r="AL44" i="15" s="1"/>
  <c r="T49" i="15"/>
  <c r="AG47" i="15"/>
  <c r="AK41" i="15"/>
  <c r="AG14" i="15"/>
  <c r="AK7" i="15"/>
  <c r="AK18" i="15"/>
  <c r="AL41" i="15"/>
  <c r="AA14" i="15"/>
  <c r="AA49" i="15" s="1"/>
  <c r="AC38" i="15"/>
  <c r="AC49" i="15" s="1"/>
  <c r="Z38" i="15"/>
  <c r="AH17" i="15"/>
  <c r="AH6" i="15"/>
  <c r="Z26" i="15"/>
  <c r="Z47" i="15"/>
  <c r="AG29" i="15"/>
  <c r="Z14" i="15"/>
  <c r="R49" i="15"/>
  <c r="V49" i="15"/>
  <c r="W49" i="15"/>
  <c r="S49" i="15"/>
  <c r="U49" i="15"/>
  <c r="N28" i="14"/>
  <c r="N29" i="14"/>
  <c r="N30" i="14"/>
  <c r="N31" i="14"/>
  <c r="N32" i="14"/>
  <c r="N33" i="14"/>
  <c r="N34" i="14"/>
  <c r="L28" i="14"/>
  <c r="L29" i="14"/>
  <c r="L30" i="14"/>
  <c r="L31" i="14"/>
  <c r="L32" i="14"/>
  <c r="L33" i="14"/>
  <c r="L34" i="14"/>
  <c r="C28" i="14"/>
  <c r="C29" i="14"/>
  <c r="C30" i="14"/>
  <c r="C31" i="14"/>
  <c r="C32" i="14"/>
  <c r="C33" i="14"/>
  <c r="C34" i="14"/>
  <c r="N27" i="14"/>
  <c r="L27" i="14"/>
  <c r="C27" i="14"/>
  <c r="I47" i="15"/>
  <c r="H47" i="15"/>
  <c r="G47" i="15"/>
  <c r="F47" i="15"/>
  <c r="E47" i="15"/>
  <c r="I38" i="15"/>
  <c r="H38" i="15"/>
  <c r="G38" i="15"/>
  <c r="F38" i="15"/>
  <c r="E38" i="15"/>
  <c r="D38" i="15"/>
  <c r="I26" i="15"/>
  <c r="H26" i="15"/>
  <c r="G26" i="15"/>
  <c r="F26" i="15"/>
  <c r="E26" i="15"/>
  <c r="I14" i="15"/>
  <c r="H14" i="15"/>
  <c r="G14" i="15"/>
  <c r="F14" i="15"/>
  <c r="E14" i="15"/>
  <c r="O46" i="15"/>
  <c r="O45" i="15"/>
  <c r="O44" i="15"/>
  <c r="O43" i="15"/>
  <c r="O42" i="15"/>
  <c r="O41" i="15"/>
  <c r="O37" i="15"/>
  <c r="O36" i="15"/>
  <c r="O35" i="15"/>
  <c r="O34" i="15"/>
  <c r="O33" i="15"/>
  <c r="O32" i="15"/>
  <c r="O31" i="15"/>
  <c r="O30" i="15"/>
  <c r="O29" i="15"/>
  <c r="O25" i="15"/>
  <c r="O24" i="15"/>
  <c r="O23" i="15"/>
  <c r="O22" i="15"/>
  <c r="O21" i="15"/>
  <c r="O20" i="15"/>
  <c r="O19" i="15"/>
  <c r="O18" i="15"/>
  <c r="O17" i="15"/>
  <c r="O13" i="15"/>
  <c r="O12" i="15"/>
  <c r="O11" i="15"/>
  <c r="O10" i="15"/>
  <c r="O9" i="15"/>
  <c r="O8" i="15"/>
  <c r="O7" i="15"/>
  <c r="N46" i="15"/>
  <c r="N45" i="15"/>
  <c r="N44" i="15"/>
  <c r="N43" i="15"/>
  <c r="N42" i="15"/>
  <c r="N41" i="15"/>
  <c r="N37" i="15"/>
  <c r="N36" i="15"/>
  <c r="N35" i="15"/>
  <c r="N34" i="15"/>
  <c r="N33" i="15"/>
  <c r="N32" i="15"/>
  <c r="N31" i="15"/>
  <c r="N30" i="15"/>
  <c r="N29" i="15"/>
  <c r="N25" i="15"/>
  <c r="N24" i="15"/>
  <c r="N23" i="15"/>
  <c r="N22" i="15"/>
  <c r="N21" i="15"/>
  <c r="N20" i="15"/>
  <c r="N19" i="15"/>
  <c r="N18" i="15"/>
  <c r="N17" i="15"/>
  <c r="N13" i="15"/>
  <c r="N12" i="15"/>
  <c r="N11" i="15"/>
  <c r="N10" i="15"/>
  <c r="N9" i="15"/>
  <c r="N8" i="15"/>
  <c r="N7" i="15"/>
  <c r="M46" i="15"/>
  <c r="M45" i="15"/>
  <c r="M44" i="15"/>
  <c r="M43" i="15"/>
  <c r="M42" i="15"/>
  <c r="M41" i="15"/>
  <c r="M37" i="15"/>
  <c r="M36" i="15"/>
  <c r="M35" i="15"/>
  <c r="M34" i="15"/>
  <c r="M33" i="15"/>
  <c r="M32" i="15"/>
  <c r="M31" i="15"/>
  <c r="M30" i="15"/>
  <c r="M29" i="15"/>
  <c r="M25" i="15"/>
  <c r="M24" i="15"/>
  <c r="M23" i="15"/>
  <c r="M22" i="15"/>
  <c r="M21" i="15"/>
  <c r="M20" i="15"/>
  <c r="M19" i="15"/>
  <c r="M18" i="15"/>
  <c r="M17" i="15"/>
  <c r="M13" i="15"/>
  <c r="M12" i="15"/>
  <c r="M11" i="15"/>
  <c r="M10" i="15"/>
  <c r="M9" i="15"/>
  <c r="M8" i="15"/>
  <c r="M7" i="15"/>
  <c r="L46" i="15"/>
  <c r="L45" i="15"/>
  <c r="L44" i="15"/>
  <c r="L43" i="15"/>
  <c r="L42" i="15"/>
  <c r="L41" i="15"/>
  <c r="L37" i="15"/>
  <c r="L36" i="15"/>
  <c r="L35" i="15"/>
  <c r="L34" i="15"/>
  <c r="L33" i="15"/>
  <c r="L32" i="15"/>
  <c r="L31" i="15"/>
  <c r="L30" i="15"/>
  <c r="L29" i="15"/>
  <c r="L25" i="15"/>
  <c r="L24" i="15"/>
  <c r="L23" i="15"/>
  <c r="L22" i="15"/>
  <c r="L21" i="15"/>
  <c r="L20" i="15"/>
  <c r="L19" i="15"/>
  <c r="L18" i="15"/>
  <c r="L17" i="15"/>
  <c r="L13" i="15"/>
  <c r="L12" i="15"/>
  <c r="L11" i="15"/>
  <c r="L10" i="15"/>
  <c r="L9" i="15"/>
  <c r="L8" i="15"/>
  <c r="L7" i="15"/>
  <c r="O6" i="15"/>
  <c r="N6" i="15"/>
  <c r="M6" i="15"/>
  <c r="L6" i="15"/>
  <c r="D47" i="15"/>
  <c r="D26" i="15"/>
  <c r="D14" i="15"/>
  <c r="B22" i="14"/>
  <c r="L25" i="3"/>
  <c r="C25" i="3"/>
  <c r="H38" i="4"/>
  <c r="H38" i="6"/>
  <c r="G38" i="4"/>
  <c r="G38" i="6"/>
  <c r="H37" i="4"/>
  <c r="H37" i="6"/>
  <c r="G37" i="4"/>
  <c r="G37" i="6"/>
  <c r="B19" i="9"/>
  <c r="AG26" i="15" l="1"/>
  <c r="L47" i="15"/>
  <c r="N14" i="15"/>
  <c r="O47" i="15"/>
  <c r="O14" i="15"/>
  <c r="L26" i="15"/>
  <c r="M14" i="15"/>
  <c r="M38" i="15"/>
  <c r="N47" i="15"/>
  <c r="AL6" i="15"/>
  <c r="N26" i="15"/>
  <c r="L14" i="15"/>
  <c r="L38" i="15"/>
  <c r="M47" i="15"/>
  <c r="O26" i="15"/>
  <c r="E49" i="15"/>
  <c r="I49" i="15"/>
  <c r="F49" i="15"/>
  <c r="AG38" i="15"/>
  <c r="AG49" i="15" s="1"/>
  <c r="AK29" i="15"/>
  <c r="AL17" i="15"/>
  <c r="M26" i="15"/>
  <c r="N38" i="15"/>
  <c r="O38" i="15"/>
  <c r="Z49" i="15"/>
  <c r="D49" i="15"/>
  <c r="G49" i="15"/>
  <c r="H49" i="15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4" i="14"/>
  <c r="B23" i="14"/>
  <c r="B21" i="14"/>
  <c r="B20" i="14"/>
  <c r="B19" i="14"/>
  <c r="B18" i="14"/>
  <c r="B17" i="14"/>
  <c r="O49" i="15" l="1"/>
  <c r="M49" i="15"/>
  <c r="N49" i="15"/>
  <c r="L49" i="15"/>
  <c r="B25" i="14"/>
  <c r="T25" i="13"/>
  <c r="S25" i="13"/>
  <c r="R25" i="13"/>
  <c r="Q25" i="13"/>
  <c r="P25" i="13"/>
  <c r="O25" i="13"/>
  <c r="N25" i="13"/>
  <c r="M25" i="13"/>
  <c r="L25" i="13"/>
  <c r="K25" i="13"/>
  <c r="K27" i="13" s="1"/>
  <c r="J25" i="13"/>
  <c r="I25" i="13"/>
  <c r="H25" i="13"/>
  <c r="H27" i="13" s="1"/>
  <c r="G25" i="13"/>
  <c r="G27" i="13" s="1"/>
  <c r="F25" i="13"/>
  <c r="E25" i="13"/>
  <c r="D25" i="13"/>
  <c r="C25" i="13"/>
  <c r="B24" i="13"/>
  <c r="B23" i="13"/>
  <c r="B22" i="13"/>
  <c r="B21" i="13"/>
  <c r="B20" i="13"/>
  <c r="B19" i="13"/>
  <c r="B18" i="13"/>
  <c r="B17" i="13"/>
  <c r="J27" i="13" l="1"/>
  <c r="H37" i="13"/>
  <c r="G38" i="13"/>
  <c r="G37" i="13"/>
  <c r="G32" i="13"/>
  <c r="B25" i="13"/>
  <c r="T25" i="12"/>
  <c r="S25" i="12"/>
  <c r="R25" i="12"/>
  <c r="Q25" i="12"/>
  <c r="P25" i="12"/>
  <c r="O25" i="12"/>
  <c r="N25" i="12"/>
  <c r="M25" i="12"/>
  <c r="L25" i="12"/>
  <c r="K25" i="12"/>
  <c r="K27" i="12" s="1"/>
  <c r="J25" i="12"/>
  <c r="J27" i="12" s="1"/>
  <c r="I25" i="12"/>
  <c r="H25" i="12"/>
  <c r="G25" i="12"/>
  <c r="F25" i="12"/>
  <c r="E25" i="12"/>
  <c r="D25" i="12"/>
  <c r="C25" i="12"/>
  <c r="B24" i="12"/>
  <c r="B23" i="12"/>
  <c r="B22" i="12"/>
  <c r="B21" i="12"/>
  <c r="B20" i="12"/>
  <c r="B19" i="12"/>
  <c r="B18" i="12"/>
  <c r="B17" i="12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H27" i="11" s="1"/>
  <c r="G25" i="11"/>
  <c r="F25" i="11"/>
  <c r="E25" i="11"/>
  <c r="D25" i="11"/>
  <c r="C25" i="11"/>
  <c r="B24" i="11"/>
  <c r="B23" i="11"/>
  <c r="B22" i="11"/>
  <c r="B21" i="11"/>
  <c r="B20" i="11"/>
  <c r="B19" i="11"/>
  <c r="B18" i="11"/>
  <c r="B17" i="11"/>
  <c r="T25" i="10"/>
  <c r="S25" i="10"/>
  <c r="R25" i="10"/>
  <c r="Q25" i="10"/>
  <c r="P25" i="10"/>
  <c r="O25" i="10"/>
  <c r="N25" i="10"/>
  <c r="M25" i="10"/>
  <c r="L25" i="10"/>
  <c r="K25" i="10"/>
  <c r="K27" i="10" s="1"/>
  <c r="J25" i="10"/>
  <c r="J27" i="10" s="1"/>
  <c r="I25" i="10"/>
  <c r="H25" i="10"/>
  <c r="G25" i="10"/>
  <c r="F25" i="10"/>
  <c r="E25" i="10"/>
  <c r="D25" i="10"/>
  <c r="C25" i="10"/>
  <c r="B24" i="10"/>
  <c r="B23" i="10"/>
  <c r="B22" i="10"/>
  <c r="B21" i="10"/>
  <c r="B20" i="10"/>
  <c r="B19" i="10"/>
  <c r="B18" i="10"/>
  <c r="B17" i="10"/>
  <c r="H37" i="10" l="1"/>
  <c r="G27" i="10"/>
  <c r="H27" i="12"/>
  <c r="H28" i="12" s="1"/>
  <c r="H32" i="12" s="1"/>
  <c r="G27" i="11"/>
  <c r="K27" i="11"/>
  <c r="G38" i="11"/>
  <c r="H29" i="11"/>
  <c r="H38" i="10"/>
  <c r="G27" i="12"/>
  <c r="G28" i="12" s="1"/>
  <c r="G32" i="12" s="1"/>
  <c r="K28" i="12"/>
  <c r="H33" i="12" s="1"/>
  <c r="H27" i="10"/>
  <c r="J27" i="11"/>
  <c r="H32" i="13"/>
  <c r="H38" i="13"/>
  <c r="B25" i="12"/>
  <c r="B25" i="11"/>
  <c r="H38" i="12"/>
  <c r="G38" i="12"/>
  <c r="H37" i="12"/>
  <c r="B25" i="10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H27" i="9" s="1"/>
  <c r="G25" i="9"/>
  <c r="F25" i="9"/>
  <c r="E25" i="9"/>
  <c r="D25" i="9"/>
  <c r="C25" i="9"/>
  <c r="B24" i="9"/>
  <c r="B23" i="9"/>
  <c r="B22" i="9"/>
  <c r="B21" i="9"/>
  <c r="B20" i="9"/>
  <c r="B18" i="9"/>
  <c r="B17" i="9"/>
  <c r="H38" i="11" l="1"/>
  <c r="K29" i="11"/>
  <c r="H30" i="11" s="1"/>
  <c r="J27" i="9"/>
  <c r="G37" i="12"/>
  <c r="H37" i="11"/>
  <c r="J29" i="11"/>
  <c r="G30" i="11" s="1"/>
  <c r="J28" i="12"/>
  <c r="G33" i="12" s="1"/>
  <c r="G29" i="11"/>
  <c r="G37" i="11"/>
  <c r="G27" i="9"/>
  <c r="K27" i="9"/>
  <c r="G38" i="10"/>
  <c r="H29" i="10"/>
  <c r="G37" i="10"/>
  <c r="G29" i="10"/>
  <c r="G38" i="9"/>
  <c r="B25" i="9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H27" i="8" s="1"/>
  <c r="H29" i="9" s="1"/>
  <c r="G25" i="8"/>
  <c r="F25" i="8"/>
  <c r="E25" i="8"/>
  <c r="D25" i="8"/>
  <c r="C25" i="8"/>
  <c r="B24" i="8"/>
  <c r="B23" i="8"/>
  <c r="B22" i="8"/>
  <c r="B21" i="8"/>
  <c r="B20" i="8"/>
  <c r="B19" i="8"/>
  <c r="B18" i="8"/>
  <c r="B17" i="8"/>
  <c r="H37" i="9" l="1"/>
  <c r="J29" i="10"/>
  <c r="G30" i="10" s="1"/>
  <c r="G37" i="9"/>
  <c r="J27" i="8"/>
  <c r="G27" i="8"/>
  <c r="K27" i="8"/>
  <c r="G38" i="8"/>
  <c r="H32" i="8"/>
  <c r="H38" i="9"/>
  <c r="K29" i="9"/>
  <c r="H30" i="9" s="1"/>
  <c r="K29" i="10"/>
  <c r="H30" i="10" s="1"/>
  <c r="B25" i="8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H28" i="6" s="1"/>
  <c r="G25" i="6"/>
  <c r="F25" i="6"/>
  <c r="E25" i="6"/>
  <c r="D25" i="6"/>
  <c r="C25" i="6"/>
  <c r="B24" i="6"/>
  <c r="B23" i="6"/>
  <c r="B22" i="6"/>
  <c r="B21" i="6"/>
  <c r="B20" i="6"/>
  <c r="B19" i="6"/>
  <c r="B18" i="6"/>
  <c r="B17" i="6"/>
  <c r="H29" i="13" l="1"/>
  <c r="G37" i="8"/>
  <c r="G32" i="8"/>
  <c r="G33" i="8"/>
  <c r="H37" i="8"/>
  <c r="J29" i="9"/>
  <c r="G30" i="9" s="1"/>
  <c r="J28" i="6"/>
  <c r="G29" i="9"/>
  <c r="G28" i="6"/>
  <c r="K28" i="6"/>
  <c r="H33" i="8"/>
  <c r="H38" i="8"/>
  <c r="B25" i="6"/>
  <c r="K29" i="13" l="1"/>
  <c r="H30" i="13" s="1"/>
  <c r="G29" i="13"/>
  <c r="J29" i="13"/>
  <c r="G30" i="13" s="1"/>
  <c r="C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B24" i="4"/>
  <c r="B23" i="4"/>
  <c r="B22" i="4"/>
  <c r="B21" i="4"/>
  <c r="B20" i="4"/>
  <c r="B19" i="4"/>
  <c r="B18" i="4"/>
  <c r="B17" i="4"/>
  <c r="E25" i="3"/>
  <c r="D25" i="3"/>
  <c r="B17" i="3"/>
  <c r="T25" i="3"/>
  <c r="S25" i="3"/>
  <c r="R25" i="3"/>
  <c r="Q25" i="3"/>
  <c r="P25" i="3"/>
  <c r="O25" i="3"/>
  <c r="N25" i="3"/>
  <c r="M25" i="3"/>
  <c r="K25" i="3"/>
  <c r="J25" i="3"/>
  <c r="I25" i="3"/>
  <c r="H25" i="3"/>
  <c r="H27" i="3" s="1"/>
  <c r="G25" i="3"/>
  <c r="F25" i="3"/>
  <c r="B24" i="3"/>
  <c r="B23" i="3"/>
  <c r="B22" i="3"/>
  <c r="B21" i="3"/>
  <c r="B20" i="3"/>
  <c r="B19" i="3"/>
  <c r="B18" i="3"/>
  <c r="I29" i="2"/>
  <c r="R25" i="2"/>
  <c r="L25" i="2"/>
  <c r="H25" i="2"/>
  <c r="C25" i="2"/>
  <c r="T25" i="2"/>
  <c r="S25" i="2"/>
  <c r="Q25" i="2"/>
  <c r="P25" i="2"/>
  <c r="O25" i="2"/>
  <c r="N25" i="2"/>
  <c r="M25" i="2"/>
  <c r="K25" i="2"/>
  <c r="J25" i="2"/>
  <c r="I25" i="2"/>
  <c r="G25" i="2"/>
  <c r="F25" i="2"/>
  <c r="E25" i="2"/>
  <c r="D25" i="2"/>
  <c r="B24" i="2"/>
  <c r="B23" i="2"/>
  <c r="B22" i="2"/>
  <c r="B21" i="2"/>
  <c r="B20" i="2"/>
  <c r="B19" i="2"/>
  <c r="B18" i="2"/>
  <c r="B17" i="2"/>
  <c r="B24" i="1"/>
  <c r="B19" i="1"/>
  <c r="B20" i="1"/>
  <c r="B21" i="1"/>
  <c r="B22" i="1"/>
  <c r="B23" i="1"/>
  <c r="B18" i="1"/>
  <c r="B17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J27" i="1" l="1"/>
  <c r="J28" i="4"/>
  <c r="G27" i="1"/>
  <c r="G37" i="1" s="1"/>
  <c r="K33" i="3"/>
  <c r="K38" i="3" s="1"/>
  <c r="H27" i="1"/>
  <c r="G27" i="2"/>
  <c r="H27" i="2"/>
  <c r="G27" i="3"/>
  <c r="K27" i="3"/>
  <c r="H28" i="4"/>
  <c r="H28" i="3"/>
  <c r="J27" i="2"/>
  <c r="K27" i="1"/>
  <c r="K27" i="2"/>
  <c r="J33" i="3"/>
  <c r="J38" i="3" s="1"/>
  <c r="J27" i="3"/>
  <c r="J28" i="3" s="1"/>
  <c r="G29" i="3" s="1"/>
  <c r="G28" i="4"/>
  <c r="K28" i="4"/>
  <c r="B25" i="3"/>
  <c r="B25" i="1"/>
  <c r="B25" i="2"/>
  <c r="H37" i="1"/>
  <c r="B25" i="4"/>
  <c r="G38" i="1"/>
  <c r="H38" i="1"/>
  <c r="H29" i="4" l="1"/>
  <c r="H29" i="6"/>
  <c r="J29" i="4"/>
  <c r="G30" i="4" s="1"/>
  <c r="J29" i="6"/>
  <c r="G30" i="6" s="1"/>
  <c r="G28" i="3"/>
  <c r="G28" i="2"/>
  <c r="G28" i="1"/>
  <c r="K29" i="4"/>
  <c r="H30" i="4" s="1"/>
  <c r="K29" i="6"/>
  <c r="H30" i="6" s="1"/>
  <c r="G29" i="2"/>
  <c r="G37" i="2"/>
  <c r="G29" i="4"/>
  <c r="G29" i="6"/>
  <c r="K28" i="2"/>
  <c r="K29" i="2" s="1"/>
  <c r="H30" i="2" s="1"/>
  <c r="K28" i="1"/>
  <c r="H29" i="1" s="1"/>
  <c r="K28" i="3"/>
  <c r="H29" i="3" s="1"/>
  <c r="H28" i="2"/>
  <c r="H28" i="1"/>
  <c r="J28" i="1"/>
  <c r="G29" i="1" s="1"/>
  <c r="J28" i="2"/>
  <c r="J29" i="2"/>
  <c r="G30" i="2" s="1"/>
  <c r="H37" i="2"/>
  <c r="H38" i="2"/>
  <c r="G38" i="2"/>
  <c r="H29" i="2"/>
</calcChain>
</file>

<file path=xl/sharedStrings.xml><?xml version="1.0" encoding="utf-8"?>
<sst xmlns="http://schemas.openxmlformats.org/spreadsheetml/2006/main" count="742" uniqueCount="75">
  <si>
    <t xml:space="preserve">SYNTHESE DE LA BASE DE DONNEES </t>
  </si>
  <si>
    <t xml:space="preserve">Page 1/4  Etat : 114   </t>
  </si>
  <si>
    <t>SITUATION ARRETEE AU MOIS DE :</t>
  </si>
  <si>
    <t>Juin</t>
  </si>
  <si>
    <t>STATISTIQUES BT/BP</t>
  </si>
  <si>
    <t>Direction De Distribution:</t>
  </si>
  <si>
    <t>Date de traitement :</t>
  </si>
  <si>
    <t>ABONNES</t>
  </si>
  <si>
    <t>Abonnés  Ordinaires</t>
  </si>
  <si>
    <t>Abonnés  FSM</t>
  </si>
  <si>
    <t>Abonnés Ménages</t>
  </si>
  <si>
    <t>Abonnés Non Ménages</t>
  </si>
  <si>
    <t>Agence</t>
  </si>
  <si>
    <t>TOTAL</t>
  </si>
  <si>
    <t>Mixtes</t>
  </si>
  <si>
    <t>Elec</t>
  </si>
  <si>
    <t>Gaz</t>
  </si>
  <si>
    <t>ADM</t>
  </si>
  <si>
    <t>FRM</t>
  </si>
  <si>
    <t>Usage propres</t>
  </si>
  <si>
    <t>TOT</t>
  </si>
  <si>
    <t>DIR DIST Belouizdad</t>
  </si>
  <si>
    <t>Juillet</t>
  </si>
  <si>
    <t>Aout</t>
  </si>
  <si>
    <t>Septembre</t>
  </si>
  <si>
    <t>Octobre</t>
  </si>
  <si>
    <t>Janvier</t>
  </si>
  <si>
    <t>Février</t>
  </si>
  <si>
    <t>Mars</t>
  </si>
  <si>
    <t>Avril</t>
  </si>
  <si>
    <t>Mai</t>
  </si>
  <si>
    <t>Décembre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</si>
  <si>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</si>
  <si>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</si>
  <si>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</si>
  <si>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</si>
  <si>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</si>
  <si>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</si>
  <si>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</si>
  <si>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</si>
  <si>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</si>
  <si>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</si>
  <si>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</si>
  <si>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</si>
  <si>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</si>
  <si>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</si>
  <si>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</si>
  <si>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</si>
  <si>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</si>
  <si>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</si>
  <si>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541</t>
  </si>
  <si>
    <t>542</t>
  </si>
  <si>
    <t>543</t>
  </si>
  <si>
    <t>544</t>
  </si>
  <si>
    <t>545</t>
  </si>
  <si>
    <t>546</t>
  </si>
  <si>
    <t>Ménages ELEC</t>
  </si>
  <si>
    <t>Ménages GAZ</t>
  </si>
  <si>
    <t>Non ménages ELEC</t>
  </si>
  <si>
    <t>Non ménages GAZ</t>
  </si>
  <si>
    <t>SDA</t>
  </si>
  <si>
    <t>DD.BELOUIZDAD</t>
  </si>
  <si>
    <t>DD.BOLOGHINE</t>
  </si>
  <si>
    <t>DD.EL HARRACH</t>
  </si>
  <si>
    <t>DD.GUE DE CONSTANTINE</t>
  </si>
  <si>
    <t>AO ELEC</t>
  </si>
  <si>
    <t>AO GAZ</t>
  </si>
  <si>
    <t>FSM ELEC</t>
  </si>
  <si>
    <t>FSM GAZ</t>
  </si>
  <si>
    <t>AO</t>
  </si>
  <si>
    <t>FSM</t>
  </si>
  <si>
    <t xml:space="preserve">TOTAL ABONNES </t>
  </si>
  <si>
    <t>ABONNES ELEC</t>
  </si>
  <si>
    <t xml:space="preserve"> ABONNES GAZ</t>
  </si>
  <si>
    <t>NOMBRE D'ABONNES MENAGES ET NON MENAGES DE LA SDA AU 31/12/2016 PAR DD ET PAR AGENCES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</si>
</sst>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dd&quot;/&quot;mm&quot;/&quot;yyyy"/>
  </numFmts>
  <fonts count="23" x14ac:knownFonts="1">
    <font>
      <sz val="11"/>
      <color theme="1"/>
      <name val="Calibri"/>
      <family val="2"/>
      <scheme val="minor"/>
    </font>
    <font>
      <b/>
      <sz val="10.7"/>
      <color indexed="8"/>
      <name val="Arial"/>
      <family val="2"/>
    </font>
    <font>
      <sz val="9"/>
      <color indexed="8"/>
      <name val="Arial"/>
      <family val="2"/>
    </font>
    <font>
      <sz val="9.9499999999999993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b/>
      <sz val="8.0500000000000007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MS Sans Serif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MS Sans Serif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2"/>
      </left>
      <right style="thick">
        <color indexed="62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2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 style="thick">
        <color indexed="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2"/>
      </left>
      <right style="thick">
        <color indexed="62"/>
      </right>
      <top style="thin">
        <color indexed="64"/>
      </top>
      <bottom style="thick">
        <color indexed="62"/>
      </bottom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 style="thin">
        <color indexed="64"/>
      </right>
      <top style="thick">
        <color indexed="62"/>
      </top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ck">
        <color indexed="62"/>
      </top>
      <bottom style="thick">
        <color indexed="62"/>
      </bottom>
      <diagonal/>
    </border>
    <border>
      <left style="thin">
        <color indexed="64"/>
      </left>
      <right style="thick">
        <color indexed="64"/>
      </right>
      <top style="thick">
        <color indexed="62"/>
      </top>
      <bottom style="thick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2"/>
      </top>
      <bottom style="thick">
        <color indexed="62"/>
      </bottom>
      <diagonal/>
    </border>
    <border>
      <left style="thin">
        <color indexed="64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 applyProtection="1">
      <alignment horizontal="center" vertical="center"/>
    </xf>
    <xf numFmtId="0" fontId="7" fillId="2" borderId="4" xfId="0" applyNumberFormat="1" applyFont="1" applyFill="1" applyBorder="1" applyAlignment="1" applyProtection="1">
      <alignment horizontal="center" vertical="center"/>
    </xf>
    <xf numFmtId="0" fontId="7" fillId="2" borderId="5" xfId="0" applyNumberFormat="1" applyFont="1" applyFill="1" applyBorder="1" applyAlignment="1" applyProtection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9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9" fillId="2" borderId="12" xfId="0" applyNumberFormat="1" applyFont="1" applyFill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16" xfId="0" applyNumberFormat="1" applyFont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3" fontId="9" fillId="2" borderId="19" xfId="0" applyNumberFormat="1" applyFont="1" applyFill="1" applyBorder="1" applyAlignment="1">
      <alignment horizontal="center" vertical="center"/>
    </xf>
    <xf numFmtId="3" fontId="9" fillId="2" borderId="20" xfId="0" applyNumberFormat="1" applyFont="1" applyFill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center" vertical="center"/>
    </xf>
    <xf numFmtId="3" fontId="9" fillId="2" borderId="22" xfId="0" applyNumberFormat="1" applyFont="1" applyFill="1" applyBorder="1" applyAlignment="1">
      <alignment horizontal="center" vertical="center"/>
    </xf>
    <xf numFmtId="3" fontId="9" fillId="2" borderId="23" xfId="0" applyNumberFormat="1" applyFont="1" applyFill="1" applyBorder="1" applyAlignment="1">
      <alignment horizontal="center" vertical="center"/>
    </xf>
    <xf numFmtId="3" fontId="9" fillId="2" borderId="24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9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3" fontId="1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2" borderId="0" xfId="0" applyFont="1" applyFill="1" applyBorder="1" applyAlignment="1">
      <alignment horizontal="centerContinuous" vertical="center"/>
    </xf>
    <xf numFmtId="0" fontId="0" fillId="0" borderId="0" xfId="0" applyBorder="1"/>
    <xf numFmtId="0" fontId="11" fillId="2" borderId="32" xfId="0" applyFont="1" applyFill="1" applyBorder="1" applyAlignment="1">
      <alignment horizontal="centerContinuous" vertical="center"/>
    </xf>
    <xf numFmtId="0" fontId="11" fillId="2" borderId="33" xfId="0" applyFont="1" applyFill="1" applyBorder="1" applyAlignment="1">
      <alignment horizontal="centerContinuous" vertical="center"/>
    </xf>
    <xf numFmtId="0" fontId="15" fillId="2" borderId="25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11" fillId="2" borderId="37" xfId="0" applyFont="1" applyFill="1" applyBorder="1" applyAlignment="1">
      <alignment horizontal="centerContinuous" vertical="center"/>
    </xf>
    <xf numFmtId="0" fontId="16" fillId="2" borderId="25" xfId="0" applyNumberFormat="1" applyFont="1" applyFill="1" applyBorder="1" applyAlignment="1" applyProtection="1">
      <alignment horizontal="center" vertical="center"/>
    </xf>
    <xf numFmtId="0" fontId="16" fillId="2" borderId="36" xfId="0" applyNumberFormat="1" applyFont="1" applyFill="1" applyBorder="1" applyAlignment="1" applyProtection="1">
      <alignment horizontal="center" vertical="center"/>
    </xf>
    <xf numFmtId="0" fontId="11" fillId="2" borderId="29" xfId="0" applyFont="1" applyFill="1" applyBorder="1" applyAlignment="1">
      <alignment horizontal="centerContinuous" vertical="center"/>
    </xf>
    <xf numFmtId="0" fontId="11" fillId="2" borderId="30" xfId="0" applyFont="1" applyFill="1" applyBorder="1" applyAlignment="1">
      <alignment horizontal="centerContinuous" vertical="center"/>
    </xf>
    <xf numFmtId="0" fontId="16" fillId="2" borderId="35" xfId="0" applyNumberFormat="1" applyFont="1" applyFill="1" applyBorder="1" applyAlignment="1" applyProtection="1">
      <alignment horizontal="center" vertical="center"/>
    </xf>
    <xf numFmtId="3" fontId="11" fillId="0" borderId="30" xfId="0" applyNumberFormat="1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2" fillId="2" borderId="36" xfId="0" applyNumberFormat="1" applyFont="1" applyFill="1" applyBorder="1" applyAlignment="1" applyProtection="1">
      <alignment horizontal="center" vertical="center"/>
    </xf>
    <xf numFmtId="0" fontId="12" fillId="2" borderId="25" xfId="0" applyNumberFormat="1" applyFont="1" applyFill="1" applyBorder="1" applyAlignment="1" applyProtection="1">
      <alignment horizontal="center" vertical="center"/>
    </xf>
    <xf numFmtId="0" fontId="12" fillId="2" borderId="35" xfId="0" applyNumberFormat="1" applyFont="1" applyFill="1" applyBorder="1" applyAlignment="1" applyProtection="1">
      <alignment horizontal="center" vertical="center"/>
    </xf>
    <xf numFmtId="0" fontId="18" fillId="0" borderId="0" xfId="0" applyFont="1" applyBorder="1"/>
    <xf numFmtId="0" fontId="19" fillId="2" borderId="25" xfId="0" applyFont="1" applyFill="1" applyBorder="1" applyAlignment="1">
      <alignment horizontal="center" vertical="center"/>
    </xf>
    <xf numFmtId="3" fontId="19" fillId="2" borderId="36" xfId="0" applyNumberFormat="1" applyFont="1" applyFill="1" applyBorder="1" applyAlignment="1">
      <alignment horizontal="center" vertical="center"/>
    </xf>
    <xf numFmtId="3" fontId="19" fillId="2" borderId="25" xfId="0" applyNumberFormat="1" applyFont="1" applyFill="1" applyBorder="1" applyAlignment="1">
      <alignment horizontal="center" vertical="center"/>
    </xf>
    <xf numFmtId="0" fontId="20" fillId="0" borderId="0" xfId="0" applyFont="1" applyBorder="1"/>
    <xf numFmtId="0" fontId="18" fillId="0" borderId="0" xfId="0" applyFont="1"/>
    <xf numFmtId="0" fontId="13" fillId="2" borderId="28" xfId="0" applyFont="1" applyFill="1" applyBorder="1" applyAlignment="1">
      <alignment horizontal="center" vertical="center"/>
    </xf>
    <xf numFmtId="3" fontId="13" fillId="2" borderId="34" xfId="0" applyNumberFormat="1" applyFont="1" applyFill="1" applyBorder="1" applyAlignment="1">
      <alignment horizontal="center" vertical="center"/>
    </xf>
    <xf numFmtId="3" fontId="13" fillId="2" borderId="28" xfId="0" applyNumberFormat="1" applyFont="1" applyFill="1" applyBorder="1" applyAlignment="1">
      <alignment horizontal="center" vertical="center"/>
    </xf>
    <xf numFmtId="3" fontId="13" fillId="2" borderId="31" xfId="0" applyNumberFormat="1" applyFont="1" applyFill="1" applyBorder="1" applyAlignment="1">
      <alignment horizontal="center" vertical="center"/>
    </xf>
    <xf numFmtId="9" fontId="0" fillId="0" borderId="0" xfId="1" applyFont="1"/>
    <xf numFmtId="9" fontId="0" fillId="3" borderId="0" xfId="1" applyFont="1" applyFill="1"/>
    <xf numFmtId="0" fontId="17" fillId="0" borderId="29" xfId="0" applyFont="1" applyBorder="1" applyAlignment="1">
      <alignment horizontal="center" vertical="center" textRotation="90"/>
    </xf>
    <xf numFmtId="0" fontId="17" fillId="0" borderId="30" xfId="0" applyFont="1" applyBorder="1" applyAlignment="1">
      <alignment horizontal="center" vertical="center" textRotation="90"/>
    </xf>
    <xf numFmtId="0" fontId="17" fillId="0" borderId="31" xfId="0" applyFont="1" applyBorder="1" applyAlignment="1">
      <alignment horizontal="center" vertical="center" textRotation="90"/>
    </xf>
    <xf numFmtId="0" fontId="19" fillId="0" borderId="27" xfId="0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19" fillId="0" borderId="27" xfId="0" applyNumberFormat="1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3" fontId="19" fillId="2" borderId="31" xfId="0" applyNumberFormat="1" applyFont="1" applyFill="1" applyBorder="1" applyAlignment="1">
      <alignment horizontal="center" vertical="center"/>
    </xf>
    <xf numFmtId="3" fontId="19" fillId="2" borderId="28" xfId="0" applyNumberFormat="1" applyFont="1" applyFill="1" applyBorder="1" applyAlignment="1">
      <alignment horizontal="center" vertical="center"/>
    </xf>
    <xf numFmtId="3" fontId="19" fillId="2" borderId="34" xfId="0" applyNumberFormat="1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3" fontId="21" fillId="2" borderId="36" xfId="0" applyNumberFormat="1" applyFont="1" applyFill="1" applyBorder="1" applyAlignment="1">
      <alignment horizontal="center" vertical="center"/>
    </xf>
    <xf numFmtId="3" fontId="21" fillId="2" borderId="25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542925</xdr:colOff>
      <xdr:row>7</xdr:row>
      <xdr:rowOff>57150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304925" cy="12382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6</xdr:row>
      <xdr:rowOff>104775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1239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6</xdr:row>
      <xdr:rowOff>66675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0858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6</xdr:row>
      <xdr:rowOff>28575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0477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542925</xdr:colOff>
      <xdr:row>7</xdr:row>
      <xdr:rowOff>19050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304925" cy="12382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542925</xdr:colOff>
      <xdr:row>6</xdr:row>
      <xdr:rowOff>171450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304925" cy="12001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542925</xdr:colOff>
      <xdr:row>6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304925" cy="11620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542925</xdr:colOff>
      <xdr:row>6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"/>
          <a:ext cx="1304925" cy="11620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7</xdr:row>
      <xdr:rowOff>66675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71450"/>
          <a:ext cx="1304925" cy="11049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7</xdr:row>
      <xdr:rowOff>28575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2382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6</xdr:row>
      <xdr:rowOff>180975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2001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1</xdr:col>
      <xdr:colOff>752475</xdr:colOff>
      <xdr:row>6</xdr:row>
      <xdr:rowOff>142875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1304925" cy="116205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13" zoomScale="110" zoomScaleNormal="110" workbookViewId="0">
      <selection activeCell="G37" sqref="G37:H37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26</v>
      </c>
      <c r="J7" s="6">
        <v>42370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17560</v>
      </c>
      <c r="C17" s="17">
        <v>11818</v>
      </c>
      <c r="D17" s="18">
        <v>5527</v>
      </c>
      <c r="E17" s="19">
        <v>215</v>
      </c>
      <c r="F17" s="20">
        <v>11728</v>
      </c>
      <c r="G17" s="18">
        <v>5328</v>
      </c>
      <c r="H17" s="19">
        <v>142</v>
      </c>
      <c r="I17" s="20">
        <v>90</v>
      </c>
      <c r="J17" s="18">
        <v>198</v>
      </c>
      <c r="K17" s="19">
        <v>73</v>
      </c>
      <c r="L17" s="20">
        <v>11050</v>
      </c>
      <c r="M17" s="18">
        <v>2994</v>
      </c>
      <c r="N17" s="19">
        <v>155</v>
      </c>
      <c r="O17" s="20">
        <v>376</v>
      </c>
      <c r="P17" s="18">
        <v>2537</v>
      </c>
      <c r="Q17" s="19">
        <v>62</v>
      </c>
      <c r="R17" s="20">
        <v>282</v>
      </c>
      <c r="S17" s="18">
        <v>71</v>
      </c>
      <c r="T17" s="19">
        <v>3</v>
      </c>
    </row>
    <row r="18" spans="1:20" x14ac:dyDescent="0.25">
      <c r="A18" s="21">
        <v>512</v>
      </c>
      <c r="B18" s="22">
        <f>+C18+D18+E18</f>
        <v>30488</v>
      </c>
      <c r="C18" s="23">
        <v>22228</v>
      </c>
      <c r="D18" s="24">
        <v>7823</v>
      </c>
      <c r="E18" s="25">
        <v>437</v>
      </c>
      <c r="F18" s="26">
        <v>22167</v>
      </c>
      <c r="G18" s="24">
        <v>7242</v>
      </c>
      <c r="H18" s="25">
        <v>379</v>
      </c>
      <c r="I18" s="26">
        <v>60</v>
      </c>
      <c r="J18" s="24">
        <v>581</v>
      </c>
      <c r="K18" s="25">
        <v>58</v>
      </c>
      <c r="L18" s="26">
        <v>21481</v>
      </c>
      <c r="M18" s="24">
        <v>4466</v>
      </c>
      <c r="N18" s="25">
        <v>379</v>
      </c>
      <c r="O18" s="26">
        <v>237</v>
      </c>
      <c r="P18" s="24">
        <v>3358</v>
      </c>
      <c r="Q18" s="25">
        <v>58</v>
      </c>
      <c r="R18" s="26">
        <v>608</v>
      </c>
      <c r="S18" s="24">
        <v>86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24072</v>
      </c>
      <c r="C19" s="23">
        <v>13914</v>
      </c>
      <c r="D19" s="24">
        <v>9868</v>
      </c>
      <c r="E19" s="25">
        <v>290</v>
      </c>
      <c r="F19" s="26">
        <v>13829</v>
      </c>
      <c r="G19" s="24">
        <v>9609</v>
      </c>
      <c r="H19" s="25">
        <v>257</v>
      </c>
      <c r="I19" s="26">
        <v>85</v>
      </c>
      <c r="J19" s="24">
        <v>259</v>
      </c>
      <c r="K19" s="25">
        <v>32</v>
      </c>
      <c r="L19" s="26">
        <v>13288</v>
      </c>
      <c r="M19" s="24">
        <v>7325</v>
      </c>
      <c r="N19" s="25">
        <v>247</v>
      </c>
      <c r="O19" s="26">
        <v>172</v>
      </c>
      <c r="P19" s="24">
        <v>2544</v>
      </c>
      <c r="Q19" s="25">
        <v>43</v>
      </c>
      <c r="R19" s="26">
        <v>322</v>
      </c>
      <c r="S19" s="24">
        <v>52</v>
      </c>
      <c r="T19" s="25">
        <v>1</v>
      </c>
    </row>
    <row r="20" spans="1:20" x14ac:dyDescent="0.25">
      <c r="A20" s="21">
        <v>514</v>
      </c>
      <c r="B20" s="22">
        <f t="shared" si="0"/>
        <v>27763</v>
      </c>
      <c r="C20" s="23">
        <v>20058</v>
      </c>
      <c r="D20" s="24">
        <v>7266</v>
      </c>
      <c r="E20" s="25">
        <v>439</v>
      </c>
      <c r="F20" s="26">
        <v>19930</v>
      </c>
      <c r="G20" s="24">
        <v>6781</v>
      </c>
      <c r="H20" s="25">
        <v>332</v>
      </c>
      <c r="I20" s="26">
        <v>127</v>
      </c>
      <c r="J20" s="24">
        <v>485</v>
      </c>
      <c r="K20" s="25">
        <v>107</v>
      </c>
      <c r="L20" s="26">
        <v>18874</v>
      </c>
      <c r="M20" s="24">
        <v>3163</v>
      </c>
      <c r="N20" s="25">
        <v>331</v>
      </c>
      <c r="O20" s="26">
        <v>1005</v>
      </c>
      <c r="P20" s="24">
        <v>4104</v>
      </c>
      <c r="Q20" s="25">
        <v>111</v>
      </c>
      <c r="R20" s="26">
        <v>536</v>
      </c>
      <c r="S20" s="24">
        <v>167</v>
      </c>
      <c r="T20" s="25">
        <v>4</v>
      </c>
    </row>
    <row r="21" spans="1:20" x14ac:dyDescent="0.25">
      <c r="A21" s="21">
        <v>515</v>
      </c>
      <c r="B21" s="22">
        <f t="shared" si="0"/>
        <v>26756</v>
      </c>
      <c r="C21" s="23">
        <v>20563</v>
      </c>
      <c r="D21" s="24">
        <v>5873</v>
      </c>
      <c r="E21" s="25">
        <v>320</v>
      </c>
      <c r="F21" s="26">
        <v>20438</v>
      </c>
      <c r="G21" s="24">
        <v>5413</v>
      </c>
      <c r="H21" s="25">
        <v>228</v>
      </c>
      <c r="I21" s="26">
        <v>125</v>
      </c>
      <c r="J21" s="24">
        <v>460</v>
      </c>
      <c r="K21" s="25">
        <v>91</v>
      </c>
      <c r="L21" s="26">
        <v>18746</v>
      </c>
      <c r="M21" s="24">
        <v>2207</v>
      </c>
      <c r="N21" s="25">
        <v>222</v>
      </c>
      <c r="O21" s="26">
        <v>1222</v>
      </c>
      <c r="P21" s="24">
        <v>3674</v>
      </c>
      <c r="Q21" s="25">
        <v>101</v>
      </c>
      <c r="R21" s="26">
        <v>471</v>
      </c>
      <c r="S21" s="24">
        <v>203</v>
      </c>
      <c r="T21" s="25">
        <v>1</v>
      </c>
    </row>
    <row r="22" spans="1:20" x14ac:dyDescent="0.25">
      <c r="A22" s="21">
        <v>516</v>
      </c>
      <c r="B22" s="22">
        <f t="shared" si="0"/>
        <v>19514</v>
      </c>
      <c r="C22" s="23">
        <v>12970</v>
      </c>
      <c r="D22" s="24">
        <v>5830</v>
      </c>
      <c r="E22" s="25">
        <v>714</v>
      </c>
      <c r="F22" s="26">
        <v>12866</v>
      </c>
      <c r="G22" s="24">
        <v>5465</v>
      </c>
      <c r="H22" s="25">
        <v>609</v>
      </c>
      <c r="I22" s="26">
        <v>99</v>
      </c>
      <c r="J22" s="24">
        <v>362</v>
      </c>
      <c r="K22" s="25">
        <v>103</v>
      </c>
      <c r="L22" s="26">
        <v>12453</v>
      </c>
      <c r="M22" s="24">
        <v>3599</v>
      </c>
      <c r="N22" s="25">
        <v>611</v>
      </c>
      <c r="O22" s="26">
        <v>174</v>
      </c>
      <c r="P22" s="24">
        <v>2234</v>
      </c>
      <c r="Q22" s="25">
        <v>104</v>
      </c>
      <c r="R22" s="26">
        <v>450</v>
      </c>
      <c r="S22" s="24">
        <v>75</v>
      </c>
      <c r="T22" s="25">
        <v>3</v>
      </c>
    </row>
    <row r="23" spans="1:20" x14ac:dyDescent="0.25">
      <c r="A23" s="21">
        <v>517</v>
      </c>
      <c r="B23" s="22">
        <f t="shared" si="0"/>
        <v>9873</v>
      </c>
      <c r="C23" s="23">
        <v>7092</v>
      </c>
      <c r="D23" s="24">
        <v>2662</v>
      </c>
      <c r="E23" s="25">
        <v>119</v>
      </c>
      <c r="F23" s="26">
        <v>7038</v>
      </c>
      <c r="G23" s="24">
        <v>2488</v>
      </c>
      <c r="H23" s="25">
        <v>78</v>
      </c>
      <c r="I23" s="26">
        <v>54</v>
      </c>
      <c r="J23" s="24">
        <v>174</v>
      </c>
      <c r="K23" s="25">
        <v>41</v>
      </c>
      <c r="L23" s="26">
        <v>6721</v>
      </c>
      <c r="M23" s="24">
        <v>1244</v>
      </c>
      <c r="N23" s="25">
        <v>72</v>
      </c>
      <c r="O23" s="26">
        <v>250</v>
      </c>
      <c r="P23" s="24">
        <v>1421</v>
      </c>
      <c r="Q23" s="25">
        <v>49</v>
      </c>
      <c r="R23" s="26">
        <v>201</v>
      </c>
      <c r="S23" s="24">
        <v>65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25317</v>
      </c>
      <c r="C24" s="23">
        <v>17286</v>
      </c>
      <c r="D24" s="24">
        <v>7484</v>
      </c>
      <c r="E24" s="25">
        <v>547</v>
      </c>
      <c r="F24" s="26">
        <v>17117</v>
      </c>
      <c r="G24" s="24">
        <v>7113</v>
      </c>
      <c r="H24" s="25">
        <v>488</v>
      </c>
      <c r="I24" s="26">
        <v>169</v>
      </c>
      <c r="J24" s="24">
        <v>371</v>
      </c>
      <c r="K24" s="25">
        <v>59</v>
      </c>
      <c r="L24" s="26">
        <v>16538</v>
      </c>
      <c r="M24" s="24">
        <v>3999</v>
      </c>
      <c r="N24" s="25">
        <v>485</v>
      </c>
      <c r="O24" s="26">
        <v>268</v>
      </c>
      <c r="P24" s="24">
        <v>3488</v>
      </c>
      <c r="Q24" s="25">
        <v>62</v>
      </c>
      <c r="R24" s="26">
        <v>502</v>
      </c>
      <c r="S24" s="24">
        <v>93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181343</v>
      </c>
      <c r="C25" s="30">
        <f t="shared" si="1"/>
        <v>125929</v>
      </c>
      <c r="D25" s="31">
        <f t="shared" si="1"/>
        <v>52333</v>
      </c>
      <c r="E25" s="32">
        <f t="shared" si="1"/>
        <v>3081</v>
      </c>
      <c r="F25" s="30">
        <f t="shared" si="1"/>
        <v>125113</v>
      </c>
      <c r="G25" s="31">
        <f t="shared" si="1"/>
        <v>49439</v>
      </c>
      <c r="H25" s="32">
        <f t="shared" si="1"/>
        <v>2513</v>
      </c>
      <c r="I25" s="30">
        <f t="shared" si="1"/>
        <v>809</v>
      </c>
      <c r="J25" s="31">
        <f t="shared" si="1"/>
        <v>2890</v>
      </c>
      <c r="K25" s="32">
        <f t="shared" si="1"/>
        <v>564</v>
      </c>
      <c r="L25" s="30">
        <f t="shared" si="1"/>
        <v>119151</v>
      </c>
      <c r="M25" s="31">
        <f t="shared" si="1"/>
        <v>28997</v>
      </c>
      <c r="N25" s="32">
        <f t="shared" si="1"/>
        <v>2502</v>
      </c>
      <c r="O25" s="33">
        <f t="shared" si="1"/>
        <v>3704</v>
      </c>
      <c r="P25" s="31">
        <f t="shared" si="1"/>
        <v>23360</v>
      </c>
      <c r="Q25" s="32">
        <f t="shared" si="1"/>
        <v>590</v>
      </c>
      <c r="R25" s="33">
        <f t="shared" si="1"/>
        <v>3372</v>
      </c>
      <c r="S25" s="31">
        <f t="shared" si="1"/>
        <v>812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174552</v>
      </c>
      <c r="H27" s="35">
        <f>+H25+F25</f>
        <v>127626</v>
      </c>
      <c r="J27" s="35">
        <f>+J25+I25</f>
        <v>3699</v>
      </c>
      <c r="K27" s="35">
        <f>+K25+I25</f>
        <v>1373</v>
      </c>
    </row>
    <row r="29" spans="1:20" x14ac:dyDescent="0.25">
      <c r="G29" s="35">
        <v>174614</v>
      </c>
      <c r="H29" s="35">
        <v>127613</v>
      </c>
      <c r="J29">
        <v>3806</v>
      </c>
      <c r="K29">
        <v>1370</v>
      </c>
    </row>
    <row r="32" spans="1:20" x14ac:dyDescent="0.25">
      <c r="G32" s="35">
        <f>+G27-G29</f>
        <v>-62</v>
      </c>
      <c r="H32" s="35">
        <f>+H27-H29</f>
        <v>13</v>
      </c>
    </row>
    <row r="33" spans="7:8" x14ac:dyDescent="0.25">
      <c r="G33" s="35">
        <f>+J27-J29</f>
        <v>-107</v>
      </c>
      <c r="H33" s="35">
        <f>+K27-K29</f>
        <v>3</v>
      </c>
    </row>
    <row r="37" spans="7:8" x14ac:dyDescent="0.25">
      <c r="G37" s="35">
        <f>+G27</f>
        <v>174552</v>
      </c>
      <c r="H37" s="35">
        <f>+J27</f>
        <v>3699</v>
      </c>
    </row>
    <row r="38" spans="7:8" x14ac:dyDescent="0.25">
      <c r="G38" s="35">
        <f>+H27</f>
        <v>127626</v>
      </c>
      <c r="H38" s="35">
        <f>+K27</f>
        <v>1373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workbookViewId="0">
      <selection activeCell="A17" sqref="A17:A24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25</v>
      </c>
      <c r="J7" s="6">
        <v>42370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17532</v>
      </c>
      <c r="C17" s="17">
        <v>11843</v>
      </c>
      <c r="D17" s="18">
        <v>5485</v>
      </c>
      <c r="E17" s="19">
        <v>204</v>
      </c>
      <c r="F17" s="20">
        <v>11755</v>
      </c>
      <c r="G17" s="18">
        <v>5243</v>
      </c>
      <c r="H17" s="19">
        <v>130</v>
      </c>
      <c r="I17" s="20">
        <v>88</v>
      </c>
      <c r="J17" s="18">
        <v>241</v>
      </c>
      <c r="K17" s="19">
        <v>74</v>
      </c>
      <c r="L17" s="20">
        <v>11063</v>
      </c>
      <c r="M17" s="18">
        <v>2933</v>
      </c>
      <c r="N17" s="19">
        <v>144</v>
      </c>
      <c r="O17" s="20">
        <v>371</v>
      </c>
      <c r="P17" s="18">
        <v>2556</v>
      </c>
      <c r="Q17" s="19">
        <v>62</v>
      </c>
      <c r="R17" s="20">
        <v>321</v>
      </c>
      <c r="S17" s="18">
        <v>74</v>
      </c>
      <c r="T17" s="19">
        <v>3</v>
      </c>
    </row>
    <row r="18" spans="1:20" x14ac:dyDescent="0.25">
      <c r="A18" s="21">
        <v>512</v>
      </c>
      <c r="B18" s="22">
        <f>+C18+D18+E18</f>
        <v>30739</v>
      </c>
      <c r="C18" s="23">
        <v>22512</v>
      </c>
      <c r="D18" s="24">
        <v>7783</v>
      </c>
      <c r="E18" s="25">
        <v>444</v>
      </c>
      <c r="F18" s="26">
        <v>22452</v>
      </c>
      <c r="G18" s="24">
        <v>7192</v>
      </c>
      <c r="H18" s="25">
        <v>384</v>
      </c>
      <c r="I18" s="26">
        <v>59</v>
      </c>
      <c r="J18" s="24">
        <v>591</v>
      </c>
      <c r="K18" s="25">
        <v>60</v>
      </c>
      <c r="L18" s="26">
        <v>21743</v>
      </c>
      <c r="M18" s="24">
        <v>4404</v>
      </c>
      <c r="N18" s="25">
        <v>384</v>
      </c>
      <c r="O18" s="26">
        <v>241</v>
      </c>
      <c r="P18" s="24">
        <v>3381</v>
      </c>
      <c r="Q18" s="25">
        <v>60</v>
      </c>
      <c r="R18" s="26">
        <v>614</v>
      </c>
      <c r="S18" s="24">
        <v>91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23486</v>
      </c>
      <c r="C19" s="23">
        <v>14113</v>
      </c>
      <c r="D19" s="24">
        <v>9122</v>
      </c>
      <c r="E19" s="25">
        <v>251</v>
      </c>
      <c r="F19" s="26">
        <v>14027</v>
      </c>
      <c r="G19" s="24">
        <v>8858</v>
      </c>
      <c r="H19" s="25">
        <v>218</v>
      </c>
      <c r="I19" s="26">
        <v>86</v>
      </c>
      <c r="J19" s="24">
        <v>264</v>
      </c>
      <c r="K19" s="25">
        <v>32</v>
      </c>
      <c r="L19" s="26">
        <v>13465</v>
      </c>
      <c r="M19" s="24">
        <v>6566</v>
      </c>
      <c r="N19" s="25">
        <v>204</v>
      </c>
      <c r="O19" s="26">
        <v>175</v>
      </c>
      <c r="P19" s="24">
        <v>2557</v>
      </c>
      <c r="Q19" s="25">
        <v>47</v>
      </c>
      <c r="R19" s="26">
        <v>326</v>
      </c>
      <c r="S19" s="24">
        <v>54</v>
      </c>
      <c r="T19" s="25">
        <v>1</v>
      </c>
    </row>
    <row r="20" spans="1:20" x14ac:dyDescent="0.25">
      <c r="A20" s="21">
        <v>514</v>
      </c>
      <c r="B20" s="22">
        <f t="shared" si="0"/>
        <v>27604</v>
      </c>
      <c r="C20" s="23">
        <v>20051</v>
      </c>
      <c r="D20" s="24">
        <v>7133</v>
      </c>
      <c r="E20" s="25">
        <v>420</v>
      </c>
      <c r="F20" s="26">
        <v>19927</v>
      </c>
      <c r="G20" s="24">
        <v>6655</v>
      </c>
      <c r="H20" s="25">
        <v>308</v>
      </c>
      <c r="I20" s="26">
        <v>123</v>
      </c>
      <c r="J20" s="24">
        <v>478</v>
      </c>
      <c r="K20" s="25">
        <v>112</v>
      </c>
      <c r="L20" s="26">
        <v>18868</v>
      </c>
      <c r="M20" s="24">
        <v>3123</v>
      </c>
      <c r="N20" s="25">
        <v>314</v>
      </c>
      <c r="O20" s="26">
        <v>983</v>
      </c>
      <c r="P20" s="24">
        <v>4011</v>
      </c>
      <c r="Q20" s="25">
        <v>109</v>
      </c>
      <c r="R20" s="26">
        <v>535</v>
      </c>
      <c r="S20" s="24">
        <v>162</v>
      </c>
      <c r="T20" s="25">
        <v>4</v>
      </c>
    </row>
    <row r="21" spans="1:20" x14ac:dyDescent="0.25">
      <c r="A21" s="21">
        <v>515</v>
      </c>
      <c r="B21" s="22">
        <f t="shared" si="0"/>
        <v>26910</v>
      </c>
      <c r="C21" s="23">
        <v>20632</v>
      </c>
      <c r="D21" s="24">
        <v>5956</v>
      </c>
      <c r="E21" s="25">
        <v>322</v>
      </c>
      <c r="F21" s="26">
        <v>20504</v>
      </c>
      <c r="G21" s="24">
        <v>5490</v>
      </c>
      <c r="H21" s="25">
        <v>230</v>
      </c>
      <c r="I21" s="26">
        <v>128</v>
      </c>
      <c r="J21" s="24">
        <v>466</v>
      </c>
      <c r="K21" s="25">
        <v>91</v>
      </c>
      <c r="L21" s="26">
        <v>18803</v>
      </c>
      <c r="M21" s="24">
        <v>2229</v>
      </c>
      <c r="N21" s="25">
        <v>226</v>
      </c>
      <c r="O21" s="26">
        <v>1227</v>
      </c>
      <c r="P21" s="24">
        <v>3734</v>
      </c>
      <c r="Q21" s="25">
        <v>99</v>
      </c>
      <c r="R21" s="26">
        <v>467</v>
      </c>
      <c r="S21" s="24">
        <v>216</v>
      </c>
      <c r="T21" s="25">
        <v>1</v>
      </c>
    </row>
    <row r="22" spans="1:20" x14ac:dyDescent="0.25">
      <c r="A22" s="21">
        <v>516</v>
      </c>
      <c r="B22" s="22">
        <f t="shared" si="0"/>
        <v>19517</v>
      </c>
      <c r="C22" s="23">
        <v>13039</v>
      </c>
      <c r="D22" s="24">
        <v>5742</v>
      </c>
      <c r="E22" s="25">
        <v>736</v>
      </c>
      <c r="F22" s="26">
        <v>12937</v>
      </c>
      <c r="G22" s="24">
        <v>5373</v>
      </c>
      <c r="H22" s="25">
        <v>625</v>
      </c>
      <c r="I22" s="26">
        <v>97</v>
      </c>
      <c r="J22" s="24">
        <v>366</v>
      </c>
      <c r="K22" s="25">
        <v>109</v>
      </c>
      <c r="L22" s="26">
        <v>12515</v>
      </c>
      <c r="M22" s="24">
        <v>3639</v>
      </c>
      <c r="N22" s="25">
        <v>628</v>
      </c>
      <c r="O22" s="26">
        <v>177</v>
      </c>
      <c r="P22" s="24">
        <v>2104</v>
      </c>
      <c r="Q22" s="25">
        <v>109</v>
      </c>
      <c r="R22" s="26">
        <v>456</v>
      </c>
      <c r="S22" s="24">
        <v>77</v>
      </c>
      <c r="T22" s="25">
        <v>3</v>
      </c>
    </row>
    <row r="23" spans="1:20" x14ac:dyDescent="0.25">
      <c r="A23" s="21">
        <v>517</v>
      </c>
      <c r="B23" s="22">
        <f t="shared" si="0"/>
        <v>9916</v>
      </c>
      <c r="C23" s="23">
        <v>7121</v>
      </c>
      <c r="D23" s="24">
        <v>2669</v>
      </c>
      <c r="E23" s="25">
        <v>126</v>
      </c>
      <c r="F23" s="26">
        <v>7071</v>
      </c>
      <c r="G23" s="24">
        <v>2463</v>
      </c>
      <c r="H23" s="25">
        <v>83</v>
      </c>
      <c r="I23" s="26">
        <v>50</v>
      </c>
      <c r="J23" s="24">
        <v>206</v>
      </c>
      <c r="K23" s="25">
        <v>43</v>
      </c>
      <c r="L23" s="26">
        <v>6740</v>
      </c>
      <c r="M23" s="24">
        <v>1231</v>
      </c>
      <c r="N23" s="25">
        <v>76</v>
      </c>
      <c r="O23" s="26">
        <v>243</v>
      </c>
      <c r="P23" s="24">
        <v>1440</v>
      </c>
      <c r="Q23" s="25">
        <v>52</v>
      </c>
      <c r="R23" s="26">
        <v>235</v>
      </c>
      <c r="S23" s="24">
        <v>61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25680</v>
      </c>
      <c r="C24" s="23">
        <v>17478</v>
      </c>
      <c r="D24" s="24">
        <v>7610</v>
      </c>
      <c r="E24" s="25">
        <v>592</v>
      </c>
      <c r="F24" s="26">
        <v>17311</v>
      </c>
      <c r="G24" s="24">
        <v>7241</v>
      </c>
      <c r="H24" s="25">
        <v>526</v>
      </c>
      <c r="I24" s="26">
        <v>167</v>
      </c>
      <c r="J24" s="24">
        <v>369</v>
      </c>
      <c r="K24" s="25">
        <v>66</v>
      </c>
      <c r="L24" s="26">
        <v>16730</v>
      </c>
      <c r="M24" s="24">
        <v>4097</v>
      </c>
      <c r="N24" s="25">
        <v>523</v>
      </c>
      <c r="O24" s="26">
        <v>259</v>
      </c>
      <c r="P24" s="24">
        <v>3516</v>
      </c>
      <c r="Q24" s="25">
        <v>69</v>
      </c>
      <c r="R24" s="26">
        <v>501</v>
      </c>
      <c r="S24" s="24">
        <v>97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181384</v>
      </c>
      <c r="C25" s="31">
        <f t="shared" si="1"/>
        <v>126789</v>
      </c>
      <c r="D25" s="31">
        <f t="shared" si="1"/>
        <v>51500</v>
      </c>
      <c r="E25" s="32">
        <f t="shared" si="1"/>
        <v>3095</v>
      </c>
      <c r="F25" s="30">
        <f t="shared" si="1"/>
        <v>125984</v>
      </c>
      <c r="G25" s="31">
        <f t="shared" si="1"/>
        <v>48515</v>
      </c>
      <c r="H25" s="32">
        <f t="shared" si="1"/>
        <v>2504</v>
      </c>
      <c r="I25" s="30">
        <f t="shared" si="1"/>
        <v>798</v>
      </c>
      <c r="J25" s="31">
        <f t="shared" si="1"/>
        <v>2981</v>
      </c>
      <c r="K25" s="32">
        <f t="shared" si="1"/>
        <v>587</v>
      </c>
      <c r="L25" s="30">
        <f t="shared" si="1"/>
        <v>119927</v>
      </c>
      <c r="M25" s="31">
        <f t="shared" si="1"/>
        <v>28222</v>
      </c>
      <c r="N25" s="32">
        <f t="shared" si="1"/>
        <v>2499</v>
      </c>
      <c r="O25" s="33">
        <f t="shared" si="1"/>
        <v>3676</v>
      </c>
      <c r="P25" s="31">
        <f t="shared" si="1"/>
        <v>23299</v>
      </c>
      <c r="Q25" s="32">
        <f t="shared" si="1"/>
        <v>607</v>
      </c>
      <c r="R25" s="33">
        <f t="shared" si="1"/>
        <v>3455</v>
      </c>
      <c r="S25" s="31">
        <f t="shared" si="1"/>
        <v>832</v>
      </c>
      <c r="T25" s="34">
        <f t="shared" si="1"/>
        <v>18</v>
      </c>
    </row>
    <row r="26" spans="1:20" ht="15.75" thickTop="1" x14ac:dyDescent="0.25"/>
    <row r="28" spans="1:20" x14ac:dyDescent="0.25">
      <c r="G28" s="35">
        <f>+G25+F25</f>
        <v>174499</v>
      </c>
      <c r="H28" s="35">
        <f>+H25+F25</f>
        <v>128488</v>
      </c>
      <c r="I28" s="35"/>
      <c r="J28" s="35">
        <f>+J25+I25</f>
        <v>3779</v>
      </c>
      <c r="K28" s="35">
        <f>+K25+I25</f>
        <v>1385</v>
      </c>
    </row>
    <row r="29" spans="1:20" x14ac:dyDescent="0.25">
      <c r="G29" s="35">
        <f>+G28-Septembre!G28</f>
        <v>-35</v>
      </c>
      <c r="H29" s="35">
        <f>+H28-Septembre!H28</f>
        <v>48</v>
      </c>
      <c r="I29" s="35"/>
      <c r="J29" s="35">
        <f>+J28-Septembre!J28</f>
        <v>-21</v>
      </c>
      <c r="K29" s="35">
        <f>+K28-Septembre!K28</f>
        <v>-3</v>
      </c>
      <c r="L29" s="35"/>
    </row>
    <row r="30" spans="1:20" x14ac:dyDescent="0.25">
      <c r="G30" s="35">
        <f>+J29</f>
        <v>-21</v>
      </c>
      <c r="H30" s="35">
        <f>+K29</f>
        <v>-3</v>
      </c>
    </row>
    <row r="37" spans="7:8" x14ac:dyDescent="0.25">
      <c r="G37">
        <f>+G27</f>
        <v>0</v>
      </c>
      <c r="H37">
        <f>+J27</f>
        <v>0</v>
      </c>
    </row>
    <row r="38" spans="7:8" x14ac:dyDescent="0.25">
      <c r="G38">
        <f>+H27</f>
        <v>0</v>
      </c>
      <c r="H38">
        <f>+K27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2"/>
  <sheetViews>
    <sheetView workbookViewId="0">
      <selection activeCell="J30" sqref="J30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25</v>
      </c>
      <c r="J7" s="6">
        <v>42005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>
        <v>42317</v>
      </c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17491</v>
      </c>
      <c r="C17" s="17">
        <v>11848</v>
      </c>
      <c r="D17" s="18">
        <v>5443</v>
      </c>
      <c r="E17" s="19">
        <v>200</v>
      </c>
      <c r="F17" s="20">
        <v>11759</v>
      </c>
      <c r="G17" s="18">
        <v>5200</v>
      </c>
      <c r="H17" s="19">
        <v>127</v>
      </c>
      <c r="I17" s="20">
        <v>89</v>
      </c>
      <c r="J17" s="18">
        <v>242</v>
      </c>
      <c r="K17" s="19">
        <v>73</v>
      </c>
      <c r="L17" s="20">
        <v>11063</v>
      </c>
      <c r="M17" s="18">
        <v>2905</v>
      </c>
      <c r="N17" s="19">
        <v>141</v>
      </c>
      <c r="O17" s="20">
        <v>372</v>
      </c>
      <c r="P17" s="18">
        <v>2541</v>
      </c>
      <c r="Q17" s="19">
        <v>61</v>
      </c>
      <c r="R17" s="20">
        <v>322</v>
      </c>
      <c r="S17" s="18">
        <v>74</v>
      </c>
      <c r="T17" s="19">
        <v>3</v>
      </c>
    </row>
    <row r="18" spans="1:20" x14ac:dyDescent="0.25">
      <c r="A18" s="21">
        <v>512</v>
      </c>
      <c r="B18" s="22">
        <f>+C18+D18+E18</f>
        <v>30755</v>
      </c>
      <c r="C18" s="23">
        <v>22582</v>
      </c>
      <c r="D18" s="24">
        <v>7762</v>
      </c>
      <c r="E18" s="25">
        <v>411</v>
      </c>
      <c r="F18" s="26">
        <v>22521</v>
      </c>
      <c r="G18" s="24">
        <v>7170</v>
      </c>
      <c r="H18" s="25">
        <v>352</v>
      </c>
      <c r="I18" s="26">
        <v>60</v>
      </c>
      <c r="J18" s="24">
        <v>592</v>
      </c>
      <c r="K18" s="25">
        <v>59</v>
      </c>
      <c r="L18" s="26">
        <v>21800</v>
      </c>
      <c r="M18" s="24">
        <v>4387</v>
      </c>
      <c r="N18" s="25">
        <v>352</v>
      </c>
      <c r="O18" s="26">
        <v>242</v>
      </c>
      <c r="P18" s="24">
        <v>3376</v>
      </c>
      <c r="Q18" s="25">
        <v>59</v>
      </c>
      <c r="R18" s="26">
        <v>614</v>
      </c>
      <c r="S18" s="24">
        <v>92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23493</v>
      </c>
      <c r="C19" s="23">
        <v>14117</v>
      </c>
      <c r="D19" s="24">
        <v>9125</v>
      </c>
      <c r="E19" s="25">
        <v>251</v>
      </c>
      <c r="F19" s="26">
        <v>14031</v>
      </c>
      <c r="G19" s="24">
        <v>8861</v>
      </c>
      <c r="H19" s="25">
        <v>218</v>
      </c>
      <c r="I19" s="26">
        <v>86</v>
      </c>
      <c r="J19" s="24">
        <v>264</v>
      </c>
      <c r="K19" s="25">
        <v>32</v>
      </c>
      <c r="L19" s="26">
        <v>13467</v>
      </c>
      <c r="M19" s="24">
        <v>6570</v>
      </c>
      <c r="N19" s="25">
        <v>204</v>
      </c>
      <c r="O19" s="26">
        <v>175</v>
      </c>
      <c r="P19" s="24">
        <v>2557</v>
      </c>
      <c r="Q19" s="25">
        <v>47</v>
      </c>
      <c r="R19" s="26">
        <v>326</v>
      </c>
      <c r="S19" s="24">
        <v>54</v>
      </c>
      <c r="T19" s="25">
        <v>1</v>
      </c>
    </row>
    <row r="20" spans="1:20" x14ac:dyDescent="0.25">
      <c r="A20" s="21">
        <v>514</v>
      </c>
      <c r="B20" s="22">
        <f t="shared" si="0"/>
        <v>27570</v>
      </c>
      <c r="C20" s="23">
        <v>20058</v>
      </c>
      <c r="D20" s="24">
        <v>7117</v>
      </c>
      <c r="E20" s="25">
        <v>395</v>
      </c>
      <c r="F20" s="26">
        <v>19928</v>
      </c>
      <c r="G20" s="24">
        <v>6625</v>
      </c>
      <c r="H20" s="25">
        <v>287</v>
      </c>
      <c r="I20" s="26">
        <v>129</v>
      </c>
      <c r="J20" s="24">
        <v>492</v>
      </c>
      <c r="K20" s="25">
        <v>108</v>
      </c>
      <c r="L20" s="26">
        <v>18863</v>
      </c>
      <c r="M20" s="24">
        <v>3114</v>
      </c>
      <c r="N20" s="25">
        <v>293</v>
      </c>
      <c r="O20" s="26">
        <v>988</v>
      </c>
      <c r="P20" s="24">
        <v>4004</v>
      </c>
      <c r="Q20" s="25">
        <v>105</v>
      </c>
      <c r="R20" s="26">
        <v>544</v>
      </c>
      <c r="S20" s="24">
        <v>169</v>
      </c>
      <c r="T20" s="25">
        <v>4</v>
      </c>
    </row>
    <row r="21" spans="1:20" x14ac:dyDescent="0.25">
      <c r="A21" s="21">
        <v>515</v>
      </c>
      <c r="B21" s="22">
        <f t="shared" si="0"/>
        <v>26910</v>
      </c>
      <c r="C21" s="23">
        <v>20639</v>
      </c>
      <c r="D21" s="24">
        <v>5948</v>
      </c>
      <c r="E21" s="25">
        <v>323</v>
      </c>
      <c r="F21" s="26">
        <v>20512</v>
      </c>
      <c r="G21" s="24">
        <v>5486</v>
      </c>
      <c r="H21" s="25">
        <v>229</v>
      </c>
      <c r="I21" s="26">
        <v>127</v>
      </c>
      <c r="J21" s="24">
        <v>462</v>
      </c>
      <c r="K21" s="25">
        <v>93</v>
      </c>
      <c r="L21" s="26">
        <v>18808</v>
      </c>
      <c r="M21" s="24">
        <v>2226</v>
      </c>
      <c r="N21" s="25">
        <v>228</v>
      </c>
      <c r="O21" s="26">
        <v>1229</v>
      </c>
      <c r="P21" s="24">
        <v>3729</v>
      </c>
      <c r="Q21" s="25">
        <v>98</v>
      </c>
      <c r="R21" s="26">
        <v>464</v>
      </c>
      <c r="S21" s="24">
        <v>216</v>
      </c>
      <c r="T21" s="25">
        <v>1</v>
      </c>
    </row>
    <row r="22" spans="1:20" x14ac:dyDescent="0.25">
      <c r="A22" s="21">
        <v>516</v>
      </c>
      <c r="B22" s="22">
        <f t="shared" si="0"/>
        <v>19550</v>
      </c>
      <c r="C22" s="23">
        <v>13062</v>
      </c>
      <c r="D22" s="24">
        <v>5757</v>
      </c>
      <c r="E22" s="25">
        <v>731</v>
      </c>
      <c r="F22" s="26">
        <v>12957</v>
      </c>
      <c r="G22" s="24">
        <v>5380</v>
      </c>
      <c r="H22" s="25">
        <v>622</v>
      </c>
      <c r="I22" s="26">
        <v>100</v>
      </c>
      <c r="J22" s="24">
        <v>374</v>
      </c>
      <c r="K22" s="25">
        <v>107</v>
      </c>
      <c r="L22" s="26">
        <v>12534</v>
      </c>
      <c r="M22" s="24">
        <v>3646</v>
      </c>
      <c r="N22" s="25">
        <v>624</v>
      </c>
      <c r="O22" s="26">
        <v>179</v>
      </c>
      <c r="P22" s="24">
        <v>2111</v>
      </c>
      <c r="Q22" s="25">
        <v>108</v>
      </c>
      <c r="R22" s="26">
        <v>459</v>
      </c>
      <c r="S22" s="24">
        <v>82</v>
      </c>
      <c r="T22" s="25">
        <v>3</v>
      </c>
    </row>
    <row r="23" spans="1:20" x14ac:dyDescent="0.25">
      <c r="A23" s="21">
        <v>517</v>
      </c>
      <c r="B23" s="22">
        <f t="shared" si="0"/>
        <v>9924</v>
      </c>
      <c r="C23" s="23">
        <v>7137</v>
      </c>
      <c r="D23" s="24">
        <v>2670</v>
      </c>
      <c r="E23" s="25">
        <v>117</v>
      </c>
      <c r="F23" s="26">
        <v>7085</v>
      </c>
      <c r="G23" s="24">
        <v>2463</v>
      </c>
      <c r="H23" s="25">
        <v>76</v>
      </c>
      <c r="I23" s="26">
        <v>52</v>
      </c>
      <c r="J23" s="24">
        <v>207</v>
      </c>
      <c r="K23" s="25">
        <v>41</v>
      </c>
      <c r="L23" s="26">
        <v>6750</v>
      </c>
      <c r="M23" s="24">
        <v>1230</v>
      </c>
      <c r="N23" s="25">
        <v>68</v>
      </c>
      <c r="O23" s="26">
        <v>244</v>
      </c>
      <c r="P23" s="24">
        <v>1442</v>
      </c>
      <c r="Q23" s="25">
        <v>51</v>
      </c>
      <c r="R23" s="26">
        <v>236</v>
      </c>
      <c r="S23" s="24">
        <v>61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25772</v>
      </c>
      <c r="C24" s="23">
        <v>17495</v>
      </c>
      <c r="D24" s="24">
        <v>7676</v>
      </c>
      <c r="E24" s="25">
        <v>601</v>
      </c>
      <c r="F24" s="26">
        <v>17321</v>
      </c>
      <c r="G24" s="24">
        <v>7293</v>
      </c>
      <c r="H24" s="25">
        <v>542</v>
      </c>
      <c r="I24" s="26">
        <v>174</v>
      </c>
      <c r="J24" s="24">
        <v>383</v>
      </c>
      <c r="K24" s="25">
        <v>59</v>
      </c>
      <c r="L24" s="26">
        <v>16736</v>
      </c>
      <c r="M24" s="24">
        <v>4135</v>
      </c>
      <c r="N24" s="25">
        <v>537</v>
      </c>
      <c r="O24" s="26">
        <v>264</v>
      </c>
      <c r="P24" s="24">
        <v>3545</v>
      </c>
      <c r="Q24" s="25">
        <v>64</v>
      </c>
      <c r="R24" s="26">
        <v>514</v>
      </c>
      <c r="S24" s="24">
        <v>98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181465</v>
      </c>
      <c r="C25" s="31">
        <f t="shared" si="1"/>
        <v>126938</v>
      </c>
      <c r="D25" s="31">
        <f t="shared" si="1"/>
        <v>51498</v>
      </c>
      <c r="E25" s="32">
        <f t="shared" si="1"/>
        <v>3029</v>
      </c>
      <c r="F25" s="30">
        <f t="shared" si="1"/>
        <v>126114</v>
      </c>
      <c r="G25" s="31">
        <f t="shared" si="1"/>
        <v>48478</v>
      </c>
      <c r="H25" s="32">
        <f t="shared" si="1"/>
        <v>2453</v>
      </c>
      <c r="I25" s="30">
        <f t="shared" si="1"/>
        <v>817</v>
      </c>
      <c r="J25" s="31">
        <f t="shared" si="1"/>
        <v>3016</v>
      </c>
      <c r="K25" s="32">
        <f t="shared" si="1"/>
        <v>572</v>
      </c>
      <c r="L25" s="30">
        <f t="shared" si="1"/>
        <v>120021</v>
      </c>
      <c r="M25" s="31">
        <f t="shared" si="1"/>
        <v>28213</v>
      </c>
      <c r="N25" s="32">
        <f t="shared" si="1"/>
        <v>2447</v>
      </c>
      <c r="O25" s="33">
        <f t="shared" si="1"/>
        <v>3693</v>
      </c>
      <c r="P25" s="31">
        <f t="shared" si="1"/>
        <v>23305</v>
      </c>
      <c r="Q25" s="32">
        <f t="shared" si="1"/>
        <v>593</v>
      </c>
      <c r="R25" s="33">
        <f t="shared" si="1"/>
        <v>3479</v>
      </c>
      <c r="S25" s="31">
        <f t="shared" si="1"/>
        <v>846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174592</v>
      </c>
      <c r="H27" s="35">
        <f>+H25+F25</f>
        <v>128567</v>
      </c>
      <c r="J27" s="35">
        <f>+J25+I25</f>
        <v>3833</v>
      </c>
      <c r="K27" s="35">
        <f>+K25+I25</f>
        <v>1389</v>
      </c>
    </row>
    <row r="29" spans="1:20" x14ac:dyDescent="0.25">
      <c r="G29" s="35">
        <f>+G27-Octobre!G28</f>
        <v>93</v>
      </c>
      <c r="H29" s="35">
        <f>+H27-Octobre!H28</f>
        <v>79</v>
      </c>
      <c r="I29" s="35"/>
      <c r="J29" s="35">
        <f>+J27-Octobre!J28</f>
        <v>54</v>
      </c>
      <c r="K29" s="35">
        <f>+K27-Octobre!K28</f>
        <v>4</v>
      </c>
    </row>
    <row r="30" spans="1:20" x14ac:dyDescent="0.25">
      <c r="G30" s="35">
        <f>+J29</f>
        <v>54</v>
      </c>
      <c r="H30" s="35">
        <f>+K29</f>
        <v>4</v>
      </c>
    </row>
    <row r="31" spans="1:20" x14ac:dyDescent="0.25">
      <c r="F31" s="35"/>
      <c r="G31" s="35"/>
      <c r="H31" s="35"/>
      <c r="J31" s="35"/>
      <c r="K31" s="35"/>
      <c r="L31" s="35"/>
      <c r="N31" s="35"/>
      <c r="O31" s="35"/>
      <c r="P31" s="35"/>
    </row>
    <row r="32" spans="1:20" x14ac:dyDescent="0.25">
      <c r="F32" s="35"/>
      <c r="G32" s="35">
        <f>+G27+J27</f>
        <v>178425</v>
      </c>
      <c r="H32" s="35">
        <f>+H27+K27</f>
        <v>129956</v>
      </c>
      <c r="J32" s="35"/>
      <c r="K32" s="35"/>
      <c r="L32" s="35"/>
      <c r="N32" s="35"/>
      <c r="O32" s="35"/>
      <c r="P32" s="35"/>
    </row>
    <row r="33" spans="6:16" x14ac:dyDescent="0.25">
      <c r="F33" s="35"/>
      <c r="G33" s="35"/>
      <c r="H33" s="35"/>
      <c r="J33" s="35"/>
      <c r="K33" s="35"/>
      <c r="L33" s="35"/>
      <c r="N33" s="35"/>
      <c r="O33" s="35"/>
      <c r="P33" s="35"/>
    </row>
    <row r="34" spans="6:16" x14ac:dyDescent="0.25">
      <c r="F34" s="35"/>
      <c r="G34" s="35"/>
      <c r="H34" s="35"/>
      <c r="J34" s="35"/>
      <c r="K34" s="35"/>
      <c r="L34" s="35"/>
      <c r="N34" s="35"/>
      <c r="O34" s="35"/>
      <c r="P34" s="35"/>
    </row>
    <row r="35" spans="6:16" x14ac:dyDescent="0.25">
      <c r="F35" s="35"/>
      <c r="G35" s="35"/>
      <c r="H35" s="35"/>
      <c r="J35" s="35"/>
      <c r="K35" s="35"/>
      <c r="L35" s="35"/>
      <c r="N35" s="35"/>
      <c r="O35" s="35"/>
      <c r="P35" s="35"/>
    </row>
    <row r="36" spans="6:16" x14ac:dyDescent="0.25">
      <c r="F36" s="35"/>
      <c r="G36" s="35"/>
      <c r="H36" s="35"/>
      <c r="J36" s="35"/>
      <c r="K36" s="35"/>
      <c r="L36" s="35"/>
      <c r="N36" s="35"/>
      <c r="O36" s="35"/>
      <c r="P36" s="35"/>
    </row>
    <row r="37" spans="6:16" x14ac:dyDescent="0.25">
      <c r="F37" s="35"/>
      <c r="G37" s="35">
        <f>+G27</f>
        <v>174592</v>
      </c>
      <c r="H37" s="35">
        <f>+J27</f>
        <v>3833</v>
      </c>
      <c r="J37" s="35"/>
      <c r="K37" s="35"/>
      <c r="L37" s="35"/>
      <c r="N37" s="35"/>
      <c r="O37" s="35"/>
      <c r="P37" s="35"/>
    </row>
    <row r="38" spans="6:16" x14ac:dyDescent="0.25">
      <c r="F38" s="35"/>
      <c r="G38" s="35">
        <f>+H27</f>
        <v>128567</v>
      </c>
      <c r="H38" s="35">
        <f>+K27</f>
        <v>1389</v>
      </c>
      <c r="J38" s="35"/>
      <c r="K38" s="35"/>
      <c r="L38" s="35"/>
      <c r="N38" s="35"/>
      <c r="O38" s="35"/>
      <c r="P38" s="35"/>
    </row>
    <row r="39" spans="6:16" x14ac:dyDescent="0.25">
      <c r="F39" s="35"/>
      <c r="G39" s="35"/>
      <c r="H39" s="35"/>
      <c r="J39" s="35"/>
      <c r="K39" s="35"/>
      <c r="L39" s="35"/>
      <c r="N39" s="35"/>
      <c r="O39" s="35"/>
      <c r="P39" s="35"/>
    </row>
    <row r="40" spans="6:16" x14ac:dyDescent="0.25">
      <c r="F40" s="35"/>
      <c r="G40" s="35"/>
      <c r="H40" s="35"/>
    </row>
    <row r="41" spans="6:16" x14ac:dyDescent="0.25">
      <c r="F41" s="35"/>
      <c r="G41" s="35"/>
      <c r="H41" s="35"/>
    </row>
    <row r="42" spans="6:16" x14ac:dyDescent="0.25">
      <c r="F42" s="35"/>
      <c r="G42" s="35"/>
      <c r="H42" s="35"/>
    </row>
    <row r="43" spans="6:16" x14ac:dyDescent="0.25">
      <c r="F43" s="35"/>
      <c r="G43" s="35"/>
      <c r="H43" s="35"/>
    </row>
    <row r="44" spans="6:16" x14ac:dyDescent="0.25">
      <c r="F44" s="35"/>
      <c r="G44" s="35"/>
      <c r="H44" s="35"/>
    </row>
    <row r="45" spans="6:16" x14ac:dyDescent="0.25">
      <c r="F45" s="35"/>
      <c r="G45" s="35"/>
      <c r="H45" s="35"/>
    </row>
    <row r="46" spans="6:16" x14ac:dyDescent="0.25">
      <c r="F46" s="35"/>
      <c r="G46" s="35"/>
      <c r="H46" s="35"/>
    </row>
    <row r="47" spans="6:16" x14ac:dyDescent="0.25">
      <c r="F47" s="35"/>
      <c r="G47" s="35"/>
      <c r="H47" s="35"/>
    </row>
    <row r="48" spans="6:16" x14ac:dyDescent="0.25">
      <c r="F48" s="35"/>
      <c r="G48" s="35"/>
      <c r="H48" s="35"/>
    </row>
    <row r="49" spans="6:8" x14ac:dyDescent="0.25">
      <c r="F49" s="35"/>
      <c r="G49" s="35"/>
      <c r="H49" s="35"/>
    </row>
    <row r="50" spans="6:8" x14ac:dyDescent="0.25">
      <c r="F50" s="35"/>
      <c r="G50" s="35"/>
      <c r="H50" s="35"/>
    </row>
    <row r="51" spans="6:8" x14ac:dyDescent="0.25">
      <c r="F51" s="35"/>
      <c r="G51" s="35"/>
      <c r="H51" s="35"/>
    </row>
    <row r="52" spans="6:8" x14ac:dyDescent="0.25">
      <c r="F52" s="35"/>
      <c r="G52" s="35"/>
      <c r="H52" s="35"/>
    </row>
    <row r="53" spans="6:8" x14ac:dyDescent="0.25">
      <c r="F53" s="35"/>
      <c r="G53" s="35"/>
      <c r="H53" s="35"/>
    </row>
    <row r="54" spans="6:8" x14ac:dyDescent="0.25">
      <c r="F54" s="35"/>
      <c r="G54" s="35"/>
      <c r="H54" s="35"/>
    </row>
    <row r="55" spans="6:8" x14ac:dyDescent="0.25">
      <c r="F55" s="35"/>
      <c r="G55" s="35"/>
      <c r="H55" s="35"/>
    </row>
    <row r="56" spans="6:8" x14ac:dyDescent="0.25">
      <c r="F56" s="35"/>
      <c r="G56" s="35"/>
      <c r="H56" s="35"/>
    </row>
    <row r="57" spans="6:8" x14ac:dyDescent="0.25">
      <c r="F57" s="35"/>
      <c r="G57" s="35"/>
      <c r="H57" s="35"/>
    </row>
    <row r="58" spans="6:8" x14ac:dyDescent="0.25">
      <c r="F58" s="35"/>
      <c r="G58" s="35"/>
      <c r="H58" s="35"/>
    </row>
    <row r="59" spans="6:8" x14ac:dyDescent="0.25">
      <c r="F59" s="35"/>
      <c r="G59" s="35"/>
      <c r="H59" s="35"/>
    </row>
    <row r="60" spans="6:8" x14ac:dyDescent="0.25">
      <c r="F60" s="35"/>
      <c r="G60" s="35"/>
      <c r="H60" s="35"/>
    </row>
    <row r="61" spans="6:8" x14ac:dyDescent="0.25">
      <c r="F61" s="35"/>
      <c r="G61" s="35"/>
      <c r="H61" s="35"/>
    </row>
    <row r="62" spans="6:8" x14ac:dyDescent="0.25">
      <c r="F62" s="35"/>
      <c r="G62" s="35"/>
      <c r="H62" s="35"/>
    </row>
    <row r="63" spans="6:8" x14ac:dyDescent="0.25">
      <c r="F63" s="35"/>
      <c r="G63" s="35"/>
      <c r="H63" s="35"/>
    </row>
    <row r="64" spans="6:8" x14ac:dyDescent="0.25">
      <c r="F64" s="35"/>
      <c r="G64" s="35"/>
      <c r="H64" s="35"/>
    </row>
    <row r="65" spans="6:8" x14ac:dyDescent="0.25">
      <c r="F65" s="35"/>
      <c r="G65" s="35"/>
      <c r="H65" s="35"/>
    </row>
    <row r="66" spans="6:8" x14ac:dyDescent="0.25">
      <c r="F66" s="35"/>
      <c r="G66" s="35"/>
      <c r="H66" s="35"/>
    </row>
    <row r="67" spans="6:8" x14ac:dyDescent="0.25">
      <c r="F67" s="35"/>
      <c r="G67" s="35"/>
      <c r="H67" s="35"/>
    </row>
    <row r="68" spans="6:8" x14ac:dyDescent="0.25">
      <c r="F68" s="35"/>
      <c r="G68" s="35"/>
      <c r="H68" s="35"/>
    </row>
    <row r="69" spans="6:8" x14ac:dyDescent="0.25">
      <c r="F69" s="35"/>
      <c r="G69" s="35"/>
      <c r="H69" s="35"/>
    </row>
    <row r="70" spans="6:8" x14ac:dyDescent="0.25">
      <c r="F70" s="35"/>
      <c r="G70" s="35"/>
      <c r="H70" s="35"/>
    </row>
    <row r="71" spans="6:8" x14ac:dyDescent="0.25">
      <c r="F71" s="35"/>
      <c r="G71" s="35"/>
      <c r="H71" s="35"/>
    </row>
    <row r="72" spans="6:8" x14ac:dyDescent="0.25">
      <c r="F72" s="35"/>
      <c r="G72" s="35"/>
      <c r="H72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7" workbookViewId="0">
      <selection activeCell="H29" sqref="H29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31</v>
      </c>
      <c r="J7" s="1">
        <v>2016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6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17484</v>
      </c>
      <c r="C17" s="17">
        <v>11840</v>
      </c>
      <c r="D17" s="18">
        <v>5443</v>
      </c>
      <c r="E17" s="19">
        <v>201</v>
      </c>
      <c r="F17" s="20">
        <v>11751</v>
      </c>
      <c r="G17" s="18">
        <v>5200</v>
      </c>
      <c r="H17" s="19">
        <v>128</v>
      </c>
      <c r="I17" s="20">
        <v>89</v>
      </c>
      <c r="J17" s="18">
        <v>242</v>
      </c>
      <c r="K17" s="19">
        <v>73</v>
      </c>
      <c r="L17" s="20">
        <v>11058</v>
      </c>
      <c r="M17" s="18">
        <v>2908</v>
      </c>
      <c r="N17" s="19">
        <v>142</v>
      </c>
      <c r="O17" s="20">
        <v>372</v>
      </c>
      <c r="P17" s="18">
        <v>2537</v>
      </c>
      <c r="Q17" s="19">
        <v>61</v>
      </c>
      <c r="R17" s="20">
        <v>322</v>
      </c>
      <c r="S17" s="18">
        <v>74</v>
      </c>
      <c r="T17" s="19">
        <v>3</v>
      </c>
    </row>
    <row r="18" spans="1:20" x14ac:dyDescent="0.25">
      <c r="A18" s="21">
        <v>512</v>
      </c>
      <c r="B18" s="22">
        <f>+C18+D18+E18</f>
        <v>30783</v>
      </c>
      <c r="C18" s="23">
        <v>22612</v>
      </c>
      <c r="D18" s="24">
        <v>7768</v>
      </c>
      <c r="E18" s="25">
        <v>403</v>
      </c>
      <c r="F18" s="26">
        <v>22550</v>
      </c>
      <c r="G18" s="24">
        <v>7174</v>
      </c>
      <c r="H18" s="25">
        <v>344</v>
      </c>
      <c r="I18" s="26">
        <v>61</v>
      </c>
      <c r="J18" s="24">
        <v>594</v>
      </c>
      <c r="K18" s="25">
        <v>59</v>
      </c>
      <c r="L18" s="26">
        <v>21827</v>
      </c>
      <c r="M18" s="24">
        <v>4383</v>
      </c>
      <c r="N18" s="25">
        <v>344</v>
      </c>
      <c r="O18" s="26">
        <v>243</v>
      </c>
      <c r="P18" s="24">
        <v>3389</v>
      </c>
      <c r="Q18" s="25">
        <v>59</v>
      </c>
      <c r="R18" s="26">
        <v>617</v>
      </c>
      <c r="S18" s="24">
        <v>92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23496</v>
      </c>
      <c r="C19" s="23">
        <v>14146</v>
      </c>
      <c r="D19" s="24">
        <v>9102</v>
      </c>
      <c r="E19" s="25">
        <v>248</v>
      </c>
      <c r="F19" s="26">
        <v>14060</v>
      </c>
      <c r="G19" s="24">
        <v>8838</v>
      </c>
      <c r="H19" s="25">
        <v>215</v>
      </c>
      <c r="I19" s="26">
        <v>86</v>
      </c>
      <c r="J19" s="24">
        <v>264</v>
      </c>
      <c r="K19" s="25">
        <v>32</v>
      </c>
      <c r="L19" s="26">
        <v>13494</v>
      </c>
      <c r="M19" s="24">
        <v>6549</v>
      </c>
      <c r="N19" s="25">
        <v>201</v>
      </c>
      <c r="O19" s="26">
        <v>175</v>
      </c>
      <c r="P19" s="24">
        <v>2555</v>
      </c>
      <c r="Q19" s="25">
        <v>47</v>
      </c>
      <c r="R19" s="26">
        <v>326</v>
      </c>
      <c r="S19" s="24">
        <v>54</v>
      </c>
      <c r="T19" s="25">
        <v>1</v>
      </c>
    </row>
    <row r="20" spans="1:20" x14ac:dyDescent="0.25">
      <c r="A20" s="21">
        <v>514</v>
      </c>
      <c r="B20" s="22">
        <f t="shared" si="0"/>
        <v>27572</v>
      </c>
      <c r="C20" s="23">
        <v>20058</v>
      </c>
      <c r="D20" s="24">
        <v>7119</v>
      </c>
      <c r="E20" s="25">
        <v>395</v>
      </c>
      <c r="F20" s="26">
        <v>19928</v>
      </c>
      <c r="G20" s="24">
        <v>6628</v>
      </c>
      <c r="H20" s="25">
        <v>287</v>
      </c>
      <c r="I20" s="26">
        <v>129</v>
      </c>
      <c r="J20" s="24">
        <v>491</v>
      </c>
      <c r="K20" s="25">
        <v>108</v>
      </c>
      <c r="L20" s="26">
        <v>18863</v>
      </c>
      <c r="M20" s="24">
        <v>3115</v>
      </c>
      <c r="N20" s="25">
        <v>293</v>
      </c>
      <c r="O20" s="26">
        <v>988</v>
      </c>
      <c r="P20" s="24">
        <v>4004</v>
      </c>
      <c r="Q20" s="25">
        <v>105</v>
      </c>
      <c r="R20" s="26">
        <v>543</v>
      </c>
      <c r="S20" s="24">
        <v>169</v>
      </c>
      <c r="T20" s="25">
        <v>4</v>
      </c>
    </row>
    <row r="21" spans="1:20" x14ac:dyDescent="0.25">
      <c r="A21" s="21">
        <v>515</v>
      </c>
      <c r="B21" s="22">
        <f t="shared" si="0"/>
        <v>26896</v>
      </c>
      <c r="C21" s="23">
        <v>20626</v>
      </c>
      <c r="D21" s="24">
        <v>5931</v>
      </c>
      <c r="E21" s="25">
        <v>339</v>
      </c>
      <c r="F21" s="26">
        <v>20499</v>
      </c>
      <c r="G21" s="24">
        <v>5468</v>
      </c>
      <c r="H21" s="25">
        <v>245</v>
      </c>
      <c r="I21" s="26">
        <v>127</v>
      </c>
      <c r="J21" s="24">
        <v>463</v>
      </c>
      <c r="K21" s="25">
        <v>93</v>
      </c>
      <c r="L21" s="26">
        <v>18802</v>
      </c>
      <c r="M21" s="24">
        <v>2221</v>
      </c>
      <c r="N21" s="25">
        <v>241</v>
      </c>
      <c r="O21" s="26">
        <v>1226</v>
      </c>
      <c r="P21" s="24">
        <v>3717</v>
      </c>
      <c r="Q21" s="25">
        <v>101</v>
      </c>
      <c r="R21" s="26">
        <v>465</v>
      </c>
      <c r="S21" s="24">
        <v>216</v>
      </c>
      <c r="T21" s="25">
        <v>1</v>
      </c>
    </row>
    <row r="22" spans="1:20" x14ac:dyDescent="0.25">
      <c r="A22" s="21">
        <v>516</v>
      </c>
      <c r="B22" s="22">
        <f>+C22+D22+E22</f>
        <v>19588</v>
      </c>
      <c r="C22" s="23">
        <v>13081</v>
      </c>
      <c r="D22" s="24">
        <v>5779</v>
      </c>
      <c r="E22" s="25">
        <v>728</v>
      </c>
      <c r="F22" s="26">
        <v>12977</v>
      </c>
      <c r="G22" s="24">
        <v>5406</v>
      </c>
      <c r="H22" s="25">
        <v>618</v>
      </c>
      <c r="I22" s="26">
        <v>99</v>
      </c>
      <c r="J22" s="24">
        <v>370</v>
      </c>
      <c r="K22" s="25">
        <v>108</v>
      </c>
      <c r="L22" s="26">
        <v>12554</v>
      </c>
      <c r="M22" s="24">
        <v>3663</v>
      </c>
      <c r="N22" s="25">
        <v>620</v>
      </c>
      <c r="O22" s="26">
        <v>178</v>
      </c>
      <c r="P22" s="24">
        <v>2116</v>
      </c>
      <c r="Q22" s="25">
        <v>109</v>
      </c>
      <c r="R22" s="26">
        <v>459</v>
      </c>
      <c r="S22" s="24">
        <v>77</v>
      </c>
      <c r="T22" s="25">
        <v>3</v>
      </c>
    </row>
    <row r="23" spans="1:20" x14ac:dyDescent="0.25">
      <c r="A23" s="21">
        <v>517</v>
      </c>
      <c r="B23" s="22">
        <f t="shared" si="0"/>
        <v>9928</v>
      </c>
      <c r="C23" s="23">
        <v>7136</v>
      </c>
      <c r="D23" s="24">
        <v>2669</v>
      </c>
      <c r="E23" s="25">
        <v>123</v>
      </c>
      <c r="F23" s="26">
        <v>7084</v>
      </c>
      <c r="G23" s="24">
        <v>2463</v>
      </c>
      <c r="H23" s="25">
        <v>82</v>
      </c>
      <c r="I23" s="26">
        <v>52</v>
      </c>
      <c r="J23" s="24">
        <v>206</v>
      </c>
      <c r="K23" s="25">
        <v>41</v>
      </c>
      <c r="L23" s="26">
        <v>6745</v>
      </c>
      <c r="M23" s="24">
        <v>1231</v>
      </c>
      <c r="N23" s="25">
        <v>74</v>
      </c>
      <c r="O23" s="26">
        <v>247</v>
      </c>
      <c r="P23" s="24">
        <v>1446</v>
      </c>
      <c r="Q23" s="25">
        <v>51</v>
      </c>
      <c r="R23" s="26">
        <v>235</v>
      </c>
      <c r="S23" s="24">
        <v>61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25778</v>
      </c>
      <c r="C24" s="23">
        <v>17539</v>
      </c>
      <c r="D24" s="24">
        <v>7648</v>
      </c>
      <c r="E24" s="25">
        <v>591</v>
      </c>
      <c r="F24" s="26">
        <v>17364</v>
      </c>
      <c r="G24" s="24">
        <v>7262</v>
      </c>
      <c r="H24" s="25">
        <v>532</v>
      </c>
      <c r="I24" s="26">
        <v>175</v>
      </c>
      <c r="J24" s="24">
        <v>386</v>
      </c>
      <c r="K24" s="25">
        <v>59</v>
      </c>
      <c r="L24" s="26">
        <v>16784</v>
      </c>
      <c r="M24" s="24">
        <v>4108</v>
      </c>
      <c r="N24" s="25">
        <v>528</v>
      </c>
      <c r="O24" s="26">
        <v>264</v>
      </c>
      <c r="P24" s="24">
        <v>3544</v>
      </c>
      <c r="Q24" s="25">
        <v>63</v>
      </c>
      <c r="R24" s="26">
        <v>517</v>
      </c>
      <c r="S24" s="24">
        <v>99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181525</v>
      </c>
      <c r="C25" s="31">
        <f t="shared" si="1"/>
        <v>127038</v>
      </c>
      <c r="D25" s="31">
        <f t="shared" si="1"/>
        <v>51459</v>
      </c>
      <c r="E25" s="32">
        <f t="shared" si="1"/>
        <v>3028</v>
      </c>
      <c r="F25" s="30">
        <f t="shared" si="1"/>
        <v>126213</v>
      </c>
      <c r="G25" s="31">
        <f t="shared" si="1"/>
        <v>48439</v>
      </c>
      <c r="H25" s="32">
        <f t="shared" si="1"/>
        <v>2451</v>
      </c>
      <c r="I25" s="30">
        <f t="shared" si="1"/>
        <v>818</v>
      </c>
      <c r="J25" s="31">
        <f t="shared" si="1"/>
        <v>3016</v>
      </c>
      <c r="K25" s="32">
        <f t="shared" si="1"/>
        <v>573</v>
      </c>
      <c r="L25" s="30">
        <f t="shared" si="1"/>
        <v>120127</v>
      </c>
      <c r="M25" s="31">
        <f t="shared" si="1"/>
        <v>28178</v>
      </c>
      <c r="N25" s="32">
        <f t="shared" si="1"/>
        <v>2443</v>
      </c>
      <c r="O25" s="33">
        <f t="shared" si="1"/>
        <v>3693</v>
      </c>
      <c r="P25" s="31">
        <f t="shared" si="1"/>
        <v>23308</v>
      </c>
      <c r="Q25" s="32">
        <f t="shared" si="1"/>
        <v>596</v>
      </c>
      <c r="R25" s="33">
        <f t="shared" si="1"/>
        <v>3484</v>
      </c>
      <c r="S25" s="31">
        <f t="shared" si="1"/>
        <v>842</v>
      </c>
      <c r="T25" s="34">
        <f t="shared" si="1"/>
        <v>18</v>
      </c>
    </row>
    <row r="26" spans="1:20" ht="15.75" thickTop="1" x14ac:dyDescent="0.25">
      <c r="C26" s="35"/>
      <c r="F26" s="35"/>
    </row>
    <row r="27" spans="1:20" x14ac:dyDescent="0.25">
      <c r="C27" s="35">
        <f>C17+D17</f>
        <v>17283</v>
      </c>
      <c r="F27" s="35">
        <f>F25+G25</f>
        <v>174652</v>
      </c>
      <c r="G27" s="35"/>
      <c r="H27" s="35">
        <f>F25+H25</f>
        <v>128664</v>
      </c>
      <c r="I27" s="35">
        <f>I25+J25</f>
        <v>3834</v>
      </c>
      <c r="J27" s="35">
        <f>I25+K25</f>
        <v>1391</v>
      </c>
      <c r="K27" s="70"/>
      <c r="L27" s="35">
        <f>L17+M17</f>
        <v>13966</v>
      </c>
      <c r="N27" s="35">
        <f>C27-L27</f>
        <v>3317</v>
      </c>
      <c r="O27" s="70"/>
      <c r="Q27" s="35"/>
    </row>
    <row r="28" spans="1:20" x14ac:dyDescent="0.25">
      <c r="C28" s="35">
        <f t="shared" ref="C28:C34" si="2">C18+D18</f>
        <v>30380</v>
      </c>
      <c r="F28" s="35">
        <f>F27+I27</f>
        <v>178486</v>
      </c>
      <c r="G28" s="35"/>
      <c r="H28" s="35">
        <f>H27+J27</f>
        <v>130055</v>
      </c>
      <c r="J28" s="35"/>
      <c r="K28" s="70"/>
      <c r="L28" s="35">
        <f t="shared" ref="L28:L34" si="3">L18+M18</f>
        <v>26210</v>
      </c>
      <c r="M28" s="35"/>
      <c r="N28" s="35">
        <f t="shared" ref="N28:N34" si="4">C28-L28</f>
        <v>4170</v>
      </c>
      <c r="O28" s="70"/>
    </row>
    <row r="29" spans="1:20" x14ac:dyDescent="0.25">
      <c r="C29" s="35">
        <f t="shared" si="2"/>
        <v>23248</v>
      </c>
      <c r="K29" s="70"/>
      <c r="L29" s="35">
        <f t="shared" si="3"/>
        <v>20043</v>
      </c>
      <c r="M29" s="35"/>
      <c r="N29" s="35">
        <f t="shared" si="4"/>
        <v>3205</v>
      </c>
      <c r="O29" s="70"/>
    </row>
    <row r="30" spans="1:20" x14ac:dyDescent="0.25">
      <c r="C30" s="35">
        <f t="shared" si="2"/>
        <v>27177</v>
      </c>
      <c r="G30" s="35"/>
      <c r="H30" s="35"/>
      <c r="I30" s="35"/>
      <c r="J30" s="35"/>
      <c r="K30" s="70"/>
      <c r="L30" s="35">
        <f t="shared" si="3"/>
        <v>21978</v>
      </c>
      <c r="N30" s="35">
        <f t="shared" si="4"/>
        <v>5199</v>
      </c>
      <c r="O30" s="70"/>
    </row>
    <row r="31" spans="1:20" x14ac:dyDescent="0.25">
      <c r="C31" s="35">
        <f t="shared" si="2"/>
        <v>26557</v>
      </c>
      <c r="G31" s="35"/>
      <c r="H31" s="35"/>
      <c r="K31" s="70"/>
      <c r="L31" s="35">
        <f t="shared" si="3"/>
        <v>21023</v>
      </c>
      <c r="N31" s="35">
        <f t="shared" si="4"/>
        <v>5534</v>
      </c>
      <c r="O31" s="70"/>
    </row>
    <row r="32" spans="1:20" x14ac:dyDescent="0.25">
      <c r="C32" s="35">
        <f t="shared" si="2"/>
        <v>18860</v>
      </c>
      <c r="K32" s="70"/>
      <c r="L32" s="35">
        <f t="shared" si="3"/>
        <v>16217</v>
      </c>
      <c r="N32" s="35">
        <f t="shared" si="4"/>
        <v>2643</v>
      </c>
      <c r="O32" s="70"/>
    </row>
    <row r="33" spans="3:15" x14ac:dyDescent="0.25">
      <c r="C33" s="35">
        <f t="shared" si="2"/>
        <v>9805</v>
      </c>
      <c r="K33" s="70"/>
      <c r="L33" s="35">
        <f t="shared" si="3"/>
        <v>7976</v>
      </c>
      <c r="N33" s="35">
        <f t="shared" si="4"/>
        <v>1829</v>
      </c>
      <c r="O33" s="70"/>
    </row>
    <row r="34" spans="3:15" x14ac:dyDescent="0.25">
      <c r="C34" s="35">
        <f t="shared" si="2"/>
        <v>25187</v>
      </c>
      <c r="K34" s="70"/>
      <c r="L34" s="35">
        <f t="shared" si="3"/>
        <v>20892</v>
      </c>
      <c r="N34" s="35">
        <f t="shared" si="4"/>
        <v>4295</v>
      </c>
      <c r="O34" s="70"/>
    </row>
    <row r="35" spans="3:15" x14ac:dyDescent="0.25">
      <c r="K35" s="71"/>
      <c r="L35" s="35"/>
      <c r="N35" s="35"/>
      <c r="O35" s="70"/>
    </row>
    <row r="37" spans="3:15" x14ac:dyDescent="0.25">
      <c r="G37" s="35"/>
      <c r="H37" s="35"/>
    </row>
    <row r="38" spans="3:15" x14ac:dyDescent="0.25">
      <c r="G38" s="35"/>
      <c r="H38" s="3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9"/>
  <sheetViews>
    <sheetView tabSelected="1" topLeftCell="AB1" zoomScaleNormal="100" workbookViewId="0">
      <selection activeCell="AJ51" sqref="AJ51"/>
    </sheetView>
  </sheetViews>
  <sheetFormatPr baseColWidth="10" defaultRowHeight="15" x14ac:dyDescent="0.25"/>
  <cols>
    <col min="1" max="1" width="4.7109375" customWidth="1"/>
    <col min="2" max="2" width="9.7109375" customWidth="1"/>
    <col min="3" max="3" width="13.28515625" customWidth="1"/>
    <col min="4" max="9" width="16" customWidth="1"/>
    <col min="10" max="10" width="1.85546875" customWidth="1"/>
    <col min="11" max="11" width="13.5703125" customWidth="1"/>
    <col min="12" max="12" width="23.28515625" customWidth="1"/>
    <col min="13" max="13" width="22.42578125" customWidth="1"/>
    <col min="14" max="14" width="23" customWidth="1"/>
    <col min="15" max="15" width="22.85546875" customWidth="1"/>
    <col min="16" max="16" width="2.5703125" customWidth="1"/>
    <col min="17" max="17" width="13.28515625" customWidth="1"/>
    <col min="18" max="23" width="16" customWidth="1"/>
    <col min="24" max="24" width="2.85546875" customWidth="1"/>
    <col min="25" max="25" width="13.85546875" customWidth="1"/>
    <col min="26" max="29" width="19.42578125" customWidth="1"/>
    <col min="30" max="30" width="3" customWidth="1"/>
    <col min="31" max="31" width="16.28515625" customWidth="1"/>
    <col min="32" max="32" width="19.28515625" customWidth="1"/>
    <col min="33" max="33" width="29" customWidth="1"/>
    <col min="34" max="35" width="28.5703125" customWidth="1"/>
    <col min="36" max="36" width="28.7109375" customWidth="1"/>
    <col min="37" max="37" width="29.7109375" customWidth="1"/>
    <col min="38" max="38" width="30.140625" customWidth="1"/>
  </cols>
  <sheetData>
    <row r="2" spans="2:38" ht="24.75" x14ac:dyDescent="0.4">
      <c r="AF2" s="86" t="s">
        <v>74</v>
      </c>
      <c r="AG2" s="86"/>
      <c r="AH2" s="86"/>
      <c r="AI2" s="86"/>
      <c r="AJ2" s="86"/>
      <c r="AK2" s="86"/>
      <c r="AL2" s="86"/>
    </row>
    <row r="3" spans="2:38" ht="15.75" thickBot="1" x14ac:dyDescent="0.3"/>
    <row r="4" spans="2:38" ht="23.25" customHeight="1" thickBot="1" x14ac:dyDescent="0.3">
      <c r="B4" s="72" t="s">
        <v>61</v>
      </c>
      <c r="C4" s="54"/>
      <c r="D4" s="42" t="s">
        <v>10</v>
      </c>
      <c r="E4" s="42"/>
      <c r="F4" s="42"/>
      <c r="G4" s="50" t="s">
        <v>11</v>
      </c>
      <c r="H4" s="42"/>
      <c r="I4" s="43"/>
      <c r="J4" s="41"/>
      <c r="K4" s="54"/>
      <c r="L4" s="42" t="s">
        <v>10</v>
      </c>
      <c r="M4" s="42"/>
      <c r="N4" s="50" t="s">
        <v>11</v>
      </c>
      <c r="O4" s="43"/>
      <c r="Q4" s="54"/>
      <c r="R4" s="42" t="s">
        <v>8</v>
      </c>
      <c r="S4" s="42"/>
      <c r="T4" s="42"/>
      <c r="U4" s="50" t="s">
        <v>9</v>
      </c>
      <c r="V4" s="42"/>
      <c r="W4" s="43"/>
      <c r="Y4" s="54"/>
      <c r="Z4" s="42" t="s">
        <v>69</v>
      </c>
      <c r="AA4" s="42"/>
      <c r="AB4" s="50" t="s">
        <v>70</v>
      </c>
      <c r="AC4" s="43"/>
      <c r="AE4" s="72" t="s">
        <v>61</v>
      </c>
      <c r="AF4" s="54"/>
      <c r="AG4" s="50" t="s">
        <v>71</v>
      </c>
      <c r="AH4" s="43"/>
      <c r="AI4" s="42" t="s">
        <v>10</v>
      </c>
      <c r="AJ4" s="42"/>
      <c r="AK4" s="50" t="s">
        <v>11</v>
      </c>
      <c r="AL4" s="43"/>
    </row>
    <row r="5" spans="2:38" ht="15.75" thickBot="1" x14ac:dyDescent="0.3">
      <c r="B5" s="73"/>
      <c r="C5" s="44" t="s">
        <v>12</v>
      </c>
      <c r="D5" s="49" t="s">
        <v>14</v>
      </c>
      <c r="E5" s="48" t="s">
        <v>15</v>
      </c>
      <c r="F5" s="49" t="s">
        <v>16</v>
      </c>
      <c r="G5" s="48" t="s">
        <v>14</v>
      </c>
      <c r="H5" s="49" t="s">
        <v>15</v>
      </c>
      <c r="I5" s="48" t="s">
        <v>16</v>
      </c>
      <c r="J5" s="41"/>
      <c r="K5" s="44" t="s">
        <v>12</v>
      </c>
      <c r="L5" s="49" t="s">
        <v>56</v>
      </c>
      <c r="M5" s="48" t="s">
        <v>57</v>
      </c>
      <c r="N5" s="52" t="s">
        <v>58</v>
      </c>
      <c r="O5" s="48" t="s">
        <v>59</v>
      </c>
      <c r="Q5" s="44" t="s">
        <v>12</v>
      </c>
      <c r="R5" s="49" t="s">
        <v>14</v>
      </c>
      <c r="S5" s="48" t="s">
        <v>15</v>
      </c>
      <c r="T5" s="49" t="s">
        <v>16</v>
      </c>
      <c r="U5" s="48" t="s">
        <v>14</v>
      </c>
      <c r="V5" s="49" t="s">
        <v>15</v>
      </c>
      <c r="W5" s="48" t="s">
        <v>16</v>
      </c>
      <c r="Y5" s="44" t="s">
        <v>12</v>
      </c>
      <c r="Z5" s="49" t="s">
        <v>65</v>
      </c>
      <c r="AA5" s="48" t="s">
        <v>66</v>
      </c>
      <c r="AB5" s="52" t="s">
        <v>67</v>
      </c>
      <c r="AC5" s="48" t="s">
        <v>68</v>
      </c>
      <c r="AE5" s="73"/>
      <c r="AF5" s="44" t="s">
        <v>12</v>
      </c>
      <c r="AG5" s="52" t="s">
        <v>72</v>
      </c>
      <c r="AH5" s="48" t="s">
        <v>73</v>
      </c>
      <c r="AI5" s="49" t="s">
        <v>56</v>
      </c>
      <c r="AJ5" s="48" t="s">
        <v>57</v>
      </c>
      <c r="AK5" s="52" t="s">
        <v>58</v>
      </c>
      <c r="AL5" s="48" t="s">
        <v>59</v>
      </c>
    </row>
    <row r="6" spans="2:38" ht="18" x14ac:dyDescent="0.25">
      <c r="B6" s="73"/>
      <c r="C6" s="45">
        <v>511</v>
      </c>
      <c r="D6" s="38">
        <v>11058</v>
      </c>
      <c r="E6" s="46">
        <v>2908</v>
      </c>
      <c r="F6" s="38">
        <v>142</v>
      </c>
      <c r="G6" s="46">
        <v>372</v>
      </c>
      <c r="H6" s="38">
        <v>2537</v>
      </c>
      <c r="I6" s="46">
        <v>61</v>
      </c>
      <c r="J6" s="41"/>
      <c r="K6" s="45">
        <v>511</v>
      </c>
      <c r="L6" s="38">
        <f>D6+E6</f>
        <v>13966</v>
      </c>
      <c r="M6" s="46">
        <f>D6+F6</f>
        <v>11200</v>
      </c>
      <c r="N6" s="53">
        <f>G6+H6</f>
        <v>2909</v>
      </c>
      <c r="O6" s="46">
        <f>G6+I6</f>
        <v>433</v>
      </c>
      <c r="Q6" s="45">
        <v>511</v>
      </c>
      <c r="R6" s="38">
        <v>11751</v>
      </c>
      <c r="S6" s="46">
        <v>5200</v>
      </c>
      <c r="T6" s="38">
        <v>128</v>
      </c>
      <c r="U6" s="46">
        <v>89</v>
      </c>
      <c r="V6" s="38">
        <v>242</v>
      </c>
      <c r="W6" s="46">
        <v>73</v>
      </c>
      <c r="Y6" s="45">
        <v>511</v>
      </c>
      <c r="Z6" s="38">
        <f>R6+S6</f>
        <v>16951</v>
      </c>
      <c r="AA6" s="46">
        <f>R6+T6</f>
        <v>11879</v>
      </c>
      <c r="AB6" s="53">
        <f>U6+V6</f>
        <v>331</v>
      </c>
      <c r="AC6" s="46">
        <f>U6+W6</f>
        <v>162</v>
      </c>
      <c r="AE6" s="73"/>
      <c r="AF6" s="75">
        <v>511</v>
      </c>
      <c r="AG6" s="76">
        <f>Z6+AB6</f>
        <v>17282</v>
      </c>
      <c r="AH6" s="77">
        <f>AA6+AC6</f>
        <v>12041</v>
      </c>
      <c r="AI6" s="78">
        <v>13966</v>
      </c>
      <c r="AJ6" s="77">
        <v>11200</v>
      </c>
      <c r="AK6" s="76">
        <f>AG6-AI6</f>
        <v>3316</v>
      </c>
      <c r="AL6" s="77">
        <f>AH6-AJ6</f>
        <v>841</v>
      </c>
    </row>
    <row r="7" spans="2:38" ht="18" x14ac:dyDescent="0.25">
      <c r="B7" s="73"/>
      <c r="C7" s="45">
        <v>512</v>
      </c>
      <c r="D7" s="38">
        <v>21827</v>
      </c>
      <c r="E7" s="46">
        <v>4383</v>
      </c>
      <c r="F7" s="38">
        <v>344</v>
      </c>
      <c r="G7" s="46">
        <v>243</v>
      </c>
      <c r="H7" s="38">
        <v>3389</v>
      </c>
      <c r="I7" s="46">
        <v>59</v>
      </c>
      <c r="J7" s="41"/>
      <c r="K7" s="45">
        <v>512</v>
      </c>
      <c r="L7" s="38">
        <f t="shared" ref="L7:L13" si="0">D7+E7</f>
        <v>26210</v>
      </c>
      <c r="M7" s="46">
        <f t="shared" ref="M7:M13" si="1">D7+F7</f>
        <v>22171</v>
      </c>
      <c r="N7" s="53">
        <f t="shared" ref="N7:N13" si="2">G7+H7</f>
        <v>3632</v>
      </c>
      <c r="O7" s="46">
        <f t="shared" ref="O7:O13" si="3">G7+I7</f>
        <v>302</v>
      </c>
      <c r="Q7" s="45">
        <v>512</v>
      </c>
      <c r="R7" s="38">
        <v>22550</v>
      </c>
      <c r="S7" s="46">
        <v>7174</v>
      </c>
      <c r="T7" s="38">
        <v>344</v>
      </c>
      <c r="U7" s="46">
        <v>61</v>
      </c>
      <c r="V7" s="38">
        <v>594</v>
      </c>
      <c r="W7" s="46">
        <v>59</v>
      </c>
      <c r="Y7" s="45">
        <v>512</v>
      </c>
      <c r="Z7" s="38">
        <f t="shared" ref="Z7:Z13" si="4">R7+S7</f>
        <v>29724</v>
      </c>
      <c r="AA7" s="46">
        <f t="shared" ref="AA7:AA13" si="5">R7+T7</f>
        <v>22894</v>
      </c>
      <c r="AB7" s="53">
        <f t="shared" ref="AB7:AB13" si="6">U7+V7</f>
        <v>655</v>
      </c>
      <c r="AC7" s="46">
        <f t="shared" ref="AC7:AC13" si="7">U7+W7</f>
        <v>120</v>
      </c>
      <c r="AE7" s="73"/>
      <c r="AF7" s="75">
        <v>512</v>
      </c>
      <c r="AG7" s="76">
        <f>Z7+AB7</f>
        <v>30379</v>
      </c>
      <c r="AH7" s="77">
        <f>AA7+AC7</f>
        <v>23014</v>
      </c>
      <c r="AI7" s="78">
        <v>26210</v>
      </c>
      <c r="AJ7" s="77">
        <v>22171</v>
      </c>
      <c r="AK7" s="76">
        <f t="shared" ref="AK7:AK13" si="8">AG7-AI7</f>
        <v>4169</v>
      </c>
      <c r="AL7" s="77">
        <f t="shared" ref="AL7:AL13" si="9">AH7-AJ7</f>
        <v>843</v>
      </c>
    </row>
    <row r="8" spans="2:38" ht="18" x14ac:dyDescent="0.25">
      <c r="B8" s="73"/>
      <c r="C8" s="45">
        <v>513</v>
      </c>
      <c r="D8" s="38">
        <v>13494</v>
      </c>
      <c r="E8" s="46">
        <v>6549</v>
      </c>
      <c r="F8" s="38">
        <v>201</v>
      </c>
      <c r="G8" s="46">
        <v>175</v>
      </c>
      <c r="H8" s="38">
        <v>2555</v>
      </c>
      <c r="I8" s="46">
        <v>47</v>
      </c>
      <c r="J8" s="41"/>
      <c r="K8" s="45">
        <v>513</v>
      </c>
      <c r="L8" s="38">
        <f t="shared" si="0"/>
        <v>20043</v>
      </c>
      <c r="M8" s="46">
        <f t="shared" si="1"/>
        <v>13695</v>
      </c>
      <c r="N8" s="53">
        <f t="shared" si="2"/>
        <v>2730</v>
      </c>
      <c r="O8" s="46">
        <f t="shared" si="3"/>
        <v>222</v>
      </c>
      <c r="Q8" s="45">
        <v>513</v>
      </c>
      <c r="R8" s="38">
        <v>14060</v>
      </c>
      <c r="S8" s="46">
        <v>8838</v>
      </c>
      <c r="T8" s="38">
        <v>215</v>
      </c>
      <c r="U8" s="46">
        <v>86</v>
      </c>
      <c r="V8" s="38">
        <v>264</v>
      </c>
      <c r="W8" s="46">
        <v>32</v>
      </c>
      <c r="Y8" s="45">
        <v>513</v>
      </c>
      <c r="Z8" s="38">
        <f t="shared" si="4"/>
        <v>22898</v>
      </c>
      <c r="AA8" s="46">
        <f t="shared" si="5"/>
        <v>14275</v>
      </c>
      <c r="AB8" s="53">
        <f t="shared" si="6"/>
        <v>350</v>
      </c>
      <c r="AC8" s="46">
        <f t="shared" si="7"/>
        <v>118</v>
      </c>
      <c r="AE8" s="73"/>
      <c r="AF8" s="75">
        <v>513</v>
      </c>
      <c r="AG8" s="76">
        <f>Z8+AB8</f>
        <v>23248</v>
      </c>
      <c r="AH8" s="77">
        <f>AA8+AC8</f>
        <v>14393</v>
      </c>
      <c r="AI8" s="78">
        <v>20043</v>
      </c>
      <c r="AJ8" s="77">
        <v>13695</v>
      </c>
      <c r="AK8" s="76">
        <f t="shared" si="8"/>
        <v>3205</v>
      </c>
      <c r="AL8" s="77">
        <f t="shared" si="9"/>
        <v>698</v>
      </c>
    </row>
    <row r="9" spans="2:38" ht="18" x14ac:dyDescent="0.25">
      <c r="B9" s="73"/>
      <c r="C9" s="45">
        <v>514</v>
      </c>
      <c r="D9" s="38">
        <v>18863</v>
      </c>
      <c r="E9" s="46">
        <v>3115</v>
      </c>
      <c r="F9" s="38">
        <v>293</v>
      </c>
      <c r="G9" s="46">
        <v>988</v>
      </c>
      <c r="H9" s="38">
        <v>4004</v>
      </c>
      <c r="I9" s="46">
        <v>105</v>
      </c>
      <c r="J9" s="41"/>
      <c r="K9" s="45">
        <v>514</v>
      </c>
      <c r="L9" s="38">
        <f t="shared" si="0"/>
        <v>21978</v>
      </c>
      <c r="M9" s="46">
        <f t="shared" si="1"/>
        <v>19156</v>
      </c>
      <c r="N9" s="53">
        <f t="shared" si="2"/>
        <v>4992</v>
      </c>
      <c r="O9" s="46">
        <f t="shared" si="3"/>
        <v>1093</v>
      </c>
      <c r="Q9" s="45">
        <v>514</v>
      </c>
      <c r="R9" s="38">
        <v>19928</v>
      </c>
      <c r="S9" s="46">
        <v>6628</v>
      </c>
      <c r="T9" s="38">
        <v>287</v>
      </c>
      <c r="U9" s="46">
        <v>129</v>
      </c>
      <c r="V9" s="38">
        <v>491</v>
      </c>
      <c r="W9" s="46">
        <v>108</v>
      </c>
      <c r="Y9" s="45">
        <v>514</v>
      </c>
      <c r="Z9" s="38">
        <f t="shared" si="4"/>
        <v>26556</v>
      </c>
      <c r="AA9" s="46">
        <f t="shared" si="5"/>
        <v>20215</v>
      </c>
      <c r="AB9" s="53">
        <f t="shared" si="6"/>
        <v>620</v>
      </c>
      <c r="AC9" s="46">
        <f t="shared" si="7"/>
        <v>237</v>
      </c>
      <c r="AE9" s="73"/>
      <c r="AF9" s="75">
        <v>514</v>
      </c>
      <c r="AG9" s="76">
        <f>Z9+AB9</f>
        <v>27176</v>
      </c>
      <c r="AH9" s="77">
        <f>AA9+AC9</f>
        <v>20452</v>
      </c>
      <c r="AI9" s="78">
        <v>21978</v>
      </c>
      <c r="AJ9" s="77">
        <v>19156</v>
      </c>
      <c r="AK9" s="76">
        <f t="shared" si="8"/>
        <v>5198</v>
      </c>
      <c r="AL9" s="77">
        <f t="shared" si="9"/>
        <v>1296</v>
      </c>
    </row>
    <row r="10" spans="2:38" ht="18" x14ac:dyDescent="0.25">
      <c r="B10" s="73"/>
      <c r="C10" s="45">
        <v>515</v>
      </c>
      <c r="D10" s="38">
        <v>18802</v>
      </c>
      <c r="E10" s="46">
        <v>2221</v>
      </c>
      <c r="F10" s="38">
        <v>241</v>
      </c>
      <c r="G10" s="46">
        <v>1226</v>
      </c>
      <c r="H10" s="38">
        <v>3717</v>
      </c>
      <c r="I10" s="46">
        <v>101</v>
      </c>
      <c r="J10" s="41"/>
      <c r="K10" s="45">
        <v>515</v>
      </c>
      <c r="L10" s="38">
        <f t="shared" si="0"/>
        <v>21023</v>
      </c>
      <c r="M10" s="46">
        <f t="shared" si="1"/>
        <v>19043</v>
      </c>
      <c r="N10" s="53">
        <f t="shared" si="2"/>
        <v>4943</v>
      </c>
      <c r="O10" s="46">
        <f t="shared" si="3"/>
        <v>1327</v>
      </c>
      <c r="Q10" s="45">
        <v>515</v>
      </c>
      <c r="R10" s="38">
        <v>20499</v>
      </c>
      <c r="S10" s="46">
        <v>5468</v>
      </c>
      <c r="T10" s="38">
        <v>245</v>
      </c>
      <c r="U10" s="46">
        <v>127</v>
      </c>
      <c r="V10" s="38">
        <v>463</v>
      </c>
      <c r="W10" s="46">
        <v>93</v>
      </c>
      <c r="Y10" s="45">
        <v>515</v>
      </c>
      <c r="Z10" s="38">
        <f t="shared" si="4"/>
        <v>25967</v>
      </c>
      <c r="AA10" s="46">
        <f t="shared" si="5"/>
        <v>20744</v>
      </c>
      <c r="AB10" s="53">
        <f t="shared" si="6"/>
        <v>590</v>
      </c>
      <c r="AC10" s="46">
        <f t="shared" si="7"/>
        <v>220</v>
      </c>
      <c r="AE10" s="73"/>
      <c r="AF10" s="75">
        <v>515</v>
      </c>
      <c r="AG10" s="76">
        <f>Z10+AB10</f>
        <v>26557</v>
      </c>
      <c r="AH10" s="77">
        <f>AA10+AC10</f>
        <v>20964</v>
      </c>
      <c r="AI10" s="78">
        <v>21023</v>
      </c>
      <c r="AJ10" s="77">
        <v>19043</v>
      </c>
      <c r="AK10" s="76">
        <f t="shared" si="8"/>
        <v>5534</v>
      </c>
      <c r="AL10" s="77">
        <f t="shared" si="9"/>
        <v>1921</v>
      </c>
    </row>
    <row r="11" spans="2:38" ht="18" x14ac:dyDescent="0.25">
      <c r="B11" s="73"/>
      <c r="C11" s="45">
        <v>516</v>
      </c>
      <c r="D11" s="38">
        <v>12554</v>
      </c>
      <c r="E11" s="46">
        <v>3663</v>
      </c>
      <c r="F11" s="38">
        <v>620</v>
      </c>
      <c r="G11" s="46">
        <v>178</v>
      </c>
      <c r="H11" s="38">
        <v>2116</v>
      </c>
      <c r="I11" s="46">
        <v>109</v>
      </c>
      <c r="J11" s="41"/>
      <c r="K11" s="45">
        <v>516</v>
      </c>
      <c r="L11" s="38">
        <f t="shared" si="0"/>
        <v>16217</v>
      </c>
      <c r="M11" s="46">
        <f t="shared" si="1"/>
        <v>13174</v>
      </c>
      <c r="N11" s="53">
        <f t="shared" si="2"/>
        <v>2294</v>
      </c>
      <c r="O11" s="46">
        <f t="shared" si="3"/>
        <v>287</v>
      </c>
      <c r="Q11" s="45">
        <v>516</v>
      </c>
      <c r="R11" s="38">
        <v>12977</v>
      </c>
      <c r="S11" s="46">
        <v>5406</v>
      </c>
      <c r="T11" s="38">
        <v>618</v>
      </c>
      <c r="U11" s="46">
        <v>99</v>
      </c>
      <c r="V11" s="38">
        <v>370</v>
      </c>
      <c r="W11" s="46">
        <v>108</v>
      </c>
      <c r="Y11" s="45">
        <v>516</v>
      </c>
      <c r="Z11" s="38">
        <f t="shared" si="4"/>
        <v>18383</v>
      </c>
      <c r="AA11" s="46">
        <f t="shared" si="5"/>
        <v>13595</v>
      </c>
      <c r="AB11" s="53">
        <f t="shared" si="6"/>
        <v>469</v>
      </c>
      <c r="AC11" s="46">
        <f t="shared" si="7"/>
        <v>207</v>
      </c>
      <c r="AE11" s="73"/>
      <c r="AF11" s="75">
        <v>516</v>
      </c>
      <c r="AG11" s="76">
        <f>Z11+AB11</f>
        <v>18852</v>
      </c>
      <c r="AH11" s="77">
        <f>AA11+AC11</f>
        <v>13802</v>
      </c>
      <c r="AI11" s="78">
        <v>16217</v>
      </c>
      <c r="AJ11" s="77">
        <v>13174</v>
      </c>
      <c r="AK11" s="76">
        <f t="shared" si="8"/>
        <v>2635</v>
      </c>
      <c r="AL11" s="77">
        <f t="shared" si="9"/>
        <v>628</v>
      </c>
    </row>
    <row r="12" spans="2:38" ht="18" x14ac:dyDescent="0.25">
      <c r="B12" s="73"/>
      <c r="C12" s="45">
        <v>517</v>
      </c>
      <c r="D12" s="38">
        <v>6745</v>
      </c>
      <c r="E12" s="46">
        <v>1231</v>
      </c>
      <c r="F12" s="38">
        <v>74</v>
      </c>
      <c r="G12" s="46">
        <v>247</v>
      </c>
      <c r="H12" s="38">
        <v>1446</v>
      </c>
      <c r="I12" s="46">
        <v>51</v>
      </c>
      <c r="J12" s="41"/>
      <c r="K12" s="45">
        <v>517</v>
      </c>
      <c r="L12" s="38">
        <f t="shared" si="0"/>
        <v>7976</v>
      </c>
      <c r="M12" s="46">
        <f t="shared" si="1"/>
        <v>6819</v>
      </c>
      <c r="N12" s="53">
        <f t="shared" si="2"/>
        <v>1693</v>
      </c>
      <c r="O12" s="46">
        <f t="shared" si="3"/>
        <v>298</v>
      </c>
      <c r="Q12" s="45">
        <v>517</v>
      </c>
      <c r="R12" s="38">
        <v>7084</v>
      </c>
      <c r="S12" s="46">
        <v>2463</v>
      </c>
      <c r="T12" s="38">
        <v>82</v>
      </c>
      <c r="U12" s="46">
        <v>52</v>
      </c>
      <c r="V12" s="38">
        <v>206</v>
      </c>
      <c r="W12" s="46">
        <v>41</v>
      </c>
      <c r="Y12" s="45">
        <v>517</v>
      </c>
      <c r="Z12" s="38">
        <f t="shared" si="4"/>
        <v>9547</v>
      </c>
      <c r="AA12" s="46">
        <f t="shared" si="5"/>
        <v>7166</v>
      </c>
      <c r="AB12" s="53">
        <f t="shared" si="6"/>
        <v>258</v>
      </c>
      <c r="AC12" s="46">
        <f t="shared" si="7"/>
        <v>93</v>
      </c>
      <c r="AE12" s="73"/>
      <c r="AF12" s="75">
        <v>517</v>
      </c>
      <c r="AG12" s="76">
        <f>Z12+AB12</f>
        <v>9805</v>
      </c>
      <c r="AH12" s="77">
        <f>AA12+AC12</f>
        <v>7259</v>
      </c>
      <c r="AI12" s="78">
        <v>7976</v>
      </c>
      <c r="AJ12" s="77">
        <v>6819</v>
      </c>
      <c r="AK12" s="76">
        <f t="shared" si="8"/>
        <v>1829</v>
      </c>
      <c r="AL12" s="77">
        <f t="shared" si="9"/>
        <v>440</v>
      </c>
    </row>
    <row r="13" spans="2:38" ht="18" x14ac:dyDescent="0.25">
      <c r="B13" s="73"/>
      <c r="C13" s="45">
        <v>518</v>
      </c>
      <c r="D13" s="38">
        <v>16784</v>
      </c>
      <c r="E13" s="46">
        <v>4108</v>
      </c>
      <c r="F13" s="38">
        <v>528</v>
      </c>
      <c r="G13" s="46">
        <v>264</v>
      </c>
      <c r="H13" s="38">
        <v>3544</v>
      </c>
      <c r="I13" s="46">
        <v>63</v>
      </c>
      <c r="J13" s="41"/>
      <c r="K13" s="45">
        <v>518</v>
      </c>
      <c r="L13" s="38">
        <f t="shared" si="0"/>
        <v>20892</v>
      </c>
      <c r="M13" s="46">
        <f t="shared" si="1"/>
        <v>17312</v>
      </c>
      <c r="N13" s="53">
        <f t="shared" si="2"/>
        <v>3808</v>
      </c>
      <c r="O13" s="46">
        <f t="shared" si="3"/>
        <v>327</v>
      </c>
      <c r="Q13" s="45">
        <v>518</v>
      </c>
      <c r="R13" s="38">
        <v>17364</v>
      </c>
      <c r="S13" s="46">
        <v>7262</v>
      </c>
      <c r="T13" s="38">
        <v>532</v>
      </c>
      <c r="U13" s="46">
        <v>175</v>
      </c>
      <c r="V13" s="38">
        <v>386</v>
      </c>
      <c r="W13" s="46">
        <v>59</v>
      </c>
      <c r="Y13" s="45">
        <v>518</v>
      </c>
      <c r="Z13" s="38">
        <f t="shared" si="4"/>
        <v>24626</v>
      </c>
      <c r="AA13" s="46">
        <f t="shared" si="5"/>
        <v>17896</v>
      </c>
      <c r="AB13" s="53">
        <f t="shared" si="6"/>
        <v>561</v>
      </c>
      <c r="AC13" s="46">
        <f t="shared" si="7"/>
        <v>234</v>
      </c>
      <c r="AE13" s="73"/>
      <c r="AF13" s="75">
        <v>518</v>
      </c>
      <c r="AG13" s="76">
        <f>Z13+AB13</f>
        <v>25187</v>
      </c>
      <c r="AH13" s="77">
        <f>AA13+AC13</f>
        <v>18130</v>
      </c>
      <c r="AI13" s="78">
        <v>20892</v>
      </c>
      <c r="AJ13" s="77">
        <v>17312</v>
      </c>
      <c r="AK13" s="76">
        <f t="shared" si="8"/>
        <v>4295</v>
      </c>
      <c r="AL13" s="77">
        <f t="shared" si="9"/>
        <v>818</v>
      </c>
    </row>
    <row r="14" spans="2:38" s="65" customFormat="1" ht="18.75" thickBot="1" x14ac:dyDescent="0.3">
      <c r="B14" s="74"/>
      <c r="C14" s="66" t="s">
        <v>20</v>
      </c>
      <c r="D14" s="67">
        <f t="shared" ref="D14:I14" si="10">+SUM(D6:D13)</f>
        <v>120127</v>
      </c>
      <c r="E14" s="68">
        <f t="shared" si="10"/>
        <v>28178</v>
      </c>
      <c r="F14" s="67">
        <f t="shared" si="10"/>
        <v>2443</v>
      </c>
      <c r="G14" s="68">
        <f t="shared" si="10"/>
        <v>3693</v>
      </c>
      <c r="H14" s="67">
        <f t="shared" si="10"/>
        <v>23308</v>
      </c>
      <c r="I14" s="68">
        <f t="shared" si="10"/>
        <v>596</v>
      </c>
      <c r="J14" s="60"/>
      <c r="K14" s="66" t="s">
        <v>20</v>
      </c>
      <c r="L14" s="67">
        <f t="shared" ref="L14:O14" si="11">+SUM(L6:L13)</f>
        <v>148305</v>
      </c>
      <c r="M14" s="68">
        <f t="shared" si="11"/>
        <v>122570</v>
      </c>
      <c r="N14" s="69">
        <f t="shared" si="11"/>
        <v>27001</v>
      </c>
      <c r="O14" s="68">
        <f t="shared" si="11"/>
        <v>4289</v>
      </c>
      <c r="Q14" s="66" t="s">
        <v>20</v>
      </c>
      <c r="R14" s="67">
        <f t="shared" ref="R14:W14" si="12">+SUM(R6:R13)</f>
        <v>126213</v>
      </c>
      <c r="S14" s="68">
        <f t="shared" si="12"/>
        <v>48439</v>
      </c>
      <c r="T14" s="67">
        <f t="shared" si="12"/>
        <v>2451</v>
      </c>
      <c r="U14" s="68">
        <f t="shared" si="12"/>
        <v>818</v>
      </c>
      <c r="V14" s="67">
        <f t="shared" si="12"/>
        <v>3016</v>
      </c>
      <c r="W14" s="68">
        <f t="shared" si="12"/>
        <v>573</v>
      </c>
      <c r="Y14" s="66" t="s">
        <v>20</v>
      </c>
      <c r="Z14" s="67">
        <f t="shared" ref="Z14:AC14" si="13">+SUM(Z6:Z13)</f>
        <v>174652</v>
      </c>
      <c r="AA14" s="68">
        <f t="shared" si="13"/>
        <v>128664</v>
      </c>
      <c r="AB14" s="69">
        <f t="shared" si="13"/>
        <v>3834</v>
      </c>
      <c r="AC14" s="68">
        <f t="shared" si="13"/>
        <v>1391</v>
      </c>
      <c r="AE14" s="74"/>
      <c r="AF14" s="79" t="s">
        <v>20</v>
      </c>
      <c r="AG14" s="80">
        <f t="shared" ref="AG14:AL14" si="14">+SUM(AG6:AG13)</f>
        <v>178486</v>
      </c>
      <c r="AH14" s="81">
        <f t="shared" si="14"/>
        <v>130055</v>
      </c>
      <c r="AI14" s="82">
        <f t="shared" si="14"/>
        <v>148305</v>
      </c>
      <c r="AJ14" s="81">
        <f t="shared" si="14"/>
        <v>122570</v>
      </c>
      <c r="AK14" s="80">
        <f t="shared" si="14"/>
        <v>30181</v>
      </c>
      <c r="AL14" s="81">
        <f t="shared" si="14"/>
        <v>7485</v>
      </c>
    </row>
    <row r="15" spans="2:38" ht="23.25" customHeight="1" thickBot="1" x14ac:dyDescent="0.3">
      <c r="B15" s="72" t="s">
        <v>62</v>
      </c>
      <c r="C15" s="55"/>
      <c r="D15" s="42" t="s">
        <v>10</v>
      </c>
      <c r="E15" s="40"/>
      <c r="F15" s="42"/>
      <c r="G15" s="51" t="s">
        <v>11</v>
      </c>
      <c r="H15" s="42"/>
      <c r="I15" s="47"/>
      <c r="J15" s="41"/>
      <c r="K15" s="54"/>
      <c r="L15" s="42" t="s">
        <v>10</v>
      </c>
      <c r="M15" s="42"/>
      <c r="N15" s="50" t="s">
        <v>11</v>
      </c>
      <c r="O15" s="43"/>
      <c r="Q15" s="55"/>
      <c r="R15" s="42" t="s">
        <v>8</v>
      </c>
      <c r="S15" s="42"/>
      <c r="T15" s="42"/>
      <c r="U15" s="50" t="s">
        <v>9</v>
      </c>
      <c r="V15" s="42"/>
      <c r="W15" s="43"/>
      <c r="Y15" s="54"/>
      <c r="Z15" s="42" t="s">
        <v>69</v>
      </c>
      <c r="AA15" s="42"/>
      <c r="AB15" s="50" t="s">
        <v>70</v>
      </c>
      <c r="AC15" s="43"/>
      <c r="AE15" s="72" t="s">
        <v>62</v>
      </c>
      <c r="AF15" s="55"/>
      <c r="AG15" s="50" t="s">
        <v>71</v>
      </c>
      <c r="AH15" s="43"/>
      <c r="AI15" s="42" t="s">
        <v>10</v>
      </c>
      <c r="AJ15" s="42"/>
      <c r="AK15" s="50" t="s">
        <v>11</v>
      </c>
      <c r="AL15" s="43"/>
    </row>
    <row r="16" spans="2:38" ht="15.75" thickBot="1" x14ac:dyDescent="0.3">
      <c r="B16" s="73"/>
      <c r="C16" s="44" t="s">
        <v>12</v>
      </c>
      <c r="D16" s="49" t="s">
        <v>14</v>
      </c>
      <c r="E16" s="48" t="s">
        <v>15</v>
      </c>
      <c r="F16" s="49" t="s">
        <v>16</v>
      </c>
      <c r="G16" s="48" t="s">
        <v>14</v>
      </c>
      <c r="H16" s="49" t="s">
        <v>15</v>
      </c>
      <c r="I16" s="48" t="s">
        <v>16</v>
      </c>
      <c r="J16" s="41"/>
      <c r="K16" s="44" t="s">
        <v>12</v>
      </c>
      <c r="L16" s="49" t="s">
        <v>56</v>
      </c>
      <c r="M16" s="48" t="s">
        <v>57</v>
      </c>
      <c r="N16" s="52" t="s">
        <v>58</v>
      </c>
      <c r="O16" s="48" t="s">
        <v>59</v>
      </c>
      <c r="Q16" s="44" t="s">
        <v>12</v>
      </c>
      <c r="R16" s="49" t="s">
        <v>14</v>
      </c>
      <c r="S16" s="48" t="s">
        <v>15</v>
      </c>
      <c r="T16" s="49" t="s">
        <v>16</v>
      </c>
      <c r="U16" s="48" t="s">
        <v>14</v>
      </c>
      <c r="V16" s="49" t="s">
        <v>15</v>
      </c>
      <c r="W16" s="48" t="s">
        <v>16</v>
      </c>
      <c r="Y16" s="44" t="s">
        <v>12</v>
      </c>
      <c r="Z16" s="49" t="s">
        <v>65</v>
      </c>
      <c r="AA16" s="48" t="s">
        <v>66</v>
      </c>
      <c r="AB16" s="52" t="s">
        <v>67</v>
      </c>
      <c r="AC16" s="48" t="s">
        <v>68</v>
      </c>
      <c r="AE16" s="73"/>
      <c r="AF16" s="44" t="s">
        <v>12</v>
      </c>
      <c r="AG16" s="52" t="s">
        <v>72</v>
      </c>
      <c r="AH16" s="48" t="s">
        <v>73</v>
      </c>
      <c r="AI16" s="49" t="s">
        <v>56</v>
      </c>
      <c r="AJ16" s="48" t="s">
        <v>57</v>
      </c>
      <c r="AK16" s="52" t="s">
        <v>58</v>
      </c>
      <c r="AL16" s="48" t="s">
        <v>59</v>
      </c>
    </row>
    <row r="17" spans="2:38" ht="18" x14ac:dyDescent="0.25">
      <c r="B17" s="73"/>
      <c r="C17" s="45" t="s">
        <v>32</v>
      </c>
      <c r="D17" s="38">
        <v>12359</v>
      </c>
      <c r="E17" s="46">
        <v>6949</v>
      </c>
      <c r="F17" s="38">
        <v>382</v>
      </c>
      <c r="G17" s="46">
        <v>133</v>
      </c>
      <c r="H17" s="38">
        <v>2062</v>
      </c>
      <c r="I17" s="46">
        <v>31</v>
      </c>
      <c r="J17" s="41"/>
      <c r="K17" s="45" t="s">
        <v>32</v>
      </c>
      <c r="L17" s="38">
        <f t="shared" ref="L17:L25" si="15">D17+E17</f>
        <v>19308</v>
      </c>
      <c r="M17" s="46">
        <f t="shared" ref="M17:M25" si="16">D17+F17</f>
        <v>12741</v>
      </c>
      <c r="N17" s="53">
        <f t="shared" ref="N17:N25" si="17">G17+H17</f>
        <v>2195</v>
      </c>
      <c r="O17" s="46">
        <f t="shared" ref="O17:O25" si="18">G17+I17</f>
        <v>164</v>
      </c>
      <c r="Q17" s="45" t="s">
        <v>32</v>
      </c>
      <c r="R17" s="38">
        <v>12855</v>
      </c>
      <c r="S17" s="46">
        <v>8644</v>
      </c>
      <c r="T17" s="38">
        <v>378</v>
      </c>
      <c r="U17" s="46">
        <v>97</v>
      </c>
      <c r="V17" s="38">
        <v>360</v>
      </c>
      <c r="W17" s="46">
        <v>35</v>
      </c>
      <c r="Y17" s="45" t="s">
        <v>32</v>
      </c>
      <c r="Z17" s="38">
        <f t="shared" ref="Z17:Z25" si="19">R17+S17</f>
        <v>21499</v>
      </c>
      <c r="AA17" s="46">
        <f t="shared" ref="AA17:AA25" si="20">R17+T17</f>
        <v>13233</v>
      </c>
      <c r="AB17" s="53">
        <f t="shared" ref="AB17:AB25" si="21">U17+V17</f>
        <v>457</v>
      </c>
      <c r="AC17" s="46">
        <f t="shared" ref="AC17:AC25" si="22">U17+W17</f>
        <v>132</v>
      </c>
      <c r="AE17" s="73"/>
      <c r="AF17" s="75" t="s">
        <v>32</v>
      </c>
      <c r="AG17" s="76">
        <f>Z17+AB17</f>
        <v>21956</v>
      </c>
      <c r="AH17" s="77">
        <f>AA17+AC17</f>
        <v>13365</v>
      </c>
      <c r="AI17" s="78">
        <v>19308</v>
      </c>
      <c r="AJ17" s="77">
        <v>12741</v>
      </c>
      <c r="AK17" s="76">
        <f t="shared" ref="AK17:AK25" si="23">AG17-AI17</f>
        <v>2648</v>
      </c>
      <c r="AL17" s="77">
        <f t="shared" ref="AL17:AL25" si="24">AH17-AJ17</f>
        <v>624</v>
      </c>
    </row>
    <row r="18" spans="2:38" ht="18" x14ac:dyDescent="0.25">
      <c r="B18" s="73"/>
      <c r="C18" s="45" t="s">
        <v>33</v>
      </c>
      <c r="D18" s="38">
        <v>7427</v>
      </c>
      <c r="E18" s="46">
        <v>7308</v>
      </c>
      <c r="F18" s="38">
        <v>280</v>
      </c>
      <c r="G18" s="46">
        <v>592</v>
      </c>
      <c r="H18" s="38">
        <v>3184</v>
      </c>
      <c r="I18" s="46">
        <v>30</v>
      </c>
      <c r="J18" s="41"/>
      <c r="K18" s="45" t="s">
        <v>33</v>
      </c>
      <c r="L18" s="38">
        <f t="shared" si="15"/>
        <v>14735</v>
      </c>
      <c r="M18" s="46">
        <f t="shared" si="16"/>
        <v>7707</v>
      </c>
      <c r="N18" s="53">
        <f t="shared" si="17"/>
        <v>3776</v>
      </c>
      <c r="O18" s="46">
        <f t="shared" si="18"/>
        <v>622</v>
      </c>
      <c r="Q18" s="45" t="s">
        <v>33</v>
      </c>
      <c r="R18" s="38">
        <v>8107</v>
      </c>
      <c r="S18" s="46">
        <v>10147</v>
      </c>
      <c r="T18" s="38">
        <v>165</v>
      </c>
      <c r="U18" s="46">
        <v>73</v>
      </c>
      <c r="V18" s="38">
        <v>278</v>
      </c>
      <c r="W18" s="46">
        <v>145</v>
      </c>
      <c r="Y18" s="45" t="s">
        <v>33</v>
      </c>
      <c r="Z18" s="38">
        <f t="shared" si="19"/>
        <v>18254</v>
      </c>
      <c r="AA18" s="46">
        <f t="shared" si="20"/>
        <v>8272</v>
      </c>
      <c r="AB18" s="53">
        <f t="shared" si="21"/>
        <v>351</v>
      </c>
      <c r="AC18" s="46">
        <f t="shared" si="22"/>
        <v>218</v>
      </c>
      <c r="AE18" s="73"/>
      <c r="AF18" s="75" t="s">
        <v>33</v>
      </c>
      <c r="AG18" s="76">
        <f>Z18+AB18</f>
        <v>18605</v>
      </c>
      <c r="AH18" s="77">
        <f>AA18+AC18</f>
        <v>8490</v>
      </c>
      <c r="AI18" s="78">
        <v>14735</v>
      </c>
      <c r="AJ18" s="77">
        <v>7707</v>
      </c>
      <c r="AK18" s="76">
        <f t="shared" si="23"/>
        <v>3870</v>
      </c>
      <c r="AL18" s="77">
        <f t="shared" si="24"/>
        <v>783</v>
      </c>
    </row>
    <row r="19" spans="2:38" ht="18" x14ac:dyDescent="0.25">
      <c r="B19" s="73"/>
      <c r="C19" s="45" t="s">
        <v>34</v>
      </c>
      <c r="D19" s="38">
        <v>14328</v>
      </c>
      <c r="E19" s="46">
        <v>9127</v>
      </c>
      <c r="F19" s="38">
        <v>1310</v>
      </c>
      <c r="G19" s="46">
        <v>76</v>
      </c>
      <c r="H19" s="38">
        <v>2988</v>
      </c>
      <c r="I19" s="46">
        <v>49</v>
      </c>
      <c r="J19" s="41"/>
      <c r="K19" s="45" t="s">
        <v>34</v>
      </c>
      <c r="L19" s="38">
        <f t="shared" si="15"/>
        <v>23455</v>
      </c>
      <c r="M19" s="46">
        <f t="shared" si="16"/>
        <v>15638</v>
      </c>
      <c r="N19" s="53">
        <f t="shared" si="17"/>
        <v>3064</v>
      </c>
      <c r="O19" s="46">
        <f t="shared" si="18"/>
        <v>125</v>
      </c>
      <c r="Q19" s="45" t="s">
        <v>34</v>
      </c>
      <c r="R19" s="38">
        <v>14826</v>
      </c>
      <c r="S19" s="46">
        <v>11654</v>
      </c>
      <c r="T19" s="38">
        <v>732</v>
      </c>
      <c r="U19" s="46">
        <v>91</v>
      </c>
      <c r="V19" s="38">
        <v>440</v>
      </c>
      <c r="W19" s="46">
        <v>626</v>
      </c>
      <c r="Y19" s="45" t="s">
        <v>34</v>
      </c>
      <c r="Z19" s="38">
        <f t="shared" si="19"/>
        <v>26480</v>
      </c>
      <c r="AA19" s="46">
        <f t="shared" si="20"/>
        <v>15558</v>
      </c>
      <c r="AB19" s="53">
        <f t="shared" si="21"/>
        <v>531</v>
      </c>
      <c r="AC19" s="46">
        <f t="shared" si="22"/>
        <v>717</v>
      </c>
      <c r="AE19" s="73"/>
      <c r="AF19" s="75" t="s">
        <v>34</v>
      </c>
      <c r="AG19" s="76">
        <f>Z19+AB19</f>
        <v>27011</v>
      </c>
      <c r="AH19" s="77">
        <f>AA19+AC19</f>
        <v>16275</v>
      </c>
      <c r="AI19" s="78">
        <v>23455</v>
      </c>
      <c r="AJ19" s="77">
        <v>15638</v>
      </c>
      <c r="AK19" s="76">
        <f t="shared" si="23"/>
        <v>3556</v>
      </c>
      <c r="AL19" s="77">
        <f t="shared" si="24"/>
        <v>637</v>
      </c>
    </row>
    <row r="20" spans="2:38" ht="18" x14ac:dyDescent="0.25">
      <c r="B20" s="73"/>
      <c r="C20" s="45" t="s">
        <v>35</v>
      </c>
      <c r="D20" s="38">
        <v>15212</v>
      </c>
      <c r="E20" s="46">
        <v>7834</v>
      </c>
      <c r="F20" s="38">
        <v>316</v>
      </c>
      <c r="G20" s="46">
        <v>167</v>
      </c>
      <c r="H20" s="38">
        <v>2576</v>
      </c>
      <c r="I20" s="46">
        <v>42</v>
      </c>
      <c r="J20" s="41"/>
      <c r="K20" s="45" t="s">
        <v>35</v>
      </c>
      <c r="L20" s="38">
        <f t="shared" si="15"/>
        <v>23046</v>
      </c>
      <c r="M20" s="46">
        <f t="shared" si="16"/>
        <v>15528</v>
      </c>
      <c r="N20" s="53">
        <f t="shared" si="17"/>
        <v>2743</v>
      </c>
      <c r="O20" s="46">
        <f t="shared" si="18"/>
        <v>209</v>
      </c>
      <c r="Q20" s="45" t="s">
        <v>35</v>
      </c>
      <c r="R20" s="38">
        <v>15748</v>
      </c>
      <c r="S20" s="46">
        <v>9916</v>
      </c>
      <c r="T20" s="38">
        <v>338</v>
      </c>
      <c r="U20" s="46">
        <v>63</v>
      </c>
      <c r="V20" s="38">
        <v>492</v>
      </c>
      <c r="W20" s="46">
        <v>20</v>
      </c>
      <c r="Y20" s="45" t="s">
        <v>35</v>
      </c>
      <c r="Z20" s="38">
        <f t="shared" si="19"/>
        <v>25664</v>
      </c>
      <c r="AA20" s="46">
        <f t="shared" si="20"/>
        <v>16086</v>
      </c>
      <c r="AB20" s="53">
        <f t="shared" si="21"/>
        <v>555</v>
      </c>
      <c r="AC20" s="46">
        <f t="shared" si="22"/>
        <v>83</v>
      </c>
      <c r="AE20" s="73"/>
      <c r="AF20" s="75" t="s">
        <v>35</v>
      </c>
      <c r="AG20" s="76">
        <f>Z20+AB20</f>
        <v>26219</v>
      </c>
      <c r="AH20" s="77">
        <f>AA20+AC20</f>
        <v>16169</v>
      </c>
      <c r="AI20" s="78">
        <v>23046</v>
      </c>
      <c r="AJ20" s="77">
        <v>15528</v>
      </c>
      <c r="AK20" s="76">
        <f t="shared" si="23"/>
        <v>3173</v>
      </c>
      <c r="AL20" s="77">
        <f t="shared" si="24"/>
        <v>641</v>
      </c>
    </row>
    <row r="21" spans="2:38" ht="18" x14ac:dyDescent="0.25">
      <c r="B21" s="73"/>
      <c r="C21" s="45" t="s">
        <v>36</v>
      </c>
      <c r="D21" s="38">
        <v>20144</v>
      </c>
      <c r="E21" s="46">
        <v>9650</v>
      </c>
      <c r="F21" s="38">
        <v>780</v>
      </c>
      <c r="G21" s="46">
        <v>238</v>
      </c>
      <c r="H21" s="38">
        <v>2938</v>
      </c>
      <c r="I21" s="46">
        <v>49</v>
      </c>
      <c r="J21" s="41"/>
      <c r="K21" s="45" t="s">
        <v>36</v>
      </c>
      <c r="L21" s="38">
        <f t="shared" si="15"/>
        <v>29794</v>
      </c>
      <c r="M21" s="46">
        <f t="shared" si="16"/>
        <v>20924</v>
      </c>
      <c r="N21" s="53">
        <f t="shared" si="17"/>
        <v>3176</v>
      </c>
      <c r="O21" s="46">
        <f t="shared" si="18"/>
        <v>287</v>
      </c>
      <c r="Q21" s="45" t="s">
        <v>36</v>
      </c>
      <c r="R21" s="38">
        <v>20964</v>
      </c>
      <c r="S21" s="46">
        <v>12005</v>
      </c>
      <c r="T21" s="38">
        <v>803</v>
      </c>
      <c r="U21" s="46">
        <v>112</v>
      </c>
      <c r="V21" s="38">
        <v>580</v>
      </c>
      <c r="W21" s="46">
        <v>26</v>
      </c>
      <c r="Y21" s="45" t="s">
        <v>36</v>
      </c>
      <c r="Z21" s="38">
        <f t="shared" si="19"/>
        <v>32969</v>
      </c>
      <c r="AA21" s="46">
        <f t="shared" si="20"/>
        <v>21767</v>
      </c>
      <c r="AB21" s="53">
        <f t="shared" si="21"/>
        <v>692</v>
      </c>
      <c r="AC21" s="46">
        <f t="shared" si="22"/>
        <v>138</v>
      </c>
      <c r="AE21" s="73"/>
      <c r="AF21" s="75" t="s">
        <v>36</v>
      </c>
      <c r="AG21" s="76">
        <f>Z21+AB21</f>
        <v>33661</v>
      </c>
      <c r="AH21" s="77">
        <f>AA21+AC21</f>
        <v>21905</v>
      </c>
      <c r="AI21" s="78">
        <v>29794</v>
      </c>
      <c r="AJ21" s="77">
        <v>20924</v>
      </c>
      <c r="AK21" s="76">
        <f t="shared" si="23"/>
        <v>3867</v>
      </c>
      <c r="AL21" s="77">
        <f t="shared" si="24"/>
        <v>981</v>
      </c>
    </row>
    <row r="22" spans="2:38" ht="18" x14ac:dyDescent="0.25">
      <c r="B22" s="73"/>
      <c r="C22" s="45" t="s">
        <v>37</v>
      </c>
      <c r="D22" s="38">
        <v>11929</v>
      </c>
      <c r="E22" s="46">
        <v>1254</v>
      </c>
      <c r="F22" s="38">
        <v>95</v>
      </c>
      <c r="G22" s="46">
        <v>187</v>
      </c>
      <c r="H22" s="38">
        <v>1704</v>
      </c>
      <c r="I22" s="46">
        <v>14</v>
      </c>
      <c r="J22" s="41"/>
      <c r="K22" s="45" t="s">
        <v>37</v>
      </c>
      <c r="L22" s="38">
        <f t="shared" si="15"/>
        <v>13183</v>
      </c>
      <c r="M22" s="46">
        <f t="shared" si="16"/>
        <v>12024</v>
      </c>
      <c r="N22" s="53">
        <f t="shared" si="17"/>
        <v>1891</v>
      </c>
      <c r="O22" s="46">
        <f t="shared" si="18"/>
        <v>201</v>
      </c>
      <c r="Q22" s="45" t="s">
        <v>37</v>
      </c>
      <c r="R22" s="38">
        <v>12710</v>
      </c>
      <c r="S22" s="46">
        <v>2776</v>
      </c>
      <c r="T22" s="38">
        <v>72</v>
      </c>
      <c r="U22" s="46">
        <v>56</v>
      </c>
      <c r="V22" s="38">
        <v>179</v>
      </c>
      <c r="W22" s="46">
        <v>37</v>
      </c>
      <c r="Y22" s="45" t="s">
        <v>37</v>
      </c>
      <c r="Z22" s="38">
        <f t="shared" si="19"/>
        <v>15486</v>
      </c>
      <c r="AA22" s="46">
        <f t="shared" si="20"/>
        <v>12782</v>
      </c>
      <c r="AB22" s="53">
        <f t="shared" si="21"/>
        <v>235</v>
      </c>
      <c r="AC22" s="46">
        <f t="shared" si="22"/>
        <v>93</v>
      </c>
      <c r="AE22" s="73"/>
      <c r="AF22" s="75" t="s">
        <v>37</v>
      </c>
      <c r="AG22" s="76">
        <f>Z22+AB22</f>
        <v>15721</v>
      </c>
      <c r="AH22" s="77">
        <f>AA22+AC22</f>
        <v>12875</v>
      </c>
      <c r="AI22" s="78">
        <v>13183</v>
      </c>
      <c r="AJ22" s="77">
        <v>12024</v>
      </c>
      <c r="AK22" s="76">
        <f t="shared" si="23"/>
        <v>2538</v>
      </c>
      <c r="AL22" s="77">
        <f t="shared" si="24"/>
        <v>851</v>
      </c>
    </row>
    <row r="23" spans="2:38" ht="18" x14ac:dyDescent="0.25">
      <c r="B23" s="73"/>
      <c r="C23" s="45" t="s">
        <v>38</v>
      </c>
      <c r="D23" s="38">
        <v>14872</v>
      </c>
      <c r="E23" s="46">
        <v>11587</v>
      </c>
      <c r="F23" s="38">
        <v>464</v>
      </c>
      <c r="G23" s="46">
        <v>154</v>
      </c>
      <c r="H23" s="38">
        <v>3164</v>
      </c>
      <c r="I23" s="46">
        <v>207</v>
      </c>
      <c r="J23" s="41"/>
      <c r="K23" s="45" t="s">
        <v>38</v>
      </c>
      <c r="L23" s="38">
        <f t="shared" si="15"/>
        <v>26459</v>
      </c>
      <c r="M23" s="46">
        <f t="shared" si="16"/>
        <v>15336</v>
      </c>
      <c r="N23" s="53">
        <f t="shared" si="17"/>
        <v>3318</v>
      </c>
      <c r="O23" s="46">
        <f t="shared" si="18"/>
        <v>361</v>
      </c>
      <c r="Q23" s="45" t="s">
        <v>38</v>
      </c>
      <c r="R23" s="38">
        <v>15275</v>
      </c>
      <c r="S23" s="46">
        <v>13950</v>
      </c>
      <c r="T23" s="38">
        <v>341</v>
      </c>
      <c r="U23" s="46">
        <v>438</v>
      </c>
      <c r="V23" s="38">
        <v>798</v>
      </c>
      <c r="W23" s="46">
        <v>330</v>
      </c>
      <c r="Y23" s="45" t="s">
        <v>38</v>
      </c>
      <c r="Z23" s="38">
        <f t="shared" si="19"/>
        <v>29225</v>
      </c>
      <c r="AA23" s="46">
        <f t="shared" si="20"/>
        <v>15616</v>
      </c>
      <c r="AB23" s="53">
        <f t="shared" si="21"/>
        <v>1236</v>
      </c>
      <c r="AC23" s="46">
        <f t="shared" si="22"/>
        <v>768</v>
      </c>
      <c r="AE23" s="73"/>
      <c r="AF23" s="75" t="s">
        <v>38</v>
      </c>
      <c r="AG23" s="76">
        <f>Z23+AB23</f>
        <v>30461</v>
      </c>
      <c r="AH23" s="77">
        <f>AA23+AC23</f>
        <v>16384</v>
      </c>
      <c r="AI23" s="78">
        <v>26459</v>
      </c>
      <c r="AJ23" s="77">
        <v>15336</v>
      </c>
      <c r="AK23" s="76">
        <f t="shared" si="23"/>
        <v>4002</v>
      </c>
      <c r="AL23" s="77">
        <f t="shared" si="24"/>
        <v>1048</v>
      </c>
    </row>
    <row r="24" spans="2:38" ht="18" x14ac:dyDescent="0.25">
      <c r="B24" s="73"/>
      <c r="C24" s="45" t="s">
        <v>39</v>
      </c>
      <c r="D24" s="38">
        <v>16738</v>
      </c>
      <c r="E24" s="46">
        <v>13135</v>
      </c>
      <c r="F24" s="38">
        <v>1001</v>
      </c>
      <c r="G24" s="46">
        <v>124</v>
      </c>
      <c r="H24" s="38">
        <v>2565</v>
      </c>
      <c r="I24" s="46">
        <v>38</v>
      </c>
      <c r="J24" s="41"/>
      <c r="K24" s="45" t="s">
        <v>39</v>
      </c>
      <c r="L24" s="38">
        <f t="shared" si="15"/>
        <v>29873</v>
      </c>
      <c r="M24" s="46">
        <f t="shared" si="16"/>
        <v>17739</v>
      </c>
      <c r="N24" s="53">
        <f t="shared" si="17"/>
        <v>2689</v>
      </c>
      <c r="O24" s="46">
        <f t="shared" si="18"/>
        <v>162</v>
      </c>
      <c r="Q24" s="45" t="s">
        <v>39</v>
      </c>
      <c r="R24" s="38">
        <v>17674</v>
      </c>
      <c r="S24" s="46">
        <v>14883</v>
      </c>
      <c r="T24" s="38">
        <v>996</v>
      </c>
      <c r="U24" s="46">
        <v>132</v>
      </c>
      <c r="V24" s="38">
        <v>810</v>
      </c>
      <c r="W24" s="46">
        <v>40</v>
      </c>
      <c r="Y24" s="45" t="s">
        <v>39</v>
      </c>
      <c r="Z24" s="38">
        <f t="shared" si="19"/>
        <v>32557</v>
      </c>
      <c r="AA24" s="46">
        <f t="shared" si="20"/>
        <v>18670</v>
      </c>
      <c r="AB24" s="53">
        <f t="shared" si="21"/>
        <v>942</v>
      </c>
      <c r="AC24" s="46">
        <f t="shared" si="22"/>
        <v>172</v>
      </c>
      <c r="AE24" s="73"/>
      <c r="AF24" s="75" t="s">
        <v>39</v>
      </c>
      <c r="AG24" s="76">
        <f>Z24+AB24</f>
        <v>33499</v>
      </c>
      <c r="AH24" s="77">
        <f>AA24+AC24</f>
        <v>18842</v>
      </c>
      <c r="AI24" s="78">
        <v>29873</v>
      </c>
      <c r="AJ24" s="77">
        <v>17739</v>
      </c>
      <c r="AK24" s="76">
        <f t="shared" si="23"/>
        <v>3626</v>
      </c>
      <c r="AL24" s="77">
        <f t="shared" si="24"/>
        <v>1103</v>
      </c>
    </row>
    <row r="25" spans="2:38" ht="18" x14ac:dyDescent="0.25">
      <c r="B25" s="73"/>
      <c r="C25" s="45" t="s">
        <v>40</v>
      </c>
      <c r="D25" s="38">
        <v>16299</v>
      </c>
      <c r="E25" s="46">
        <v>6776</v>
      </c>
      <c r="F25" s="38">
        <v>646</v>
      </c>
      <c r="G25" s="46">
        <v>58</v>
      </c>
      <c r="H25" s="38">
        <v>1879</v>
      </c>
      <c r="I25" s="46">
        <v>26</v>
      </c>
      <c r="J25" s="41"/>
      <c r="K25" s="45" t="s">
        <v>40</v>
      </c>
      <c r="L25" s="38">
        <f t="shared" si="15"/>
        <v>23075</v>
      </c>
      <c r="M25" s="46">
        <f t="shared" si="16"/>
        <v>16945</v>
      </c>
      <c r="N25" s="53">
        <f t="shared" si="17"/>
        <v>1937</v>
      </c>
      <c r="O25" s="46">
        <f t="shared" si="18"/>
        <v>84</v>
      </c>
      <c r="Q25" s="45" t="s">
        <v>40</v>
      </c>
      <c r="R25" s="38">
        <v>16650</v>
      </c>
      <c r="S25" s="46">
        <v>8179</v>
      </c>
      <c r="T25" s="38">
        <v>644</v>
      </c>
      <c r="U25" s="46">
        <v>70</v>
      </c>
      <c r="V25" s="38">
        <v>468</v>
      </c>
      <c r="W25" s="46">
        <v>28</v>
      </c>
      <c r="Y25" s="45" t="s">
        <v>40</v>
      </c>
      <c r="Z25" s="38">
        <f t="shared" si="19"/>
        <v>24829</v>
      </c>
      <c r="AA25" s="46">
        <f t="shared" si="20"/>
        <v>17294</v>
      </c>
      <c r="AB25" s="53">
        <f t="shared" si="21"/>
        <v>538</v>
      </c>
      <c r="AC25" s="46">
        <f t="shared" si="22"/>
        <v>98</v>
      </c>
      <c r="AE25" s="73"/>
      <c r="AF25" s="75" t="s">
        <v>40</v>
      </c>
      <c r="AG25" s="76">
        <f>Z25+AB25</f>
        <v>25367</v>
      </c>
      <c r="AH25" s="77">
        <f>AA25+AC25</f>
        <v>17392</v>
      </c>
      <c r="AI25" s="78">
        <v>23075</v>
      </c>
      <c r="AJ25" s="77">
        <v>16945</v>
      </c>
      <c r="AK25" s="76">
        <f t="shared" si="23"/>
        <v>2292</v>
      </c>
      <c r="AL25" s="77">
        <f t="shared" si="24"/>
        <v>447</v>
      </c>
    </row>
    <row r="26" spans="2:38" s="65" customFormat="1" ht="18.75" thickBot="1" x14ac:dyDescent="0.3">
      <c r="B26" s="74"/>
      <c r="C26" s="66" t="s">
        <v>20</v>
      </c>
      <c r="D26" s="67">
        <f t="shared" ref="D26:I26" si="25">+SUM(D17:D25)</f>
        <v>129308</v>
      </c>
      <c r="E26" s="68">
        <f t="shared" si="25"/>
        <v>73620</v>
      </c>
      <c r="F26" s="67">
        <f t="shared" si="25"/>
        <v>5274</v>
      </c>
      <c r="G26" s="68">
        <f t="shared" si="25"/>
        <v>1729</v>
      </c>
      <c r="H26" s="67">
        <f t="shared" si="25"/>
        <v>23060</v>
      </c>
      <c r="I26" s="68">
        <f t="shared" si="25"/>
        <v>486</v>
      </c>
      <c r="J26" s="60"/>
      <c r="K26" s="66" t="s">
        <v>20</v>
      </c>
      <c r="L26" s="67">
        <f t="shared" ref="L26:O26" si="26">+SUM(L17:L25)</f>
        <v>202928</v>
      </c>
      <c r="M26" s="68">
        <f t="shared" si="26"/>
        <v>134582</v>
      </c>
      <c r="N26" s="69">
        <f t="shared" si="26"/>
        <v>24789</v>
      </c>
      <c r="O26" s="68">
        <f t="shared" si="26"/>
        <v>2215</v>
      </c>
      <c r="Q26" s="66" t="s">
        <v>20</v>
      </c>
      <c r="R26" s="67">
        <f t="shared" ref="R26:W26" si="27">+SUM(R17:R25)</f>
        <v>134809</v>
      </c>
      <c r="S26" s="68">
        <f t="shared" si="27"/>
        <v>92154</v>
      </c>
      <c r="T26" s="67">
        <f t="shared" si="27"/>
        <v>4469</v>
      </c>
      <c r="U26" s="68">
        <f t="shared" si="27"/>
        <v>1132</v>
      </c>
      <c r="V26" s="67">
        <f t="shared" si="27"/>
        <v>4405</v>
      </c>
      <c r="W26" s="68">
        <f t="shared" si="27"/>
        <v>1287</v>
      </c>
      <c r="Y26" s="66" t="s">
        <v>20</v>
      </c>
      <c r="Z26" s="67">
        <f t="shared" ref="Z26:AC26" si="28">+SUM(Z17:Z25)</f>
        <v>226963</v>
      </c>
      <c r="AA26" s="68">
        <f t="shared" si="28"/>
        <v>139278</v>
      </c>
      <c r="AB26" s="69">
        <f t="shared" si="28"/>
        <v>5537</v>
      </c>
      <c r="AC26" s="68">
        <f t="shared" si="28"/>
        <v>2419</v>
      </c>
      <c r="AE26" s="74"/>
      <c r="AF26" s="79" t="s">
        <v>20</v>
      </c>
      <c r="AG26" s="80">
        <f t="shared" ref="AG26:AL26" si="29">+SUM(AG17:AG25)</f>
        <v>232500</v>
      </c>
      <c r="AH26" s="81">
        <f t="shared" si="29"/>
        <v>141697</v>
      </c>
      <c r="AI26" s="82">
        <f t="shared" si="29"/>
        <v>202928</v>
      </c>
      <c r="AJ26" s="81">
        <f t="shared" si="29"/>
        <v>134582</v>
      </c>
      <c r="AK26" s="80">
        <f t="shared" si="29"/>
        <v>29572</v>
      </c>
      <c r="AL26" s="81">
        <f t="shared" si="29"/>
        <v>7115</v>
      </c>
    </row>
    <row r="27" spans="2:38" ht="23.25" customHeight="1" thickBot="1" x14ac:dyDescent="0.3">
      <c r="B27" s="72" t="s">
        <v>63</v>
      </c>
      <c r="C27" s="55"/>
      <c r="D27" s="42" t="s">
        <v>10</v>
      </c>
      <c r="E27" s="40"/>
      <c r="F27" s="42"/>
      <c r="G27" s="51" t="s">
        <v>11</v>
      </c>
      <c r="H27" s="42"/>
      <c r="I27" s="47"/>
      <c r="J27" s="41"/>
      <c r="K27" s="54"/>
      <c r="L27" s="42" t="s">
        <v>10</v>
      </c>
      <c r="M27" s="42"/>
      <c r="N27" s="50" t="s">
        <v>11</v>
      </c>
      <c r="O27" s="43"/>
      <c r="Q27" s="55"/>
      <c r="R27" s="42" t="s">
        <v>8</v>
      </c>
      <c r="S27" s="42"/>
      <c r="T27" s="42"/>
      <c r="U27" s="50" t="s">
        <v>9</v>
      </c>
      <c r="V27" s="42"/>
      <c r="W27" s="43"/>
      <c r="Y27" s="54"/>
      <c r="Z27" s="42" t="s">
        <v>69</v>
      </c>
      <c r="AA27" s="42"/>
      <c r="AB27" s="50" t="s">
        <v>70</v>
      </c>
      <c r="AC27" s="43"/>
      <c r="AE27" s="72" t="s">
        <v>63</v>
      </c>
      <c r="AF27" s="55"/>
      <c r="AG27" s="50" t="s">
        <v>71</v>
      </c>
      <c r="AH27" s="43"/>
      <c r="AI27" s="42" t="s">
        <v>10</v>
      </c>
      <c r="AJ27" s="42"/>
      <c r="AK27" s="50" t="s">
        <v>11</v>
      </c>
      <c r="AL27" s="43"/>
    </row>
    <row r="28" spans="2:38" ht="15.75" thickBot="1" x14ac:dyDescent="0.3">
      <c r="B28" s="73"/>
      <c r="C28" s="44" t="s">
        <v>12</v>
      </c>
      <c r="D28" s="49" t="s">
        <v>14</v>
      </c>
      <c r="E28" s="48" t="s">
        <v>15</v>
      </c>
      <c r="F28" s="49" t="s">
        <v>16</v>
      </c>
      <c r="G28" s="48" t="s">
        <v>14</v>
      </c>
      <c r="H28" s="49" t="s">
        <v>15</v>
      </c>
      <c r="I28" s="48" t="s">
        <v>16</v>
      </c>
      <c r="J28" s="41"/>
      <c r="K28" s="56" t="s">
        <v>12</v>
      </c>
      <c r="L28" s="57" t="s">
        <v>56</v>
      </c>
      <c r="M28" s="58" t="s">
        <v>57</v>
      </c>
      <c r="N28" s="59" t="s">
        <v>58</v>
      </c>
      <c r="O28" s="58" t="s">
        <v>59</v>
      </c>
      <c r="Q28" s="44" t="s">
        <v>12</v>
      </c>
      <c r="R28" s="49" t="s">
        <v>14</v>
      </c>
      <c r="S28" s="48" t="s">
        <v>15</v>
      </c>
      <c r="T28" s="49" t="s">
        <v>16</v>
      </c>
      <c r="U28" s="48" t="s">
        <v>14</v>
      </c>
      <c r="V28" s="49" t="s">
        <v>15</v>
      </c>
      <c r="W28" s="48" t="s">
        <v>16</v>
      </c>
      <c r="Y28" s="56" t="s">
        <v>12</v>
      </c>
      <c r="Z28" s="49" t="s">
        <v>65</v>
      </c>
      <c r="AA28" s="48" t="s">
        <v>66</v>
      </c>
      <c r="AB28" s="52" t="s">
        <v>67</v>
      </c>
      <c r="AC28" s="48" t="s">
        <v>68</v>
      </c>
      <c r="AE28" s="73"/>
      <c r="AF28" s="44" t="s">
        <v>12</v>
      </c>
      <c r="AG28" s="52" t="s">
        <v>72</v>
      </c>
      <c r="AH28" s="48" t="s">
        <v>73</v>
      </c>
      <c r="AI28" s="57" t="s">
        <v>56</v>
      </c>
      <c r="AJ28" s="58" t="s">
        <v>57</v>
      </c>
      <c r="AK28" s="59" t="s">
        <v>58</v>
      </c>
      <c r="AL28" s="58" t="s">
        <v>59</v>
      </c>
    </row>
    <row r="29" spans="2:38" ht="18" x14ac:dyDescent="0.25">
      <c r="B29" s="73"/>
      <c r="C29" s="46" t="s">
        <v>41</v>
      </c>
      <c r="D29" s="38">
        <v>20026</v>
      </c>
      <c r="E29" s="46">
        <v>9958</v>
      </c>
      <c r="F29" s="38">
        <v>502</v>
      </c>
      <c r="G29" s="46">
        <v>294</v>
      </c>
      <c r="H29" s="38">
        <v>3552</v>
      </c>
      <c r="I29" s="46">
        <v>149</v>
      </c>
      <c r="J29" s="41"/>
      <c r="K29" s="46" t="s">
        <v>41</v>
      </c>
      <c r="L29" s="38">
        <f t="shared" ref="L29:L37" si="30">D29+E29</f>
        <v>29984</v>
      </c>
      <c r="M29" s="46">
        <f t="shared" ref="M29:M37" si="31">D29+F29</f>
        <v>20528</v>
      </c>
      <c r="N29" s="53">
        <f t="shared" ref="N29:N37" si="32">G29+H29</f>
        <v>3846</v>
      </c>
      <c r="O29" s="46">
        <f t="shared" ref="O29:O37" si="33">G29+I29</f>
        <v>443</v>
      </c>
      <c r="Q29" s="46" t="s">
        <v>41</v>
      </c>
      <c r="R29" s="38">
        <v>20791</v>
      </c>
      <c r="S29" s="46">
        <v>12860</v>
      </c>
      <c r="T29" s="38">
        <v>439</v>
      </c>
      <c r="U29" s="46">
        <v>92</v>
      </c>
      <c r="V29" s="38">
        <v>650</v>
      </c>
      <c r="W29" s="46">
        <v>210</v>
      </c>
      <c r="Y29" s="46" t="s">
        <v>41</v>
      </c>
      <c r="Z29" s="38">
        <f t="shared" ref="Z29:Z37" si="34">R29+S29</f>
        <v>33651</v>
      </c>
      <c r="AA29" s="46">
        <f t="shared" ref="AA29:AA37" si="35">R29+T29</f>
        <v>21230</v>
      </c>
      <c r="AB29" s="53">
        <f t="shared" ref="AB29:AB37" si="36">U29+V29</f>
        <v>742</v>
      </c>
      <c r="AC29" s="46">
        <f t="shared" ref="AC29:AC37" si="37">U29+W29</f>
        <v>302</v>
      </c>
      <c r="AE29" s="73"/>
      <c r="AF29" s="77" t="s">
        <v>41</v>
      </c>
      <c r="AG29" s="76">
        <f>Z29+AB29</f>
        <v>34393</v>
      </c>
      <c r="AH29" s="77">
        <f>AA29+AC29</f>
        <v>21532</v>
      </c>
      <c r="AI29" s="78">
        <v>29984</v>
      </c>
      <c r="AJ29" s="77">
        <v>20528</v>
      </c>
      <c r="AK29" s="76">
        <f t="shared" ref="AK29:AK37" si="38">AG29-AI29</f>
        <v>4409</v>
      </c>
      <c r="AL29" s="77">
        <f t="shared" ref="AL29:AL37" si="39">AH29-AJ29</f>
        <v>1004</v>
      </c>
    </row>
    <row r="30" spans="2:38" ht="18" x14ac:dyDescent="0.25">
      <c r="B30" s="73"/>
      <c r="C30" s="46" t="s">
        <v>42</v>
      </c>
      <c r="D30" s="38">
        <v>10852</v>
      </c>
      <c r="E30" s="46">
        <v>4664</v>
      </c>
      <c r="F30" s="38">
        <v>501</v>
      </c>
      <c r="G30" s="46">
        <v>198</v>
      </c>
      <c r="H30" s="38">
        <v>2687</v>
      </c>
      <c r="I30" s="46">
        <v>79</v>
      </c>
      <c r="J30" s="41"/>
      <c r="K30" s="46" t="s">
        <v>42</v>
      </c>
      <c r="L30" s="38">
        <f t="shared" si="30"/>
        <v>15516</v>
      </c>
      <c r="M30" s="46">
        <f t="shared" si="31"/>
        <v>11353</v>
      </c>
      <c r="N30" s="53">
        <f t="shared" si="32"/>
        <v>2885</v>
      </c>
      <c r="O30" s="46">
        <f t="shared" si="33"/>
        <v>277</v>
      </c>
      <c r="Q30" s="46" t="s">
        <v>42</v>
      </c>
      <c r="R30" s="38">
        <v>11546</v>
      </c>
      <c r="S30" s="46">
        <v>7029</v>
      </c>
      <c r="T30" s="38">
        <v>551</v>
      </c>
      <c r="U30" s="46">
        <v>119</v>
      </c>
      <c r="V30" s="38">
        <v>319</v>
      </c>
      <c r="W30" s="46">
        <v>29</v>
      </c>
      <c r="Y30" s="46" t="s">
        <v>42</v>
      </c>
      <c r="Z30" s="38">
        <f t="shared" si="34"/>
        <v>18575</v>
      </c>
      <c r="AA30" s="46">
        <f t="shared" si="35"/>
        <v>12097</v>
      </c>
      <c r="AB30" s="53">
        <f t="shared" si="36"/>
        <v>438</v>
      </c>
      <c r="AC30" s="46">
        <f t="shared" si="37"/>
        <v>148</v>
      </c>
      <c r="AE30" s="73"/>
      <c r="AF30" s="77" t="s">
        <v>42</v>
      </c>
      <c r="AG30" s="76">
        <f>Z30+AB30</f>
        <v>19013</v>
      </c>
      <c r="AH30" s="77">
        <f>AA30+AC30</f>
        <v>12245</v>
      </c>
      <c r="AI30" s="78">
        <v>15516</v>
      </c>
      <c r="AJ30" s="77">
        <v>11353</v>
      </c>
      <c r="AK30" s="76">
        <f t="shared" si="38"/>
        <v>3497</v>
      </c>
      <c r="AL30" s="77">
        <f t="shared" si="39"/>
        <v>892</v>
      </c>
    </row>
    <row r="31" spans="2:38" ht="18" x14ac:dyDescent="0.25">
      <c r="B31" s="73"/>
      <c r="C31" s="46" t="s">
        <v>43</v>
      </c>
      <c r="D31" s="38">
        <v>15499</v>
      </c>
      <c r="E31" s="46">
        <v>8200</v>
      </c>
      <c r="F31" s="38">
        <v>784</v>
      </c>
      <c r="G31" s="46">
        <v>135</v>
      </c>
      <c r="H31" s="38">
        <v>1599</v>
      </c>
      <c r="I31" s="46">
        <v>131</v>
      </c>
      <c r="J31" s="41"/>
      <c r="K31" s="46" t="s">
        <v>43</v>
      </c>
      <c r="L31" s="38">
        <f t="shared" si="30"/>
        <v>23699</v>
      </c>
      <c r="M31" s="46">
        <f t="shared" si="31"/>
        <v>16283</v>
      </c>
      <c r="N31" s="53">
        <f t="shared" si="32"/>
        <v>1734</v>
      </c>
      <c r="O31" s="46">
        <f t="shared" si="33"/>
        <v>266</v>
      </c>
      <c r="Q31" s="46" t="s">
        <v>43</v>
      </c>
      <c r="R31" s="38">
        <v>16259</v>
      </c>
      <c r="S31" s="46">
        <v>9312</v>
      </c>
      <c r="T31" s="38">
        <v>829</v>
      </c>
      <c r="U31" s="46">
        <v>45</v>
      </c>
      <c r="V31" s="38">
        <v>476</v>
      </c>
      <c r="W31" s="46">
        <v>86</v>
      </c>
      <c r="Y31" s="46" t="s">
        <v>43</v>
      </c>
      <c r="Z31" s="38">
        <f t="shared" si="34"/>
        <v>25571</v>
      </c>
      <c r="AA31" s="46">
        <f t="shared" si="35"/>
        <v>17088</v>
      </c>
      <c r="AB31" s="53">
        <f t="shared" si="36"/>
        <v>521</v>
      </c>
      <c r="AC31" s="46">
        <f t="shared" si="37"/>
        <v>131</v>
      </c>
      <c r="AE31" s="73"/>
      <c r="AF31" s="77" t="s">
        <v>43</v>
      </c>
      <c r="AG31" s="76">
        <f>Z31+AB31</f>
        <v>26092</v>
      </c>
      <c r="AH31" s="77">
        <f>AA31+AC31</f>
        <v>17219</v>
      </c>
      <c r="AI31" s="78">
        <v>23699</v>
      </c>
      <c r="AJ31" s="77">
        <v>16283</v>
      </c>
      <c r="AK31" s="76">
        <f t="shared" si="38"/>
        <v>2393</v>
      </c>
      <c r="AL31" s="77">
        <f t="shared" si="39"/>
        <v>936</v>
      </c>
    </row>
    <row r="32" spans="2:38" ht="18" x14ac:dyDescent="0.25">
      <c r="B32" s="73"/>
      <c r="C32" s="46" t="s">
        <v>44</v>
      </c>
      <c r="D32" s="38">
        <v>21681</v>
      </c>
      <c r="E32" s="46">
        <v>2531</v>
      </c>
      <c r="F32" s="38">
        <v>209</v>
      </c>
      <c r="G32" s="46">
        <v>224</v>
      </c>
      <c r="H32" s="38">
        <v>2867</v>
      </c>
      <c r="I32" s="46">
        <v>42</v>
      </c>
      <c r="J32" s="41"/>
      <c r="K32" s="46" t="s">
        <v>44</v>
      </c>
      <c r="L32" s="38">
        <f t="shared" si="30"/>
        <v>24212</v>
      </c>
      <c r="M32" s="46">
        <f t="shared" si="31"/>
        <v>21890</v>
      </c>
      <c r="N32" s="53">
        <f t="shared" si="32"/>
        <v>3091</v>
      </c>
      <c r="O32" s="46">
        <f t="shared" si="33"/>
        <v>266</v>
      </c>
      <c r="Q32" s="46" t="s">
        <v>44</v>
      </c>
      <c r="R32" s="38">
        <v>22136</v>
      </c>
      <c r="S32" s="46">
        <v>5014</v>
      </c>
      <c r="T32" s="38">
        <v>210</v>
      </c>
      <c r="U32" s="46">
        <v>86</v>
      </c>
      <c r="V32" s="38">
        <v>384</v>
      </c>
      <c r="W32" s="46">
        <v>41</v>
      </c>
      <c r="Y32" s="46" t="s">
        <v>44</v>
      </c>
      <c r="Z32" s="38">
        <f t="shared" si="34"/>
        <v>27150</v>
      </c>
      <c r="AA32" s="46">
        <f t="shared" si="35"/>
        <v>22346</v>
      </c>
      <c r="AB32" s="53">
        <f t="shared" si="36"/>
        <v>470</v>
      </c>
      <c r="AC32" s="46">
        <f t="shared" si="37"/>
        <v>127</v>
      </c>
      <c r="AE32" s="73"/>
      <c r="AF32" s="77" t="s">
        <v>44</v>
      </c>
      <c r="AG32" s="76">
        <f>Z32+AB32</f>
        <v>27620</v>
      </c>
      <c r="AH32" s="77">
        <f>AA32+AC32</f>
        <v>22473</v>
      </c>
      <c r="AI32" s="78">
        <v>24212</v>
      </c>
      <c r="AJ32" s="77">
        <v>21890</v>
      </c>
      <c r="AK32" s="76">
        <f t="shared" si="38"/>
        <v>3408</v>
      </c>
      <c r="AL32" s="77">
        <f t="shared" si="39"/>
        <v>583</v>
      </c>
    </row>
    <row r="33" spans="2:38" ht="18" x14ac:dyDescent="0.25">
      <c r="B33" s="73"/>
      <c r="C33" s="46" t="s">
        <v>45</v>
      </c>
      <c r="D33" s="38">
        <v>19078</v>
      </c>
      <c r="E33" s="46">
        <v>7934</v>
      </c>
      <c r="F33" s="38">
        <v>509</v>
      </c>
      <c r="G33" s="46">
        <v>137</v>
      </c>
      <c r="H33" s="38">
        <v>2889</v>
      </c>
      <c r="I33" s="46">
        <v>52</v>
      </c>
      <c r="J33" s="41"/>
      <c r="K33" s="46" t="s">
        <v>45</v>
      </c>
      <c r="L33" s="38">
        <f t="shared" si="30"/>
        <v>27012</v>
      </c>
      <c r="M33" s="46">
        <f t="shared" si="31"/>
        <v>19587</v>
      </c>
      <c r="N33" s="53">
        <f t="shared" si="32"/>
        <v>3026</v>
      </c>
      <c r="O33" s="46">
        <f t="shared" si="33"/>
        <v>189</v>
      </c>
      <c r="Q33" s="46" t="s">
        <v>45</v>
      </c>
      <c r="R33" s="38">
        <v>19836</v>
      </c>
      <c r="S33" s="46">
        <v>10330</v>
      </c>
      <c r="T33" s="38">
        <v>526</v>
      </c>
      <c r="U33" s="46">
        <v>1086</v>
      </c>
      <c r="V33" s="38">
        <v>490</v>
      </c>
      <c r="W33" s="46">
        <v>35</v>
      </c>
      <c r="Y33" s="46" t="s">
        <v>45</v>
      </c>
      <c r="Z33" s="38">
        <f t="shared" si="34"/>
        <v>30166</v>
      </c>
      <c r="AA33" s="46">
        <f t="shared" si="35"/>
        <v>20362</v>
      </c>
      <c r="AB33" s="53">
        <f t="shared" si="36"/>
        <v>1576</v>
      </c>
      <c r="AC33" s="46">
        <f t="shared" si="37"/>
        <v>1121</v>
      </c>
      <c r="AE33" s="73"/>
      <c r="AF33" s="77" t="s">
        <v>45</v>
      </c>
      <c r="AG33" s="76">
        <f>Z33+AB33</f>
        <v>31742</v>
      </c>
      <c r="AH33" s="77">
        <f>AA33+AC33</f>
        <v>21483</v>
      </c>
      <c r="AI33" s="78">
        <v>27012</v>
      </c>
      <c r="AJ33" s="77">
        <v>19587</v>
      </c>
      <c r="AK33" s="76">
        <f t="shared" si="38"/>
        <v>4730</v>
      </c>
      <c r="AL33" s="77">
        <f t="shared" si="39"/>
        <v>1896</v>
      </c>
    </row>
    <row r="34" spans="2:38" ht="18" x14ac:dyDescent="0.25">
      <c r="B34" s="73"/>
      <c r="C34" s="46" t="s">
        <v>46</v>
      </c>
      <c r="D34" s="38">
        <v>11874</v>
      </c>
      <c r="E34" s="46">
        <v>4859</v>
      </c>
      <c r="F34" s="38">
        <v>314</v>
      </c>
      <c r="G34" s="46">
        <v>134</v>
      </c>
      <c r="H34" s="38">
        <v>1587</v>
      </c>
      <c r="I34" s="46">
        <v>36</v>
      </c>
      <c r="J34" s="41"/>
      <c r="K34" s="46" t="s">
        <v>46</v>
      </c>
      <c r="L34" s="38">
        <f t="shared" si="30"/>
        <v>16733</v>
      </c>
      <c r="M34" s="46">
        <f t="shared" si="31"/>
        <v>12188</v>
      </c>
      <c r="N34" s="53">
        <f t="shared" si="32"/>
        <v>1721</v>
      </c>
      <c r="O34" s="46">
        <f t="shared" si="33"/>
        <v>170</v>
      </c>
      <c r="Q34" s="46" t="s">
        <v>46</v>
      </c>
      <c r="R34" s="38">
        <v>12677</v>
      </c>
      <c r="S34" s="46">
        <v>6156</v>
      </c>
      <c r="T34" s="38">
        <v>339</v>
      </c>
      <c r="U34" s="46">
        <v>64</v>
      </c>
      <c r="V34" s="38">
        <v>284</v>
      </c>
      <c r="W34" s="46">
        <v>11</v>
      </c>
      <c r="Y34" s="46" t="s">
        <v>46</v>
      </c>
      <c r="Z34" s="38">
        <f t="shared" si="34"/>
        <v>18833</v>
      </c>
      <c r="AA34" s="46">
        <f t="shared" si="35"/>
        <v>13016</v>
      </c>
      <c r="AB34" s="53">
        <f t="shared" si="36"/>
        <v>348</v>
      </c>
      <c r="AC34" s="46">
        <f t="shared" si="37"/>
        <v>75</v>
      </c>
      <c r="AE34" s="73"/>
      <c r="AF34" s="77" t="s">
        <v>46</v>
      </c>
      <c r="AG34" s="76">
        <f>Z34+AB34</f>
        <v>19181</v>
      </c>
      <c r="AH34" s="77">
        <f>AA34+AC34</f>
        <v>13091</v>
      </c>
      <c r="AI34" s="78">
        <v>16733</v>
      </c>
      <c r="AJ34" s="77">
        <v>12188</v>
      </c>
      <c r="AK34" s="76">
        <f t="shared" si="38"/>
        <v>2448</v>
      </c>
      <c r="AL34" s="77">
        <f t="shared" si="39"/>
        <v>903</v>
      </c>
    </row>
    <row r="35" spans="2:38" ht="18" x14ac:dyDescent="0.25">
      <c r="B35" s="73"/>
      <c r="C35" s="46" t="s">
        <v>47</v>
      </c>
      <c r="D35" s="38">
        <v>18573</v>
      </c>
      <c r="E35" s="46">
        <v>12079</v>
      </c>
      <c r="F35" s="38">
        <v>383</v>
      </c>
      <c r="G35" s="46">
        <v>102</v>
      </c>
      <c r="H35" s="38">
        <v>1777</v>
      </c>
      <c r="I35" s="46">
        <v>40</v>
      </c>
      <c r="J35" s="41"/>
      <c r="K35" s="46" t="s">
        <v>47</v>
      </c>
      <c r="L35" s="38">
        <f t="shared" si="30"/>
        <v>30652</v>
      </c>
      <c r="M35" s="46">
        <f t="shared" si="31"/>
        <v>18956</v>
      </c>
      <c r="N35" s="53">
        <f t="shared" si="32"/>
        <v>1879</v>
      </c>
      <c r="O35" s="46">
        <f t="shared" si="33"/>
        <v>142</v>
      </c>
      <c r="Q35" s="46" t="s">
        <v>47</v>
      </c>
      <c r="R35" s="38">
        <v>19307</v>
      </c>
      <c r="S35" s="46">
        <v>13477</v>
      </c>
      <c r="T35" s="38">
        <v>395</v>
      </c>
      <c r="U35" s="46">
        <v>84</v>
      </c>
      <c r="V35" s="38">
        <v>379</v>
      </c>
      <c r="W35" s="46">
        <v>27</v>
      </c>
      <c r="Y35" s="46" t="s">
        <v>47</v>
      </c>
      <c r="Z35" s="38">
        <f t="shared" si="34"/>
        <v>32784</v>
      </c>
      <c r="AA35" s="46">
        <f t="shared" si="35"/>
        <v>19702</v>
      </c>
      <c r="AB35" s="53">
        <f t="shared" si="36"/>
        <v>463</v>
      </c>
      <c r="AC35" s="46">
        <f t="shared" si="37"/>
        <v>111</v>
      </c>
      <c r="AE35" s="73"/>
      <c r="AF35" s="77" t="s">
        <v>47</v>
      </c>
      <c r="AG35" s="76">
        <f>Z35+AB35</f>
        <v>33247</v>
      </c>
      <c r="AH35" s="77">
        <f>AA35+AC35</f>
        <v>19813</v>
      </c>
      <c r="AI35" s="78">
        <v>30652</v>
      </c>
      <c r="AJ35" s="77">
        <v>18956</v>
      </c>
      <c r="AK35" s="76">
        <f t="shared" si="38"/>
        <v>2595</v>
      </c>
      <c r="AL35" s="77">
        <f t="shared" si="39"/>
        <v>857</v>
      </c>
    </row>
    <row r="36" spans="2:38" ht="18" x14ac:dyDescent="0.25">
      <c r="B36" s="73"/>
      <c r="C36" s="46" t="s">
        <v>48</v>
      </c>
      <c r="D36" s="38">
        <v>18489</v>
      </c>
      <c r="E36" s="46">
        <v>8213</v>
      </c>
      <c r="F36" s="38">
        <v>893</v>
      </c>
      <c r="G36" s="46">
        <v>156</v>
      </c>
      <c r="H36" s="38">
        <v>2131</v>
      </c>
      <c r="I36" s="46">
        <v>40</v>
      </c>
      <c r="J36" s="41"/>
      <c r="K36" s="46" t="s">
        <v>48</v>
      </c>
      <c r="L36" s="38">
        <f t="shared" si="30"/>
        <v>26702</v>
      </c>
      <c r="M36" s="46">
        <f t="shared" si="31"/>
        <v>19382</v>
      </c>
      <c r="N36" s="53">
        <f t="shared" si="32"/>
        <v>2287</v>
      </c>
      <c r="O36" s="46">
        <f t="shared" si="33"/>
        <v>196</v>
      </c>
      <c r="Q36" s="46" t="s">
        <v>48</v>
      </c>
      <c r="R36" s="38">
        <v>19161</v>
      </c>
      <c r="S36" s="46">
        <v>9756</v>
      </c>
      <c r="T36" s="38">
        <v>912</v>
      </c>
      <c r="U36" s="46">
        <v>120</v>
      </c>
      <c r="V36" s="38">
        <v>582</v>
      </c>
      <c r="W36" s="46">
        <v>14</v>
      </c>
      <c r="Y36" s="46" t="s">
        <v>48</v>
      </c>
      <c r="Z36" s="38">
        <f t="shared" si="34"/>
        <v>28917</v>
      </c>
      <c r="AA36" s="46">
        <f t="shared" si="35"/>
        <v>20073</v>
      </c>
      <c r="AB36" s="53">
        <f t="shared" si="36"/>
        <v>702</v>
      </c>
      <c r="AC36" s="46">
        <f t="shared" si="37"/>
        <v>134</v>
      </c>
      <c r="AE36" s="73"/>
      <c r="AF36" s="77" t="s">
        <v>48</v>
      </c>
      <c r="AG36" s="76">
        <f>Z36+AB36</f>
        <v>29619</v>
      </c>
      <c r="AH36" s="77">
        <f>AA36+AC36</f>
        <v>20207</v>
      </c>
      <c r="AI36" s="78">
        <v>26702</v>
      </c>
      <c r="AJ36" s="77">
        <v>19382</v>
      </c>
      <c r="AK36" s="76">
        <f t="shared" si="38"/>
        <v>2917</v>
      </c>
      <c r="AL36" s="77">
        <f t="shared" si="39"/>
        <v>825</v>
      </c>
    </row>
    <row r="37" spans="2:38" ht="18" x14ac:dyDescent="0.25">
      <c r="B37" s="73"/>
      <c r="C37" s="46" t="s">
        <v>49</v>
      </c>
      <c r="D37" s="38">
        <v>13293</v>
      </c>
      <c r="E37" s="46">
        <v>1293</v>
      </c>
      <c r="F37" s="38">
        <v>151</v>
      </c>
      <c r="G37" s="46">
        <v>142</v>
      </c>
      <c r="H37" s="38">
        <v>2361</v>
      </c>
      <c r="I37" s="46">
        <v>40</v>
      </c>
      <c r="J37" s="41"/>
      <c r="K37" s="46" t="s">
        <v>49</v>
      </c>
      <c r="L37" s="38">
        <f t="shared" si="30"/>
        <v>14586</v>
      </c>
      <c r="M37" s="46">
        <f t="shared" si="31"/>
        <v>13444</v>
      </c>
      <c r="N37" s="53">
        <f t="shared" si="32"/>
        <v>2503</v>
      </c>
      <c r="O37" s="46">
        <f t="shared" si="33"/>
        <v>182</v>
      </c>
      <c r="Q37" s="46" t="s">
        <v>49</v>
      </c>
      <c r="R37" s="38">
        <v>13327</v>
      </c>
      <c r="S37" s="46">
        <v>3177</v>
      </c>
      <c r="T37" s="38">
        <v>136</v>
      </c>
      <c r="U37" s="46">
        <v>433</v>
      </c>
      <c r="V37" s="38">
        <v>477</v>
      </c>
      <c r="W37" s="46">
        <v>55</v>
      </c>
      <c r="Y37" s="46" t="s">
        <v>49</v>
      </c>
      <c r="Z37" s="38">
        <f t="shared" si="34"/>
        <v>16504</v>
      </c>
      <c r="AA37" s="46">
        <f t="shared" si="35"/>
        <v>13463</v>
      </c>
      <c r="AB37" s="53">
        <f t="shared" si="36"/>
        <v>910</v>
      </c>
      <c r="AC37" s="46">
        <f t="shared" si="37"/>
        <v>488</v>
      </c>
      <c r="AE37" s="73"/>
      <c r="AF37" s="77" t="s">
        <v>49</v>
      </c>
      <c r="AG37" s="76">
        <f>Z37+AB37</f>
        <v>17414</v>
      </c>
      <c r="AH37" s="77">
        <f>AA37+AC37</f>
        <v>13951</v>
      </c>
      <c r="AI37" s="78">
        <v>14586</v>
      </c>
      <c r="AJ37" s="77">
        <v>13444</v>
      </c>
      <c r="AK37" s="76">
        <f t="shared" si="38"/>
        <v>2828</v>
      </c>
      <c r="AL37" s="77">
        <f t="shared" si="39"/>
        <v>507</v>
      </c>
    </row>
    <row r="38" spans="2:38" s="65" customFormat="1" ht="18.75" thickBot="1" x14ac:dyDescent="0.3">
      <c r="B38" s="74"/>
      <c r="C38" s="68" t="s">
        <v>20</v>
      </c>
      <c r="D38" s="67">
        <f>SUM(D29:D37)</f>
        <v>149365</v>
      </c>
      <c r="E38" s="68">
        <f t="shared" ref="E38:I38" si="40">SUM(E29:E37)</f>
        <v>59731</v>
      </c>
      <c r="F38" s="67">
        <f t="shared" si="40"/>
        <v>4246</v>
      </c>
      <c r="G38" s="68">
        <f t="shared" si="40"/>
        <v>1522</v>
      </c>
      <c r="H38" s="67">
        <f t="shared" si="40"/>
        <v>21450</v>
      </c>
      <c r="I38" s="68">
        <f t="shared" si="40"/>
        <v>609</v>
      </c>
      <c r="J38" s="60"/>
      <c r="K38" s="68" t="s">
        <v>20</v>
      </c>
      <c r="L38" s="67">
        <f t="shared" ref="L38:O38" si="41">SUM(L29:L37)</f>
        <v>209096</v>
      </c>
      <c r="M38" s="68">
        <f t="shared" si="41"/>
        <v>153611</v>
      </c>
      <c r="N38" s="69">
        <f t="shared" si="41"/>
        <v>22972</v>
      </c>
      <c r="O38" s="68">
        <f t="shared" si="41"/>
        <v>2131</v>
      </c>
      <c r="Q38" s="68" t="s">
        <v>20</v>
      </c>
      <c r="R38" s="67">
        <f>SUM(R29:R37)</f>
        <v>155040</v>
      </c>
      <c r="S38" s="68">
        <f t="shared" ref="S38:W38" si="42">SUM(S29:S37)</f>
        <v>77111</v>
      </c>
      <c r="T38" s="67">
        <f t="shared" si="42"/>
        <v>4337</v>
      </c>
      <c r="U38" s="68">
        <f t="shared" si="42"/>
        <v>2129</v>
      </c>
      <c r="V38" s="67">
        <f t="shared" si="42"/>
        <v>4041</v>
      </c>
      <c r="W38" s="68">
        <f t="shared" si="42"/>
        <v>508</v>
      </c>
      <c r="Y38" s="68" t="s">
        <v>20</v>
      </c>
      <c r="Z38" s="67">
        <f t="shared" ref="Z38:AC38" si="43">SUM(Z29:Z37)</f>
        <v>232151</v>
      </c>
      <c r="AA38" s="68">
        <f t="shared" si="43"/>
        <v>159377</v>
      </c>
      <c r="AB38" s="69">
        <f t="shared" si="43"/>
        <v>6170</v>
      </c>
      <c r="AC38" s="68">
        <f t="shared" si="43"/>
        <v>2637</v>
      </c>
      <c r="AE38" s="74"/>
      <c r="AF38" s="81" t="s">
        <v>20</v>
      </c>
      <c r="AG38" s="80">
        <f t="shared" ref="AG38:AL38" si="44">SUM(AG29:AG37)</f>
        <v>238321</v>
      </c>
      <c r="AH38" s="81">
        <f t="shared" si="44"/>
        <v>162014</v>
      </c>
      <c r="AI38" s="82">
        <f t="shared" si="44"/>
        <v>209096</v>
      </c>
      <c r="AJ38" s="81">
        <f t="shared" si="44"/>
        <v>153611</v>
      </c>
      <c r="AK38" s="80">
        <f t="shared" si="44"/>
        <v>29225</v>
      </c>
      <c r="AL38" s="81">
        <f t="shared" si="44"/>
        <v>8403</v>
      </c>
    </row>
    <row r="39" spans="2:38" ht="23.25" customHeight="1" thickBot="1" x14ac:dyDescent="0.3">
      <c r="B39" s="72" t="s">
        <v>64</v>
      </c>
      <c r="C39" s="55"/>
      <c r="D39" s="42" t="s">
        <v>10</v>
      </c>
      <c r="E39" s="40"/>
      <c r="F39" s="42"/>
      <c r="G39" s="51" t="s">
        <v>11</v>
      </c>
      <c r="H39" s="42"/>
      <c r="I39" s="47"/>
      <c r="J39" s="41"/>
      <c r="K39" s="54"/>
      <c r="L39" s="42" t="s">
        <v>10</v>
      </c>
      <c r="M39" s="42"/>
      <c r="N39" s="50" t="s">
        <v>11</v>
      </c>
      <c r="O39" s="43"/>
      <c r="Q39" s="55"/>
      <c r="R39" s="42" t="s">
        <v>8</v>
      </c>
      <c r="S39" s="42"/>
      <c r="T39" s="42"/>
      <c r="U39" s="50" t="s">
        <v>9</v>
      </c>
      <c r="V39" s="42"/>
      <c r="W39" s="43"/>
      <c r="Y39" s="54"/>
      <c r="Z39" s="42" t="s">
        <v>69</v>
      </c>
      <c r="AA39" s="42"/>
      <c r="AB39" s="50" t="s">
        <v>70</v>
      </c>
      <c r="AC39" s="43"/>
      <c r="AE39" s="72" t="s">
        <v>64</v>
      </c>
      <c r="AF39" s="55"/>
      <c r="AG39" s="50" t="s">
        <v>71</v>
      </c>
      <c r="AH39" s="43"/>
      <c r="AI39" s="42" t="s">
        <v>10</v>
      </c>
      <c r="AJ39" s="42"/>
      <c r="AK39" s="50" t="s">
        <v>11</v>
      </c>
      <c r="AL39" s="43"/>
    </row>
    <row r="40" spans="2:38" ht="15.75" thickBot="1" x14ac:dyDescent="0.3">
      <c r="B40" s="73"/>
      <c r="C40" s="44" t="s">
        <v>12</v>
      </c>
      <c r="D40" s="49" t="s">
        <v>14</v>
      </c>
      <c r="E40" s="48" t="s">
        <v>15</v>
      </c>
      <c r="F40" s="49" t="s">
        <v>16</v>
      </c>
      <c r="G40" s="48" t="s">
        <v>14</v>
      </c>
      <c r="H40" s="49" t="s">
        <v>15</v>
      </c>
      <c r="I40" s="48" t="s">
        <v>16</v>
      </c>
      <c r="J40" s="41"/>
      <c r="K40" s="44" t="s">
        <v>12</v>
      </c>
      <c r="L40" s="49" t="s">
        <v>56</v>
      </c>
      <c r="M40" s="48" t="s">
        <v>57</v>
      </c>
      <c r="N40" s="52" t="s">
        <v>58</v>
      </c>
      <c r="O40" s="48" t="s">
        <v>59</v>
      </c>
      <c r="Q40" s="44" t="s">
        <v>12</v>
      </c>
      <c r="R40" s="49" t="s">
        <v>14</v>
      </c>
      <c r="S40" s="48" t="s">
        <v>15</v>
      </c>
      <c r="T40" s="49" t="s">
        <v>16</v>
      </c>
      <c r="U40" s="48" t="s">
        <v>14</v>
      </c>
      <c r="V40" s="49" t="s">
        <v>15</v>
      </c>
      <c r="W40" s="48" t="s">
        <v>16</v>
      </c>
      <c r="Y40" s="44" t="s">
        <v>12</v>
      </c>
      <c r="Z40" s="49" t="s">
        <v>65</v>
      </c>
      <c r="AA40" s="48" t="s">
        <v>66</v>
      </c>
      <c r="AB40" s="52" t="s">
        <v>67</v>
      </c>
      <c r="AC40" s="48" t="s">
        <v>68</v>
      </c>
      <c r="AE40" s="73"/>
      <c r="AF40" s="44" t="s">
        <v>12</v>
      </c>
      <c r="AG40" s="52" t="s">
        <v>72</v>
      </c>
      <c r="AH40" s="48" t="s">
        <v>73</v>
      </c>
      <c r="AI40" s="49" t="s">
        <v>56</v>
      </c>
      <c r="AJ40" s="48" t="s">
        <v>57</v>
      </c>
      <c r="AK40" s="52" t="s">
        <v>58</v>
      </c>
      <c r="AL40" s="48" t="s">
        <v>59</v>
      </c>
    </row>
    <row r="41" spans="2:38" ht="18" x14ac:dyDescent="0.25">
      <c r="B41" s="73"/>
      <c r="C41" s="45" t="s">
        <v>50</v>
      </c>
      <c r="D41" s="38">
        <v>15093</v>
      </c>
      <c r="E41" s="46">
        <v>7889</v>
      </c>
      <c r="F41" s="38">
        <v>611</v>
      </c>
      <c r="G41" s="46">
        <v>137</v>
      </c>
      <c r="H41" s="38">
        <v>2662</v>
      </c>
      <c r="I41" s="46">
        <v>30</v>
      </c>
      <c r="J41" s="41"/>
      <c r="K41" s="45" t="s">
        <v>50</v>
      </c>
      <c r="L41" s="38">
        <f t="shared" ref="L41:L46" si="45">D41+E41</f>
        <v>22982</v>
      </c>
      <c r="M41" s="46">
        <f t="shared" ref="M41:M46" si="46">D41+F41</f>
        <v>15704</v>
      </c>
      <c r="N41" s="53">
        <f t="shared" ref="N41:N46" si="47">G41+H41</f>
        <v>2799</v>
      </c>
      <c r="O41" s="46">
        <f t="shared" ref="O41:O46" si="48">G41+I41</f>
        <v>167</v>
      </c>
      <c r="Q41" s="45" t="s">
        <v>50</v>
      </c>
      <c r="R41" s="38">
        <v>15854</v>
      </c>
      <c r="S41" s="46">
        <v>10286</v>
      </c>
      <c r="T41" s="38">
        <v>634</v>
      </c>
      <c r="U41" s="46">
        <v>36</v>
      </c>
      <c r="V41" s="38">
        <v>258</v>
      </c>
      <c r="W41" s="46">
        <v>7</v>
      </c>
      <c r="Y41" s="45" t="s">
        <v>50</v>
      </c>
      <c r="Z41" s="38">
        <f t="shared" ref="Z41:Z46" si="49">R41+S41</f>
        <v>26140</v>
      </c>
      <c r="AA41" s="46">
        <f t="shared" ref="AA41:AA46" si="50">R41+T41</f>
        <v>16488</v>
      </c>
      <c r="AB41" s="53">
        <f t="shared" ref="AB41:AB46" si="51">U41+V41</f>
        <v>294</v>
      </c>
      <c r="AC41" s="46">
        <f t="shared" ref="AC41:AC46" si="52">U41+W41</f>
        <v>43</v>
      </c>
      <c r="AE41" s="73"/>
      <c r="AF41" s="75" t="s">
        <v>50</v>
      </c>
      <c r="AG41" s="76">
        <f>Z41+AB41</f>
        <v>26434</v>
      </c>
      <c r="AH41" s="77">
        <f>AA41+AC41</f>
        <v>16531</v>
      </c>
      <c r="AI41" s="78">
        <v>22982</v>
      </c>
      <c r="AJ41" s="77">
        <v>15704</v>
      </c>
      <c r="AK41" s="76">
        <f t="shared" ref="AK41:AK46" si="53">AG41-AI41</f>
        <v>3452</v>
      </c>
      <c r="AL41" s="77">
        <f t="shared" ref="AL41:AL46" si="54">AH41-AJ41</f>
        <v>827</v>
      </c>
    </row>
    <row r="42" spans="2:38" ht="18" x14ac:dyDescent="0.25">
      <c r="B42" s="73"/>
      <c r="C42" s="45" t="s">
        <v>51</v>
      </c>
      <c r="D42" s="38">
        <v>24210</v>
      </c>
      <c r="E42" s="46">
        <v>6297</v>
      </c>
      <c r="F42" s="38">
        <v>327</v>
      </c>
      <c r="G42" s="46">
        <v>309</v>
      </c>
      <c r="H42" s="38">
        <v>3222</v>
      </c>
      <c r="I42" s="46">
        <v>38</v>
      </c>
      <c r="J42" s="41"/>
      <c r="K42" s="45" t="s">
        <v>51</v>
      </c>
      <c r="L42" s="38">
        <f t="shared" si="45"/>
        <v>30507</v>
      </c>
      <c r="M42" s="46">
        <f t="shared" si="46"/>
        <v>24537</v>
      </c>
      <c r="N42" s="53">
        <f t="shared" si="47"/>
        <v>3531</v>
      </c>
      <c r="O42" s="46">
        <f t="shared" si="48"/>
        <v>347</v>
      </c>
      <c r="Q42" s="45" t="s">
        <v>51</v>
      </c>
      <c r="R42" s="38">
        <v>24662</v>
      </c>
      <c r="S42" s="46">
        <v>8967</v>
      </c>
      <c r="T42" s="38">
        <v>345</v>
      </c>
      <c r="U42" s="46">
        <v>118</v>
      </c>
      <c r="V42" s="38">
        <v>544</v>
      </c>
      <c r="W42" s="46">
        <v>20</v>
      </c>
      <c r="Y42" s="45" t="s">
        <v>51</v>
      </c>
      <c r="Z42" s="38">
        <f t="shared" si="49"/>
        <v>33629</v>
      </c>
      <c r="AA42" s="46">
        <f t="shared" si="50"/>
        <v>25007</v>
      </c>
      <c r="AB42" s="53">
        <f t="shared" si="51"/>
        <v>662</v>
      </c>
      <c r="AC42" s="46">
        <f t="shared" si="52"/>
        <v>138</v>
      </c>
      <c r="AE42" s="73"/>
      <c r="AF42" s="75" t="s">
        <v>51</v>
      </c>
      <c r="AG42" s="76">
        <f>Z42+AB42</f>
        <v>34291</v>
      </c>
      <c r="AH42" s="77">
        <f>AA42+AC42</f>
        <v>25145</v>
      </c>
      <c r="AI42" s="78">
        <v>30507</v>
      </c>
      <c r="AJ42" s="77">
        <v>24537</v>
      </c>
      <c r="AK42" s="76">
        <f t="shared" si="53"/>
        <v>3784</v>
      </c>
      <c r="AL42" s="77">
        <f t="shared" si="54"/>
        <v>608</v>
      </c>
    </row>
    <row r="43" spans="2:38" ht="18" x14ac:dyDescent="0.25">
      <c r="B43" s="73"/>
      <c r="C43" s="45" t="s">
        <v>52</v>
      </c>
      <c r="D43" s="38">
        <v>13857</v>
      </c>
      <c r="E43" s="46">
        <v>8382</v>
      </c>
      <c r="F43" s="38">
        <v>360</v>
      </c>
      <c r="G43" s="46">
        <v>159</v>
      </c>
      <c r="H43" s="38">
        <v>3016</v>
      </c>
      <c r="I43" s="46">
        <v>44</v>
      </c>
      <c r="J43" s="41"/>
      <c r="K43" s="45" t="s">
        <v>52</v>
      </c>
      <c r="L43" s="38">
        <f t="shared" si="45"/>
        <v>22239</v>
      </c>
      <c r="M43" s="46">
        <f t="shared" si="46"/>
        <v>14217</v>
      </c>
      <c r="N43" s="53">
        <f t="shared" si="47"/>
        <v>3175</v>
      </c>
      <c r="O43" s="46">
        <f t="shared" si="48"/>
        <v>203</v>
      </c>
      <c r="Q43" s="45" t="s">
        <v>52</v>
      </c>
      <c r="R43" s="38">
        <v>16132</v>
      </c>
      <c r="S43" s="46">
        <v>11013</v>
      </c>
      <c r="T43" s="38">
        <v>368</v>
      </c>
      <c r="U43" s="46">
        <v>63</v>
      </c>
      <c r="V43" s="38">
        <v>363</v>
      </c>
      <c r="W43" s="46">
        <v>35</v>
      </c>
      <c r="Y43" s="45" t="s">
        <v>52</v>
      </c>
      <c r="Z43" s="38">
        <f t="shared" si="49"/>
        <v>27145</v>
      </c>
      <c r="AA43" s="46">
        <f t="shared" si="50"/>
        <v>16500</v>
      </c>
      <c r="AB43" s="53">
        <f t="shared" si="51"/>
        <v>426</v>
      </c>
      <c r="AC43" s="46">
        <f t="shared" si="52"/>
        <v>98</v>
      </c>
      <c r="AE43" s="73"/>
      <c r="AF43" s="75" t="s">
        <v>52</v>
      </c>
      <c r="AG43" s="76">
        <f>Z43+AB43</f>
        <v>27571</v>
      </c>
      <c r="AH43" s="77">
        <f>AA43+AC43</f>
        <v>16598</v>
      </c>
      <c r="AI43" s="78">
        <v>22239</v>
      </c>
      <c r="AJ43" s="77">
        <v>14217</v>
      </c>
      <c r="AK43" s="76">
        <f t="shared" si="53"/>
        <v>5332</v>
      </c>
      <c r="AL43" s="77">
        <f t="shared" si="54"/>
        <v>2381</v>
      </c>
    </row>
    <row r="44" spans="2:38" ht="18" x14ac:dyDescent="0.25">
      <c r="B44" s="73"/>
      <c r="C44" s="45" t="s">
        <v>53</v>
      </c>
      <c r="D44" s="38">
        <v>5691</v>
      </c>
      <c r="E44" s="46">
        <v>3423</v>
      </c>
      <c r="F44" s="38">
        <v>184</v>
      </c>
      <c r="G44" s="46">
        <v>62</v>
      </c>
      <c r="H44" s="38">
        <v>1413</v>
      </c>
      <c r="I44" s="46">
        <v>20</v>
      </c>
      <c r="J44" s="41"/>
      <c r="K44" s="45" t="s">
        <v>53</v>
      </c>
      <c r="L44" s="38">
        <f t="shared" si="45"/>
        <v>9114</v>
      </c>
      <c r="M44" s="46">
        <f t="shared" si="46"/>
        <v>5875</v>
      </c>
      <c r="N44" s="53">
        <f t="shared" si="47"/>
        <v>1475</v>
      </c>
      <c r="O44" s="46">
        <f t="shared" si="48"/>
        <v>82</v>
      </c>
      <c r="Q44" s="45" t="s">
        <v>53</v>
      </c>
      <c r="R44" s="38">
        <v>6244</v>
      </c>
      <c r="S44" s="46">
        <v>4674</v>
      </c>
      <c r="T44" s="38">
        <v>196</v>
      </c>
      <c r="U44" s="46">
        <v>72</v>
      </c>
      <c r="V44" s="38">
        <v>161</v>
      </c>
      <c r="W44" s="46">
        <v>8</v>
      </c>
      <c r="Y44" s="45" t="s">
        <v>53</v>
      </c>
      <c r="Z44" s="38">
        <f t="shared" si="49"/>
        <v>10918</v>
      </c>
      <c r="AA44" s="46">
        <f t="shared" si="50"/>
        <v>6440</v>
      </c>
      <c r="AB44" s="53">
        <f t="shared" si="51"/>
        <v>233</v>
      </c>
      <c r="AC44" s="46">
        <f t="shared" si="52"/>
        <v>80</v>
      </c>
      <c r="AE44" s="73"/>
      <c r="AF44" s="75" t="s">
        <v>53</v>
      </c>
      <c r="AG44" s="76">
        <f>Z44+AB44</f>
        <v>11151</v>
      </c>
      <c r="AH44" s="77">
        <f>AA44+AC44</f>
        <v>6520</v>
      </c>
      <c r="AI44" s="78">
        <v>9114</v>
      </c>
      <c r="AJ44" s="77">
        <v>5875</v>
      </c>
      <c r="AK44" s="76">
        <f t="shared" si="53"/>
        <v>2037</v>
      </c>
      <c r="AL44" s="77">
        <f t="shared" si="54"/>
        <v>645</v>
      </c>
    </row>
    <row r="45" spans="2:38" ht="18" x14ac:dyDescent="0.25">
      <c r="B45" s="73"/>
      <c r="C45" s="45" t="s">
        <v>54</v>
      </c>
      <c r="D45" s="38">
        <v>29141</v>
      </c>
      <c r="E45" s="46">
        <v>12656</v>
      </c>
      <c r="F45" s="38">
        <v>1475</v>
      </c>
      <c r="G45" s="46">
        <v>83</v>
      </c>
      <c r="H45" s="38">
        <v>2281</v>
      </c>
      <c r="I45" s="46">
        <v>31</v>
      </c>
      <c r="J45" s="41"/>
      <c r="K45" s="45" t="s">
        <v>54</v>
      </c>
      <c r="L45" s="38">
        <f t="shared" si="45"/>
        <v>41797</v>
      </c>
      <c r="M45" s="46">
        <f t="shared" si="46"/>
        <v>30616</v>
      </c>
      <c r="N45" s="53">
        <f t="shared" si="47"/>
        <v>2364</v>
      </c>
      <c r="O45" s="46">
        <f t="shared" si="48"/>
        <v>114</v>
      </c>
      <c r="Q45" s="45" t="s">
        <v>54</v>
      </c>
      <c r="R45" s="38">
        <v>29653</v>
      </c>
      <c r="S45" s="46">
        <v>14364</v>
      </c>
      <c r="T45" s="38">
        <v>1490</v>
      </c>
      <c r="U45" s="46">
        <v>112</v>
      </c>
      <c r="V45" s="38">
        <v>562</v>
      </c>
      <c r="W45" s="46">
        <v>15</v>
      </c>
      <c r="Y45" s="45" t="s">
        <v>54</v>
      </c>
      <c r="Z45" s="38">
        <f t="shared" si="49"/>
        <v>44017</v>
      </c>
      <c r="AA45" s="46">
        <f t="shared" si="50"/>
        <v>31143</v>
      </c>
      <c r="AB45" s="53">
        <f t="shared" si="51"/>
        <v>674</v>
      </c>
      <c r="AC45" s="46">
        <f t="shared" si="52"/>
        <v>127</v>
      </c>
      <c r="AE45" s="73"/>
      <c r="AF45" s="75" t="s">
        <v>54</v>
      </c>
      <c r="AG45" s="76">
        <f>Z45+AB45</f>
        <v>44691</v>
      </c>
      <c r="AH45" s="77">
        <f>AA45+AC45</f>
        <v>31270</v>
      </c>
      <c r="AI45" s="78">
        <v>41797</v>
      </c>
      <c r="AJ45" s="77">
        <v>30616</v>
      </c>
      <c r="AK45" s="76">
        <f t="shared" si="53"/>
        <v>2894</v>
      </c>
      <c r="AL45" s="77">
        <f t="shared" si="54"/>
        <v>654</v>
      </c>
    </row>
    <row r="46" spans="2:38" ht="18" x14ac:dyDescent="0.25">
      <c r="B46" s="73"/>
      <c r="C46" s="45" t="s">
        <v>55</v>
      </c>
      <c r="D46" s="38">
        <v>25585</v>
      </c>
      <c r="E46" s="46">
        <v>20688</v>
      </c>
      <c r="F46" s="38">
        <v>2209</v>
      </c>
      <c r="G46" s="46">
        <v>86</v>
      </c>
      <c r="H46" s="38">
        <v>1813</v>
      </c>
      <c r="I46" s="46">
        <v>26</v>
      </c>
      <c r="J46" s="41"/>
      <c r="K46" s="45" t="s">
        <v>55</v>
      </c>
      <c r="L46" s="38">
        <f t="shared" si="45"/>
        <v>46273</v>
      </c>
      <c r="M46" s="46">
        <f t="shared" si="46"/>
        <v>27794</v>
      </c>
      <c r="N46" s="53">
        <f t="shared" si="47"/>
        <v>1899</v>
      </c>
      <c r="O46" s="46">
        <f t="shared" si="48"/>
        <v>112</v>
      </c>
      <c r="Q46" s="45" t="s">
        <v>55</v>
      </c>
      <c r="R46" s="38">
        <v>26094</v>
      </c>
      <c r="S46" s="46">
        <v>21871</v>
      </c>
      <c r="T46" s="38">
        <v>2221</v>
      </c>
      <c r="U46" s="46">
        <v>99</v>
      </c>
      <c r="V46" s="38">
        <v>611</v>
      </c>
      <c r="W46" s="46">
        <v>12</v>
      </c>
      <c r="Y46" s="45" t="s">
        <v>55</v>
      </c>
      <c r="Z46" s="38">
        <f t="shared" si="49"/>
        <v>47965</v>
      </c>
      <c r="AA46" s="46">
        <f t="shared" si="50"/>
        <v>28315</v>
      </c>
      <c r="AB46" s="53">
        <f t="shared" si="51"/>
        <v>710</v>
      </c>
      <c r="AC46" s="46">
        <f t="shared" si="52"/>
        <v>111</v>
      </c>
      <c r="AE46" s="73"/>
      <c r="AF46" s="75" t="s">
        <v>55</v>
      </c>
      <c r="AG46" s="76">
        <f>Z46+AB46</f>
        <v>48675</v>
      </c>
      <c r="AH46" s="77">
        <f>AA46+AC46</f>
        <v>28426</v>
      </c>
      <c r="AI46" s="78">
        <v>46273</v>
      </c>
      <c r="AJ46" s="77">
        <v>27794</v>
      </c>
      <c r="AK46" s="76">
        <f t="shared" si="53"/>
        <v>2402</v>
      </c>
      <c r="AL46" s="77">
        <f t="shared" si="54"/>
        <v>632</v>
      </c>
    </row>
    <row r="47" spans="2:38" s="65" customFormat="1" ht="18.75" thickBot="1" x14ac:dyDescent="0.3">
      <c r="B47" s="74"/>
      <c r="C47" s="66" t="s">
        <v>20</v>
      </c>
      <c r="D47" s="67">
        <f t="shared" ref="D47:I47" si="55">+SUM(D41:D46)</f>
        <v>113577</v>
      </c>
      <c r="E47" s="68">
        <f t="shared" si="55"/>
        <v>59335</v>
      </c>
      <c r="F47" s="67">
        <f t="shared" si="55"/>
        <v>5166</v>
      </c>
      <c r="G47" s="68">
        <f t="shared" si="55"/>
        <v>836</v>
      </c>
      <c r="H47" s="67">
        <f t="shared" si="55"/>
        <v>14407</v>
      </c>
      <c r="I47" s="68">
        <f t="shared" si="55"/>
        <v>189</v>
      </c>
      <c r="J47" s="60"/>
      <c r="K47" s="66" t="s">
        <v>20</v>
      </c>
      <c r="L47" s="67">
        <f t="shared" ref="L47:O47" si="56">+SUM(L41:L46)</f>
        <v>172912</v>
      </c>
      <c r="M47" s="68">
        <f t="shared" si="56"/>
        <v>118743</v>
      </c>
      <c r="N47" s="69">
        <f t="shared" si="56"/>
        <v>15243</v>
      </c>
      <c r="O47" s="68">
        <f t="shared" si="56"/>
        <v>1025</v>
      </c>
      <c r="Q47" s="66" t="s">
        <v>20</v>
      </c>
      <c r="R47" s="67">
        <f t="shared" ref="R47:W47" si="57">+SUM(R41:R46)</f>
        <v>118639</v>
      </c>
      <c r="S47" s="68">
        <f t="shared" si="57"/>
        <v>71175</v>
      </c>
      <c r="T47" s="67">
        <f t="shared" si="57"/>
        <v>5254</v>
      </c>
      <c r="U47" s="68">
        <f t="shared" si="57"/>
        <v>500</v>
      </c>
      <c r="V47" s="67">
        <f t="shared" si="57"/>
        <v>2499</v>
      </c>
      <c r="W47" s="68">
        <f t="shared" si="57"/>
        <v>97</v>
      </c>
      <c r="Y47" s="66" t="s">
        <v>20</v>
      </c>
      <c r="Z47" s="67">
        <f t="shared" ref="Z47:AC47" si="58">+SUM(Z41:Z46)</f>
        <v>189814</v>
      </c>
      <c r="AA47" s="68">
        <f t="shared" si="58"/>
        <v>123893</v>
      </c>
      <c r="AB47" s="69">
        <f t="shared" si="58"/>
        <v>2999</v>
      </c>
      <c r="AC47" s="68">
        <f t="shared" si="58"/>
        <v>597</v>
      </c>
      <c r="AE47" s="74"/>
      <c r="AF47" s="79" t="s">
        <v>20</v>
      </c>
      <c r="AG47" s="80">
        <f t="shared" ref="AG47:AL47" si="59">+SUM(AG41:AG46)</f>
        <v>192813</v>
      </c>
      <c r="AH47" s="81">
        <f t="shared" si="59"/>
        <v>124490</v>
      </c>
      <c r="AI47" s="82">
        <f t="shared" si="59"/>
        <v>172912</v>
      </c>
      <c r="AJ47" s="81">
        <f t="shared" si="59"/>
        <v>118743</v>
      </c>
      <c r="AK47" s="80">
        <f t="shared" si="59"/>
        <v>19901</v>
      </c>
      <c r="AL47" s="81">
        <f t="shared" si="59"/>
        <v>5747</v>
      </c>
    </row>
    <row r="48" spans="2:38" ht="9.75" customHeight="1" thickBot="1" x14ac:dyDescent="0.3"/>
    <row r="49" spans="2:38" ht="45.75" customHeight="1" thickBot="1" x14ac:dyDescent="0.35">
      <c r="B49" s="39"/>
      <c r="C49" s="61" t="s">
        <v>60</v>
      </c>
      <c r="D49" s="62">
        <f>D14+D26+D38+D47</f>
        <v>512377</v>
      </c>
      <c r="E49" s="63">
        <f t="shared" ref="E49:I49" si="60">E14+E26+E38+E47</f>
        <v>220864</v>
      </c>
      <c r="F49" s="62">
        <f t="shared" si="60"/>
        <v>17129</v>
      </c>
      <c r="G49" s="63">
        <f t="shared" si="60"/>
        <v>7780</v>
      </c>
      <c r="H49" s="62">
        <f t="shared" si="60"/>
        <v>82225</v>
      </c>
      <c r="I49" s="63">
        <f t="shared" si="60"/>
        <v>1880</v>
      </c>
      <c r="J49" s="64"/>
      <c r="K49" s="61" t="s">
        <v>60</v>
      </c>
      <c r="L49" s="62">
        <f t="shared" ref="L49:O49" si="61">L14+L26+L38+L47</f>
        <v>733241</v>
      </c>
      <c r="M49" s="63">
        <f t="shared" si="61"/>
        <v>529506</v>
      </c>
      <c r="N49" s="62">
        <f t="shared" si="61"/>
        <v>90005</v>
      </c>
      <c r="O49" s="63">
        <f t="shared" si="61"/>
        <v>9660</v>
      </c>
      <c r="Q49" s="61" t="s">
        <v>60</v>
      </c>
      <c r="R49" s="62">
        <f>R14+R26+R38+R47</f>
        <v>534701</v>
      </c>
      <c r="S49" s="63">
        <f t="shared" ref="S49:W49" si="62">S14+S26+S38+S47</f>
        <v>288879</v>
      </c>
      <c r="T49" s="62">
        <f t="shared" si="62"/>
        <v>16511</v>
      </c>
      <c r="U49" s="63">
        <f t="shared" si="62"/>
        <v>4579</v>
      </c>
      <c r="V49" s="62">
        <f t="shared" si="62"/>
        <v>13961</v>
      </c>
      <c r="W49" s="63">
        <f t="shared" si="62"/>
        <v>2465</v>
      </c>
      <c r="Y49" s="61" t="s">
        <v>60</v>
      </c>
      <c r="Z49" s="62">
        <f>Z14+Z26+Z38+Z47</f>
        <v>823580</v>
      </c>
      <c r="AA49" s="63">
        <f t="shared" ref="AA49:AC49" si="63">AA14+AA26+AA38+AA47</f>
        <v>551212</v>
      </c>
      <c r="AB49" s="62">
        <f t="shared" si="63"/>
        <v>18540</v>
      </c>
      <c r="AC49" s="63">
        <f t="shared" si="63"/>
        <v>7044</v>
      </c>
      <c r="AE49" s="39"/>
      <c r="AF49" s="83" t="s">
        <v>60</v>
      </c>
      <c r="AG49" s="84">
        <f t="shared" ref="AG49:AL49" si="64">AG14+AG26+AG38+AG47</f>
        <v>842120</v>
      </c>
      <c r="AH49" s="85">
        <f t="shared" si="64"/>
        <v>558256</v>
      </c>
      <c r="AI49" s="84">
        <f t="shared" si="64"/>
        <v>733241</v>
      </c>
      <c r="AJ49" s="85">
        <f t="shared" si="64"/>
        <v>529506</v>
      </c>
      <c r="AK49" s="84">
        <f t="shared" si="64"/>
        <v>108879</v>
      </c>
      <c r="AL49" s="85">
        <f t="shared" si="64"/>
        <v>28750</v>
      </c>
    </row>
  </sheetData>
  <mergeCells count="9">
    <mergeCell ref="AF2:AL2"/>
    <mergeCell ref="B39:B47"/>
    <mergeCell ref="B27:B38"/>
    <mergeCell ref="B15:B26"/>
    <mergeCell ref="B4:B14"/>
    <mergeCell ref="AE4:AE14"/>
    <mergeCell ref="AE15:AE26"/>
    <mergeCell ref="AE27:AE38"/>
    <mergeCell ref="AE39:AE47"/>
  </mergeCells>
  <pageMargins left="0.31496062992125984" right="0.19685039370078741" top="0.15748031496062992" bottom="0.15748031496062992" header="0.15748031496062992" footer="0.15748031496062992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16" workbookViewId="0">
      <selection activeCell="E33" sqref="E33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27</v>
      </c>
      <c r="J7" s="6">
        <v>42370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>
        <v>42071</v>
      </c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17604</v>
      </c>
      <c r="C17" s="17">
        <v>11825</v>
      </c>
      <c r="D17" s="18">
        <v>5551</v>
      </c>
      <c r="E17" s="19">
        <v>228</v>
      </c>
      <c r="F17" s="20">
        <v>11735</v>
      </c>
      <c r="G17" s="18">
        <v>5311</v>
      </c>
      <c r="H17" s="19">
        <v>156</v>
      </c>
      <c r="I17" s="20">
        <v>90</v>
      </c>
      <c r="J17" s="18">
        <v>239</v>
      </c>
      <c r="K17" s="19">
        <v>72</v>
      </c>
      <c r="L17" s="20">
        <v>11047</v>
      </c>
      <c r="M17" s="18">
        <v>2978</v>
      </c>
      <c r="N17" s="19">
        <v>168</v>
      </c>
      <c r="O17" s="20">
        <v>374</v>
      </c>
      <c r="P17" s="18">
        <v>2576</v>
      </c>
      <c r="Q17" s="19">
        <v>62</v>
      </c>
      <c r="R17" s="20">
        <v>322</v>
      </c>
      <c r="S17" s="18">
        <v>71</v>
      </c>
      <c r="T17" s="19">
        <v>3</v>
      </c>
    </row>
    <row r="18" spans="1:20" x14ac:dyDescent="0.25">
      <c r="A18" s="21">
        <v>512</v>
      </c>
      <c r="B18" s="22">
        <f>+C18+D18+E18</f>
        <v>30476</v>
      </c>
      <c r="C18" s="23">
        <v>22242</v>
      </c>
      <c r="D18" s="24">
        <v>7808</v>
      </c>
      <c r="E18" s="25">
        <v>426</v>
      </c>
      <c r="F18" s="26">
        <v>22181</v>
      </c>
      <c r="G18" s="24">
        <v>7225</v>
      </c>
      <c r="H18" s="25">
        <v>368</v>
      </c>
      <c r="I18" s="26">
        <v>60</v>
      </c>
      <c r="J18" s="24">
        <v>583</v>
      </c>
      <c r="K18" s="25">
        <v>58</v>
      </c>
      <c r="L18" s="26">
        <v>21516</v>
      </c>
      <c r="M18" s="24">
        <v>4476</v>
      </c>
      <c r="N18" s="25">
        <v>369</v>
      </c>
      <c r="O18" s="26">
        <v>238</v>
      </c>
      <c r="P18" s="24">
        <v>3334</v>
      </c>
      <c r="Q18" s="25">
        <v>57</v>
      </c>
      <c r="R18" s="26">
        <v>610</v>
      </c>
      <c r="S18" s="24">
        <v>86</v>
      </c>
      <c r="T18" s="25">
        <v>3</v>
      </c>
    </row>
    <row r="19" spans="1:20" x14ac:dyDescent="0.25">
      <c r="A19" s="21">
        <v>513</v>
      </c>
      <c r="B19" s="22">
        <f>+C19+D19+E19</f>
        <v>23596</v>
      </c>
      <c r="C19" s="24">
        <v>13988</v>
      </c>
      <c r="D19" s="24">
        <v>9371</v>
      </c>
      <c r="E19" s="25">
        <v>237</v>
      </c>
      <c r="F19" s="26">
        <v>13903</v>
      </c>
      <c r="G19" s="24">
        <v>9111</v>
      </c>
      <c r="H19" s="25">
        <v>204</v>
      </c>
      <c r="I19" s="26">
        <v>85</v>
      </c>
      <c r="J19" s="24">
        <v>260</v>
      </c>
      <c r="K19" s="25">
        <v>32</v>
      </c>
      <c r="L19" s="26">
        <v>13359</v>
      </c>
      <c r="M19" s="24">
        <v>6830</v>
      </c>
      <c r="N19" s="25">
        <v>193</v>
      </c>
      <c r="O19" s="26">
        <v>172</v>
      </c>
      <c r="P19" s="24">
        <v>2542</v>
      </c>
      <c r="Q19" s="25">
        <v>44</v>
      </c>
      <c r="R19" s="26">
        <v>323</v>
      </c>
      <c r="S19" s="24">
        <v>52</v>
      </c>
      <c r="T19" s="25">
        <v>1</v>
      </c>
    </row>
    <row r="20" spans="1:20" x14ac:dyDescent="0.25">
      <c r="A20" s="21">
        <v>514</v>
      </c>
      <c r="B20" s="22">
        <f t="shared" ref="B20:B24" si="0">+C20+D20+E20</f>
        <v>27760</v>
      </c>
      <c r="C20" s="23">
        <v>20029</v>
      </c>
      <c r="D20" s="24">
        <v>7259</v>
      </c>
      <c r="E20" s="25">
        <v>472</v>
      </c>
      <c r="F20" s="26">
        <v>19901</v>
      </c>
      <c r="G20" s="24">
        <v>6776</v>
      </c>
      <c r="H20" s="25">
        <v>365</v>
      </c>
      <c r="I20" s="26">
        <v>127</v>
      </c>
      <c r="J20" s="24">
        <v>483</v>
      </c>
      <c r="K20" s="25">
        <v>107</v>
      </c>
      <c r="L20" s="26">
        <v>18847</v>
      </c>
      <c r="M20" s="24">
        <v>3169</v>
      </c>
      <c r="N20" s="25">
        <v>367</v>
      </c>
      <c r="O20" s="26">
        <v>1002</v>
      </c>
      <c r="P20" s="24">
        <v>4092</v>
      </c>
      <c r="Q20" s="25">
        <v>108</v>
      </c>
      <c r="R20" s="26">
        <v>534</v>
      </c>
      <c r="S20" s="24">
        <v>167</v>
      </c>
      <c r="T20" s="25">
        <v>4</v>
      </c>
    </row>
    <row r="21" spans="1:20" x14ac:dyDescent="0.25">
      <c r="A21" s="21">
        <v>515</v>
      </c>
      <c r="B21" s="22">
        <f t="shared" si="0"/>
        <v>26765</v>
      </c>
      <c r="C21" s="23">
        <v>20514</v>
      </c>
      <c r="D21" s="24">
        <v>5870</v>
      </c>
      <c r="E21" s="25">
        <v>381</v>
      </c>
      <c r="F21" s="26">
        <v>20388</v>
      </c>
      <c r="G21" s="24">
        <v>5409</v>
      </c>
      <c r="H21" s="25">
        <v>289</v>
      </c>
      <c r="I21" s="26">
        <v>126</v>
      </c>
      <c r="J21" s="24">
        <v>461</v>
      </c>
      <c r="K21" s="25">
        <v>91</v>
      </c>
      <c r="L21" s="26">
        <v>18693</v>
      </c>
      <c r="M21" s="24">
        <v>2199</v>
      </c>
      <c r="N21" s="25">
        <v>281</v>
      </c>
      <c r="O21" s="26">
        <v>1219</v>
      </c>
      <c r="P21" s="24">
        <v>3678</v>
      </c>
      <c r="Q21" s="25">
        <v>103</v>
      </c>
      <c r="R21" s="26">
        <v>471</v>
      </c>
      <c r="S21" s="24">
        <v>205</v>
      </c>
      <c r="T21" s="25">
        <v>1</v>
      </c>
    </row>
    <row r="22" spans="1:20" x14ac:dyDescent="0.25">
      <c r="A22" s="21">
        <v>516</v>
      </c>
      <c r="B22" s="22">
        <f t="shared" si="0"/>
        <v>19405</v>
      </c>
      <c r="C22" s="23">
        <v>12990</v>
      </c>
      <c r="D22" s="24">
        <v>5707</v>
      </c>
      <c r="E22" s="25">
        <v>708</v>
      </c>
      <c r="F22" s="26">
        <v>12885</v>
      </c>
      <c r="G22" s="24">
        <v>5337</v>
      </c>
      <c r="H22" s="25">
        <v>603</v>
      </c>
      <c r="I22" s="26">
        <v>100</v>
      </c>
      <c r="J22" s="24">
        <v>367</v>
      </c>
      <c r="K22" s="25">
        <v>103</v>
      </c>
      <c r="L22" s="26">
        <v>12484</v>
      </c>
      <c r="M22" s="24">
        <v>3601</v>
      </c>
      <c r="N22" s="25">
        <v>604</v>
      </c>
      <c r="O22" s="26">
        <v>176</v>
      </c>
      <c r="P22" s="24">
        <v>2109</v>
      </c>
      <c r="Q22" s="25">
        <v>105</v>
      </c>
      <c r="R22" s="26">
        <v>451</v>
      </c>
      <c r="S22" s="24">
        <v>80</v>
      </c>
      <c r="T22" s="25">
        <v>3</v>
      </c>
    </row>
    <row r="23" spans="1:20" x14ac:dyDescent="0.25">
      <c r="A23" s="21">
        <v>517</v>
      </c>
      <c r="B23" s="22">
        <f t="shared" si="0"/>
        <v>9923</v>
      </c>
      <c r="C23" s="23">
        <v>7081</v>
      </c>
      <c r="D23" s="24">
        <v>2697</v>
      </c>
      <c r="E23" s="25">
        <v>145</v>
      </c>
      <c r="F23" s="26">
        <v>7028</v>
      </c>
      <c r="G23" s="24">
        <v>2490</v>
      </c>
      <c r="H23" s="25">
        <v>104</v>
      </c>
      <c r="I23" s="26">
        <v>53</v>
      </c>
      <c r="J23" s="24">
        <v>207</v>
      </c>
      <c r="K23" s="25">
        <v>41</v>
      </c>
      <c r="L23" s="26">
        <v>6706</v>
      </c>
      <c r="M23" s="24">
        <v>1241</v>
      </c>
      <c r="N23" s="25">
        <v>97</v>
      </c>
      <c r="O23" s="26">
        <v>249</v>
      </c>
      <c r="P23" s="24">
        <v>1458</v>
      </c>
      <c r="Q23" s="25">
        <v>50</v>
      </c>
      <c r="R23" s="26">
        <v>233</v>
      </c>
      <c r="S23" s="24">
        <v>65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25390</v>
      </c>
      <c r="C24" s="23">
        <v>17317</v>
      </c>
      <c r="D24" s="24">
        <v>7491</v>
      </c>
      <c r="E24" s="25">
        <v>582</v>
      </c>
      <c r="F24" s="26">
        <v>17147</v>
      </c>
      <c r="G24" s="24">
        <v>7121</v>
      </c>
      <c r="H24" s="25">
        <v>522</v>
      </c>
      <c r="I24" s="26">
        <v>170</v>
      </c>
      <c r="J24" s="24">
        <v>370</v>
      </c>
      <c r="K24" s="25">
        <v>60</v>
      </c>
      <c r="L24" s="26">
        <v>16563</v>
      </c>
      <c r="M24" s="24">
        <v>4022</v>
      </c>
      <c r="N24" s="25">
        <v>519</v>
      </c>
      <c r="O24" s="26">
        <v>268</v>
      </c>
      <c r="P24" s="24">
        <v>3475</v>
      </c>
      <c r="Q24" s="25">
        <v>63</v>
      </c>
      <c r="R24" s="26">
        <v>501</v>
      </c>
      <c r="S24" s="24">
        <v>95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180919</v>
      </c>
      <c r="C25" s="30">
        <f t="shared" si="1"/>
        <v>125986</v>
      </c>
      <c r="D25" s="31">
        <f t="shared" si="1"/>
        <v>51754</v>
      </c>
      <c r="E25" s="32">
        <f t="shared" si="1"/>
        <v>3179</v>
      </c>
      <c r="F25" s="30">
        <f t="shared" si="1"/>
        <v>125168</v>
      </c>
      <c r="G25" s="31">
        <f t="shared" si="1"/>
        <v>48780</v>
      </c>
      <c r="H25" s="32">
        <f t="shared" si="1"/>
        <v>2611</v>
      </c>
      <c r="I25" s="30">
        <f t="shared" si="1"/>
        <v>811</v>
      </c>
      <c r="J25" s="31">
        <f t="shared" si="1"/>
        <v>2970</v>
      </c>
      <c r="K25" s="32">
        <f t="shared" si="1"/>
        <v>564</v>
      </c>
      <c r="L25" s="30">
        <f t="shared" si="1"/>
        <v>119215</v>
      </c>
      <c r="M25" s="31">
        <f t="shared" si="1"/>
        <v>28516</v>
      </c>
      <c r="N25" s="32">
        <f t="shared" si="1"/>
        <v>2598</v>
      </c>
      <c r="O25" s="33">
        <f t="shared" si="1"/>
        <v>3698</v>
      </c>
      <c r="P25" s="31">
        <f t="shared" si="1"/>
        <v>23264</v>
      </c>
      <c r="Q25" s="32">
        <f t="shared" si="1"/>
        <v>592</v>
      </c>
      <c r="R25" s="33">
        <f t="shared" si="1"/>
        <v>3445</v>
      </c>
      <c r="S25" s="31">
        <f t="shared" si="1"/>
        <v>821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173948</v>
      </c>
      <c r="H27" s="35">
        <f>+H25+F25</f>
        <v>127779</v>
      </c>
      <c r="J27" s="35">
        <f>+J25+I25</f>
        <v>3781</v>
      </c>
      <c r="K27" s="35">
        <f>+K25+I25</f>
        <v>1375</v>
      </c>
    </row>
    <row r="29" spans="1:20" x14ac:dyDescent="0.25">
      <c r="G29" s="35">
        <f>+G27-Janvier!G27</f>
        <v>-604</v>
      </c>
      <c r="H29" s="35">
        <f>+H27-Janvier!H27</f>
        <v>153</v>
      </c>
      <c r="I29" s="35"/>
      <c r="J29" s="35">
        <f>+J27-Janvier!J27</f>
        <v>82</v>
      </c>
      <c r="K29" s="35">
        <f>+K27-Janvier!K27</f>
        <v>2</v>
      </c>
    </row>
    <row r="30" spans="1:20" x14ac:dyDescent="0.25">
      <c r="G30" s="35">
        <f>+J29</f>
        <v>82</v>
      </c>
      <c r="H30" s="35">
        <f>+K29</f>
        <v>2</v>
      </c>
    </row>
    <row r="37" spans="7:8" x14ac:dyDescent="0.25">
      <c r="G37" s="35">
        <f>+G27</f>
        <v>173948</v>
      </c>
      <c r="H37" s="35">
        <f>+J27</f>
        <v>3781</v>
      </c>
    </row>
    <row r="38" spans="7:8" x14ac:dyDescent="0.25">
      <c r="G38" s="35">
        <f>+H27</f>
        <v>127779</v>
      </c>
      <c r="H38" s="35">
        <f>+K27</f>
        <v>1375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16" workbookViewId="0">
      <selection activeCell="I32" sqref="I32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28</v>
      </c>
      <c r="J7" s="6">
        <v>42370</v>
      </c>
      <c r="K7" s="1"/>
      <c r="L7" s="1"/>
      <c r="M7" s="1"/>
      <c r="N7" s="1"/>
      <c r="O7" s="1"/>
      <c r="P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>
        <v>42071</v>
      </c>
      <c r="O11" s="1"/>
      <c r="P11" s="1"/>
    </row>
    <row r="14" spans="1:20" ht="15.75" thickBot="1" x14ac:dyDescent="0.3"/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17607</v>
      </c>
      <c r="C17" s="17">
        <v>11838</v>
      </c>
      <c r="D17" s="18">
        <v>5551</v>
      </c>
      <c r="E17" s="19">
        <v>218</v>
      </c>
      <c r="F17" s="20">
        <v>11748</v>
      </c>
      <c r="G17" s="18">
        <v>5311</v>
      </c>
      <c r="H17" s="19">
        <v>146</v>
      </c>
      <c r="I17" s="20">
        <v>90</v>
      </c>
      <c r="J17" s="18">
        <v>239</v>
      </c>
      <c r="K17" s="19">
        <v>72</v>
      </c>
      <c r="L17" s="20">
        <v>11055</v>
      </c>
      <c r="M17" s="18">
        <v>2977</v>
      </c>
      <c r="N17" s="19">
        <v>159</v>
      </c>
      <c r="O17" s="20">
        <v>374</v>
      </c>
      <c r="P17" s="18">
        <v>2578</v>
      </c>
      <c r="Q17" s="19">
        <v>61</v>
      </c>
      <c r="R17" s="20">
        <v>320</v>
      </c>
      <c r="S17" s="18">
        <v>73</v>
      </c>
      <c r="T17" s="19">
        <v>3</v>
      </c>
    </row>
    <row r="18" spans="1:20" x14ac:dyDescent="0.25">
      <c r="A18" s="21">
        <v>512</v>
      </c>
      <c r="B18" s="22">
        <f>+C18+D18+E18</f>
        <v>30504</v>
      </c>
      <c r="C18" s="23">
        <v>22299</v>
      </c>
      <c r="D18" s="24">
        <v>7793</v>
      </c>
      <c r="E18" s="25">
        <v>412</v>
      </c>
      <c r="F18" s="26">
        <v>22238</v>
      </c>
      <c r="G18" s="24">
        <v>7207</v>
      </c>
      <c r="H18" s="25">
        <v>354</v>
      </c>
      <c r="I18" s="26">
        <v>60</v>
      </c>
      <c r="J18" s="24">
        <v>586</v>
      </c>
      <c r="K18" s="25">
        <v>58</v>
      </c>
      <c r="L18" s="26">
        <v>21539</v>
      </c>
      <c r="M18" s="24">
        <v>4455</v>
      </c>
      <c r="N18" s="25">
        <v>353</v>
      </c>
      <c r="O18" s="26">
        <v>236</v>
      </c>
      <c r="P18" s="24">
        <v>3339</v>
      </c>
      <c r="Q18" s="25">
        <v>59</v>
      </c>
      <c r="R18" s="26">
        <v>611</v>
      </c>
      <c r="S18" s="24">
        <v>88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23618</v>
      </c>
      <c r="C19" s="23">
        <v>13992</v>
      </c>
      <c r="D19" s="24">
        <v>9376</v>
      </c>
      <c r="E19" s="25">
        <v>250</v>
      </c>
      <c r="F19" s="26">
        <v>13907</v>
      </c>
      <c r="G19" s="24">
        <v>9116</v>
      </c>
      <c r="H19" s="25">
        <v>217</v>
      </c>
      <c r="I19" s="26">
        <v>85</v>
      </c>
      <c r="J19" s="24">
        <v>260</v>
      </c>
      <c r="K19" s="25">
        <v>32</v>
      </c>
      <c r="L19" s="26">
        <v>13357</v>
      </c>
      <c r="M19" s="24">
        <v>6829</v>
      </c>
      <c r="N19" s="25">
        <v>206</v>
      </c>
      <c r="O19" s="26">
        <v>171</v>
      </c>
      <c r="P19" s="24">
        <v>2549</v>
      </c>
      <c r="Q19" s="25">
        <v>44</v>
      </c>
      <c r="R19" s="26">
        <v>323</v>
      </c>
      <c r="S19" s="24">
        <v>52</v>
      </c>
      <c r="T19" s="25">
        <v>1</v>
      </c>
    </row>
    <row r="20" spans="1:20" x14ac:dyDescent="0.25">
      <c r="A20" s="21">
        <v>514</v>
      </c>
      <c r="B20" s="22">
        <f t="shared" si="0"/>
        <v>27741</v>
      </c>
      <c r="C20" s="23">
        <v>20088</v>
      </c>
      <c r="D20" s="24">
        <v>7220</v>
      </c>
      <c r="E20" s="25">
        <v>433</v>
      </c>
      <c r="F20" s="26">
        <v>19960</v>
      </c>
      <c r="G20" s="24">
        <v>6737</v>
      </c>
      <c r="H20" s="25">
        <v>326</v>
      </c>
      <c r="I20" s="26">
        <v>127</v>
      </c>
      <c r="J20" s="24">
        <v>483</v>
      </c>
      <c r="K20" s="25">
        <v>107</v>
      </c>
      <c r="L20" s="26">
        <v>18887</v>
      </c>
      <c r="M20" s="24">
        <v>3138</v>
      </c>
      <c r="N20" s="25">
        <v>329</v>
      </c>
      <c r="O20" s="26">
        <v>1002</v>
      </c>
      <c r="P20" s="24">
        <v>4085</v>
      </c>
      <c r="Q20" s="25">
        <v>107</v>
      </c>
      <c r="R20" s="26">
        <v>534</v>
      </c>
      <c r="S20" s="24">
        <v>167</v>
      </c>
      <c r="T20" s="25">
        <v>4</v>
      </c>
    </row>
    <row r="21" spans="1:20" x14ac:dyDescent="0.25">
      <c r="A21" s="21">
        <v>515</v>
      </c>
      <c r="B21" s="22">
        <f t="shared" si="0"/>
        <v>26836</v>
      </c>
      <c r="C21" s="23">
        <v>20626</v>
      </c>
      <c r="D21" s="24">
        <v>5908</v>
      </c>
      <c r="E21" s="25">
        <v>302</v>
      </c>
      <c r="F21" s="26">
        <v>20499</v>
      </c>
      <c r="G21" s="24">
        <v>5447</v>
      </c>
      <c r="H21" s="25">
        <v>210</v>
      </c>
      <c r="I21" s="26">
        <v>127</v>
      </c>
      <c r="J21" s="24">
        <v>461</v>
      </c>
      <c r="K21" s="25">
        <v>91</v>
      </c>
      <c r="L21" s="26">
        <v>18786</v>
      </c>
      <c r="M21" s="24">
        <v>2214</v>
      </c>
      <c r="N21" s="25">
        <v>207</v>
      </c>
      <c r="O21" s="26">
        <v>1229</v>
      </c>
      <c r="P21" s="24">
        <v>3701</v>
      </c>
      <c r="Q21" s="25">
        <v>98</v>
      </c>
      <c r="R21" s="26">
        <v>472</v>
      </c>
      <c r="S21" s="24">
        <v>205</v>
      </c>
      <c r="T21" s="25">
        <v>1</v>
      </c>
    </row>
    <row r="22" spans="1:20" x14ac:dyDescent="0.25">
      <c r="A22" s="21">
        <v>516</v>
      </c>
      <c r="B22" s="22">
        <f t="shared" si="0"/>
        <v>19424</v>
      </c>
      <c r="C22" s="23">
        <v>13005</v>
      </c>
      <c r="D22" s="24">
        <v>5712</v>
      </c>
      <c r="E22" s="25">
        <v>707</v>
      </c>
      <c r="F22" s="26">
        <v>12899</v>
      </c>
      <c r="G22" s="24">
        <v>5343</v>
      </c>
      <c r="H22" s="25">
        <v>602</v>
      </c>
      <c r="I22" s="26">
        <v>101</v>
      </c>
      <c r="J22" s="24">
        <v>366</v>
      </c>
      <c r="K22" s="25">
        <v>103</v>
      </c>
      <c r="L22" s="26">
        <v>12489</v>
      </c>
      <c r="M22" s="24">
        <v>3604</v>
      </c>
      <c r="N22" s="25">
        <v>603</v>
      </c>
      <c r="O22" s="26">
        <v>177</v>
      </c>
      <c r="P22" s="24">
        <v>2111</v>
      </c>
      <c r="Q22" s="25">
        <v>105</v>
      </c>
      <c r="R22" s="26">
        <v>451</v>
      </c>
      <c r="S22" s="24">
        <v>80</v>
      </c>
      <c r="T22" s="25">
        <v>3</v>
      </c>
    </row>
    <row r="23" spans="1:20" x14ac:dyDescent="0.25">
      <c r="A23" s="21">
        <v>517</v>
      </c>
      <c r="B23" s="22">
        <f t="shared" si="0"/>
        <v>9919</v>
      </c>
      <c r="C23" s="23">
        <v>7101</v>
      </c>
      <c r="D23" s="24">
        <v>2691</v>
      </c>
      <c r="E23" s="25">
        <v>127</v>
      </c>
      <c r="F23" s="26">
        <v>7047</v>
      </c>
      <c r="G23" s="24">
        <v>2486</v>
      </c>
      <c r="H23" s="25">
        <v>86</v>
      </c>
      <c r="I23" s="26">
        <v>54</v>
      </c>
      <c r="J23" s="24">
        <v>205</v>
      </c>
      <c r="K23" s="25">
        <v>41</v>
      </c>
      <c r="L23" s="26">
        <v>6718</v>
      </c>
      <c r="M23" s="24">
        <v>1230</v>
      </c>
      <c r="N23" s="25">
        <v>78</v>
      </c>
      <c r="O23" s="26">
        <v>249</v>
      </c>
      <c r="P23" s="24">
        <v>1463</v>
      </c>
      <c r="Q23" s="25">
        <v>51</v>
      </c>
      <c r="R23" s="26">
        <v>233</v>
      </c>
      <c r="S23" s="24">
        <v>64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25427</v>
      </c>
      <c r="C24" s="23">
        <v>17398</v>
      </c>
      <c r="D24" s="24">
        <v>7459</v>
      </c>
      <c r="E24" s="25">
        <v>570</v>
      </c>
      <c r="F24" s="26">
        <v>17224</v>
      </c>
      <c r="G24" s="24">
        <v>7084</v>
      </c>
      <c r="H24" s="25">
        <v>512</v>
      </c>
      <c r="I24" s="26">
        <v>174</v>
      </c>
      <c r="J24" s="24">
        <v>375</v>
      </c>
      <c r="K24" s="25">
        <v>58</v>
      </c>
      <c r="L24" s="26">
        <v>16643</v>
      </c>
      <c r="M24" s="24">
        <v>3983</v>
      </c>
      <c r="N24" s="25">
        <v>508</v>
      </c>
      <c r="O24" s="26">
        <v>266</v>
      </c>
      <c r="P24" s="24">
        <v>3483</v>
      </c>
      <c r="Q24" s="25">
        <v>62</v>
      </c>
      <c r="R24" s="26">
        <v>510</v>
      </c>
      <c r="S24" s="24">
        <v>93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181076</v>
      </c>
      <c r="C25" s="30">
        <f t="shared" si="1"/>
        <v>126347</v>
      </c>
      <c r="D25" s="31">
        <f t="shared" si="1"/>
        <v>51710</v>
      </c>
      <c r="E25" s="32">
        <f t="shared" si="1"/>
        <v>3019</v>
      </c>
      <c r="F25" s="30">
        <f t="shared" si="1"/>
        <v>125522</v>
      </c>
      <c r="G25" s="31">
        <f t="shared" si="1"/>
        <v>48731</v>
      </c>
      <c r="H25" s="32">
        <f t="shared" si="1"/>
        <v>2453</v>
      </c>
      <c r="I25" s="30">
        <f t="shared" si="1"/>
        <v>818</v>
      </c>
      <c r="J25" s="31">
        <f t="shared" si="1"/>
        <v>2975</v>
      </c>
      <c r="K25" s="32">
        <f t="shared" si="1"/>
        <v>562</v>
      </c>
      <c r="L25" s="30">
        <f t="shared" si="1"/>
        <v>119474</v>
      </c>
      <c r="M25" s="31">
        <f t="shared" si="1"/>
        <v>28430</v>
      </c>
      <c r="N25" s="32">
        <f t="shared" si="1"/>
        <v>2443</v>
      </c>
      <c r="O25" s="33">
        <f t="shared" si="1"/>
        <v>3704</v>
      </c>
      <c r="P25" s="31">
        <f t="shared" si="1"/>
        <v>23309</v>
      </c>
      <c r="Q25" s="32">
        <f t="shared" si="1"/>
        <v>587</v>
      </c>
      <c r="R25" s="33">
        <f t="shared" si="1"/>
        <v>3454</v>
      </c>
      <c r="S25" s="31">
        <f t="shared" si="1"/>
        <v>822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174253</v>
      </c>
      <c r="H27" s="35">
        <f>+H25+F25</f>
        <v>127975</v>
      </c>
      <c r="J27" s="35">
        <f>+J25+I25</f>
        <v>3793</v>
      </c>
      <c r="K27" s="35">
        <f>+K25+I25</f>
        <v>1380</v>
      </c>
    </row>
    <row r="29" spans="1:20" x14ac:dyDescent="0.25">
      <c r="G29" s="35">
        <f>+G27-Février!G27</f>
        <v>305</v>
      </c>
      <c r="H29" s="35">
        <f>+H27-Février!H27</f>
        <v>196</v>
      </c>
      <c r="I29" s="35"/>
      <c r="J29" s="35">
        <f>+J27-Février!J27</f>
        <v>12</v>
      </c>
      <c r="K29" s="35">
        <f>+K27-Février!K27</f>
        <v>5</v>
      </c>
    </row>
    <row r="30" spans="1:20" x14ac:dyDescent="0.25">
      <c r="G30" s="35">
        <f>+J29</f>
        <v>12</v>
      </c>
      <c r="H30" s="35">
        <f>+K29</f>
        <v>5</v>
      </c>
    </row>
    <row r="34" spans="2:20" x14ac:dyDescent="0.25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</row>
    <row r="37" spans="2:20" x14ac:dyDescent="0.25">
      <c r="G37" s="35">
        <f>+G27</f>
        <v>174253</v>
      </c>
      <c r="H37" s="35">
        <f>+J27</f>
        <v>3793</v>
      </c>
    </row>
    <row r="38" spans="2:20" x14ac:dyDescent="0.25">
      <c r="G38" s="35">
        <f>+H27</f>
        <v>127975</v>
      </c>
      <c r="H38" s="35">
        <f>+K27</f>
        <v>1380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13" workbookViewId="0">
      <selection activeCell="H34" sqref="H34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29</v>
      </c>
      <c r="J7" s="6">
        <v>42005</v>
      </c>
      <c r="K7" s="1"/>
      <c r="L7" s="1"/>
      <c r="M7" s="1"/>
      <c r="N7" s="1"/>
      <c r="O7" s="1"/>
      <c r="P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>
        <v>42071</v>
      </c>
      <c r="O11" s="1"/>
      <c r="P11" s="1"/>
    </row>
    <row r="14" spans="1:20" ht="15.75" thickBot="1" x14ac:dyDescent="0.3"/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17632</v>
      </c>
      <c r="C17" s="17">
        <v>11841</v>
      </c>
      <c r="D17" s="18">
        <v>5573</v>
      </c>
      <c r="E17" s="19">
        <v>218</v>
      </c>
      <c r="F17" s="20">
        <v>11751</v>
      </c>
      <c r="G17" s="18">
        <v>5334</v>
      </c>
      <c r="H17" s="19">
        <v>146</v>
      </c>
      <c r="I17" s="20">
        <v>90</v>
      </c>
      <c r="J17" s="18">
        <v>238</v>
      </c>
      <c r="K17" s="19">
        <v>72</v>
      </c>
      <c r="L17" s="20">
        <v>11058</v>
      </c>
      <c r="M17" s="18">
        <v>2987</v>
      </c>
      <c r="N17" s="19">
        <v>158</v>
      </c>
      <c r="O17" s="20">
        <v>373</v>
      </c>
      <c r="P17" s="18">
        <v>2588</v>
      </c>
      <c r="Q17" s="19">
        <v>62</v>
      </c>
      <c r="R17" s="20">
        <v>319</v>
      </c>
      <c r="S17" s="18">
        <v>73</v>
      </c>
      <c r="T17" s="19">
        <v>3</v>
      </c>
    </row>
    <row r="18" spans="1:20" x14ac:dyDescent="0.25">
      <c r="A18" s="21">
        <v>512</v>
      </c>
      <c r="B18" s="22">
        <f>+C18+D18+E18</f>
        <v>30532</v>
      </c>
      <c r="C18" s="23">
        <v>22320</v>
      </c>
      <c r="D18" s="24">
        <v>7800</v>
      </c>
      <c r="E18" s="25">
        <v>412</v>
      </c>
      <c r="F18" s="26">
        <v>22259</v>
      </c>
      <c r="G18" s="24">
        <v>7214</v>
      </c>
      <c r="H18" s="25">
        <v>354</v>
      </c>
      <c r="I18" s="26">
        <v>60</v>
      </c>
      <c r="J18" s="24">
        <v>586</v>
      </c>
      <c r="K18" s="25">
        <v>58</v>
      </c>
      <c r="L18" s="26">
        <v>21553</v>
      </c>
      <c r="M18" s="24">
        <v>4456</v>
      </c>
      <c r="N18" s="25">
        <v>354</v>
      </c>
      <c r="O18" s="26">
        <v>237</v>
      </c>
      <c r="P18" s="24">
        <v>3345</v>
      </c>
      <c r="Q18" s="25">
        <v>58</v>
      </c>
      <c r="R18" s="26">
        <v>611</v>
      </c>
      <c r="S18" s="24">
        <v>88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23635</v>
      </c>
      <c r="C19" s="23">
        <v>14014</v>
      </c>
      <c r="D19" s="24">
        <v>9380</v>
      </c>
      <c r="E19" s="25">
        <v>241</v>
      </c>
      <c r="F19" s="26">
        <v>13929</v>
      </c>
      <c r="G19" s="24">
        <v>9120</v>
      </c>
      <c r="H19" s="25">
        <v>208</v>
      </c>
      <c r="I19" s="26">
        <v>85</v>
      </c>
      <c r="J19" s="24">
        <v>260</v>
      </c>
      <c r="K19" s="25">
        <v>32</v>
      </c>
      <c r="L19" s="26">
        <v>13376</v>
      </c>
      <c r="M19" s="24">
        <v>6830</v>
      </c>
      <c r="N19" s="25">
        <v>197</v>
      </c>
      <c r="O19" s="26">
        <v>171</v>
      </c>
      <c r="P19" s="24">
        <v>2551</v>
      </c>
      <c r="Q19" s="25">
        <v>44</v>
      </c>
      <c r="R19" s="26">
        <v>323</v>
      </c>
      <c r="S19" s="24">
        <v>52</v>
      </c>
      <c r="T19" s="25">
        <v>1</v>
      </c>
    </row>
    <row r="20" spans="1:20" x14ac:dyDescent="0.25">
      <c r="A20" s="21">
        <v>514</v>
      </c>
      <c r="B20" s="22">
        <f t="shared" si="0"/>
        <v>27748</v>
      </c>
      <c r="C20" s="23">
        <v>20069</v>
      </c>
      <c r="D20" s="24">
        <v>7223</v>
      </c>
      <c r="E20" s="25">
        <v>456</v>
      </c>
      <c r="F20" s="26">
        <v>19940</v>
      </c>
      <c r="G20" s="24">
        <v>6741</v>
      </c>
      <c r="H20" s="25">
        <v>349</v>
      </c>
      <c r="I20" s="26">
        <v>128</v>
      </c>
      <c r="J20" s="24">
        <v>482</v>
      </c>
      <c r="K20" s="25">
        <v>107</v>
      </c>
      <c r="L20" s="26">
        <v>18871</v>
      </c>
      <c r="M20" s="24">
        <v>3143</v>
      </c>
      <c r="N20" s="25">
        <v>353</v>
      </c>
      <c r="O20" s="26">
        <v>1001</v>
      </c>
      <c r="P20" s="24">
        <v>4084</v>
      </c>
      <c r="Q20" s="25">
        <v>106</v>
      </c>
      <c r="R20" s="26">
        <v>534</v>
      </c>
      <c r="S20" s="24">
        <v>167</v>
      </c>
      <c r="T20" s="25">
        <v>4</v>
      </c>
    </row>
    <row r="21" spans="1:20" x14ac:dyDescent="0.25">
      <c r="A21" s="21">
        <v>515</v>
      </c>
      <c r="B21" s="22">
        <f t="shared" si="0"/>
        <v>26812</v>
      </c>
      <c r="C21" s="23">
        <v>20636</v>
      </c>
      <c r="D21" s="24">
        <v>5870</v>
      </c>
      <c r="E21" s="25">
        <v>306</v>
      </c>
      <c r="F21" s="26">
        <v>20509</v>
      </c>
      <c r="G21" s="24">
        <v>5459</v>
      </c>
      <c r="H21" s="25">
        <v>214</v>
      </c>
      <c r="I21" s="26">
        <v>127</v>
      </c>
      <c r="J21" s="24">
        <v>411</v>
      </c>
      <c r="K21" s="25">
        <v>91</v>
      </c>
      <c r="L21" s="26">
        <v>18797</v>
      </c>
      <c r="M21" s="24">
        <v>2217</v>
      </c>
      <c r="N21" s="25">
        <v>210</v>
      </c>
      <c r="O21" s="26">
        <v>1228</v>
      </c>
      <c r="P21" s="24">
        <v>3661</v>
      </c>
      <c r="Q21" s="25">
        <v>99</v>
      </c>
      <c r="R21" s="26">
        <v>422</v>
      </c>
      <c r="S21" s="24">
        <v>205</v>
      </c>
      <c r="T21" s="25">
        <v>1</v>
      </c>
    </row>
    <row r="22" spans="1:20" x14ac:dyDescent="0.25">
      <c r="A22" s="21">
        <v>516</v>
      </c>
      <c r="B22" s="22">
        <f t="shared" si="0"/>
        <v>19419</v>
      </c>
      <c r="C22" s="23">
        <v>12949</v>
      </c>
      <c r="D22" s="24">
        <v>5722</v>
      </c>
      <c r="E22" s="25">
        <v>748</v>
      </c>
      <c r="F22" s="26">
        <v>12843</v>
      </c>
      <c r="G22" s="24">
        <v>5355</v>
      </c>
      <c r="H22" s="25">
        <v>643</v>
      </c>
      <c r="I22" s="26">
        <v>101</v>
      </c>
      <c r="J22" s="24">
        <v>364</v>
      </c>
      <c r="K22" s="25">
        <v>103</v>
      </c>
      <c r="L22" s="26">
        <v>12453</v>
      </c>
      <c r="M22" s="24">
        <v>3616</v>
      </c>
      <c r="N22" s="25">
        <v>643</v>
      </c>
      <c r="O22" s="26">
        <v>176</v>
      </c>
      <c r="P22" s="24">
        <v>2107</v>
      </c>
      <c r="Q22" s="25">
        <v>106</v>
      </c>
      <c r="R22" s="26">
        <v>449</v>
      </c>
      <c r="S22" s="24">
        <v>80</v>
      </c>
      <c r="T22" s="25">
        <v>3</v>
      </c>
    </row>
    <row r="23" spans="1:20" x14ac:dyDescent="0.25">
      <c r="A23" s="21">
        <v>517</v>
      </c>
      <c r="B23" s="22">
        <f t="shared" si="0"/>
        <v>9942</v>
      </c>
      <c r="C23" s="23">
        <v>7096</v>
      </c>
      <c r="D23" s="24">
        <v>2700</v>
      </c>
      <c r="E23" s="25">
        <v>146</v>
      </c>
      <c r="F23" s="26">
        <v>7042</v>
      </c>
      <c r="G23" s="24">
        <v>2494</v>
      </c>
      <c r="H23" s="25">
        <v>105</v>
      </c>
      <c r="I23" s="26">
        <v>54</v>
      </c>
      <c r="J23" s="24">
        <v>206</v>
      </c>
      <c r="K23" s="25">
        <v>41</v>
      </c>
      <c r="L23" s="26">
        <v>6712</v>
      </c>
      <c r="M23" s="24">
        <v>1238</v>
      </c>
      <c r="N23" s="25">
        <v>98</v>
      </c>
      <c r="O23" s="26">
        <v>249</v>
      </c>
      <c r="P23" s="24">
        <v>1465</v>
      </c>
      <c r="Q23" s="25">
        <v>50</v>
      </c>
      <c r="R23" s="26">
        <v>234</v>
      </c>
      <c r="S23" s="24">
        <v>64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25436</v>
      </c>
      <c r="C24" s="23">
        <v>17396</v>
      </c>
      <c r="D24" s="24">
        <v>7451</v>
      </c>
      <c r="E24" s="25">
        <v>589</v>
      </c>
      <c r="F24" s="26">
        <v>17222</v>
      </c>
      <c r="G24" s="24">
        <v>7073</v>
      </c>
      <c r="H24" s="25">
        <v>531</v>
      </c>
      <c r="I24" s="26">
        <v>174</v>
      </c>
      <c r="J24" s="24">
        <v>378</v>
      </c>
      <c r="K24" s="25">
        <v>58</v>
      </c>
      <c r="L24" s="26">
        <v>16637</v>
      </c>
      <c r="M24" s="24">
        <v>3974</v>
      </c>
      <c r="N24" s="25">
        <v>527</v>
      </c>
      <c r="O24" s="26">
        <v>267</v>
      </c>
      <c r="P24" s="24">
        <v>3483</v>
      </c>
      <c r="Q24" s="25">
        <v>62</v>
      </c>
      <c r="R24" s="26">
        <v>510</v>
      </c>
      <c r="S24" s="24">
        <v>96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181156</v>
      </c>
      <c r="C25" s="30">
        <f t="shared" si="1"/>
        <v>126321</v>
      </c>
      <c r="D25" s="31">
        <f t="shared" si="1"/>
        <v>51719</v>
      </c>
      <c r="E25" s="32">
        <f t="shared" si="1"/>
        <v>3116</v>
      </c>
      <c r="F25" s="30">
        <f t="shared" si="1"/>
        <v>125495</v>
      </c>
      <c r="G25" s="31">
        <f t="shared" si="1"/>
        <v>48790</v>
      </c>
      <c r="H25" s="32">
        <f t="shared" si="1"/>
        <v>2550</v>
      </c>
      <c r="I25" s="30">
        <f t="shared" si="1"/>
        <v>819</v>
      </c>
      <c r="J25" s="31">
        <f t="shared" si="1"/>
        <v>2925</v>
      </c>
      <c r="K25" s="32">
        <f t="shared" si="1"/>
        <v>562</v>
      </c>
      <c r="L25" s="30">
        <f t="shared" si="1"/>
        <v>119457</v>
      </c>
      <c r="M25" s="31">
        <f t="shared" si="1"/>
        <v>28461</v>
      </c>
      <c r="N25" s="32">
        <f t="shared" si="1"/>
        <v>2540</v>
      </c>
      <c r="O25" s="33">
        <f t="shared" si="1"/>
        <v>3702</v>
      </c>
      <c r="P25" s="31">
        <f t="shared" si="1"/>
        <v>23284</v>
      </c>
      <c r="Q25" s="32">
        <f t="shared" si="1"/>
        <v>587</v>
      </c>
      <c r="R25" s="33">
        <f t="shared" si="1"/>
        <v>3402</v>
      </c>
      <c r="S25" s="31">
        <f t="shared" si="1"/>
        <v>825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174285</v>
      </c>
      <c r="H27" s="35">
        <f>+H25+F25</f>
        <v>128045</v>
      </c>
      <c r="J27" s="35">
        <f>+J25+I25</f>
        <v>3744</v>
      </c>
      <c r="K27" s="35">
        <f>+K25+I25</f>
        <v>1381</v>
      </c>
    </row>
    <row r="29" spans="1:20" x14ac:dyDescent="0.25">
      <c r="G29" s="35">
        <f>+G27-Mars!G27</f>
        <v>32</v>
      </c>
      <c r="H29" s="35">
        <f>+H27-Mars!H27</f>
        <v>70</v>
      </c>
      <c r="I29" s="35"/>
      <c r="J29" s="35">
        <f>+J27-Mars!J27</f>
        <v>-49</v>
      </c>
      <c r="K29" s="35">
        <f>+K27-Mars!K27</f>
        <v>1</v>
      </c>
    </row>
    <row r="30" spans="1:20" x14ac:dyDescent="0.25">
      <c r="G30" s="35">
        <f>+J29</f>
        <v>-49</v>
      </c>
      <c r="H30" s="35">
        <f>+K29</f>
        <v>1</v>
      </c>
    </row>
    <row r="37" spans="7:8" x14ac:dyDescent="0.25">
      <c r="G37" s="35">
        <f>+G27</f>
        <v>174285</v>
      </c>
      <c r="H37" s="35">
        <f>+J27</f>
        <v>3744</v>
      </c>
    </row>
    <row r="38" spans="7:8" x14ac:dyDescent="0.25">
      <c r="G38" s="35">
        <f>+H27</f>
        <v>128045</v>
      </c>
      <c r="H38" s="35">
        <f>+K27</f>
        <v>1381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8"/>
  <sheetViews>
    <sheetView topLeftCell="A10" workbookViewId="0">
      <selection activeCell="H32" sqref="H32:H33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30</v>
      </c>
      <c r="J7" s="6">
        <v>42005</v>
      </c>
      <c r="K7" s="1"/>
      <c r="L7" s="1"/>
      <c r="M7" s="1"/>
      <c r="N7" s="1"/>
      <c r="O7" s="1"/>
      <c r="P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>
        <v>42071</v>
      </c>
      <c r="O11" s="1"/>
      <c r="P11" s="1"/>
    </row>
    <row r="14" spans="1:20" ht="15.75" thickBot="1" x14ac:dyDescent="0.3"/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1" ht="15.75" thickTop="1" x14ac:dyDescent="0.25">
      <c r="A17" s="21">
        <v>511</v>
      </c>
      <c r="B17" s="16">
        <f>+C17+D17+E17</f>
        <v>17632</v>
      </c>
      <c r="C17" s="17">
        <v>11854</v>
      </c>
      <c r="D17" s="18">
        <v>5567</v>
      </c>
      <c r="E17" s="19">
        <v>211</v>
      </c>
      <c r="F17" s="20">
        <v>11764</v>
      </c>
      <c r="G17" s="18">
        <v>5326</v>
      </c>
      <c r="H17" s="19">
        <v>139</v>
      </c>
      <c r="I17" s="20">
        <v>90</v>
      </c>
      <c r="J17" s="18">
        <v>240</v>
      </c>
      <c r="K17" s="19">
        <v>72</v>
      </c>
      <c r="L17" s="20">
        <v>11071</v>
      </c>
      <c r="M17" s="18">
        <v>2994</v>
      </c>
      <c r="N17" s="19">
        <v>152</v>
      </c>
      <c r="O17" s="20">
        <v>374</v>
      </c>
      <c r="P17" s="18">
        <v>2575</v>
      </c>
      <c r="Q17" s="19">
        <v>61</v>
      </c>
      <c r="R17" s="20">
        <v>321</v>
      </c>
      <c r="S17" s="18">
        <v>73</v>
      </c>
      <c r="T17" s="19">
        <v>3</v>
      </c>
    </row>
    <row r="18" spans="1:21" x14ac:dyDescent="0.25">
      <c r="A18" s="21">
        <v>512</v>
      </c>
      <c r="B18" s="22">
        <f>+C18+D18+E18</f>
        <v>30600</v>
      </c>
      <c r="C18" s="23">
        <v>22367</v>
      </c>
      <c r="D18" s="24">
        <v>7817</v>
      </c>
      <c r="E18" s="25">
        <v>416</v>
      </c>
      <c r="F18" s="26">
        <v>22306</v>
      </c>
      <c r="G18" s="24">
        <v>7229</v>
      </c>
      <c r="H18" s="25">
        <v>358</v>
      </c>
      <c r="I18" s="26">
        <v>60</v>
      </c>
      <c r="J18" s="24">
        <v>588</v>
      </c>
      <c r="K18" s="25">
        <v>58</v>
      </c>
      <c r="L18" s="26">
        <v>21594</v>
      </c>
      <c r="M18" s="24">
        <v>4467</v>
      </c>
      <c r="N18" s="25">
        <v>358</v>
      </c>
      <c r="O18" s="26">
        <v>237</v>
      </c>
      <c r="P18" s="24">
        <v>3351</v>
      </c>
      <c r="Q18" s="25">
        <v>58</v>
      </c>
      <c r="R18" s="26">
        <v>613</v>
      </c>
      <c r="S18" s="24">
        <v>88</v>
      </c>
      <c r="T18" s="25">
        <v>3</v>
      </c>
    </row>
    <row r="19" spans="1:21" x14ac:dyDescent="0.25">
      <c r="A19" s="21">
        <v>513</v>
      </c>
      <c r="B19" s="22">
        <f t="shared" ref="B19:B24" si="0">+C19+D19+E19</f>
        <v>23635</v>
      </c>
      <c r="C19" s="23">
        <v>14035</v>
      </c>
      <c r="D19" s="24">
        <v>9360</v>
      </c>
      <c r="E19" s="25">
        <v>240</v>
      </c>
      <c r="F19" s="26">
        <v>13950</v>
      </c>
      <c r="G19" s="24">
        <v>9100</v>
      </c>
      <c r="H19" s="25">
        <v>207</v>
      </c>
      <c r="I19" s="26">
        <v>85</v>
      </c>
      <c r="J19" s="24">
        <v>260</v>
      </c>
      <c r="K19" s="25">
        <v>32</v>
      </c>
      <c r="L19" s="26">
        <v>13394</v>
      </c>
      <c r="M19" s="24">
        <v>6814</v>
      </c>
      <c r="N19" s="25">
        <v>196</v>
      </c>
      <c r="O19" s="26">
        <v>171</v>
      </c>
      <c r="P19" s="24">
        <v>2546</v>
      </c>
      <c r="Q19" s="25">
        <v>44</v>
      </c>
      <c r="R19" s="26">
        <v>323</v>
      </c>
      <c r="S19" s="24">
        <v>52</v>
      </c>
      <c r="T19" s="25">
        <v>1</v>
      </c>
    </row>
    <row r="20" spans="1:21" x14ac:dyDescent="0.25">
      <c r="A20" s="21">
        <v>514</v>
      </c>
      <c r="B20" s="22">
        <f t="shared" si="0"/>
        <v>27760</v>
      </c>
      <c r="C20" s="23">
        <v>20135</v>
      </c>
      <c r="D20" s="24">
        <v>7226</v>
      </c>
      <c r="E20" s="25">
        <v>399</v>
      </c>
      <c r="F20" s="26">
        <v>20005</v>
      </c>
      <c r="G20" s="24">
        <v>6742</v>
      </c>
      <c r="H20" s="25">
        <v>290</v>
      </c>
      <c r="I20" s="26">
        <v>129</v>
      </c>
      <c r="J20" s="24">
        <v>484</v>
      </c>
      <c r="K20" s="25">
        <v>109</v>
      </c>
      <c r="L20" s="26">
        <v>18927</v>
      </c>
      <c r="M20" s="24">
        <v>3140</v>
      </c>
      <c r="N20" s="25">
        <v>296</v>
      </c>
      <c r="O20" s="26">
        <v>1001</v>
      </c>
      <c r="P20" s="24">
        <v>4087</v>
      </c>
      <c r="Q20" s="25">
        <v>106</v>
      </c>
      <c r="R20" s="26">
        <v>538</v>
      </c>
      <c r="S20" s="24">
        <v>168</v>
      </c>
      <c r="T20" s="25">
        <v>4</v>
      </c>
    </row>
    <row r="21" spans="1:21" x14ac:dyDescent="0.25">
      <c r="A21" s="21">
        <v>515</v>
      </c>
      <c r="B21" s="22">
        <f t="shared" si="0"/>
        <v>26894</v>
      </c>
      <c r="C21" s="23">
        <v>20644</v>
      </c>
      <c r="D21" s="24">
        <v>5949</v>
      </c>
      <c r="E21" s="25">
        <v>301</v>
      </c>
      <c r="F21" s="26">
        <v>20515</v>
      </c>
      <c r="G21" s="24">
        <v>5481</v>
      </c>
      <c r="H21" s="25">
        <v>209</v>
      </c>
      <c r="I21" s="26">
        <v>129</v>
      </c>
      <c r="J21" s="24">
        <v>468</v>
      </c>
      <c r="K21" s="25">
        <v>91</v>
      </c>
      <c r="L21" s="26">
        <v>18807</v>
      </c>
      <c r="M21" s="24">
        <v>2224</v>
      </c>
      <c r="N21" s="25">
        <v>206</v>
      </c>
      <c r="O21" s="26">
        <v>1230</v>
      </c>
      <c r="P21" s="24">
        <v>3733</v>
      </c>
      <c r="Q21" s="25">
        <v>98</v>
      </c>
      <c r="R21" s="26">
        <v>473</v>
      </c>
      <c r="S21" s="24">
        <v>213</v>
      </c>
      <c r="T21" s="25">
        <v>1</v>
      </c>
    </row>
    <row r="22" spans="1:21" x14ac:dyDescent="0.25">
      <c r="A22" s="21">
        <v>516</v>
      </c>
      <c r="B22" s="22">
        <f t="shared" si="0"/>
        <v>19434</v>
      </c>
      <c r="C22" s="23">
        <v>13026</v>
      </c>
      <c r="D22" s="24">
        <v>5696</v>
      </c>
      <c r="E22" s="25">
        <v>712</v>
      </c>
      <c r="F22" s="26">
        <v>12920</v>
      </c>
      <c r="G22" s="24">
        <v>5327</v>
      </c>
      <c r="H22" s="25">
        <v>607</v>
      </c>
      <c r="I22" s="26">
        <v>101</v>
      </c>
      <c r="J22" s="24">
        <v>366</v>
      </c>
      <c r="K22" s="25">
        <v>103</v>
      </c>
      <c r="L22" s="26">
        <v>12503</v>
      </c>
      <c r="M22" s="24">
        <v>3592</v>
      </c>
      <c r="N22" s="25">
        <v>607</v>
      </c>
      <c r="O22" s="26">
        <v>177</v>
      </c>
      <c r="P22" s="24">
        <v>2105</v>
      </c>
      <c r="Q22" s="25">
        <v>106</v>
      </c>
      <c r="R22" s="26">
        <v>451</v>
      </c>
      <c r="S22" s="24">
        <v>80</v>
      </c>
      <c r="T22" s="25">
        <v>3</v>
      </c>
    </row>
    <row r="23" spans="1:21" x14ac:dyDescent="0.25">
      <c r="A23" s="21">
        <v>517</v>
      </c>
      <c r="B23" s="22">
        <f t="shared" si="0"/>
        <v>9956</v>
      </c>
      <c r="C23" s="23">
        <v>7135</v>
      </c>
      <c r="D23" s="24">
        <v>2704</v>
      </c>
      <c r="E23" s="25">
        <v>117</v>
      </c>
      <c r="F23" s="26">
        <v>7081</v>
      </c>
      <c r="G23" s="24">
        <v>2498</v>
      </c>
      <c r="H23" s="25">
        <v>76</v>
      </c>
      <c r="I23" s="26">
        <v>54</v>
      </c>
      <c r="J23" s="24">
        <v>206</v>
      </c>
      <c r="K23" s="25">
        <v>41</v>
      </c>
      <c r="L23" s="26">
        <v>6744</v>
      </c>
      <c r="M23" s="24">
        <v>1236</v>
      </c>
      <c r="N23" s="25">
        <v>69</v>
      </c>
      <c r="O23" s="26">
        <v>250</v>
      </c>
      <c r="P23" s="24">
        <v>1471</v>
      </c>
      <c r="Q23" s="25">
        <v>50</v>
      </c>
      <c r="R23" s="26">
        <v>234</v>
      </c>
      <c r="S23" s="24">
        <v>64</v>
      </c>
      <c r="T23" s="25">
        <v>1</v>
      </c>
    </row>
    <row r="24" spans="1:21" ht="15.75" thickBot="1" x14ac:dyDescent="0.3">
      <c r="A24" s="21">
        <v>518</v>
      </c>
      <c r="B24" s="27">
        <f t="shared" si="0"/>
        <v>25516</v>
      </c>
      <c r="C24" s="23">
        <v>17432</v>
      </c>
      <c r="D24" s="24">
        <v>7510</v>
      </c>
      <c r="E24" s="25">
        <v>574</v>
      </c>
      <c r="F24" s="26">
        <v>17258</v>
      </c>
      <c r="G24" s="24">
        <v>7132</v>
      </c>
      <c r="H24" s="25">
        <v>516</v>
      </c>
      <c r="I24" s="26">
        <v>174</v>
      </c>
      <c r="J24" s="24">
        <v>378</v>
      </c>
      <c r="K24" s="25">
        <v>58</v>
      </c>
      <c r="L24" s="26">
        <v>16672</v>
      </c>
      <c r="M24" s="24">
        <v>4020</v>
      </c>
      <c r="N24" s="25">
        <v>512</v>
      </c>
      <c r="O24" s="26">
        <v>267</v>
      </c>
      <c r="P24" s="24">
        <v>3496</v>
      </c>
      <c r="Q24" s="25">
        <v>62</v>
      </c>
      <c r="R24" s="26">
        <v>510</v>
      </c>
      <c r="S24" s="24">
        <v>96</v>
      </c>
      <c r="T24" s="25">
        <v>2</v>
      </c>
      <c r="U24" s="36"/>
    </row>
    <row r="25" spans="1:21" ht="16.5" thickTop="1" thickBot="1" x14ac:dyDescent="0.3">
      <c r="A25" s="28" t="s">
        <v>20</v>
      </c>
      <c r="B25" s="29">
        <f t="shared" ref="B25:T25" si="1">+SUM(B17:B24)</f>
        <v>181427</v>
      </c>
      <c r="C25" s="30">
        <f t="shared" si="1"/>
        <v>126628</v>
      </c>
      <c r="D25" s="31">
        <f t="shared" si="1"/>
        <v>51829</v>
      </c>
      <c r="E25" s="32">
        <f t="shared" si="1"/>
        <v>2970</v>
      </c>
      <c r="F25" s="30">
        <f t="shared" si="1"/>
        <v>125799</v>
      </c>
      <c r="G25" s="31">
        <f t="shared" si="1"/>
        <v>48835</v>
      </c>
      <c r="H25" s="32">
        <f t="shared" si="1"/>
        <v>2402</v>
      </c>
      <c r="I25" s="30">
        <f t="shared" si="1"/>
        <v>822</v>
      </c>
      <c r="J25" s="31">
        <f t="shared" si="1"/>
        <v>2990</v>
      </c>
      <c r="K25" s="32">
        <f t="shared" si="1"/>
        <v>564</v>
      </c>
      <c r="L25" s="30">
        <f t="shared" si="1"/>
        <v>119712</v>
      </c>
      <c r="M25" s="31">
        <f t="shared" si="1"/>
        <v>28487</v>
      </c>
      <c r="N25" s="32">
        <f t="shared" si="1"/>
        <v>2396</v>
      </c>
      <c r="O25" s="33">
        <f t="shared" si="1"/>
        <v>3707</v>
      </c>
      <c r="P25" s="31">
        <f t="shared" si="1"/>
        <v>23364</v>
      </c>
      <c r="Q25" s="32">
        <f t="shared" si="1"/>
        <v>585</v>
      </c>
      <c r="R25" s="33">
        <f t="shared" si="1"/>
        <v>3463</v>
      </c>
      <c r="S25" s="31">
        <f t="shared" si="1"/>
        <v>834</v>
      </c>
      <c r="T25" s="34">
        <f t="shared" si="1"/>
        <v>18</v>
      </c>
    </row>
    <row r="26" spans="1:21" ht="15.75" thickTop="1" x14ac:dyDescent="0.25"/>
    <row r="27" spans="1:21" x14ac:dyDescent="0.25">
      <c r="G27" s="35">
        <f>+G25+F25</f>
        <v>174634</v>
      </c>
      <c r="H27" s="35">
        <f>+H25+F25</f>
        <v>128201</v>
      </c>
      <c r="J27" s="35">
        <f>+J25+I25</f>
        <v>3812</v>
      </c>
      <c r="K27" s="35">
        <f>+K25+I25</f>
        <v>1386</v>
      </c>
    </row>
    <row r="28" spans="1:21" x14ac:dyDescent="0.25">
      <c r="G28" s="35">
        <f>+G27-Avril!G27</f>
        <v>349</v>
      </c>
      <c r="H28" s="35">
        <f>+H27-Avril!H27</f>
        <v>156</v>
      </c>
      <c r="I28" s="35"/>
      <c r="J28" s="35">
        <f>+J27-Avril!J27</f>
        <v>68</v>
      </c>
      <c r="K28" s="35">
        <f>+K27-Avril!K27</f>
        <v>5</v>
      </c>
    </row>
    <row r="32" spans="1:21" x14ac:dyDescent="0.25">
      <c r="G32" s="35">
        <f>+G28</f>
        <v>349</v>
      </c>
      <c r="H32" s="35">
        <f>+H28</f>
        <v>156</v>
      </c>
    </row>
    <row r="33" spans="7:8" x14ac:dyDescent="0.25">
      <c r="G33" s="35">
        <f>+J28</f>
        <v>68</v>
      </c>
      <c r="H33" s="35">
        <f>+K28</f>
        <v>5</v>
      </c>
    </row>
    <row r="37" spans="7:8" x14ac:dyDescent="0.25">
      <c r="G37" s="35">
        <f>+G27</f>
        <v>174634</v>
      </c>
      <c r="H37" s="35">
        <f>+J27</f>
        <v>3812</v>
      </c>
    </row>
    <row r="38" spans="7:8" x14ac:dyDescent="0.25">
      <c r="G38" s="35">
        <f>+H27</f>
        <v>128201</v>
      </c>
      <c r="H38" s="35">
        <f>+K27</f>
        <v>1386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topLeftCell="A7" workbookViewId="0">
      <selection activeCell="A17" sqref="A17:A24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3</v>
      </c>
      <c r="J7" s="6">
        <v>42522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17594</v>
      </c>
      <c r="C17" s="17">
        <v>11848</v>
      </c>
      <c r="D17" s="18">
        <v>5541</v>
      </c>
      <c r="E17" s="19">
        <v>205</v>
      </c>
      <c r="F17" s="20">
        <v>11759</v>
      </c>
      <c r="G17" s="18">
        <v>5299</v>
      </c>
      <c r="H17" s="19">
        <v>132</v>
      </c>
      <c r="I17" s="20">
        <v>89</v>
      </c>
      <c r="J17" s="18">
        <v>241</v>
      </c>
      <c r="K17" s="19">
        <v>73</v>
      </c>
      <c r="L17" s="20">
        <v>11069</v>
      </c>
      <c r="M17" s="18">
        <v>2977</v>
      </c>
      <c r="N17" s="19">
        <v>146</v>
      </c>
      <c r="O17" s="20">
        <v>372</v>
      </c>
      <c r="P17" s="18">
        <v>2567</v>
      </c>
      <c r="Q17" s="19">
        <v>61</v>
      </c>
      <c r="R17" s="20">
        <v>322</v>
      </c>
      <c r="S17" s="18">
        <v>73</v>
      </c>
      <c r="T17" s="19">
        <v>3</v>
      </c>
    </row>
    <row r="18" spans="1:20" x14ac:dyDescent="0.25">
      <c r="A18" s="21">
        <v>512</v>
      </c>
      <c r="B18" s="22">
        <f>+C18+D18+E18</f>
        <v>30563</v>
      </c>
      <c r="C18" s="23">
        <v>22353</v>
      </c>
      <c r="D18" s="24">
        <v>7764</v>
      </c>
      <c r="E18" s="25">
        <v>446</v>
      </c>
      <c r="F18" s="26">
        <v>22292</v>
      </c>
      <c r="G18" s="24">
        <v>7174</v>
      </c>
      <c r="H18" s="25">
        <v>387</v>
      </c>
      <c r="I18" s="26">
        <v>60</v>
      </c>
      <c r="J18" s="24">
        <v>590</v>
      </c>
      <c r="K18" s="25">
        <v>59</v>
      </c>
      <c r="L18" s="26">
        <v>21581</v>
      </c>
      <c r="M18" s="24">
        <v>4411</v>
      </c>
      <c r="N18" s="25">
        <v>387</v>
      </c>
      <c r="O18" s="26">
        <v>237</v>
      </c>
      <c r="P18" s="24">
        <v>3355</v>
      </c>
      <c r="Q18" s="25">
        <v>59</v>
      </c>
      <c r="R18" s="26">
        <v>612</v>
      </c>
      <c r="S18" s="24">
        <v>92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23436</v>
      </c>
      <c r="C19" s="23">
        <v>14039</v>
      </c>
      <c r="D19" s="24">
        <v>9154</v>
      </c>
      <c r="E19" s="25">
        <v>243</v>
      </c>
      <c r="F19" s="26">
        <v>13954</v>
      </c>
      <c r="G19" s="24">
        <v>8894</v>
      </c>
      <c r="H19" s="25">
        <v>210</v>
      </c>
      <c r="I19" s="26">
        <v>85</v>
      </c>
      <c r="J19" s="24">
        <v>260</v>
      </c>
      <c r="K19" s="25">
        <v>32</v>
      </c>
      <c r="L19" s="26">
        <v>13403</v>
      </c>
      <c r="M19" s="24">
        <v>6601</v>
      </c>
      <c r="N19" s="25">
        <v>199</v>
      </c>
      <c r="O19" s="26">
        <v>170</v>
      </c>
      <c r="P19" s="24">
        <v>2553</v>
      </c>
      <c r="Q19" s="25">
        <v>44</v>
      </c>
      <c r="R19" s="26">
        <v>323</v>
      </c>
      <c r="S19" s="24">
        <v>52</v>
      </c>
      <c r="T19" s="25">
        <v>1</v>
      </c>
    </row>
    <row r="20" spans="1:20" x14ac:dyDescent="0.25">
      <c r="A20" s="21">
        <v>514</v>
      </c>
      <c r="B20" s="22">
        <f t="shared" si="0"/>
        <v>27758</v>
      </c>
      <c r="C20" s="23">
        <v>20141</v>
      </c>
      <c r="D20" s="24">
        <v>7218</v>
      </c>
      <c r="E20" s="25">
        <v>399</v>
      </c>
      <c r="F20" s="26">
        <v>20011</v>
      </c>
      <c r="G20" s="24">
        <v>6733</v>
      </c>
      <c r="H20" s="25">
        <v>290</v>
      </c>
      <c r="I20" s="26">
        <v>129</v>
      </c>
      <c r="J20" s="24">
        <v>485</v>
      </c>
      <c r="K20" s="25">
        <v>109</v>
      </c>
      <c r="L20" s="26">
        <v>18932</v>
      </c>
      <c r="M20" s="24">
        <v>3131</v>
      </c>
      <c r="N20" s="25">
        <v>296</v>
      </c>
      <c r="O20" s="26">
        <v>1001</v>
      </c>
      <c r="P20" s="24">
        <v>4087</v>
      </c>
      <c r="Q20" s="25">
        <v>106</v>
      </c>
      <c r="R20" s="26">
        <v>538</v>
      </c>
      <c r="S20" s="24">
        <v>169</v>
      </c>
      <c r="T20" s="25">
        <v>4</v>
      </c>
    </row>
    <row r="21" spans="1:20" x14ac:dyDescent="0.25">
      <c r="A21" s="21">
        <v>515</v>
      </c>
      <c r="B21" s="22">
        <f t="shared" si="0"/>
        <v>26896</v>
      </c>
      <c r="C21" s="23">
        <v>20651</v>
      </c>
      <c r="D21" s="24">
        <v>5944</v>
      </c>
      <c r="E21" s="25">
        <v>301</v>
      </c>
      <c r="F21" s="26">
        <v>20523</v>
      </c>
      <c r="G21" s="24">
        <v>5478</v>
      </c>
      <c r="H21" s="25">
        <v>209</v>
      </c>
      <c r="I21" s="26">
        <v>128</v>
      </c>
      <c r="J21" s="24">
        <v>466</v>
      </c>
      <c r="K21" s="25">
        <v>91</v>
      </c>
      <c r="L21" s="26">
        <v>18813</v>
      </c>
      <c r="M21" s="24">
        <v>2222</v>
      </c>
      <c r="N21" s="25">
        <v>206</v>
      </c>
      <c r="O21" s="26">
        <v>1233</v>
      </c>
      <c r="P21" s="24">
        <v>3730</v>
      </c>
      <c r="Q21" s="25">
        <v>98</v>
      </c>
      <c r="R21" s="26">
        <v>470</v>
      </c>
      <c r="S21" s="24">
        <v>213</v>
      </c>
      <c r="T21" s="25">
        <v>1</v>
      </c>
    </row>
    <row r="22" spans="1:20" x14ac:dyDescent="0.25">
      <c r="A22" s="21">
        <v>516</v>
      </c>
      <c r="B22" s="22">
        <f t="shared" si="0"/>
        <v>19469</v>
      </c>
      <c r="C22" s="23">
        <v>13030</v>
      </c>
      <c r="D22" s="24">
        <v>5727</v>
      </c>
      <c r="E22" s="25">
        <v>712</v>
      </c>
      <c r="F22" s="26">
        <v>12926</v>
      </c>
      <c r="G22" s="24">
        <v>5357</v>
      </c>
      <c r="H22" s="25">
        <v>606</v>
      </c>
      <c r="I22" s="26">
        <v>99</v>
      </c>
      <c r="J22" s="24">
        <v>367</v>
      </c>
      <c r="K22" s="25">
        <v>104</v>
      </c>
      <c r="L22" s="26">
        <v>12509</v>
      </c>
      <c r="M22" s="24">
        <v>3626</v>
      </c>
      <c r="N22" s="25">
        <v>607</v>
      </c>
      <c r="O22" s="26">
        <v>176</v>
      </c>
      <c r="P22" s="24">
        <v>2103</v>
      </c>
      <c r="Q22" s="25">
        <v>106</v>
      </c>
      <c r="R22" s="26">
        <v>450</v>
      </c>
      <c r="S22" s="24">
        <v>81</v>
      </c>
      <c r="T22" s="25">
        <v>3</v>
      </c>
    </row>
    <row r="23" spans="1:20" x14ac:dyDescent="0.25">
      <c r="A23" s="21">
        <v>517</v>
      </c>
      <c r="B23" s="22">
        <f t="shared" si="0"/>
        <v>9918</v>
      </c>
      <c r="C23" s="23">
        <v>7125</v>
      </c>
      <c r="D23" s="24">
        <v>2677</v>
      </c>
      <c r="E23" s="25">
        <v>116</v>
      </c>
      <c r="F23" s="26">
        <v>7072</v>
      </c>
      <c r="G23" s="24">
        <v>2472</v>
      </c>
      <c r="H23" s="25">
        <v>75</v>
      </c>
      <c r="I23" s="26">
        <v>53</v>
      </c>
      <c r="J23" s="24">
        <v>205</v>
      </c>
      <c r="K23" s="25">
        <v>41</v>
      </c>
      <c r="L23" s="26">
        <v>6737</v>
      </c>
      <c r="M23" s="24">
        <v>1222</v>
      </c>
      <c r="N23" s="25">
        <v>68</v>
      </c>
      <c r="O23" s="26">
        <v>248</v>
      </c>
      <c r="P23" s="24">
        <v>1459</v>
      </c>
      <c r="Q23" s="25">
        <v>50</v>
      </c>
      <c r="R23" s="26">
        <v>234</v>
      </c>
      <c r="S23" s="24">
        <v>62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25576</v>
      </c>
      <c r="C24" s="23">
        <v>17453</v>
      </c>
      <c r="D24" s="24">
        <v>7560</v>
      </c>
      <c r="E24" s="25">
        <v>563</v>
      </c>
      <c r="F24" s="26">
        <v>17279</v>
      </c>
      <c r="G24" s="24">
        <v>7180</v>
      </c>
      <c r="H24" s="25">
        <v>505</v>
      </c>
      <c r="I24" s="26">
        <v>174</v>
      </c>
      <c r="J24" s="24">
        <v>380</v>
      </c>
      <c r="K24" s="25">
        <v>58</v>
      </c>
      <c r="L24" s="26">
        <v>16692</v>
      </c>
      <c r="M24" s="24">
        <v>4051</v>
      </c>
      <c r="N24" s="25">
        <v>501</v>
      </c>
      <c r="O24" s="26">
        <v>267</v>
      </c>
      <c r="P24" s="24">
        <v>3515</v>
      </c>
      <c r="Q24" s="25">
        <v>62</v>
      </c>
      <c r="R24" s="26">
        <v>511</v>
      </c>
      <c r="S24" s="24">
        <v>97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181210</v>
      </c>
      <c r="C25" s="30">
        <f t="shared" si="1"/>
        <v>126640</v>
      </c>
      <c r="D25" s="31">
        <f t="shared" si="1"/>
        <v>51585</v>
      </c>
      <c r="E25" s="32">
        <f t="shared" si="1"/>
        <v>2985</v>
      </c>
      <c r="F25" s="30">
        <f t="shared" si="1"/>
        <v>125816</v>
      </c>
      <c r="G25" s="31">
        <f t="shared" si="1"/>
        <v>48587</v>
      </c>
      <c r="H25" s="32">
        <f t="shared" si="1"/>
        <v>2414</v>
      </c>
      <c r="I25" s="30">
        <f t="shared" si="1"/>
        <v>817</v>
      </c>
      <c r="J25" s="31">
        <f t="shared" si="1"/>
        <v>2994</v>
      </c>
      <c r="K25" s="32">
        <f t="shared" si="1"/>
        <v>567</v>
      </c>
      <c r="L25" s="30">
        <f t="shared" si="1"/>
        <v>119736</v>
      </c>
      <c r="M25" s="31">
        <f t="shared" si="1"/>
        <v>28241</v>
      </c>
      <c r="N25" s="32">
        <f t="shared" si="1"/>
        <v>2410</v>
      </c>
      <c r="O25" s="33">
        <f t="shared" si="1"/>
        <v>3704</v>
      </c>
      <c r="P25" s="31">
        <f t="shared" si="1"/>
        <v>23369</v>
      </c>
      <c r="Q25" s="32">
        <f t="shared" si="1"/>
        <v>586</v>
      </c>
      <c r="R25" s="33">
        <f t="shared" si="1"/>
        <v>3460</v>
      </c>
      <c r="S25" s="31">
        <f t="shared" si="1"/>
        <v>839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174403</v>
      </c>
      <c r="H27" s="35">
        <f>+H25+F25</f>
        <v>128230</v>
      </c>
      <c r="J27" s="35">
        <f>+J25+I25</f>
        <v>3811</v>
      </c>
      <c r="K27" s="35">
        <f>+K25+I25</f>
        <v>1384</v>
      </c>
    </row>
    <row r="28" spans="1:20" x14ac:dyDescent="0.25">
      <c r="G28" s="35">
        <f>+G27-Mai!G27</f>
        <v>-231</v>
      </c>
      <c r="H28" s="35">
        <f>+H27-Mai!H27</f>
        <v>29</v>
      </c>
      <c r="I28" s="35"/>
      <c r="J28" s="35">
        <f>+J27-Mai!J27</f>
        <v>-1</v>
      </c>
      <c r="K28" s="35">
        <f>+K27-Mai!K27</f>
        <v>-2</v>
      </c>
    </row>
    <row r="29" spans="1:20" x14ac:dyDescent="0.25">
      <c r="G29" s="35">
        <f>+J28</f>
        <v>-1</v>
      </c>
      <c r="H29" s="35">
        <f>+K28</f>
        <v>-2</v>
      </c>
    </row>
    <row r="37" spans="7:8" x14ac:dyDescent="0.25">
      <c r="G37" s="35">
        <f>+G27</f>
        <v>174403</v>
      </c>
      <c r="H37" s="35">
        <f>+J27</f>
        <v>3811</v>
      </c>
    </row>
    <row r="38" spans="7:8" x14ac:dyDescent="0.25">
      <c r="G38" s="35">
        <f>+H27</f>
        <v>128230</v>
      </c>
      <c r="H38" s="35">
        <f>+K27</f>
        <v>1384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8"/>
  <sheetViews>
    <sheetView workbookViewId="0">
      <selection activeCell="C25" sqref="C25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22</v>
      </c>
      <c r="J7" s="37">
        <v>2016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1" ht="15.75" thickTop="1" x14ac:dyDescent="0.25">
      <c r="A17" s="21">
        <v>511</v>
      </c>
      <c r="B17" s="16">
        <f>+C17+D17+E17</f>
        <v>17594</v>
      </c>
      <c r="C17" s="17">
        <v>11845</v>
      </c>
      <c r="D17" s="18">
        <v>5546</v>
      </c>
      <c r="E17" s="19">
        <v>203</v>
      </c>
      <c r="F17" s="20">
        <v>11756</v>
      </c>
      <c r="G17" s="18">
        <v>5304</v>
      </c>
      <c r="H17" s="19">
        <v>130</v>
      </c>
      <c r="I17" s="20">
        <v>89</v>
      </c>
      <c r="J17" s="18">
        <v>241</v>
      </c>
      <c r="K17" s="19">
        <v>73</v>
      </c>
      <c r="L17" s="20">
        <v>11066</v>
      </c>
      <c r="M17" s="18">
        <v>2981</v>
      </c>
      <c r="N17" s="19">
        <v>144</v>
      </c>
      <c r="O17" s="20">
        <v>372</v>
      </c>
      <c r="P17" s="18">
        <v>2568</v>
      </c>
      <c r="Q17" s="19">
        <v>61</v>
      </c>
      <c r="R17" s="20">
        <v>322</v>
      </c>
      <c r="S17" s="18">
        <v>73</v>
      </c>
      <c r="T17" s="19">
        <v>3</v>
      </c>
    </row>
    <row r="18" spans="1:21" x14ac:dyDescent="0.25">
      <c r="A18" s="21">
        <v>512</v>
      </c>
      <c r="B18" s="22">
        <f>+C18+D18+E18</f>
        <v>30627</v>
      </c>
      <c r="C18" s="23">
        <v>22394</v>
      </c>
      <c r="D18" s="24">
        <v>7763</v>
      </c>
      <c r="E18" s="25">
        <v>470</v>
      </c>
      <c r="F18" s="26">
        <v>22333</v>
      </c>
      <c r="G18" s="24">
        <v>7184</v>
      </c>
      <c r="H18" s="25">
        <v>411</v>
      </c>
      <c r="I18" s="26">
        <v>60</v>
      </c>
      <c r="J18" s="24">
        <v>579</v>
      </c>
      <c r="K18" s="25">
        <v>59</v>
      </c>
      <c r="L18" s="26">
        <v>21626</v>
      </c>
      <c r="M18" s="24">
        <v>4422</v>
      </c>
      <c r="N18" s="25">
        <v>411</v>
      </c>
      <c r="O18" s="26">
        <v>237</v>
      </c>
      <c r="P18" s="24">
        <v>3344</v>
      </c>
      <c r="Q18" s="25">
        <v>59</v>
      </c>
      <c r="R18" s="26">
        <v>611</v>
      </c>
      <c r="S18" s="24">
        <v>82</v>
      </c>
      <c r="T18" s="25">
        <v>3</v>
      </c>
    </row>
    <row r="19" spans="1:21" x14ac:dyDescent="0.25">
      <c r="A19" s="21">
        <v>513</v>
      </c>
      <c r="B19" s="22">
        <f t="shared" ref="B19:B24" si="0">+C19+D19+E19</f>
        <v>23415</v>
      </c>
      <c r="C19" s="23">
        <v>14026</v>
      </c>
      <c r="D19" s="24">
        <v>9121</v>
      </c>
      <c r="E19" s="25">
        <v>268</v>
      </c>
      <c r="F19" s="26">
        <v>13941</v>
      </c>
      <c r="G19" s="24">
        <v>8867</v>
      </c>
      <c r="H19" s="25">
        <v>235</v>
      </c>
      <c r="I19" s="26">
        <v>85</v>
      </c>
      <c r="J19" s="24">
        <v>254</v>
      </c>
      <c r="K19" s="25">
        <v>32</v>
      </c>
      <c r="L19" s="26">
        <v>13414</v>
      </c>
      <c r="M19" s="24">
        <v>6579</v>
      </c>
      <c r="N19" s="25">
        <v>223</v>
      </c>
      <c r="O19" s="26">
        <v>169</v>
      </c>
      <c r="P19" s="24">
        <v>2542</v>
      </c>
      <c r="Q19" s="25">
        <v>45</v>
      </c>
      <c r="R19" s="26">
        <v>321</v>
      </c>
      <c r="S19" s="24">
        <v>48</v>
      </c>
      <c r="T19" s="25">
        <v>1</v>
      </c>
    </row>
    <row r="20" spans="1:21" x14ac:dyDescent="0.25">
      <c r="A20" s="21">
        <v>514</v>
      </c>
      <c r="B20" s="22">
        <f t="shared" si="0"/>
        <v>27731</v>
      </c>
      <c r="C20" s="23">
        <v>20124</v>
      </c>
      <c r="D20" s="24">
        <v>7204</v>
      </c>
      <c r="E20" s="25">
        <v>403</v>
      </c>
      <c r="F20" s="26">
        <v>19994</v>
      </c>
      <c r="G20" s="24">
        <v>6722</v>
      </c>
      <c r="H20" s="25">
        <v>294</v>
      </c>
      <c r="I20" s="26">
        <v>129</v>
      </c>
      <c r="J20" s="24">
        <v>482</v>
      </c>
      <c r="K20" s="25">
        <v>109</v>
      </c>
      <c r="L20" s="26">
        <v>18920</v>
      </c>
      <c r="M20" s="24">
        <v>3129</v>
      </c>
      <c r="N20" s="25">
        <v>300</v>
      </c>
      <c r="O20" s="26">
        <v>1000</v>
      </c>
      <c r="P20" s="24">
        <v>4075</v>
      </c>
      <c r="Q20" s="25">
        <v>106</v>
      </c>
      <c r="R20" s="26">
        <v>537</v>
      </c>
      <c r="S20" s="24">
        <v>167</v>
      </c>
      <c r="T20" s="25">
        <v>4</v>
      </c>
      <c r="U20" s="36"/>
    </row>
    <row r="21" spans="1:21" x14ac:dyDescent="0.25">
      <c r="A21" s="21">
        <v>515</v>
      </c>
      <c r="B21" s="22">
        <f t="shared" si="0"/>
        <v>26893</v>
      </c>
      <c r="C21" s="23">
        <v>20648</v>
      </c>
      <c r="D21" s="24">
        <v>5931</v>
      </c>
      <c r="E21" s="25">
        <v>314</v>
      </c>
      <c r="F21" s="26">
        <v>20529</v>
      </c>
      <c r="G21" s="24">
        <v>5475</v>
      </c>
      <c r="H21" s="25">
        <v>214</v>
      </c>
      <c r="I21" s="26">
        <v>119</v>
      </c>
      <c r="J21" s="24">
        <v>456</v>
      </c>
      <c r="K21" s="25">
        <v>99</v>
      </c>
      <c r="L21" s="26">
        <v>18817</v>
      </c>
      <c r="M21" s="24">
        <v>2219</v>
      </c>
      <c r="N21" s="25">
        <v>212</v>
      </c>
      <c r="O21" s="26">
        <v>1225</v>
      </c>
      <c r="P21" s="24">
        <v>3719</v>
      </c>
      <c r="Q21" s="25">
        <v>105</v>
      </c>
      <c r="R21" s="26">
        <v>461</v>
      </c>
      <c r="S21" s="24">
        <v>211</v>
      </c>
      <c r="T21" s="25">
        <v>1</v>
      </c>
    </row>
    <row r="22" spans="1:21" x14ac:dyDescent="0.25">
      <c r="A22" s="21">
        <v>516</v>
      </c>
      <c r="B22" s="22">
        <f t="shared" si="0"/>
        <v>19466</v>
      </c>
      <c r="C22" s="23">
        <v>13034</v>
      </c>
      <c r="D22" s="24">
        <v>5717</v>
      </c>
      <c r="E22" s="25">
        <v>715</v>
      </c>
      <c r="F22" s="26">
        <v>12932</v>
      </c>
      <c r="G22" s="24">
        <v>5356</v>
      </c>
      <c r="H22" s="25">
        <v>608</v>
      </c>
      <c r="I22" s="26">
        <v>97</v>
      </c>
      <c r="J22" s="24">
        <v>358</v>
      </c>
      <c r="K22" s="25">
        <v>105</v>
      </c>
      <c r="L22" s="26">
        <v>12509</v>
      </c>
      <c r="M22" s="24">
        <v>3630</v>
      </c>
      <c r="N22" s="25">
        <v>610</v>
      </c>
      <c r="O22" s="26">
        <v>178</v>
      </c>
      <c r="P22" s="24">
        <v>2090</v>
      </c>
      <c r="Q22" s="25">
        <v>106</v>
      </c>
      <c r="R22" s="26">
        <v>446</v>
      </c>
      <c r="S22" s="24">
        <v>75</v>
      </c>
      <c r="T22" s="25">
        <v>3</v>
      </c>
    </row>
    <row r="23" spans="1:21" x14ac:dyDescent="0.25">
      <c r="A23" s="21">
        <v>517</v>
      </c>
      <c r="B23" s="22">
        <f t="shared" si="0"/>
        <v>9917</v>
      </c>
      <c r="C23" s="23">
        <v>7123</v>
      </c>
      <c r="D23" s="24">
        <v>2677</v>
      </c>
      <c r="E23" s="25">
        <v>117</v>
      </c>
      <c r="F23" s="26">
        <v>7071</v>
      </c>
      <c r="G23" s="24">
        <v>2472</v>
      </c>
      <c r="H23" s="25">
        <v>76</v>
      </c>
      <c r="I23" s="26">
        <v>52</v>
      </c>
      <c r="J23" s="24">
        <v>205</v>
      </c>
      <c r="K23" s="25">
        <v>41</v>
      </c>
      <c r="L23" s="26">
        <v>6731</v>
      </c>
      <c r="M23" s="24">
        <v>1219</v>
      </c>
      <c r="N23" s="25">
        <v>69</v>
      </c>
      <c r="O23" s="26">
        <v>248</v>
      </c>
      <c r="P23" s="24">
        <v>1461</v>
      </c>
      <c r="Q23" s="25">
        <v>50</v>
      </c>
      <c r="R23" s="26">
        <v>234</v>
      </c>
      <c r="S23" s="24">
        <v>61</v>
      </c>
      <c r="T23" s="25">
        <v>1</v>
      </c>
    </row>
    <row r="24" spans="1:21" ht="15.75" thickBot="1" x14ac:dyDescent="0.3">
      <c r="A24" s="21">
        <v>518</v>
      </c>
      <c r="B24" s="27">
        <f t="shared" si="0"/>
        <v>25611</v>
      </c>
      <c r="C24" s="23">
        <v>17457</v>
      </c>
      <c r="D24" s="24">
        <v>7588</v>
      </c>
      <c r="E24" s="25">
        <v>566</v>
      </c>
      <c r="F24" s="26">
        <v>17285</v>
      </c>
      <c r="G24" s="24">
        <v>7208</v>
      </c>
      <c r="H24" s="25">
        <v>507</v>
      </c>
      <c r="I24" s="26">
        <v>172</v>
      </c>
      <c r="J24" s="24">
        <v>380</v>
      </c>
      <c r="K24" s="25">
        <v>59</v>
      </c>
      <c r="L24" s="26">
        <v>16712</v>
      </c>
      <c r="M24" s="24">
        <v>4071</v>
      </c>
      <c r="N24" s="25">
        <v>503</v>
      </c>
      <c r="O24" s="26">
        <v>267</v>
      </c>
      <c r="P24" s="24">
        <v>3520</v>
      </c>
      <c r="Q24" s="25">
        <v>63</v>
      </c>
      <c r="R24" s="26">
        <v>511</v>
      </c>
      <c r="S24" s="24">
        <v>96</v>
      </c>
      <c r="T24" s="25">
        <v>2</v>
      </c>
    </row>
    <row r="25" spans="1:21" ht="16.5" thickTop="1" thickBot="1" x14ac:dyDescent="0.3">
      <c r="A25" s="28" t="s">
        <v>20</v>
      </c>
      <c r="B25" s="29">
        <f t="shared" ref="B25:T25" si="1">+SUM(B17:B24)</f>
        <v>181254</v>
      </c>
      <c r="C25" s="30">
        <f t="shared" si="1"/>
        <v>126651</v>
      </c>
      <c r="D25" s="31">
        <f t="shared" si="1"/>
        <v>51547</v>
      </c>
      <c r="E25" s="32">
        <f t="shared" si="1"/>
        <v>3056</v>
      </c>
      <c r="F25" s="30">
        <f t="shared" si="1"/>
        <v>125841</v>
      </c>
      <c r="G25" s="31">
        <f t="shared" si="1"/>
        <v>48588</v>
      </c>
      <c r="H25" s="32">
        <f t="shared" si="1"/>
        <v>2475</v>
      </c>
      <c r="I25" s="30">
        <f t="shared" si="1"/>
        <v>803</v>
      </c>
      <c r="J25" s="31">
        <f t="shared" si="1"/>
        <v>2955</v>
      </c>
      <c r="K25" s="32">
        <f t="shared" si="1"/>
        <v>577</v>
      </c>
      <c r="L25" s="30">
        <f t="shared" si="1"/>
        <v>119795</v>
      </c>
      <c r="M25" s="31">
        <f t="shared" si="1"/>
        <v>28250</v>
      </c>
      <c r="N25" s="32">
        <f t="shared" si="1"/>
        <v>2472</v>
      </c>
      <c r="O25" s="33">
        <f t="shared" si="1"/>
        <v>3696</v>
      </c>
      <c r="P25" s="31">
        <f t="shared" si="1"/>
        <v>23319</v>
      </c>
      <c r="Q25" s="32">
        <f t="shared" si="1"/>
        <v>595</v>
      </c>
      <c r="R25" s="33">
        <f t="shared" si="1"/>
        <v>3443</v>
      </c>
      <c r="S25" s="31">
        <f t="shared" si="1"/>
        <v>813</v>
      </c>
      <c r="T25" s="34">
        <f t="shared" si="1"/>
        <v>18</v>
      </c>
    </row>
    <row r="26" spans="1:21" ht="15.75" thickTop="1" x14ac:dyDescent="0.25"/>
    <row r="27" spans="1:21" x14ac:dyDescent="0.25">
      <c r="G27" s="35">
        <f>+G25+F25</f>
        <v>174429</v>
      </c>
      <c r="H27" s="35">
        <f>+H25+F25</f>
        <v>128316</v>
      </c>
      <c r="J27" s="35">
        <f>+J25+I25</f>
        <v>3758</v>
      </c>
      <c r="K27" s="35">
        <f>+K25+I25</f>
        <v>1380</v>
      </c>
    </row>
    <row r="28" spans="1:21" x14ac:dyDescent="0.25">
      <c r="G28" s="35">
        <f>+JUIN!G27</f>
        <v>174403</v>
      </c>
      <c r="H28" s="35">
        <f>+JUIN!H27</f>
        <v>128230</v>
      </c>
      <c r="I28" s="35"/>
      <c r="J28" s="35">
        <f>+JUIN!J27</f>
        <v>3811</v>
      </c>
      <c r="K28" s="35">
        <f>+JUIN!K27</f>
        <v>1384</v>
      </c>
    </row>
    <row r="29" spans="1:21" x14ac:dyDescent="0.25">
      <c r="G29" s="35">
        <f>+G27-G28</f>
        <v>26</v>
      </c>
      <c r="H29" s="35">
        <f t="shared" ref="H29:K29" si="2">+H27-H28</f>
        <v>86</v>
      </c>
      <c r="I29" s="35">
        <f t="shared" si="2"/>
        <v>0</v>
      </c>
      <c r="J29" s="35">
        <f t="shared" si="2"/>
        <v>-53</v>
      </c>
      <c r="K29" s="35">
        <f t="shared" si="2"/>
        <v>-4</v>
      </c>
    </row>
    <row r="30" spans="1:21" x14ac:dyDescent="0.25">
      <c r="G30" s="35">
        <f>+J29</f>
        <v>-53</v>
      </c>
      <c r="H30" s="35">
        <f>+K29</f>
        <v>-4</v>
      </c>
    </row>
    <row r="37" spans="7:8" x14ac:dyDescent="0.25">
      <c r="G37" s="35">
        <f>+G27</f>
        <v>174429</v>
      </c>
      <c r="H37" s="35">
        <f>+J27</f>
        <v>3758</v>
      </c>
    </row>
    <row r="38" spans="7:8" x14ac:dyDescent="0.25">
      <c r="G38" s="35">
        <f>+H27</f>
        <v>128316</v>
      </c>
      <c r="H38" s="35">
        <f>+K27</f>
        <v>1380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workbookViewId="0">
      <selection activeCell="A17" sqref="A17:A24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23</v>
      </c>
      <c r="J7" s="1">
        <v>2016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17557</v>
      </c>
      <c r="C17" s="17">
        <v>11830</v>
      </c>
      <c r="D17" s="18">
        <v>5514</v>
      </c>
      <c r="E17" s="19">
        <v>213</v>
      </c>
      <c r="F17" s="20">
        <v>11744</v>
      </c>
      <c r="G17" s="18">
        <v>5272</v>
      </c>
      <c r="H17" s="19">
        <v>138</v>
      </c>
      <c r="I17" s="20">
        <v>86</v>
      </c>
      <c r="J17" s="18">
        <v>241</v>
      </c>
      <c r="K17" s="19">
        <v>75</v>
      </c>
      <c r="L17" s="20">
        <v>11062</v>
      </c>
      <c r="M17" s="18">
        <v>2953</v>
      </c>
      <c r="N17" s="19">
        <v>151</v>
      </c>
      <c r="O17" s="20">
        <v>367</v>
      </c>
      <c r="P17" s="18">
        <v>2565</v>
      </c>
      <c r="Q17" s="19">
        <v>64</v>
      </c>
      <c r="R17" s="20">
        <v>321</v>
      </c>
      <c r="S17" s="18">
        <v>73</v>
      </c>
      <c r="T17" s="19">
        <v>3</v>
      </c>
    </row>
    <row r="18" spans="1:20" x14ac:dyDescent="0.25">
      <c r="A18" s="21">
        <v>512</v>
      </c>
      <c r="B18" s="22">
        <f>+C18+D18+E18</f>
        <v>30634</v>
      </c>
      <c r="C18" s="23">
        <v>22483</v>
      </c>
      <c r="D18" s="24">
        <v>7734</v>
      </c>
      <c r="E18" s="25">
        <v>417</v>
      </c>
      <c r="F18" s="26">
        <v>22423</v>
      </c>
      <c r="G18" s="24">
        <v>7178</v>
      </c>
      <c r="H18" s="25">
        <v>357</v>
      </c>
      <c r="I18" s="26">
        <v>59</v>
      </c>
      <c r="J18" s="24">
        <v>556</v>
      </c>
      <c r="K18" s="25">
        <v>60</v>
      </c>
      <c r="L18" s="26">
        <v>21715</v>
      </c>
      <c r="M18" s="24">
        <v>4409</v>
      </c>
      <c r="N18" s="25">
        <v>358</v>
      </c>
      <c r="O18" s="26">
        <v>237</v>
      </c>
      <c r="P18" s="24">
        <v>3327</v>
      </c>
      <c r="Q18" s="25">
        <v>59</v>
      </c>
      <c r="R18" s="26">
        <v>596</v>
      </c>
      <c r="S18" s="24">
        <v>74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23436</v>
      </c>
      <c r="C19" s="23">
        <v>14082</v>
      </c>
      <c r="D19" s="24">
        <v>9103</v>
      </c>
      <c r="E19" s="25">
        <v>251</v>
      </c>
      <c r="F19" s="26">
        <v>14010</v>
      </c>
      <c r="G19" s="24">
        <v>8858</v>
      </c>
      <c r="H19" s="25">
        <v>205</v>
      </c>
      <c r="I19" s="26">
        <v>72</v>
      </c>
      <c r="J19" s="24">
        <v>245</v>
      </c>
      <c r="K19" s="25">
        <v>45</v>
      </c>
      <c r="L19" s="26">
        <v>13451</v>
      </c>
      <c r="M19" s="24">
        <v>6567</v>
      </c>
      <c r="N19" s="25">
        <v>194</v>
      </c>
      <c r="O19" s="26">
        <v>159</v>
      </c>
      <c r="P19" s="24">
        <v>2536</v>
      </c>
      <c r="Q19" s="25">
        <v>57</v>
      </c>
      <c r="R19" s="26">
        <v>310</v>
      </c>
      <c r="S19" s="24">
        <v>50</v>
      </c>
      <c r="T19" s="25">
        <v>1</v>
      </c>
    </row>
    <row r="20" spans="1:20" x14ac:dyDescent="0.25">
      <c r="A20" s="21">
        <v>514</v>
      </c>
      <c r="B20" s="22">
        <f t="shared" si="0"/>
        <v>27722</v>
      </c>
      <c r="C20" s="23">
        <v>20127</v>
      </c>
      <c r="D20" s="24">
        <v>7192</v>
      </c>
      <c r="E20" s="25">
        <v>403</v>
      </c>
      <c r="F20" s="26">
        <v>20001</v>
      </c>
      <c r="G20" s="24">
        <v>6715</v>
      </c>
      <c r="H20" s="25">
        <v>290</v>
      </c>
      <c r="I20" s="26">
        <v>125</v>
      </c>
      <c r="J20" s="24">
        <v>477</v>
      </c>
      <c r="K20" s="25">
        <v>113</v>
      </c>
      <c r="L20" s="26">
        <v>18922</v>
      </c>
      <c r="M20" s="24">
        <v>3125</v>
      </c>
      <c r="N20" s="25">
        <v>296</v>
      </c>
      <c r="O20" s="26">
        <v>995</v>
      </c>
      <c r="P20" s="24">
        <v>4067</v>
      </c>
      <c r="Q20" s="25">
        <v>110</v>
      </c>
      <c r="R20" s="26">
        <v>531</v>
      </c>
      <c r="S20" s="24">
        <v>168</v>
      </c>
      <c r="T20" s="25">
        <v>4</v>
      </c>
    </row>
    <row r="21" spans="1:20" x14ac:dyDescent="0.25">
      <c r="A21" s="21">
        <v>515</v>
      </c>
      <c r="B21" s="22">
        <f t="shared" si="0"/>
        <v>26911</v>
      </c>
      <c r="C21" s="23">
        <v>20659</v>
      </c>
      <c r="D21" s="24">
        <v>5947</v>
      </c>
      <c r="E21" s="25">
        <v>305</v>
      </c>
      <c r="F21" s="26">
        <v>20533</v>
      </c>
      <c r="G21" s="24">
        <v>5483</v>
      </c>
      <c r="H21" s="25">
        <v>212</v>
      </c>
      <c r="I21" s="26">
        <v>126</v>
      </c>
      <c r="J21" s="24">
        <v>464</v>
      </c>
      <c r="K21" s="25">
        <v>92</v>
      </c>
      <c r="L21" s="26">
        <v>18826</v>
      </c>
      <c r="M21" s="24">
        <v>2224</v>
      </c>
      <c r="N21" s="25">
        <v>210</v>
      </c>
      <c r="O21" s="26">
        <v>1231</v>
      </c>
      <c r="P21" s="24">
        <v>3731</v>
      </c>
      <c r="Q21" s="25">
        <v>98</v>
      </c>
      <c r="R21" s="26">
        <v>468</v>
      </c>
      <c r="S21" s="24">
        <v>212</v>
      </c>
      <c r="T21" s="25">
        <v>1</v>
      </c>
    </row>
    <row r="22" spans="1:20" x14ac:dyDescent="0.25">
      <c r="A22" s="21">
        <v>516</v>
      </c>
      <c r="B22" s="22">
        <f t="shared" si="0"/>
        <v>19515</v>
      </c>
      <c r="C22" s="23">
        <v>13036</v>
      </c>
      <c r="D22" s="24">
        <v>5745</v>
      </c>
      <c r="E22" s="25">
        <v>734</v>
      </c>
      <c r="F22" s="26">
        <v>12935</v>
      </c>
      <c r="G22" s="24">
        <v>5377</v>
      </c>
      <c r="H22" s="25">
        <v>626</v>
      </c>
      <c r="I22" s="26">
        <v>96</v>
      </c>
      <c r="J22" s="24">
        <v>365</v>
      </c>
      <c r="K22" s="25">
        <v>106</v>
      </c>
      <c r="L22" s="26">
        <v>12510</v>
      </c>
      <c r="M22" s="24">
        <v>3643</v>
      </c>
      <c r="N22" s="25">
        <v>628</v>
      </c>
      <c r="O22" s="26">
        <v>178</v>
      </c>
      <c r="P22" s="24">
        <v>2103</v>
      </c>
      <c r="Q22" s="25">
        <v>107</v>
      </c>
      <c r="R22" s="26">
        <v>449</v>
      </c>
      <c r="S22" s="24">
        <v>79</v>
      </c>
      <c r="T22" s="25">
        <v>3</v>
      </c>
    </row>
    <row r="23" spans="1:20" x14ac:dyDescent="0.25">
      <c r="A23" s="21">
        <v>517</v>
      </c>
      <c r="B23" s="22">
        <f t="shared" si="0"/>
        <v>9898</v>
      </c>
      <c r="C23" s="23">
        <v>7121</v>
      </c>
      <c r="D23" s="24">
        <v>2655</v>
      </c>
      <c r="E23" s="25">
        <v>122</v>
      </c>
      <c r="F23" s="26">
        <v>7069</v>
      </c>
      <c r="G23" s="24">
        <v>2450</v>
      </c>
      <c r="H23" s="25">
        <v>81</v>
      </c>
      <c r="I23" s="26">
        <v>52</v>
      </c>
      <c r="J23" s="24">
        <v>205</v>
      </c>
      <c r="K23" s="25">
        <v>41</v>
      </c>
      <c r="L23" s="26">
        <v>6731</v>
      </c>
      <c r="M23" s="24">
        <v>1220</v>
      </c>
      <c r="N23" s="25">
        <v>73</v>
      </c>
      <c r="O23" s="26">
        <v>246</v>
      </c>
      <c r="P23" s="24">
        <v>1439</v>
      </c>
      <c r="Q23" s="25">
        <v>51</v>
      </c>
      <c r="R23" s="26">
        <v>234</v>
      </c>
      <c r="S23" s="24">
        <v>61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25630</v>
      </c>
      <c r="C24" s="23">
        <v>17480</v>
      </c>
      <c r="D24" s="24">
        <v>7584</v>
      </c>
      <c r="E24" s="25">
        <v>566</v>
      </c>
      <c r="F24" s="26">
        <v>17307</v>
      </c>
      <c r="G24" s="24">
        <v>7205</v>
      </c>
      <c r="H24" s="25">
        <v>507</v>
      </c>
      <c r="I24" s="26">
        <v>173</v>
      </c>
      <c r="J24" s="24">
        <v>379</v>
      </c>
      <c r="K24" s="25">
        <v>59</v>
      </c>
      <c r="L24" s="26">
        <v>16723</v>
      </c>
      <c r="M24" s="24">
        <v>4066</v>
      </c>
      <c r="N24" s="25">
        <v>503</v>
      </c>
      <c r="O24" s="26">
        <v>267</v>
      </c>
      <c r="P24" s="24">
        <v>3521</v>
      </c>
      <c r="Q24" s="25">
        <v>63</v>
      </c>
      <c r="R24" s="26">
        <v>511</v>
      </c>
      <c r="S24" s="24">
        <v>96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181303</v>
      </c>
      <c r="C25" s="30">
        <f t="shared" si="1"/>
        <v>126818</v>
      </c>
      <c r="D25" s="31">
        <f t="shared" si="1"/>
        <v>51474</v>
      </c>
      <c r="E25" s="32">
        <f t="shared" si="1"/>
        <v>3011</v>
      </c>
      <c r="F25" s="30">
        <f t="shared" si="1"/>
        <v>126022</v>
      </c>
      <c r="G25" s="31">
        <f t="shared" si="1"/>
        <v>48538</v>
      </c>
      <c r="H25" s="32">
        <f t="shared" si="1"/>
        <v>2416</v>
      </c>
      <c r="I25" s="30">
        <f t="shared" si="1"/>
        <v>789</v>
      </c>
      <c r="J25" s="31">
        <f t="shared" si="1"/>
        <v>2932</v>
      </c>
      <c r="K25" s="32">
        <f t="shared" si="1"/>
        <v>591</v>
      </c>
      <c r="L25" s="30">
        <f t="shared" si="1"/>
        <v>119940</v>
      </c>
      <c r="M25" s="31">
        <f t="shared" si="1"/>
        <v>28207</v>
      </c>
      <c r="N25" s="32">
        <f t="shared" si="1"/>
        <v>2413</v>
      </c>
      <c r="O25" s="33">
        <f t="shared" si="1"/>
        <v>3680</v>
      </c>
      <c r="P25" s="31">
        <f t="shared" si="1"/>
        <v>23289</v>
      </c>
      <c r="Q25" s="32">
        <f t="shared" si="1"/>
        <v>609</v>
      </c>
      <c r="R25" s="33">
        <f t="shared" si="1"/>
        <v>3420</v>
      </c>
      <c r="S25" s="31">
        <f t="shared" si="1"/>
        <v>813</v>
      </c>
      <c r="T25" s="34">
        <f t="shared" si="1"/>
        <v>18</v>
      </c>
    </row>
    <row r="26" spans="1:20" ht="15.75" thickTop="1" x14ac:dyDescent="0.25"/>
    <row r="27" spans="1:20" x14ac:dyDescent="0.25">
      <c r="G27" s="35">
        <f>+G25+F25</f>
        <v>174560</v>
      </c>
      <c r="H27" s="35">
        <f>+H25+F25</f>
        <v>128438</v>
      </c>
      <c r="J27" s="35">
        <f>+J25+I25</f>
        <v>3721</v>
      </c>
      <c r="K27" s="35">
        <f>+K25+I25</f>
        <v>1380</v>
      </c>
    </row>
    <row r="28" spans="1:20" x14ac:dyDescent="0.25">
      <c r="G28" s="35">
        <f>+G27-JUILLET!G27</f>
        <v>131</v>
      </c>
      <c r="H28" s="35">
        <f>+H27-JUILLET!H27</f>
        <v>122</v>
      </c>
      <c r="I28" s="35"/>
      <c r="J28" s="35">
        <f>+J27-JUILLET!J27</f>
        <v>-37</v>
      </c>
      <c r="K28" s="35">
        <f>+K27-JUILLET!K27</f>
        <v>0</v>
      </c>
    </row>
    <row r="29" spans="1:20" x14ac:dyDescent="0.25">
      <c r="G29" s="35">
        <f>+J28</f>
        <v>-37</v>
      </c>
      <c r="H29" s="35">
        <f>+K28</f>
        <v>0</v>
      </c>
      <c r="I29" s="35"/>
      <c r="J29" s="35"/>
      <c r="K29" s="35"/>
    </row>
    <row r="33" spans="7:11" x14ac:dyDescent="0.25">
      <c r="J33" s="35">
        <f>+J25+I25+G25+F25</f>
        <v>178281</v>
      </c>
      <c r="K33" s="35">
        <f>+F25+H25+I25+K25</f>
        <v>129818</v>
      </c>
    </row>
    <row r="34" spans="7:11" x14ac:dyDescent="0.25">
      <c r="J34">
        <v>228805</v>
      </c>
      <c r="K34">
        <v>140161</v>
      </c>
    </row>
    <row r="35" spans="7:11" x14ac:dyDescent="0.25">
      <c r="J35">
        <v>236972</v>
      </c>
      <c r="K35">
        <v>158917</v>
      </c>
    </row>
    <row r="36" spans="7:11" x14ac:dyDescent="0.25">
      <c r="J36">
        <v>191716</v>
      </c>
      <c r="K36">
        <v>122927</v>
      </c>
    </row>
    <row r="37" spans="7:11" x14ac:dyDescent="0.25">
      <c r="G37" s="35"/>
      <c r="H37" s="35"/>
    </row>
    <row r="38" spans="7:11" x14ac:dyDescent="0.25">
      <c r="G38" s="35"/>
      <c r="H38" s="35"/>
      <c r="J38" s="35">
        <f>+J33+J34+J35+J36</f>
        <v>835774</v>
      </c>
      <c r="K38" s="35">
        <f>+K33+K34+K35+K36</f>
        <v>551823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8"/>
  <sheetViews>
    <sheetView workbookViewId="0">
      <selection activeCell="A17" sqref="A17:A24"/>
    </sheetView>
  </sheetViews>
  <sheetFormatPr baseColWidth="10" defaultRowHeight="15" x14ac:dyDescent="0.25"/>
  <cols>
    <col min="20" max="20" width="15.14062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.5" thickTop="1" thickBot="1" x14ac:dyDescent="0.3">
      <c r="A3" s="1"/>
      <c r="B3" s="1"/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3" t="s">
        <v>1</v>
      </c>
      <c r="O3" s="1"/>
      <c r="P3" s="1"/>
      <c r="Q3" s="1"/>
      <c r="R3" s="1"/>
      <c r="S3" s="1"/>
      <c r="T3" s="1"/>
    </row>
    <row r="4" spans="1:20" ht="15.75" thickTop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4" t="s">
        <v>2</v>
      </c>
      <c r="F7" s="1"/>
      <c r="G7" s="1"/>
      <c r="H7" s="1"/>
      <c r="I7" s="5" t="s">
        <v>24</v>
      </c>
      <c r="J7" s="6">
        <v>42370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7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4" t="s">
        <v>5</v>
      </c>
      <c r="B11" s="1"/>
      <c r="C11" s="8" t="s">
        <v>21</v>
      </c>
      <c r="D11" s="1"/>
      <c r="E11" s="1"/>
      <c r="F11" s="1"/>
      <c r="G11" s="1"/>
      <c r="H11" s="1"/>
      <c r="I11" s="1"/>
      <c r="J11" s="1"/>
      <c r="K11" s="1"/>
      <c r="L11" s="1"/>
      <c r="M11" s="3" t="s">
        <v>6</v>
      </c>
      <c r="N11" s="9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thickTop="1" thickBot="1" x14ac:dyDescent="0.3">
      <c r="A15" s="1"/>
      <c r="B15" s="1"/>
      <c r="C15" s="11" t="s">
        <v>7</v>
      </c>
      <c r="D15" s="11"/>
      <c r="E15" s="11"/>
      <c r="F15" s="11" t="s">
        <v>8</v>
      </c>
      <c r="G15" s="11"/>
      <c r="H15" s="11"/>
      <c r="I15" s="11" t="s">
        <v>9</v>
      </c>
      <c r="J15" s="11"/>
      <c r="K15" s="11"/>
      <c r="L15" s="11" t="s">
        <v>10</v>
      </c>
      <c r="M15" s="11"/>
      <c r="N15" s="11"/>
      <c r="O15" s="11" t="s">
        <v>11</v>
      </c>
      <c r="P15" s="11"/>
      <c r="Q15" s="11"/>
      <c r="R15" s="11" t="s">
        <v>9</v>
      </c>
      <c r="S15" s="11"/>
      <c r="T15" s="11"/>
    </row>
    <row r="16" spans="1:20" ht="16.5" thickTop="1" thickBot="1" x14ac:dyDescent="0.3">
      <c r="A16" s="12" t="s">
        <v>12</v>
      </c>
      <c r="B16" s="12" t="s">
        <v>13</v>
      </c>
      <c r="C16" s="13" t="s">
        <v>14</v>
      </c>
      <c r="D16" s="14" t="s">
        <v>15</v>
      </c>
      <c r="E16" s="15" t="s">
        <v>16</v>
      </c>
      <c r="F16" s="13" t="s">
        <v>14</v>
      </c>
      <c r="G16" s="14" t="s">
        <v>15</v>
      </c>
      <c r="H16" s="15" t="s">
        <v>16</v>
      </c>
      <c r="I16" s="13" t="s">
        <v>14</v>
      </c>
      <c r="J16" s="14" t="s">
        <v>15</v>
      </c>
      <c r="K16" s="15" t="s">
        <v>16</v>
      </c>
      <c r="L16" s="13" t="s">
        <v>14</v>
      </c>
      <c r="M16" s="14" t="s">
        <v>15</v>
      </c>
      <c r="N16" s="15" t="s">
        <v>16</v>
      </c>
      <c r="O16" s="13" t="s">
        <v>14</v>
      </c>
      <c r="P16" s="14" t="s">
        <v>15</v>
      </c>
      <c r="Q16" s="15" t="s">
        <v>16</v>
      </c>
      <c r="R16" s="15" t="s">
        <v>17</v>
      </c>
      <c r="S16" s="14" t="s">
        <v>18</v>
      </c>
      <c r="T16" s="15" t="s">
        <v>19</v>
      </c>
    </row>
    <row r="17" spans="1:20" ht="15.75" thickTop="1" x14ac:dyDescent="0.25">
      <c r="A17" s="21">
        <v>511</v>
      </c>
      <c r="B17" s="16">
        <f>+C17+D17+E17</f>
        <v>17573</v>
      </c>
      <c r="C17" s="17">
        <v>11847</v>
      </c>
      <c r="D17" s="18">
        <v>5516</v>
      </c>
      <c r="E17" s="19">
        <v>210</v>
      </c>
      <c r="F17" s="20">
        <v>11758</v>
      </c>
      <c r="G17" s="18">
        <v>5273</v>
      </c>
      <c r="H17" s="19">
        <v>137</v>
      </c>
      <c r="I17" s="20">
        <v>89</v>
      </c>
      <c r="J17" s="18">
        <v>242</v>
      </c>
      <c r="K17" s="19">
        <v>73</v>
      </c>
      <c r="L17" s="20">
        <v>110066</v>
      </c>
      <c r="M17" s="18">
        <v>2953</v>
      </c>
      <c r="N17" s="19">
        <v>151</v>
      </c>
      <c r="O17" s="20">
        <v>372</v>
      </c>
      <c r="P17" s="18">
        <v>2568</v>
      </c>
      <c r="Q17" s="19">
        <v>61</v>
      </c>
      <c r="R17" s="20">
        <v>322</v>
      </c>
      <c r="S17" s="18">
        <v>74</v>
      </c>
      <c r="T17" s="19">
        <v>3</v>
      </c>
    </row>
    <row r="18" spans="1:20" x14ac:dyDescent="0.25">
      <c r="A18" s="21">
        <v>512</v>
      </c>
      <c r="B18" s="22">
        <f>+C18+D18+E18</f>
        <v>30736</v>
      </c>
      <c r="C18" s="23">
        <v>22532</v>
      </c>
      <c r="D18" s="24">
        <v>7790</v>
      </c>
      <c r="E18" s="25">
        <v>414</v>
      </c>
      <c r="F18" s="26">
        <v>22473</v>
      </c>
      <c r="G18" s="24">
        <v>7202</v>
      </c>
      <c r="H18" s="25">
        <v>353</v>
      </c>
      <c r="I18" s="26">
        <v>58</v>
      </c>
      <c r="J18" s="24">
        <v>588</v>
      </c>
      <c r="K18" s="25">
        <v>61</v>
      </c>
      <c r="L18" s="26">
        <v>21760</v>
      </c>
      <c r="M18" s="24">
        <v>4418</v>
      </c>
      <c r="N18" s="25">
        <v>355</v>
      </c>
      <c r="O18" s="26">
        <v>242</v>
      </c>
      <c r="P18" s="24">
        <v>3376</v>
      </c>
      <c r="Q18" s="25">
        <v>59</v>
      </c>
      <c r="R18" s="26">
        <v>610</v>
      </c>
      <c r="S18" s="24">
        <v>92</v>
      </c>
      <c r="T18" s="25">
        <v>3</v>
      </c>
    </row>
    <row r="19" spans="1:20" x14ac:dyDescent="0.25">
      <c r="A19" s="21">
        <v>513</v>
      </c>
      <c r="B19" s="22">
        <f t="shared" ref="B19:B24" si="0">+C19+D19+E19</f>
        <v>23479</v>
      </c>
      <c r="C19" s="23">
        <v>14107</v>
      </c>
      <c r="D19" s="24">
        <v>9130</v>
      </c>
      <c r="E19" s="25">
        <v>242</v>
      </c>
      <c r="F19" s="26">
        <v>14021</v>
      </c>
      <c r="G19" s="24">
        <v>8866</v>
      </c>
      <c r="H19" s="25">
        <v>209</v>
      </c>
      <c r="I19" s="26">
        <v>86</v>
      </c>
      <c r="J19" s="24">
        <v>264</v>
      </c>
      <c r="K19" s="25">
        <v>32</v>
      </c>
      <c r="L19" s="26">
        <v>13459</v>
      </c>
      <c r="M19" s="24">
        <v>6573</v>
      </c>
      <c r="N19" s="25">
        <v>195</v>
      </c>
      <c r="O19" s="26">
        <v>172</v>
      </c>
      <c r="P19" s="24">
        <v>2557</v>
      </c>
      <c r="Q19" s="25">
        <v>47</v>
      </c>
      <c r="R19" s="26">
        <v>326</v>
      </c>
      <c r="S19" s="24">
        <v>54</v>
      </c>
      <c r="T19" s="25">
        <v>1</v>
      </c>
    </row>
    <row r="20" spans="1:20" x14ac:dyDescent="0.25">
      <c r="A20" s="21">
        <v>514</v>
      </c>
      <c r="B20" s="22">
        <f t="shared" si="0"/>
        <v>27602</v>
      </c>
      <c r="C20" s="23">
        <v>20027</v>
      </c>
      <c r="D20" s="24">
        <v>7144</v>
      </c>
      <c r="E20" s="25">
        <v>431</v>
      </c>
      <c r="F20" s="26">
        <v>19897</v>
      </c>
      <c r="G20" s="24">
        <v>6655</v>
      </c>
      <c r="H20" s="25">
        <v>322</v>
      </c>
      <c r="I20" s="26">
        <v>129</v>
      </c>
      <c r="J20" s="24">
        <v>489</v>
      </c>
      <c r="K20" s="25">
        <v>109</v>
      </c>
      <c r="L20" s="26">
        <v>18853</v>
      </c>
      <c r="M20" s="24">
        <v>3128</v>
      </c>
      <c r="N20" s="25">
        <v>329</v>
      </c>
      <c r="O20" s="26">
        <v>989</v>
      </c>
      <c r="P20" s="24">
        <v>4016</v>
      </c>
      <c r="Q20" s="25">
        <v>105</v>
      </c>
      <c r="R20" s="26">
        <v>544</v>
      </c>
      <c r="S20" s="24">
        <v>167</v>
      </c>
      <c r="T20" s="25">
        <v>4</v>
      </c>
    </row>
    <row r="21" spans="1:20" x14ac:dyDescent="0.25">
      <c r="A21" s="21">
        <v>515</v>
      </c>
      <c r="B21" s="22">
        <f t="shared" si="0"/>
        <v>26916</v>
      </c>
      <c r="C21" s="23">
        <v>20657</v>
      </c>
      <c r="D21" s="24">
        <v>5954</v>
      </c>
      <c r="E21" s="25">
        <v>305</v>
      </c>
      <c r="F21" s="26">
        <v>20529</v>
      </c>
      <c r="G21" s="24">
        <v>5494</v>
      </c>
      <c r="H21" s="25">
        <v>213</v>
      </c>
      <c r="I21" s="26">
        <v>128</v>
      </c>
      <c r="J21" s="24">
        <v>460</v>
      </c>
      <c r="K21" s="25">
        <v>91</v>
      </c>
      <c r="L21" s="26">
        <v>18828</v>
      </c>
      <c r="M21" s="24">
        <v>2231</v>
      </c>
      <c r="N21" s="25">
        <v>210</v>
      </c>
      <c r="O21" s="26">
        <v>1228</v>
      </c>
      <c r="P21" s="24">
        <v>3730</v>
      </c>
      <c r="Q21" s="25">
        <v>98</v>
      </c>
      <c r="R21" s="26">
        <v>466</v>
      </c>
      <c r="S21" s="24">
        <v>211</v>
      </c>
      <c r="T21" s="25">
        <v>1</v>
      </c>
    </row>
    <row r="22" spans="1:20" x14ac:dyDescent="0.25">
      <c r="A22" s="21">
        <v>516</v>
      </c>
      <c r="B22" s="22">
        <f t="shared" si="0"/>
        <v>19515</v>
      </c>
      <c r="C22" s="23">
        <v>13031</v>
      </c>
      <c r="D22" s="24">
        <v>5741</v>
      </c>
      <c r="E22" s="25">
        <v>743</v>
      </c>
      <c r="F22" s="26">
        <v>12930</v>
      </c>
      <c r="G22" s="24">
        <v>5368</v>
      </c>
      <c r="H22" s="25">
        <v>631</v>
      </c>
      <c r="I22" s="26">
        <v>96</v>
      </c>
      <c r="J22" s="24">
        <v>370</v>
      </c>
      <c r="K22" s="25">
        <v>110</v>
      </c>
      <c r="L22" s="26">
        <v>12509</v>
      </c>
      <c r="M22" s="24">
        <v>3638</v>
      </c>
      <c r="N22" s="25">
        <v>635</v>
      </c>
      <c r="O22" s="26">
        <v>177</v>
      </c>
      <c r="P22" s="24">
        <v>2105</v>
      </c>
      <c r="Q22" s="25">
        <v>109</v>
      </c>
      <c r="R22" s="26">
        <v>455</v>
      </c>
      <c r="S22" s="24">
        <v>82</v>
      </c>
      <c r="T22" s="25">
        <v>3</v>
      </c>
    </row>
    <row r="23" spans="1:20" x14ac:dyDescent="0.25">
      <c r="A23" s="21">
        <v>517</v>
      </c>
      <c r="B23" s="22">
        <f t="shared" si="0"/>
        <v>9903</v>
      </c>
      <c r="C23" s="23">
        <v>7125</v>
      </c>
      <c r="D23" s="24">
        <v>2656</v>
      </c>
      <c r="E23" s="25">
        <v>122</v>
      </c>
      <c r="F23" s="26">
        <v>7076</v>
      </c>
      <c r="G23" s="24">
        <v>2459</v>
      </c>
      <c r="H23" s="25">
        <v>78</v>
      </c>
      <c r="I23" s="26">
        <v>49</v>
      </c>
      <c r="J23" s="24">
        <v>197</v>
      </c>
      <c r="K23" s="25">
        <v>44</v>
      </c>
      <c r="L23" s="26">
        <v>6744</v>
      </c>
      <c r="M23" s="24">
        <v>1227</v>
      </c>
      <c r="N23" s="25">
        <v>71</v>
      </c>
      <c r="O23" s="26">
        <v>243</v>
      </c>
      <c r="P23" s="24">
        <v>1432</v>
      </c>
      <c r="Q23" s="25">
        <v>53</v>
      </c>
      <c r="R23" s="26">
        <v>226</v>
      </c>
      <c r="S23" s="24">
        <v>61</v>
      </c>
      <c r="T23" s="25">
        <v>1</v>
      </c>
    </row>
    <row r="24" spans="1:20" ht="15.75" thickBot="1" x14ac:dyDescent="0.3">
      <c r="A24" s="21">
        <v>518</v>
      </c>
      <c r="B24" s="27">
        <f t="shared" si="0"/>
        <v>25654</v>
      </c>
      <c r="C24" s="23">
        <v>17480</v>
      </c>
      <c r="D24" s="24">
        <v>7608</v>
      </c>
      <c r="E24" s="25">
        <v>566</v>
      </c>
      <c r="F24" s="26">
        <v>17307</v>
      </c>
      <c r="G24" s="24">
        <v>7226</v>
      </c>
      <c r="H24" s="25">
        <v>506</v>
      </c>
      <c r="I24" s="26">
        <v>173</v>
      </c>
      <c r="J24" s="24">
        <v>382</v>
      </c>
      <c r="K24" s="25">
        <v>60</v>
      </c>
      <c r="L24" s="26">
        <v>16727</v>
      </c>
      <c r="M24" s="24">
        <v>4081</v>
      </c>
      <c r="N24" s="25">
        <v>502</v>
      </c>
      <c r="O24" s="26">
        <v>266</v>
      </c>
      <c r="P24" s="24">
        <v>3530</v>
      </c>
      <c r="Q24" s="25">
        <v>64</v>
      </c>
      <c r="R24" s="26">
        <v>514</v>
      </c>
      <c r="S24" s="24">
        <v>97</v>
      </c>
      <c r="T24" s="25">
        <v>2</v>
      </c>
    </row>
    <row r="25" spans="1:20" ht="16.5" thickTop="1" thickBot="1" x14ac:dyDescent="0.3">
      <c r="A25" s="28" t="s">
        <v>20</v>
      </c>
      <c r="B25" s="29">
        <f t="shared" ref="B25:T25" si="1">+SUM(B17:B24)</f>
        <v>181378</v>
      </c>
      <c r="C25" s="31">
        <f t="shared" si="1"/>
        <v>126806</v>
      </c>
      <c r="D25" s="31">
        <f t="shared" si="1"/>
        <v>51539</v>
      </c>
      <c r="E25" s="32">
        <f t="shared" si="1"/>
        <v>3033</v>
      </c>
      <c r="F25" s="30">
        <f t="shared" si="1"/>
        <v>125991</v>
      </c>
      <c r="G25" s="31">
        <f t="shared" si="1"/>
        <v>48543</v>
      </c>
      <c r="H25" s="32">
        <f t="shared" si="1"/>
        <v>2449</v>
      </c>
      <c r="I25" s="30">
        <f t="shared" si="1"/>
        <v>808</v>
      </c>
      <c r="J25" s="31">
        <f t="shared" si="1"/>
        <v>2992</v>
      </c>
      <c r="K25" s="32">
        <f t="shared" si="1"/>
        <v>580</v>
      </c>
      <c r="L25" s="30">
        <f t="shared" si="1"/>
        <v>218946</v>
      </c>
      <c r="M25" s="31">
        <f t="shared" si="1"/>
        <v>28249</v>
      </c>
      <c r="N25" s="32">
        <f t="shared" si="1"/>
        <v>2448</v>
      </c>
      <c r="O25" s="33">
        <f t="shared" si="1"/>
        <v>3689</v>
      </c>
      <c r="P25" s="31">
        <f t="shared" si="1"/>
        <v>23314</v>
      </c>
      <c r="Q25" s="32">
        <f t="shared" si="1"/>
        <v>596</v>
      </c>
      <c r="R25" s="33">
        <f t="shared" si="1"/>
        <v>3463</v>
      </c>
      <c r="S25" s="31">
        <f t="shared" si="1"/>
        <v>838</v>
      </c>
      <c r="T25" s="34">
        <f t="shared" si="1"/>
        <v>18</v>
      </c>
    </row>
    <row r="26" spans="1:20" ht="15.75" thickTop="1" x14ac:dyDescent="0.25"/>
    <row r="28" spans="1:20" x14ac:dyDescent="0.25">
      <c r="G28" s="35">
        <f>+G25+F25</f>
        <v>174534</v>
      </c>
      <c r="H28" s="35">
        <f>+H25+F25</f>
        <v>128440</v>
      </c>
      <c r="I28" s="35"/>
      <c r="J28" s="35">
        <f>+J25+I25</f>
        <v>3800</v>
      </c>
      <c r="K28" s="35">
        <f>+K25+I25</f>
        <v>1388</v>
      </c>
    </row>
    <row r="29" spans="1:20" x14ac:dyDescent="0.25">
      <c r="G29" s="35">
        <f>+G28-Aout!G27</f>
        <v>-26</v>
      </c>
      <c r="H29" s="35">
        <f>+H28-Aout!H27</f>
        <v>2</v>
      </c>
      <c r="I29" s="35"/>
      <c r="J29" s="35">
        <f>+J28-Aout!J27</f>
        <v>79</v>
      </c>
      <c r="K29" s="35">
        <f>+K28-Aout!K27</f>
        <v>8</v>
      </c>
      <c r="L29" s="35"/>
    </row>
    <row r="30" spans="1:20" x14ac:dyDescent="0.25">
      <c r="G30" s="35">
        <f>+J29</f>
        <v>79</v>
      </c>
      <c r="H30" s="35">
        <f>+K29</f>
        <v>8</v>
      </c>
    </row>
    <row r="37" spans="7:8" x14ac:dyDescent="0.25">
      <c r="G37">
        <f>+G27</f>
        <v>0</v>
      </c>
      <c r="H37">
        <f>+J27</f>
        <v>0</v>
      </c>
    </row>
    <row r="38" spans="7:8" x14ac:dyDescent="0.25">
      <c r="G38">
        <f>+H27</f>
        <v>0</v>
      </c>
      <c r="H38">
        <f>+K27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Janvier</vt:lpstr>
      <vt:lpstr>Février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Décembre</vt:lpstr>
      <vt:lpstr>Feuil1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bouatta.adel</cp:lastModifiedBy>
  <cp:lastPrinted>2017-02-02T12:23:43Z</cp:lastPrinted>
  <dcterms:created xsi:type="dcterms:W3CDTF">2015-07-22T08:16:18Z</dcterms:created>
  <dcterms:modified xsi:type="dcterms:W3CDTF">2017-02-02T12:25:10Z</dcterms:modified>
</cp:coreProperties>
</file>