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255" windowHeight="7935"/>
  </bookViews>
  <sheets>
    <sheet name="BELOUIZDAD" sheetId="1" r:id="rId1"/>
    <sheet name="BOLOGHINE" sheetId="4" r:id="rId2"/>
    <sheet name="GUE DE CONS" sheetId="5" r:id="rId3"/>
    <sheet name="EL HARRACH" sheetId="6" r:id="rId4"/>
    <sheet name="SDA" sheetId="8" r:id="rId5"/>
    <sheet name="classement" sheetId="10" r:id="rId6"/>
    <sheet name="NBR JOURS" sheetId="9" r:id="rId7"/>
  </sheets>
  <externalReferences>
    <externalReference r:id="rId8"/>
    <externalReference r:id="rId9"/>
  </externalReferences>
  <definedNames>
    <definedName name="_xlnm._FilterDatabase" localSheetId="5" hidden="1">classement!$U$6:$V$39</definedName>
    <definedName name="nb">'[1]SITUATION CUMULEE DES CREANCES '!$C$177</definedName>
    <definedName name="nbjr">'[2]DCC tx d''enc AO.FSM.MT.MP.TVX'!$C$61</definedName>
    <definedName name="nbM">'[1]SITUATION MENSUELLE DES CREANCE'!$C$150</definedName>
    <definedName name="NBR">'[1]SITUATION CUMULEE DES CREANCES'!$C$172</definedName>
  </definedNames>
  <calcPr calcId="145621"/>
</workbook>
</file>

<file path=xl/calcChain.xml><?xml version="1.0" encoding="utf-8"?>
<calcChain xmlns="http://schemas.openxmlformats.org/spreadsheetml/2006/main">
  <c r="N41" i="5" l="1"/>
  <c r="N42" i="5"/>
  <c r="N76" i="6"/>
  <c r="N72" i="6"/>
  <c r="N68" i="6"/>
  <c r="K76" i="6"/>
  <c r="J76" i="6"/>
  <c r="K75" i="6"/>
  <c r="J75" i="6"/>
  <c r="K74" i="6"/>
  <c r="J74" i="6"/>
  <c r="K73" i="6"/>
  <c r="J73" i="6"/>
  <c r="K72" i="6"/>
  <c r="L72" i="6" s="1"/>
  <c r="J72" i="6"/>
  <c r="K71" i="6"/>
  <c r="L71" i="6" s="1"/>
  <c r="J71" i="6"/>
  <c r="K70" i="6"/>
  <c r="J70" i="6"/>
  <c r="K69" i="6"/>
  <c r="J69" i="6"/>
  <c r="K68" i="6"/>
  <c r="J68" i="6"/>
  <c r="K67" i="6"/>
  <c r="J67" i="6"/>
  <c r="H76" i="6"/>
  <c r="G76" i="6"/>
  <c r="I76" i="6" s="1"/>
  <c r="H75" i="6"/>
  <c r="G75" i="6"/>
  <c r="I75" i="6" s="1"/>
  <c r="H74" i="6"/>
  <c r="G74" i="6"/>
  <c r="H73" i="6"/>
  <c r="G73" i="6"/>
  <c r="H72" i="6"/>
  <c r="G72" i="6"/>
  <c r="I72" i="6" s="1"/>
  <c r="H71" i="6"/>
  <c r="G71" i="6"/>
  <c r="H70" i="6"/>
  <c r="G70" i="6"/>
  <c r="I70" i="6" s="1"/>
  <c r="H69" i="6"/>
  <c r="G69" i="6"/>
  <c r="H68" i="6"/>
  <c r="G68" i="6"/>
  <c r="H67" i="6"/>
  <c r="G67" i="6"/>
  <c r="E76" i="6"/>
  <c r="D76" i="6"/>
  <c r="E75" i="6"/>
  <c r="N75" i="6" s="1"/>
  <c r="D75" i="6"/>
  <c r="E74" i="6"/>
  <c r="F74" i="6" s="1"/>
  <c r="D74" i="6"/>
  <c r="E73" i="6"/>
  <c r="N73" i="6" s="1"/>
  <c r="D73" i="6"/>
  <c r="E72" i="6"/>
  <c r="D72" i="6"/>
  <c r="E71" i="6"/>
  <c r="F71" i="6" s="1"/>
  <c r="D71" i="6"/>
  <c r="E70" i="6"/>
  <c r="F70" i="6" s="1"/>
  <c r="D70" i="6"/>
  <c r="E69" i="6"/>
  <c r="N69" i="6" s="1"/>
  <c r="D69" i="6"/>
  <c r="E68" i="6"/>
  <c r="D68" i="6"/>
  <c r="E67" i="6"/>
  <c r="F67" i="6" s="1"/>
  <c r="D67" i="6"/>
  <c r="G77" i="6"/>
  <c r="F76" i="6"/>
  <c r="F75" i="6"/>
  <c r="I74" i="6"/>
  <c r="I73" i="6"/>
  <c r="F72" i="6"/>
  <c r="I71" i="6"/>
  <c r="I69" i="6"/>
  <c r="I68" i="6"/>
  <c r="I67" i="6"/>
  <c r="N60" i="5"/>
  <c r="N58" i="5"/>
  <c r="E57" i="5"/>
  <c r="N57" i="5" s="1"/>
  <c r="K62" i="5"/>
  <c r="J62" i="5"/>
  <c r="K61" i="5"/>
  <c r="J61" i="5"/>
  <c r="K60" i="5"/>
  <c r="J60" i="5"/>
  <c r="K59" i="5"/>
  <c r="J59" i="5"/>
  <c r="K57" i="5"/>
  <c r="J57" i="5"/>
  <c r="K56" i="5"/>
  <c r="J56" i="5"/>
  <c r="H62" i="5"/>
  <c r="G62" i="5"/>
  <c r="H61" i="5"/>
  <c r="G61" i="5"/>
  <c r="H60" i="5"/>
  <c r="G60" i="5"/>
  <c r="I60" i="5" s="1"/>
  <c r="H59" i="5"/>
  <c r="G59" i="5"/>
  <c r="I59" i="5" s="1"/>
  <c r="H57" i="5"/>
  <c r="G57" i="5"/>
  <c r="I57" i="5" s="1"/>
  <c r="H56" i="5"/>
  <c r="G56" i="5"/>
  <c r="I56" i="5" s="1"/>
  <c r="E62" i="5"/>
  <c r="N62" i="5" s="1"/>
  <c r="E61" i="5"/>
  <c r="N61" i="5" s="1"/>
  <c r="E60" i="5"/>
  <c r="E59" i="5"/>
  <c r="F59" i="5" s="1"/>
  <c r="E56" i="5"/>
  <c r="N56" i="5" s="1"/>
  <c r="D57" i="5"/>
  <c r="D62" i="5"/>
  <c r="D61" i="5"/>
  <c r="F61" i="5" s="1"/>
  <c r="D60" i="5"/>
  <c r="F60" i="5" s="1"/>
  <c r="D59" i="5"/>
  <c r="D56" i="5"/>
  <c r="H63" i="5"/>
  <c r="I62" i="5"/>
  <c r="I61" i="5"/>
  <c r="I58" i="5"/>
  <c r="N72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J73" i="4" s="1"/>
  <c r="K64" i="4"/>
  <c r="K73" i="4" s="1"/>
  <c r="J64" i="4"/>
  <c r="H72" i="4"/>
  <c r="G72" i="4"/>
  <c r="I72" i="4" s="1"/>
  <c r="H71" i="4"/>
  <c r="G71" i="4"/>
  <c r="H70" i="4"/>
  <c r="G70" i="4"/>
  <c r="I70" i="4" s="1"/>
  <c r="H69" i="4"/>
  <c r="G69" i="4"/>
  <c r="H68" i="4"/>
  <c r="G68" i="4"/>
  <c r="I68" i="4" s="1"/>
  <c r="H67" i="4"/>
  <c r="G67" i="4"/>
  <c r="H66" i="4"/>
  <c r="G66" i="4"/>
  <c r="I66" i="4" s="1"/>
  <c r="H65" i="4"/>
  <c r="G65" i="4"/>
  <c r="H64" i="4"/>
  <c r="G64" i="4"/>
  <c r="I64" i="4" s="1"/>
  <c r="E72" i="4"/>
  <c r="D72" i="4"/>
  <c r="E71" i="4"/>
  <c r="N71" i="4" s="1"/>
  <c r="D71" i="4"/>
  <c r="E70" i="4"/>
  <c r="D70" i="4"/>
  <c r="E69" i="4"/>
  <c r="N69" i="4" s="1"/>
  <c r="D69" i="4"/>
  <c r="E68" i="4"/>
  <c r="D68" i="4"/>
  <c r="E67" i="4"/>
  <c r="D67" i="4"/>
  <c r="E66" i="4"/>
  <c r="D66" i="4"/>
  <c r="E65" i="4"/>
  <c r="N65" i="4" s="1"/>
  <c r="D65" i="4"/>
  <c r="E64" i="4"/>
  <c r="N64" i="4" s="1"/>
  <c r="D64" i="4"/>
  <c r="N70" i="4"/>
  <c r="N68" i="4"/>
  <c r="N66" i="4"/>
  <c r="G73" i="4"/>
  <c r="F72" i="4"/>
  <c r="I71" i="4"/>
  <c r="F70" i="4"/>
  <c r="I69" i="4"/>
  <c r="F68" i="4"/>
  <c r="I67" i="4"/>
  <c r="F66" i="4"/>
  <c r="I65" i="4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H68" i="1"/>
  <c r="G68" i="1"/>
  <c r="I68" i="1" s="1"/>
  <c r="H67" i="1"/>
  <c r="G67" i="1"/>
  <c r="H66" i="1"/>
  <c r="G66" i="1"/>
  <c r="I66" i="1" s="1"/>
  <c r="H65" i="1"/>
  <c r="G65" i="1"/>
  <c r="H64" i="1"/>
  <c r="G64" i="1"/>
  <c r="H63" i="1"/>
  <c r="G63" i="1"/>
  <c r="H62" i="1"/>
  <c r="G62" i="1"/>
  <c r="I62" i="1" s="1"/>
  <c r="H61" i="1"/>
  <c r="H69" i="1" s="1"/>
  <c r="G61" i="1"/>
  <c r="E68" i="1"/>
  <c r="D68" i="1"/>
  <c r="E67" i="1"/>
  <c r="F67" i="1" s="1"/>
  <c r="D67" i="1"/>
  <c r="E66" i="1"/>
  <c r="N66" i="1" s="1"/>
  <c r="D66" i="1"/>
  <c r="E65" i="1"/>
  <c r="F65" i="1" s="1"/>
  <c r="D65" i="1"/>
  <c r="E64" i="1"/>
  <c r="D64" i="1"/>
  <c r="E63" i="1"/>
  <c r="F63" i="1" s="1"/>
  <c r="D63" i="1"/>
  <c r="E62" i="1"/>
  <c r="D62" i="1"/>
  <c r="F62" i="1" s="1"/>
  <c r="E61" i="1"/>
  <c r="F61" i="1" s="1"/>
  <c r="N62" i="1"/>
  <c r="D61" i="1"/>
  <c r="N67" i="1"/>
  <c r="L65" i="1"/>
  <c r="L67" i="1"/>
  <c r="G69" i="1"/>
  <c r="I67" i="1"/>
  <c r="I65" i="1"/>
  <c r="I64" i="1"/>
  <c r="I63" i="1"/>
  <c r="L61" i="1"/>
  <c r="I61" i="1"/>
  <c r="N57" i="6"/>
  <c r="N56" i="6"/>
  <c r="N55" i="6"/>
  <c r="N54" i="6"/>
  <c r="N53" i="6"/>
  <c r="N52" i="6"/>
  <c r="N51" i="6"/>
  <c r="N50" i="6"/>
  <c r="N49" i="6"/>
  <c r="N48" i="6"/>
  <c r="K58" i="6"/>
  <c r="K39" i="8" s="1"/>
  <c r="J58" i="6"/>
  <c r="J39" i="8" s="1"/>
  <c r="H58" i="6"/>
  <c r="H39" i="8" s="1"/>
  <c r="G58" i="6"/>
  <c r="G39" i="8" s="1"/>
  <c r="E58" i="6"/>
  <c r="E39" i="8" s="1"/>
  <c r="D58" i="6"/>
  <c r="D39" i="8" s="1"/>
  <c r="I57" i="6"/>
  <c r="F57" i="6"/>
  <c r="I56" i="6"/>
  <c r="F56" i="6"/>
  <c r="I55" i="6"/>
  <c r="F55" i="6"/>
  <c r="I54" i="6"/>
  <c r="F54" i="6"/>
  <c r="I53" i="6"/>
  <c r="F53" i="6"/>
  <c r="L52" i="6"/>
  <c r="I52" i="6"/>
  <c r="F52" i="6"/>
  <c r="I51" i="6"/>
  <c r="F51" i="6"/>
  <c r="I50" i="6"/>
  <c r="F50" i="6"/>
  <c r="I49" i="6"/>
  <c r="F49" i="6"/>
  <c r="I48" i="6"/>
  <c r="F48" i="6"/>
  <c r="I41" i="5"/>
  <c r="F41" i="5"/>
  <c r="N46" i="5"/>
  <c r="N45" i="5"/>
  <c r="N44" i="5"/>
  <c r="N43" i="5"/>
  <c r="N40" i="5"/>
  <c r="K47" i="5"/>
  <c r="K38" i="8" s="1"/>
  <c r="J47" i="5"/>
  <c r="J38" i="8" s="1"/>
  <c r="H47" i="5"/>
  <c r="H38" i="8" s="1"/>
  <c r="G47" i="5"/>
  <c r="G38" i="8" s="1"/>
  <c r="E47" i="5"/>
  <c r="E38" i="8" s="1"/>
  <c r="D47" i="5"/>
  <c r="D38" i="8" s="1"/>
  <c r="L46" i="5"/>
  <c r="I46" i="5"/>
  <c r="F46" i="5"/>
  <c r="L45" i="5"/>
  <c r="I45" i="5"/>
  <c r="F45" i="5"/>
  <c r="L44" i="5"/>
  <c r="I44" i="5"/>
  <c r="F44" i="5"/>
  <c r="L43" i="5"/>
  <c r="I43" i="5"/>
  <c r="F43" i="5"/>
  <c r="L42" i="5"/>
  <c r="I42" i="5"/>
  <c r="F42" i="5"/>
  <c r="L40" i="5"/>
  <c r="I40" i="5"/>
  <c r="F40" i="5"/>
  <c r="N54" i="4"/>
  <c r="N53" i="4"/>
  <c r="N52" i="4"/>
  <c r="N51" i="4"/>
  <c r="N50" i="4"/>
  <c r="N49" i="4"/>
  <c r="N48" i="4"/>
  <c r="N47" i="4"/>
  <c r="N46" i="4"/>
  <c r="K55" i="4"/>
  <c r="K37" i="8" s="1"/>
  <c r="J55" i="4"/>
  <c r="J37" i="8" s="1"/>
  <c r="H55" i="4"/>
  <c r="H37" i="8" s="1"/>
  <c r="G55" i="4"/>
  <c r="G37" i="8" s="1"/>
  <c r="E55" i="4"/>
  <c r="D55" i="4"/>
  <c r="D37" i="8" s="1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N51" i="1"/>
  <c r="N50" i="1"/>
  <c r="N49" i="1"/>
  <c r="N48" i="1"/>
  <c r="N47" i="1"/>
  <c r="N46" i="1"/>
  <c r="N45" i="1"/>
  <c r="N44" i="1"/>
  <c r="N52" i="1" s="1"/>
  <c r="N36" i="8" s="1"/>
  <c r="L51" i="1"/>
  <c r="L50" i="1"/>
  <c r="L47" i="1"/>
  <c r="L44" i="1"/>
  <c r="K52" i="1"/>
  <c r="K36" i="8" s="1"/>
  <c r="J52" i="1"/>
  <c r="L52" i="1" s="1"/>
  <c r="H52" i="1"/>
  <c r="H36" i="8" s="1"/>
  <c r="G52" i="1"/>
  <c r="G36" i="8" s="1"/>
  <c r="E52" i="1"/>
  <c r="E36" i="8" s="1"/>
  <c r="D52" i="1"/>
  <c r="D36" i="8" s="1"/>
  <c r="I51" i="1"/>
  <c r="F51" i="1"/>
  <c r="I50" i="1"/>
  <c r="F50" i="1"/>
  <c r="I49" i="1"/>
  <c r="F49" i="1"/>
  <c r="L48" i="1"/>
  <c r="I48" i="1"/>
  <c r="F48" i="1"/>
  <c r="I47" i="1"/>
  <c r="I46" i="1"/>
  <c r="I45" i="1"/>
  <c r="F45" i="1"/>
  <c r="I44" i="1"/>
  <c r="F44" i="1"/>
  <c r="D3" i="9"/>
  <c r="N26" i="8"/>
  <c r="N25" i="8"/>
  <c r="N24" i="8"/>
  <c r="L14" i="6"/>
  <c r="N38" i="6"/>
  <c r="N37" i="6"/>
  <c r="N36" i="6"/>
  <c r="N35" i="6"/>
  <c r="N34" i="6"/>
  <c r="N33" i="6"/>
  <c r="N32" i="6"/>
  <c r="N31" i="6"/>
  <c r="N39" i="6" s="1"/>
  <c r="N30" i="6"/>
  <c r="N29" i="6"/>
  <c r="N19" i="6"/>
  <c r="N18" i="6"/>
  <c r="N17" i="6"/>
  <c r="N16" i="6"/>
  <c r="N15" i="6"/>
  <c r="N14" i="6"/>
  <c r="N13" i="6"/>
  <c r="N12" i="6"/>
  <c r="N11" i="6"/>
  <c r="N10" i="6"/>
  <c r="N20" i="6" s="1"/>
  <c r="N13" i="8" s="1"/>
  <c r="I36" i="6"/>
  <c r="I17" i="6"/>
  <c r="F36" i="6"/>
  <c r="F17" i="6"/>
  <c r="K39" i="6"/>
  <c r="K26" i="8" s="1"/>
  <c r="L26" i="8" s="1"/>
  <c r="J39" i="6"/>
  <c r="J26" i="8" s="1"/>
  <c r="H39" i="6"/>
  <c r="H26" i="8" s="1"/>
  <c r="G39" i="6"/>
  <c r="G26" i="8" s="1"/>
  <c r="I26" i="8" s="1"/>
  <c r="E39" i="6"/>
  <c r="E26" i="8" s="1"/>
  <c r="D39" i="6"/>
  <c r="D26" i="8" s="1"/>
  <c r="I38" i="6"/>
  <c r="F38" i="6"/>
  <c r="I37" i="6"/>
  <c r="F37" i="6"/>
  <c r="I35" i="6"/>
  <c r="F35" i="6"/>
  <c r="I34" i="6"/>
  <c r="F34" i="6"/>
  <c r="L33" i="6"/>
  <c r="I33" i="6"/>
  <c r="F33" i="6"/>
  <c r="I32" i="6"/>
  <c r="F32" i="6"/>
  <c r="I31" i="6"/>
  <c r="F31" i="6"/>
  <c r="I30" i="6"/>
  <c r="F30" i="6"/>
  <c r="I29" i="6"/>
  <c r="F29" i="6"/>
  <c r="N27" i="5"/>
  <c r="N30" i="5"/>
  <c r="N29" i="5"/>
  <c r="N28" i="5"/>
  <c r="N26" i="5"/>
  <c r="N25" i="5"/>
  <c r="N10" i="5"/>
  <c r="N15" i="5"/>
  <c r="N14" i="5"/>
  <c r="N13" i="5"/>
  <c r="N12" i="5"/>
  <c r="N11" i="5"/>
  <c r="L10" i="5"/>
  <c r="L15" i="5"/>
  <c r="L14" i="5"/>
  <c r="L13" i="5"/>
  <c r="L12" i="5"/>
  <c r="L11" i="5"/>
  <c r="L30" i="5"/>
  <c r="L29" i="5"/>
  <c r="L28" i="5"/>
  <c r="L27" i="5"/>
  <c r="L25" i="5"/>
  <c r="K31" i="5"/>
  <c r="K25" i="8" s="1"/>
  <c r="J31" i="5"/>
  <c r="J25" i="8" s="1"/>
  <c r="H31" i="5"/>
  <c r="H25" i="8" s="1"/>
  <c r="G31" i="5"/>
  <c r="G25" i="8" s="1"/>
  <c r="I25" i="8" s="1"/>
  <c r="E31" i="5"/>
  <c r="F31" i="5" s="1"/>
  <c r="D31" i="5"/>
  <c r="D25" i="8" s="1"/>
  <c r="I30" i="5"/>
  <c r="F30" i="5"/>
  <c r="I29" i="5"/>
  <c r="F29" i="5"/>
  <c r="I28" i="5"/>
  <c r="F28" i="5"/>
  <c r="I27" i="5"/>
  <c r="F27" i="5"/>
  <c r="L26" i="5"/>
  <c r="I26" i="5"/>
  <c r="F26" i="5"/>
  <c r="I25" i="5"/>
  <c r="F25" i="5"/>
  <c r="L15" i="4"/>
  <c r="N35" i="4"/>
  <c r="N36" i="4"/>
  <c r="N28" i="4"/>
  <c r="N37" i="4" s="1"/>
  <c r="N34" i="4"/>
  <c r="N33" i="4"/>
  <c r="N32" i="4"/>
  <c r="N31" i="4"/>
  <c r="N30" i="4"/>
  <c r="N29" i="4"/>
  <c r="N18" i="4"/>
  <c r="N17" i="4"/>
  <c r="N10" i="4"/>
  <c r="N16" i="4"/>
  <c r="N15" i="4"/>
  <c r="N14" i="4"/>
  <c r="N13" i="4"/>
  <c r="N12" i="4"/>
  <c r="N19" i="4" s="1"/>
  <c r="N11" i="8" s="1"/>
  <c r="N11" i="4"/>
  <c r="K37" i="4"/>
  <c r="K24" i="8" s="1"/>
  <c r="J37" i="4"/>
  <c r="J24" i="8" s="1"/>
  <c r="H37" i="4"/>
  <c r="H24" i="8" s="1"/>
  <c r="G37" i="4"/>
  <c r="G24" i="8" s="1"/>
  <c r="I24" i="8" s="1"/>
  <c r="E37" i="4"/>
  <c r="E24" i="8" s="1"/>
  <c r="D37" i="4"/>
  <c r="D24" i="8" s="1"/>
  <c r="I36" i="4"/>
  <c r="F36" i="4"/>
  <c r="I35" i="4"/>
  <c r="F35" i="4"/>
  <c r="I34" i="4"/>
  <c r="F34" i="4"/>
  <c r="I33" i="4"/>
  <c r="F33" i="4"/>
  <c r="I32" i="4"/>
  <c r="F32" i="4"/>
  <c r="I31" i="4"/>
  <c r="F31" i="4"/>
  <c r="I30" i="4"/>
  <c r="F30" i="4"/>
  <c r="I29" i="4"/>
  <c r="F29" i="4"/>
  <c r="I28" i="4"/>
  <c r="F28" i="4"/>
  <c r="N34" i="1"/>
  <c r="N33" i="1"/>
  <c r="N32" i="1"/>
  <c r="N31" i="1"/>
  <c r="N30" i="1"/>
  <c r="N29" i="1"/>
  <c r="N28" i="1"/>
  <c r="N27" i="1"/>
  <c r="N35" i="1" s="1"/>
  <c r="N23" i="8" s="1"/>
  <c r="N27" i="8" s="1"/>
  <c r="N17" i="1"/>
  <c r="N16" i="1"/>
  <c r="N15" i="1"/>
  <c r="N14" i="1"/>
  <c r="N13" i="1"/>
  <c r="N12" i="1"/>
  <c r="N11" i="1"/>
  <c r="N10" i="1"/>
  <c r="N18" i="1" s="1"/>
  <c r="N10" i="8" s="1"/>
  <c r="J35" i="1"/>
  <c r="J23" i="8" s="1"/>
  <c r="K35" i="1"/>
  <c r="K23" i="8" s="1"/>
  <c r="L23" i="8" s="1"/>
  <c r="H35" i="1"/>
  <c r="H23" i="8" s="1"/>
  <c r="G35" i="1"/>
  <c r="G23" i="8" s="1"/>
  <c r="I23" i="8" s="1"/>
  <c r="E35" i="1"/>
  <c r="E23" i="8" s="1"/>
  <c r="D35" i="1"/>
  <c r="D23" i="8" s="1"/>
  <c r="F23" i="8" s="1"/>
  <c r="L34" i="1"/>
  <c r="I34" i="1"/>
  <c r="F34" i="1"/>
  <c r="L33" i="1"/>
  <c r="I33" i="1"/>
  <c r="F33" i="1"/>
  <c r="I32" i="1"/>
  <c r="F32" i="1"/>
  <c r="L31" i="1"/>
  <c r="I31" i="1"/>
  <c r="F31" i="1"/>
  <c r="I30" i="1"/>
  <c r="I29" i="1"/>
  <c r="F29" i="1"/>
  <c r="I28" i="1"/>
  <c r="F28" i="1"/>
  <c r="I27" i="1"/>
  <c r="F27" i="1"/>
  <c r="I19" i="6"/>
  <c r="I18" i="6"/>
  <c r="I16" i="6"/>
  <c r="I15" i="6"/>
  <c r="I14" i="6"/>
  <c r="I13" i="6"/>
  <c r="I12" i="6"/>
  <c r="I11" i="6"/>
  <c r="I10" i="6"/>
  <c r="I15" i="5"/>
  <c r="I14" i="5"/>
  <c r="I13" i="5"/>
  <c r="I12" i="5"/>
  <c r="I11" i="5"/>
  <c r="I10" i="5"/>
  <c r="I18" i="4"/>
  <c r="I17" i="4"/>
  <c r="I16" i="4"/>
  <c r="I15" i="4"/>
  <c r="I14" i="4"/>
  <c r="I13" i="4"/>
  <c r="I12" i="4"/>
  <c r="I11" i="4"/>
  <c r="I10" i="4"/>
  <c r="I17" i="1"/>
  <c r="I16" i="1"/>
  <c r="I15" i="1"/>
  <c r="I14" i="1"/>
  <c r="I13" i="1"/>
  <c r="I12" i="1"/>
  <c r="I11" i="1"/>
  <c r="I10" i="1"/>
  <c r="H40" i="8" l="1"/>
  <c r="D49" i="8"/>
  <c r="L39" i="8"/>
  <c r="F36" i="8"/>
  <c r="F26" i="8"/>
  <c r="I37" i="8"/>
  <c r="I38" i="8"/>
  <c r="D52" i="8"/>
  <c r="N63" i="5"/>
  <c r="D50" i="8"/>
  <c r="F39" i="8"/>
  <c r="L36" i="8"/>
  <c r="F38" i="8"/>
  <c r="I39" i="8"/>
  <c r="F55" i="4"/>
  <c r="N63" i="1"/>
  <c r="F64" i="1"/>
  <c r="F68" i="1"/>
  <c r="L64" i="1"/>
  <c r="L68" i="1"/>
  <c r="G63" i="5"/>
  <c r="J63" i="5"/>
  <c r="H77" i="6"/>
  <c r="K77" i="6"/>
  <c r="N70" i="6"/>
  <c r="N74" i="6"/>
  <c r="E37" i="8"/>
  <c r="F24" i="8"/>
  <c r="K27" i="8"/>
  <c r="N65" i="1"/>
  <c r="K63" i="5"/>
  <c r="L63" i="5" s="1"/>
  <c r="L60" i="5"/>
  <c r="N59" i="5"/>
  <c r="F69" i="6"/>
  <c r="J77" i="6"/>
  <c r="N67" i="6"/>
  <c r="N71" i="6"/>
  <c r="I73" i="4"/>
  <c r="H27" i="8"/>
  <c r="D69" i="1"/>
  <c r="J69" i="1"/>
  <c r="F67" i="4"/>
  <c r="H73" i="4"/>
  <c r="F73" i="6"/>
  <c r="J36" i="8"/>
  <c r="G40" i="8"/>
  <c r="D40" i="8"/>
  <c r="F37" i="8"/>
  <c r="E40" i="8"/>
  <c r="I36" i="8"/>
  <c r="K40" i="8"/>
  <c r="F68" i="6"/>
  <c r="N77" i="6"/>
  <c r="E77" i="6"/>
  <c r="D77" i="6"/>
  <c r="F77" i="6"/>
  <c r="I77" i="6"/>
  <c r="E63" i="5"/>
  <c r="F57" i="5"/>
  <c r="F62" i="5"/>
  <c r="J27" i="8"/>
  <c r="E25" i="8"/>
  <c r="N31" i="5"/>
  <c r="I63" i="5"/>
  <c r="D63" i="5"/>
  <c r="F63" i="5" s="1"/>
  <c r="F56" i="5"/>
  <c r="N73" i="4"/>
  <c r="F65" i="4"/>
  <c r="E73" i="4"/>
  <c r="F73" i="4" s="1"/>
  <c r="N67" i="4"/>
  <c r="F69" i="4"/>
  <c r="F71" i="4"/>
  <c r="D73" i="4"/>
  <c r="F64" i="4"/>
  <c r="N64" i="1"/>
  <c r="K69" i="1"/>
  <c r="L69" i="1" s="1"/>
  <c r="N68" i="1"/>
  <c r="F66" i="1"/>
  <c r="N61" i="1"/>
  <c r="N69" i="1" s="1"/>
  <c r="E69" i="1"/>
  <c r="F69" i="1" s="1"/>
  <c r="I69" i="1"/>
  <c r="L58" i="6"/>
  <c r="F58" i="6"/>
  <c r="I58" i="6"/>
  <c r="N58" i="6"/>
  <c r="N39" i="8" s="1"/>
  <c r="L47" i="5"/>
  <c r="I47" i="5"/>
  <c r="G27" i="8"/>
  <c r="I27" i="8"/>
  <c r="F25" i="8"/>
  <c r="N47" i="5"/>
  <c r="N38" i="8" s="1"/>
  <c r="N40" i="8" s="1"/>
  <c r="F47" i="5"/>
  <c r="I55" i="4"/>
  <c r="N55" i="4"/>
  <c r="N37" i="8" s="1"/>
  <c r="I52" i="1"/>
  <c r="F52" i="1"/>
  <c r="D27" i="8"/>
  <c r="L27" i="8"/>
  <c r="E27" i="8"/>
  <c r="L39" i="6"/>
  <c r="I39" i="6"/>
  <c r="F39" i="6"/>
  <c r="L31" i="5"/>
  <c r="I31" i="5"/>
  <c r="I37" i="4"/>
  <c r="F37" i="4"/>
  <c r="L35" i="1"/>
  <c r="I35" i="1"/>
  <c r="F35" i="1"/>
  <c r="J20" i="6"/>
  <c r="J13" i="8" s="1"/>
  <c r="J52" i="8" s="1"/>
  <c r="K20" i="6"/>
  <c r="K13" i="8" s="1"/>
  <c r="L13" i="8" s="1"/>
  <c r="I20" i="6"/>
  <c r="H20" i="6"/>
  <c r="H13" i="8" s="1"/>
  <c r="H52" i="8" s="1"/>
  <c r="G20" i="6"/>
  <c r="G13" i="8" s="1"/>
  <c r="I13" i="8" s="1"/>
  <c r="E20" i="6"/>
  <c r="E13" i="8" s="1"/>
  <c r="E52" i="8" s="1"/>
  <c r="D20" i="6"/>
  <c r="D13" i="8" s="1"/>
  <c r="F19" i="6"/>
  <c r="F18" i="6"/>
  <c r="F16" i="6"/>
  <c r="L15" i="6"/>
  <c r="F15" i="6"/>
  <c r="F14" i="6"/>
  <c r="F13" i="6"/>
  <c r="F12" i="6"/>
  <c r="F11" i="6"/>
  <c r="F10" i="6"/>
  <c r="H16" i="5"/>
  <c r="H12" i="8" s="1"/>
  <c r="H51" i="8" s="1"/>
  <c r="E16" i="5"/>
  <c r="E12" i="8" s="1"/>
  <c r="E51" i="8" s="1"/>
  <c r="D16" i="5"/>
  <c r="D12" i="8" s="1"/>
  <c r="D51" i="8" s="1"/>
  <c r="K16" i="5"/>
  <c r="K12" i="8" s="1"/>
  <c r="K51" i="8" s="1"/>
  <c r="J16" i="5"/>
  <c r="J12" i="8" s="1"/>
  <c r="J51" i="8" s="1"/>
  <c r="G16" i="5"/>
  <c r="G12" i="8" s="1"/>
  <c r="I12" i="8" s="1"/>
  <c r="I16" i="5"/>
  <c r="F15" i="5"/>
  <c r="F14" i="5"/>
  <c r="F12" i="5"/>
  <c r="F11" i="5"/>
  <c r="F10" i="5"/>
  <c r="G19" i="4"/>
  <c r="G11" i="8" s="1"/>
  <c r="I11" i="8" s="1"/>
  <c r="K19" i="4"/>
  <c r="K11" i="8" s="1"/>
  <c r="J19" i="4"/>
  <c r="J11" i="8" s="1"/>
  <c r="J50" i="8" s="1"/>
  <c r="H19" i="4"/>
  <c r="H11" i="8" s="1"/>
  <c r="H50" i="8" s="1"/>
  <c r="E19" i="4"/>
  <c r="E11" i="8" s="1"/>
  <c r="D19" i="4"/>
  <c r="D11" i="8" s="1"/>
  <c r="F18" i="4"/>
  <c r="I19" i="4"/>
  <c r="F16" i="4"/>
  <c r="F15" i="4"/>
  <c r="F14" i="4"/>
  <c r="F13" i="4"/>
  <c r="F11" i="4"/>
  <c r="C15" i="9"/>
  <c r="B15" i="9"/>
  <c r="D13" i="9"/>
  <c r="D14" i="9"/>
  <c r="D12" i="9"/>
  <c r="L17" i="1"/>
  <c r="L16" i="1"/>
  <c r="L14" i="1"/>
  <c r="F10" i="1"/>
  <c r="K18" i="1"/>
  <c r="K10" i="8" s="1"/>
  <c r="J18" i="1"/>
  <c r="J10" i="8" s="1"/>
  <c r="F16" i="1"/>
  <c r="F14" i="1"/>
  <c r="H18" i="1"/>
  <c r="H10" i="8" s="1"/>
  <c r="H49" i="8" s="1"/>
  <c r="G18" i="1"/>
  <c r="G10" i="8" s="1"/>
  <c r="I10" i="8" s="1"/>
  <c r="E18" i="1"/>
  <c r="E10" i="8" s="1"/>
  <c r="F10" i="8" s="1"/>
  <c r="D18" i="1"/>
  <c r="D10" i="8" s="1"/>
  <c r="D11" i="9"/>
  <c r="D10" i="9"/>
  <c r="D9" i="9"/>
  <c r="D8" i="9"/>
  <c r="D7" i="9"/>
  <c r="D6" i="9"/>
  <c r="D5" i="9"/>
  <c r="D4" i="9"/>
  <c r="F52" i="8" l="1"/>
  <c r="N52" i="8"/>
  <c r="H53" i="8"/>
  <c r="N51" i="8"/>
  <c r="F51" i="8"/>
  <c r="L10" i="8"/>
  <c r="L11" i="8"/>
  <c r="I40" i="8"/>
  <c r="J40" i="8"/>
  <c r="L40" i="8" s="1"/>
  <c r="J49" i="8"/>
  <c r="J53" i="8" s="1"/>
  <c r="K50" i="8"/>
  <c r="G50" i="8"/>
  <c r="L77" i="6"/>
  <c r="E49" i="8"/>
  <c r="D53" i="8"/>
  <c r="E50" i="8"/>
  <c r="K49" i="8"/>
  <c r="G49" i="8"/>
  <c r="I49" i="8" s="1"/>
  <c r="K52" i="8"/>
  <c r="L52" i="8" s="1"/>
  <c r="G52" i="8"/>
  <c r="I52" i="8" s="1"/>
  <c r="G51" i="8"/>
  <c r="I51" i="8" s="1"/>
  <c r="F40" i="8"/>
  <c r="F27" i="8"/>
  <c r="D15" i="9"/>
  <c r="L18" i="1"/>
  <c r="F13" i="8"/>
  <c r="F11" i="8"/>
  <c r="J14" i="8"/>
  <c r="G14" i="8"/>
  <c r="K14" i="8"/>
  <c r="F12" i="8"/>
  <c r="E14" i="8"/>
  <c r="H14" i="8"/>
  <c r="D14" i="8"/>
  <c r="L20" i="6"/>
  <c r="F20" i="6"/>
  <c r="L16" i="5"/>
  <c r="F16" i="5"/>
  <c r="N16" i="5"/>
  <c r="N12" i="8" s="1"/>
  <c r="N14" i="8" s="1"/>
  <c r="L19" i="4"/>
  <c r="F19" i="4"/>
  <c r="I18" i="1"/>
  <c r="I14" i="8" s="1"/>
  <c r="F18" i="1"/>
  <c r="F11" i="1"/>
  <c r="F15" i="1"/>
  <c r="F17" i="1"/>
  <c r="L49" i="8" l="1"/>
  <c r="F50" i="8"/>
  <c r="N50" i="8"/>
  <c r="G53" i="8"/>
  <c r="I50" i="8"/>
  <c r="I53" i="8" s="1"/>
  <c r="K53" i="8"/>
  <c r="L53" i="8" s="1"/>
  <c r="E53" i="8"/>
  <c r="F53" i="8" s="1"/>
  <c r="F49" i="8"/>
  <c r="N49" i="8"/>
  <c r="L14" i="8"/>
  <c r="F14" i="8"/>
  <c r="N53" i="8" l="1"/>
</calcChain>
</file>

<file path=xl/sharedStrings.xml><?xml version="1.0" encoding="utf-8"?>
<sst xmlns="http://schemas.openxmlformats.org/spreadsheetml/2006/main" count="875" uniqueCount="92">
  <si>
    <t>%</t>
  </si>
  <si>
    <t>DA</t>
  </si>
  <si>
    <t>AGENCE.COM</t>
  </si>
  <si>
    <t>Nbre Coupures
Programmées</t>
  </si>
  <si>
    <t>Nbre Coupures
Réalisées</t>
  </si>
  <si>
    <t>Taux de Réalisation</t>
  </si>
  <si>
    <t>Nbre Rétab
Réalisées</t>
  </si>
  <si>
    <t>Montants
Rétablissements</t>
  </si>
  <si>
    <t>Frais de Coupures
Encaissés</t>
  </si>
  <si>
    <t>KOUBA</t>
  </si>
  <si>
    <t>/</t>
  </si>
  <si>
    <t>HUSSEIN DEY</t>
  </si>
  <si>
    <t>ASSELAH HOCINE</t>
  </si>
  <si>
    <t>SAID HAMEDINE</t>
  </si>
  <si>
    <t>HAMMA ANNASSER</t>
  </si>
  <si>
    <t>EL BIAR</t>
  </si>
  <si>
    <t>BACHDJERRAH</t>
  </si>
  <si>
    <t>SIDI M'HAMED</t>
  </si>
  <si>
    <t>TOTAL DIRECTION</t>
  </si>
  <si>
    <t>JOURS</t>
  </si>
  <si>
    <t>MOYENNE
COUPURES/JOURS</t>
  </si>
  <si>
    <t>ZERALDA</t>
  </si>
  <si>
    <t>DOUERA</t>
  </si>
  <si>
    <t>OULED FAYET</t>
  </si>
  <si>
    <t>BAB EL OUED</t>
  </si>
  <si>
    <t>BOUZEREAH</t>
  </si>
  <si>
    <t>CHERAGA</t>
  </si>
  <si>
    <t>BOLOGHINE</t>
  </si>
  <si>
    <t xml:space="preserve">AIN BENIAN </t>
  </si>
  <si>
    <t>CASBAH</t>
  </si>
  <si>
    <t>AIN NAADJA</t>
  </si>
  <si>
    <t>BARAKI</t>
  </si>
  <si>
    <t>BIRKHADEM</t>
  </si>
  <si>
    <t>BIRTOUTA</t>
  </si>
  <si>
    <t>DRARIA</t>
  </si>
  <si>
    <t>SIDI MOUSSA</t>
  </si>
  <si>
    <t>REGHAIA</t>
  </si>
  <si>
    <t>AIN TAYA</t>
  </si>
  <si>
    <t>BORDJ EL KIFFAN</t>
  </si>
  <si>
    <t>DAR EL BEIDA</t>
  </si>
  <si>
    <t>EL HARRACH</t>
  </si>
  <si>
    <t>LES EUCALYPTUS</t>
  </si>
  <si>
    <t>ROUIBA</t>
  </si>
  <si>
    <t>BAB EZZOUAR</t>
  </si>
  <si>
    <t>MOHAMMADIA</t>
  </si>
  <si>
    <t>DIRECTION DISTRIBUTION EL HARRACH</t>
  </si>
  <si>
    <t>DIRECTION DISTRIBUTION BELOUIZDAD</t>
  </si>
  <si>
    <t>DIRECTION DISTRIBUTION BOLOGHINE</t>
  </si>
  <si>
    <t>DIRECTION DISTRIBUTION GUE DE CONSTANTINE</t>
  </si>
  <si>
    <t>BELOUIZDAD</t>
  </si>
  <si>
    <t>GUE DE CONS</t>
  </si>
  <si>
    <t>TOTAL SDA</t>
  </si>
  <si>
    <t>mars</t>
  </si>
  <si>
    <t>janvier</t>
  </si>
  <si>
    <t>février</t>
  </si>
  <si>
    <t>avril</t>
  </si>
  <si>
    <t>mai</t>
  </si>
  <si>
    <t>juin</t>
  </si>
  <si>
    <t>juillet</t>
  </si>
  <si>
    <t>août</t>
  </si>
  <si>
    <t>ven+sam</t>
  </si>
  <si>
    <t>RECAP SDA</t>
  </si>
  <si>
    <t>CLASSEMENT DES AGENCES COMMERCIALES
 SELON LA MOYENNE DES COUPURES PAR JOUR</t>
  </si>
  <si>
    <t>MOYENNE
COUPURES/JOUR</t>
  </si>
  <si>
    <t>sept</t>
  </si>
  <si>
    <t>N°</t>
  </si>
  <si>
    <t>Nbre Dépose
Programmées</t>
  </si>
  <si>
    <t>Nbre Dépose
Réalisées</t>
  </si>
  <si>
    <t>Taux de 
Réalisation</t>
  </si>
  <si>
    <t>oct</t>
  </si>
  <si>
    <t>nov</t>
  </si>
  <si>
    <t>dec</t>
  </si>
  <si>
    <t>SITUATION CUMULEE DE L'ACTIVITE COUPURE &amp; RETABLISSEMENT</t>
  </si>
  <si>
    <t>DEPOSE</t>
  </si>
  <si>
    <t>COUPURES</t>
  </si>
  <si>
    <t>RETABLISSEMENTS</t>
  </si>
  <si>
    <t>Cumul JANVIER 2017</t>
  </si>
  <si>
    <t>Cumul FEVRIER 2017</t>
  </si>
  <si>
    <t>23 Jours Ouverables</t>
  </si>
  <si>
    <t>20 Jours Ouverables</t>
  </si>
  <si>
    <t>DERGANA</t>
  </si>
  <si>
    <t>EXERCICE 2017</t>
  </si>
  <si>
    <t>Cumul MARS 2017</t>
  </si>
  <si>
    <t>22 Jours Ouverables</t>
  </si>
  <si>
    <t>BABA ALI</t>
  </si>
  <si>
    <r>
      <t>Cumul 1</t>
    </r>
    <r>
      <rPr>
        <b/>
        <vertAlign val="superscript"/>
        <sz val="14"/>
        <color theme="9" tint="-0.499984740745262"/>
        <rFont val="Corbel"/>
        <family val="2"/>
      </rPr>
      <t>er</t>
    </r>
    <r>
      <rPr>
        <b/>
        <sz val="14"/>
        <color theme="9" tint="-0.499984740745262"/>
        <rFont val="Corbel"/>
        <family val="2"/>
      </rPr>
      <t xml:space="preserve"> TRIMESTRE.2017</t>
    </r>
  </si>
  <si>
    <t>65 Jours Ouverables</t>
  </si>
  <si>
    <t>CUMUL MOIS JANVIER 2017</t>
  </si>
  <si>
    <t>CUMUL MOIS FEVRIER 2017</t>
  </si>
  <si>
    <t>CUMUL MOIS MARS 2017</t>
  </si>
  <si>
    <t>CUMUL 1ER TRIMESTRE 2017</t>
  </si>
  <si>
    <t>BIRTOUTA / BABA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</si>
</sst>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orbel"/>
      <family val="2"/>
    </font>
    <font>
      <b/>
      <sz val="16"/>
      <color theme="1"/>
      <name val="Calibri"/>
      <family val="2"/>
      <scheme val="minor"/>
    </font>
    <font>
      <b/>
      <sz val="14"/>
      <color rgb="FF002060"/>
      <name val="Candara"/>
      <family val="2"/>
    </font>
    <font>
      <b/>
      <sz val="14"/>
      <color theme="9" tint="-0.499984740745262"/>
      <name val="Corbel"/>
      <family val="2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9" tint="-0.499984740745262"/>
      <name val="Candara"/>
      <family val="2"/>
    </font>
    <font>
      <b/>
      <sz val="18"/>
      <color theme="9" tint="-0.499984740745262"/>
      <name val="Candara"/>
      <family val="2"/>
    </font>
    <font>
      <b/>
      <sz val="16"/>
      <color theme="9" tint="-0.499984740745262"/>
      <name val="Candara"/>
      <family val="2"/>
    </font>
    <font>
      <sz val="10"/>
      <name val="Arial"/>
      <family val="2"/>
    </font>
    <font>
      <b/>
      <sz val="14"/>
      <color rgb="FF002060"/>
      <name val="Calibri"/>
      <family val="2"/>
      <scheme val="minor"/>
    </font>
    <font>
      <b/>
      <u/>
      <sz val="14"/>
      <color theme="9" tint="-0.249977111117893"/>
      <name val="Candara"/>
      <family val="2"/>
    </font>
    <font>
      <b/>
      <sz val="14"/>
      <name val="Candara"/>
      <family val="2"/>
    </font>
    <font>
      <b/>
      <sz val="12"/>
      <color theme="9" tint="-0.499984740745262"/>
      <name val="Calibri"/>
      <family val="2"/>
      <scheme val="minor"/>
    </font>
    <font>
      <b/>
      <u/>
      <sz val="12"/>
      <color theme="9" tint="-0.499984740745262"/>
      <name val="Candara"/>
      <family val="2"/>
    </font>
    <font>
      <b/>
      <u/>
      <sz val="14"/>
      <color theme="9" tint="-0.499984740745262"/>
      <name val="Candara"/>
      <family val="2"/>
    </font>
    <font>
      <b/>
      <vertAlign val="superscript"/>
      <sz val="14"/>
      <color theme="9" tint="-0.499984740745262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C000"/>
      </patternFill>
    </fill>
    <fill>
      <gradientFill degree="315">
        <stop position="0">
          <color theme="9" tint="-0.25098422193060094"/>
        </stop>
        <stop position="1">
          <color rgb="FFFFFF00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thin">
        <color indexed="64"/>
      </left>
      <right/>
      <top style="dashDotDot">
        <color indexed="64"/>
      </top>
      <bottom/>
      <diagonal/>
    </border>
    <border>
      <left/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 style="thin">
        <color indexed="64"/>
      </right>
      <top style="dashDotDot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Dot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6" borderId="1">
      <alignment horizontal="right" vertical="center"/>
    </xf>
  </cellStyleXfs>
  <cellXfs count="86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4" fontId="5" fillId="0" borderId="3" xfId="0" applyNumberFormat="1" applyFont="1" applyFill="1" applyBorder="1" applyAlignment="1">
      <alignment horizontal="right" vertical="center"/>
    </xf>
    <xf numFmtId="9" fontId="5" fillId="0" borderId="2" xfId="1" applyFont="1" applyFill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right" vertical="center"/>
    </xf>
    <xf numFmtId="3" fontId="11" fillId="3" borderId="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9" fontId="11" fillId="3" borderId="6" xfId="1" applyFont="1" applyFill="1" applyBorder="1" applyAlignment="1">
      <alignment horizontal="center" vertical="center"/>
    </xf>
    <xf numFmtId="4" fontId="11" fillId="3" borderId="7" xfId="0" applyNumberFormat="1" applyFont="1" applyFill="1" applyBorder="1" applyAlignment="1">
      <alignment horizontal="right" vertical="center"/>
    </xf>
    <xf numFmtId="4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3" fontId="11" fillId="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4" borderId="2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8" borderId="0" xfId="0" applyFill="1"/>
    <xf numFmtId="3" fontId="5" fillId="0" borderId="7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4" borderId="0" xfId="0" applyFill="1" applyBorder="1"/>
    <xf numFmtId="9" fontId="5" fillId="0" borderId="0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5" borderId="0" xfId="0" applyFont="1" applyFill="1" applyBorder="1"/>
    <xf numFmtId="0" fontId="7" fillId="5" borderId="1" xfId="0" applyFont="1" applyFill="1" applyBorder="1"/>
    <xf numFmtId="3" fontId="11" fillId="3" borderId="0" xfId="0" applyNumberFormat="1" applyFont="1" applyFill="1" applyBorder="1" applyAlignment="1">
      <alignment horizontal="center" vertical="center"/>
    </xf>
    <xf numFmtId="9" fontId="11" fillId="3" borderId="0" xfId="1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right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9" fillId="0" borderId="10" xfId="0" applyFont="1" applyFill="1" applyBorder="1" applyAlignment="1">
      <alignment horizontal="right" vertical="center"/>
    </xf>
    <xf numFmtId="4" fontId="5" fillId="0" borderId="13" xfId="0" applyNumberFormat="1" applyFont="1" applyFill="1" applyBorder="1" applyAlignment="1">
      <alignment horizontal="right" vertical="center"/>
    </xf>
    <xf numFmtId="0" fontId="0" fillId="4" borderId="10" xfId="0" applyFill="1" applyBorder="1"/>
    <xf numFmtId="0" fontId="9" fillId="0" borderId="14" xfId="0" applyFont="1" applyFill="1" applyBorder="1" applyAlignment="1">
      <alignment horizontal="right" vertical="center"/>
    </xf>
    <xf numFmtId="4" fontId="5" fillId="0" borderId="17" xfId="0" applyNumberFormat="1" applyFont="1" applyFill="1" applyBorder="1" applyAlignment="1">
      <alignment horizontal="right" vertical="center"/>
    </xf>
    <xf numFmtId="0" fontId="0" fillId="4" borderId="14" xfId="0" applyFill="1" applyBorder="1"/>
    <xf numFmtId="0" fontId="6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9" fontId="11" fillId="3" borderId="2" xfId="1" applyFont="1" applyFill="1" applyBorder="1" applyAlignment="1">
      <alignment horizontal="center" vertical="center"/>
    </xf>
    <xf numFmtId="3" fontId="5" fillId="0" borderId="9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17" fontId="6" fillId="0" borderId="0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 vertical="center" wrapText="1"/>
    </xf>
    <xf numFmtId="17" fontId="6" fillId="0" borderId="0" xfId="0" applyNumberFormat="1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9" fontId="5" fillId="0" borderId="10" xfId="1" applyFont="1" applyFill="1" applyBorder="1" applyAlignment="1">
      <alignment horizontal="center" vertical="center"/>
    </xf>
    <xf numFmtId="9" fontId="5" fillId="0" borderId="14" xfId="1" applyFont="1" applyFill="1" applyBorder="1" applyAlignment="1">
      <alignment horizontal="center" vertical="center"/>
    </xf>
    <xf numFmtId="3" fontId="5" fillId="0" borderId="10" xfId="0" applyNumberFormat="1" applyFont="1" applyFill="1" applyBorder="1" applyAlignment="1">
      <alignment horizontal="center" vertical="center"/>
    </xf>
    <xf numFmtId="3" fontId="5" fillId="0" borderId="14" xfId="0" applyNumberFormat="1" applyFont="1" applyFill="1" applyBorder="1" applyAlignment="1">
      <alignment horizontal="center" vertical="center"/>
    </xf>
    <xf numFmtId="9" fontId="5" fillId="0" borderId="12" xfId="1" applyFont="1" applyFill="1" applyBorder="1" applyAlignment="1">
      <alignment horizontal="center" vertical="center"/>
    </xf>
    <xf numFmtId="9" fontId="5" fillId="0" borderId="16" xfId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5" fillId="0" borderId="17" xfId="0" applyNumberFormat="1" applyFont="1" applyFill="1" applyBorder="1" applyAlignment="1">
      <alignment horizontal="center" vertical="center"/>
    </xf>
    <xf numFmtId="4" fontId="5" fillId="0" borderId="13" xfId="0" applyNumberFormat="1" applyFont="1" applyFill="1" applyBorder="1" applyAlignment="1">
      <alignment horizontal="center" vertical="center"/>
    </xf>
    <xf numFmtId="4" fontId="5" fillId="0" borderId="17" xfId="0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 vertical="center" wrapText="1"/>
    </xf>
  </cellXfs>
  <cellStyles count="15">
    <cellStyle name="Milliers 2" xfId="2"/>
    <cellStyle name="Milliers 2 2" xfId="3"/>
    <cellStyle name="Milliers 3" xfId="4"/>
    <cellStyle name="Milliers 4" xfId="5"/>
    <cellStyle name="Normal" xfId="0" builtinId="0"/>
    <cellStyle name="Normal 2" xfId="6"/>
    <cellStyle name="Normal 2 2" xfId="7"/>
    <cellStyle name="Normal 3" xfId="8"/>
    <cellStyle name="Normal 4" xfId="9"/>
    <cellStyle name="Pourcentage" xfId="1" builtinId="5"/>
    <cellStyle name="Pourcentage 2" xfId="10"/>
    <cellStyle name="Pourcentage 2 2" xfId="11"/>
    <cellStyle name="Pourcentage 3" xfId="12"/>
    <cellStyle name="Pourcentage 4" xfId="13"/>
    <cellStyle name="Style 1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%20assia/solde%20creance%20AO%20FSM%20MT%20MP%20(param&#232;tres%20de%20recouvrement)/2016/Param&#232;tres%20Recouvrement%20D&#233;cembre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ah/Desktop/Doc%20assia/solde%20creance%20AO%20FSM%20MT%20MP%20(param&#232;tres%20de%20recouvrement)/2014/Soldes%20AO%20Dcc%20Tx%20d'enc%2007%20CUMULE%20synth&#232;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IS 2014- Déc 2013"/>
      <sheetName val="SITUATION MENSUELLE DES CREANCE"/>
      <sheetName val="SITUATION CUMULEE DES CREANCES "/>
      <sheetName val="EVOL des SOLDES"/>
      <sheetName val="SITUATION CUMULEE DES CREANCES"/>
      <sheetName val="créance ADM BEL"/>
      <sheetName val="DCC &amp; Tx D'ENC AGENCES"/>
      <sheetName val="Recouvrement AO"/>
      <sheetName val="Evolution Soldes &amp; CA"/>
      <sheetName val="Gros débiteur FSM-HTAMP"/>
      <sheetName val="GROS DEBITEURS BOL"/>
      <sheetName val="ANOMALIES"/>
      <sheetName val="Feuil1"/>
    </sheetNames>
    <sheetDataSet>
      <sheetData sheetId="0"/>
      <sheetData sheetId="1">
        <row r="150">
          <cell r="C150">
            <v>30</v>
          </cell>
        </row>
      </sheetData>
      <sheetData sheetId="2">
        <row r="177">
          <cell r="C177">
            <v>330</v>
          </cell>
        </row>
      </sheetData>
      <sheetData sheetId="3"/>
      <sheetData sheetId="4">
        <row r="172">
          <cell r="C172">
            <v>365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C tx d'enc AO.FSM.MT.MP.TVX"/>
      <sheetName val="DCC tx d'enc AO"/>
      <sheetName val="blz"/>
      <sheetName val="har"/>
      <sheetName val="gué de cons"/>
      <sheetName val="bol"/>
      <sheetName val="DECEMBRE 2016"/>
    </sheetNames>
    <sheetDataSet>
      <sheetData sheetId="0">
        <row r="61">
          <cell r="C61">
            <v>210</v>
          </cell>
        </row>
      </sheetData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"/>
  <sheetViews>
    <sheetView showGridLines="0" tabSelected="1" topLeftCell="D1" zoomScale="90" zoomScaleNormal="90" workbookViewId="0">
      <selection activeCell="N61" activeCellId="1" sqref="C61:C68 N61:N68"/>
    </sheetView>
  </sheetViews>
  <sheetFormatPr baseColWidth="10" defaultRowHeight="15" x14ac:dyDescent="0.25"/>
  <cols>
    <col min="1" max="1" width="1.140625" customWidth="1"/>
    <col min="2" max="2" width="0.85546875" customWidth="1"/>
    <col min="3" max="3" width="34.28515625" customWidth="1"/>
    <col min="4" max="5" width="14.28515625" bestFit="1" customWidth="1"/>
    <col min="6" max="6" width="10.85546875" bestFit="1" customWidth="1"/>
    <col min="7" max="7" width="11.140625" bestFit="1" customWidth="1"/>
    <col min="8" max="8" width="20.42578125" bestFit="1" customWidth="1"/>
    <col min="9" max="9" width="17.7109375" bestFit="1" customWidth="1"/>
    <col min="10" max="10" width="13.28515625" bestFit="1" customWidth="1"/>
    <col min="11" max="11" width="12.5703125" bestFit="1" customWidth="1"/>
    <col min="12" max="12" width="10.85546875" bestFit="1" customWidth="1"/>
    <col min="13" max="13" width="1.140625" customWidth="1"/>
    <col min="14" max="14" width="19.85546875" bestFit="1" customWidth="1"/>
    <col min="15" max="15" width="0.85546875" customWidth="1"/>
    <col min="16" max="16" width="11.42578125" customWidth="1"/>
    <col min="17" max="17" width="17.28515625" customWidth="1"/>
  </cols>
  <sheetData>
    <row r="2" spans="1:15" ht="18.75" x14ac:dyDescent="0.25">
      <c r="D2" s="68" t="s">
        <v>72</v>
      </c>
      <c r="E2" s="68"/>
      <c r="F2" s="68"/>
      <c r="G2" s="68"/>
      <c r="H2" s="68"/>
      <c r="I2" s="68"/>
      <c r="J2" s="27"/>
      <c r="K2" s="27"/>
      <c r="L2" s="27"/>
    </row>
    <row r="3" spans="1:15" ht="18.75" x14ac:dyDescent="0.25">
      <c r="D3" s="68"/>
      <c r="E3" s="68"/>
      <c r="F3" s="68"/>
      <c r="G3" s="68"/>
      <c r="H3" s="68"/>
      <c r="I3" s="68"/>
      <c r="J3" s="27"/>
      <c r="K3" s="27"/>
      <c r="L3" s="27"/>
    </row>
    <row r="5" spans="1:15" ht="15.75" x14ac:dyDescent="0.25">
      <c r="C5" s="39" t="s">
        <v>46</v>
      </c>
    </row>
    <row r="6" spans="1:15" ht="31.5" customHeight="1" x14ac:dyDescent="0.25">
      <c r="A6" s="28"/>
      <c r="C6" s="66" t="s">
        <v>76</v>
      </c>
      <c r="D6" s="67" t="s">
        <v>74</v>
      </c>
      <c r="E6" s="67"/>
      <c r="F6" s="67"/>
      <c r="G6" s="67" t="s">
        <v>75</v>
      </c>
      <c r="H6" s="67"/>
      <c r="I6" s="67"/>
      <c r="J6" s="67" t="s">
        <v>73</v>
      </c>
      <c r="K6" s="67"/>
      <c r="L6" s="67"/>
      <c r="N6" s="18" t="s">
        <v>78</v>
      </c>
      <c r="O6" s="28"/>
    </row>
    <row r="7" spans="1:15" ht="6" customHeight="1" x14ac:dyDescent="0.25">
      <c r="A7" s="28"/>
      <c r="C7" s="66"/>
      <c r="D7" s="7"/>
      <c r="E7" s="7"/>
      <c r="F7" s="31"/>
      <c r="G7" s="31"/>
      <c r="H7" s="31"/>
      <c r="I7" s="31"/>
      <c r="J7" s="7"/>
      <c r="K7" s="7"/>
      <c r="L7" s="7"/>
      <c r="M7" s="7"/>
      <c r="N7" s="19"/>
      <c r="O7" s="28"/>
    </row>
    <row r="8" spans="1:15" ht="18.75" x14ac:dyDescent="0.25">
      <c r="A8" s="28"/>
      <c r="B8" s="7"/>
      <c r="C8" s="8"/>
      <c r="D8" s="36"/>
      <c r="E8" s="35"/>
      <c r="F8" s="21" t="s">
        <v>0</v>
      </c>
      <c r="G8" s="33"/>
      <c r="H8" s="30" t="s">
        <v>1</v>
      </c>
      <c r="I8" s="21" t="s">
        <v>1</v>
      </c>
      <c r="J8" s="30"/>
      <c r="K8" s="30"/>
      <c r="L8" s="21" t="s">
        <v>0</v>
      </c>
      <c r="M8" s="7"/>
      <c r="N8" s="21" t="s">
        <v>19</v>
      </c>
      <c r="O8" s="28"/>
    </row>
    <row r="9" spans="1:15" ht="30" x14ac:dyDescent="0.25">
      <c r="A9" s="28"/>
      <c r="B9" s="7"/>
      <c r="C9" s="1" t="s">
        <v>2</v>
      </c>
      <c r="D9" s="34" t="s">
        <v>3</v>
      </c>
      <c r="E9" s="2" t="s">
        <v>4</v>
      </c>
      <c r="F9" s="20" t="s">
        <v>5</v>
      </c>
      <c r="G9" s="34" t="s">
        <v>6</v>
      </c>
      <c r="H9" s="2" t="s">
        <v>7</v>
      </c>
      <c r="I9" s="20" t="s">
        <v>8</v>
      </c>
      <c r="J9" s="34" t="s">
        <v>66</v>
      </c>
      <c r="K9" s="2" t="s">
        <v>67</v>
      </c>
      <c r="L9" s="20" t="s">
        <v>68</v>
      </c>
      <c r="M9" s="7"/>
      <c r="N9" s="20" t="s">
        <v>20</v>
      </c>
      <c r="O9" s="28"/>
    </row>
    <row r="10" spans="1:15" ht="18.75" x14ac:dyDescent="0.25">
      <c r="A10" s="28"/>
      <c r="B10" s="7"/>
      <c r="C10" s="9" t="s">
        <v>9</v>
      </c>
      <c r="D10" s="3">
        <v>313</v>
      </c>
      <c r="E10" s="4">
        <v>0</v>
      </c>
      <c r="F10" s="6">
        <f>+E10/D10</f>
        <v>0</v>
      </c>
      <c r="G10" s="3">
        <v>0</v>
      </c>
      <c r="H10" s="15">
        <v>0</v>
      </c>
      <c r="I10" s="5">
        <f>+G10*950</f>
        <v>0</v>
      </c>
      <c r="J10" s="4">
        <v>0</v>
      </c>
      <c r="K10" s="4">
        <v>0</v>
      </c>
      <c r="L10" s="32" t="s">
        <v>10</v>
      </c>
      <c r="M10" s="7"/>
      <c r="N10" s="16">
        <f>+E10/23</f>
        <v>0</v>
      </c>
      <c r="O10" s="28"/>
    </row>
    <row r="11" spans="1:15" ht="18.75" x14ac:dyDescent="0.25">
      <c r="A11" s="28"/>
      <c r="B11" s="7"/>
      <c r="C11" s="9" t="s">
        <v>11</v>
      </c>
      <c r="D11" s="3">
        <v>345</v>
      </c>
      <c r="E11" s="4">
        <v>166</v>
      </c>
      <c r="F11" s="6">
        <f t="shared" ref="F11:F18" si="0">+E11/D11</f>
        <v>0.48115942028985509</v>
      </c>
      <c r="G11" s="3">
        <v>84</v>
      </c>
      <c r="H11" s="15">
        <v>633483.54</v>
      </c>
      <c r="I11" s="5">
        <f t="shared" ref="I11:I17" si="1">+G11*950</f>
        <v>79800</v>
      </c>
      <c r="J11" s="4">
        <v>0</v>
      </c>
      <c r="K11" s="4">
        <v>0</v>
      </c>
      <c r="L11" s="32" t="s">
        <v>10</v>
      </c>
      <c r="M11" s="7"/>
      <c r="N11" s="16">
        <f t="shared" ref="N11:N17" si="2">+E11/23</f>
        <v>7.2173913043478262</v>
      </c>
      <c r="O11" s="28"/>
    </row>
    <row r="12" spans="1:15" ht="18.75" x14ac:dyDescent="0.25">
      <c r="A12" s="28"/>
      <c r="B12" s="7"/>
      <c r="C12" s="9" t="s">
        <v>12</v>
      </c>
      <c r="D12" s="3">
        <v>0</v>
      </c>
      <c r="E12" s="4">
        <v>0</v>
      </c>
      <c r="F12" s="6" t="s">
        <v>10</v>
      </c>
      <c r="G12" s="3">
        <v>0</v>
      </c>
      <c r="H12" s="15">
        <v>0</v>
      </c>
      <c r="I12" s="5">
        <f t="shared" si="1"/>
        <v>0</v>
      </c>
      <c r="J12" s="4">
        <v>0</v>
      </c>
      <c r="K12" s="4">
        <v>0</v>
      </c>
      <c r="L12" s="32" t="s">
        <v>10</v>
      </c>
      <c r="M12" s="7"/>
      <c r="N12" s="16">
        <f t="shared" si="2"/>
        <v>0</v>
      </c>
      <c r="O12" s="28"/>
    </row>
    <row r="13" spans="1:15" ht="18.75" x14ac:dyDescent="0.25">
      <c r="A13" s="28"/>
      <c r="B13" s="7"/>
      <c r="C13" s="9" t="s">
        <v>13</v>
      </c>
      <c r="D13" s="3">
        <v>0</v>
      </c>
      <c r="E13" s="4">
        <v>0</v>
      </c>
      <c r="F13" s="6" t="s">
        <v>10</v>
      </c>
      <c r="G13" s="3">
        <v>56</v>
      </c>
      <c r="H13" s="15">
        <v>912795.33</v>
      </c>
      <c r="I13" s="5">
        <f t="shared" si="1"/>
        <v>53200</v>
      </c>
      <c r="J13" s="4">
        <v>0</v>
      </c>
      <c r="K13" s="4">
        <v>0</v>
      </c>
      <c r="L13" s="32" t="s">
        <v>10</v>
      </c>
      <c r="M13" s="7"/>
      <c r="N13" s="16">
        <f t="shared" si="2"/>
        <v>0</v>
      </c>
      <c r="O13" s="28"/>
    </row>
    <row r="14" spans="1:15" ht="18.75" x14ac:dyDescent="0.25">
      <c r="A14" s="28"/>
      <c r="B14" s="7"/>
      <c r="C14" s="9" t="s">
        <v>14</v>
      </c>
      <c r="D14" s="3">
        <v>113</v>
      </c>
      <c r="E14" s="4">
        <v>71</v>
      </c>
      <c r="F14" s="6">
        <f t="shared" si="0"/>
        <v>0.62831858407079644</v>
      </c>
      <c r="G14" s="3">
        <v>140</v>
      </c>
      <c r="H14" s="15">
        <v>1397155.06</v>
      </c>
      <c r="I14" s="5">
        <f t="shared" si="1"/>
        <v>133000</v>
      </c>
      <c r="J14" s="4">
        <v>26</v>
      </c>
      <c r="K14" s="4">
        <v>0</v>
      </c>
      <c r="L14" s="32">
        <f t="shared" ref="L14:L18" si="3">+K14/J14</f>
        <v>0</v>
      </c>
      <c r="M14" s="7"/>
      <c r="N14" s="16">
        <f t="shared" si="2"/>
        <v>3.0869565217391304</v>
      </c>
      <c r="O14" s="28"/>
    </row>
    <row r="15" spans="1:15" ht="18.75" x14ac:dyDescent="0.25">
      <c r="A15" s="28"/>
      <c r="B15" s="7"/>
      <c r="C15" s="9" t="s">
        <v>15</v>
      </c>
      <c r="D15" s="3">
        <v>170</v>
      </c>
      <c r="E15" s="4">
        <v>80</v>
      </c>
      <c r="F15" s="6">
        <f t="shared" si="0"/>
        <v>0.47058823529411764</v>
      </c>
      <c r="G15" s="3">
        <v>79</v>
      </c>
      <c r="H15" s="15">
        <v>354168.07</v>
      </c>
      <c r="I15" s="5">
        <f t="shared" si="1"/>
        <v>75050</v>
      </c>
      <c r="J15" s="4">
        <v>0</v>
      </c>
      <c r="K15" s="4">
        <v>0</v>
      </c>
      <c r="L15" s="32" t="s">
        <v>10</v>
      </c>
      <c r="M15" s="7"/>
      <c r="N15" s="16">
        <f t="shared" si="2"/>
        <v>3.4782608695652173</v>
      </c>
      <c r="O15" s="28"/>
    </row>
    <row r="16" spans="1:15" ht="18.75" x14ac:dyDescent="0.25">
      <c r="A16" s="28"/>
      <c r="B16" s="7"/>
      <c r="C16" s="9" t="s">
        <v>16</v>
      </c>
      <c r="D16" s="3">
        <v>668</v>
      </c>
      <c r="E16" s="4">
        <v>361</v>
      </c>
      <c r="F16" s="6">
        <f t="shared" si="0"/>
        <v>0.54041916167664672</v>
      </c>
      <c r="G16" s="3">
        <v>392</v>
      </c>
      <c r="H16" s="15">
        <v>2778913.72</v>
      </c>
      <c r="I16" s="5">
        <f t="shared" si="1"/>
        <v>372400</v>
      </c>
      <c r="J16" s="4">
        <v>43</v>
      </c>
      <c r="K16" s="4">
        <v>7</v>
      </c>
      <c r="L16" s="32">
        <f t="shared" si="3"/>
        <v>0.16279069767441862</v>
      </c>
      <c r="M16" s="7"/>
      <c r="N16" s="16">
        <f t="shared" si="2"/>
        <v>15.695652173913043</v>
      </c>
      <c r="O16" s="28"/>
    </row>
    <row r="17" spans="1:15" ht="18.75" x14ac:dyDescent="0.25">
      <c r="A17" s="28"/>
      <c r="B17" s="7"/>
      <c r="C17" s="9" t="s">
        <v>17</v>
      </c>
      <c r="D17" s="3">
        <v>544</v>
      </c>
      <c r="E17" s="4">
        <v>305</v>
      </c>
      <c r="F17" s="6">
        <f t="shared" si="0"/>
        <v>0.56066176470588236</v>
      </c>
      <c r="G17" s="3">
        <v>287</v>
      </c>
      <c r="H17" s="15">
        <v>3857769.69</v>
      </c>
      <c r="I17" s="5">
        <f t="shared" si="1"/>
        <v>272650</v>
      </c>
      <c r="J17" s="4">
        <v>93</v>
      </c>
      <c r="K17" s="4">
        <v>22</v>
      </c>
      <c r="L17" s="32">
        <f t="shared" si="3"/>
        <v>0.23655913978494625</v>
      </c>
      <c r="M17" s="7"/>
      <c r="N17" s="16">
        <f t="shared" si="2"/>
        <v>13.260869565217391</v>
      </c>
      <c r="O17" s="28"/>
    </row>
    <row r="18" spans="1:15" ht="23.25" x14ac:dyDescent="0.25">
      <c r="A18" s="28"/>
      <c r="B18" s="7"/>
      <c r="C18" s="10" t="s">
        <v>18</v>
      </c>
      <c r="D18" s="11">
        <f>SUM(D10:D17)</f>
        <v>2153</v>
      </c>
      <c r="E18" s="12">
        <f>SUM(E10:E17)</f>
        <v>983</v>
      </c>
      <c r="F18" s="13">
        <f t="shared" si="0"/>
        <v>0.45657222480260101</v>
      </c>
      <c r="G18" s="11">
        <f>SUM(G10:G17)</f>
        <v>1038</v>
      </c>
      <c r="H18" s="14">
        <f>SUM(H10:H17)</f>
        <v>9934285.4100000001</v>
      </c>
      <c r="I18" s="14">
        <f>SUM(I10:I17)</f>
        <v>986100</v>
      </c>
      <c r="J18" s="37">
        <f>SUM(J10:J17)</f>
        <v>162</v>
      </c>
      <c r="K18" s="37">
        <f>SUM(K10:K17)</f>
        <v>29</v>
      </c>
      <c r="L18" s="38">
        <f t="shared" si="3"/>
        <v>0.17901234567901234</v>
      </c>
      <c r="M18" s="7"/>
      <c r="N18" s="17">
        <f>+AVERAGE(N10:N17)</f>
        <v>5.3423913043478262</v>
      </c>
      <c r="O18" s="28"/>
    </row>
    <row r="19" spans="1:15" ht="6.75" customHeight="1" x14ac:dyDescent="0.25">
      <c r="A19" s="2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8"/>
    </row>
    <row r="23" spans="1:15" ht="31.5" customHeight="1" x14ac:dyDescent="0.25">
      <c r="A23" s="28"/>
      <c r="C23" s="66" t="s">
        <v>77</v>
      </c>
      <c r="D23" s="67" t="s">
        <v>74</v>
      </c>
      <c r="E23" s="67"/>
      <c r="F23" s="67"/>
      <c r="G23" s="67" t="s">
        <v>75</v>
      </c>
      <c r="H23" s="67"/>
      <c r="I23" s="67"/>
      <c r="J23" s="67" t="s">
        <v>73</v>
      </c>
      <c r="K23" s="67"/>
      <c r="L23" s="67"/>
      <c r="N23" s="18" t="s">
        <v>79</v>
      </c>
      <c r="O23" s="28"/>
    </row>
    <row r="24" spans="1:15" ht="6" customHeight="1" x14ac:dyDescent="0.25">
      <c r="A24" s="28"/>
      <c r="C24" s="66"/>
      <c r="D24" s="7"/>
      <c r="E24" s="7"/>
      <c r="F24" s="31"/>
      <c r="G24" s="31"/>
      <c r="H24" s="31"/>
      <c r="I24" s="31"/>
      <c r="J24" s="7"/>
      <c r="K24" s="7"/>
      <c r="L24" s="7"/>
      <c r="M24" s="7"/>
      <c r="N24" s="19"/>
      <c r="O24" s="28"/>
    </row>
    <row r="25" spans="1:15" ht="18.75" x14ac:dyDescent="0.25">
      <c r="A25" s="28"/>
      <c r="B25" s="7"/>
      <c r="C25" s="8"/>
      <c r="D25" s="36"/>
      <c r="E25" s="35"/>
      <c r="F25" s="21" t="s">
        <v>0</v>
      </c>
      <c r="G25" s="33"/>
      <c r="H25" s="30" t="s">
        <v>1</v>
      </c>
      <c r="I25" s="21" t="s">
        <v>1</v>
      </c>
      <c r="J25" s="30"/>
      <c r="K25" s="30"/>
      <c r="L25" s="21" t="s">
        <v>0</v>
      </c>
      <c r="M25" s="7"/>
      <c r="N25" s="21" t="s">
        <v>19</v>
      </c>
      <c r="O25" s="28"/>
    </row>
    <row r="26" spans="1:15" ht="30" x14ac:dyDescent="0.25">
      <c r="A26" s="28"/>
      <c r="B26" s="7"/>
      <c r="C26" s="1" t="s">
        <v>2</v>
      </c>
      <c r="D26" s="34" t="s">
        <v>3</v>
      </c>
      <c r="E26" s="2" t="s">
        <v>4</v>
      </c>
      <c r="F26" s="20" t="s">
        <v>5</v>
      </c>
      <c r="G26" s="34" t="s">
        <v>6</v>
      </c>
      <c r="H26" s="2" t="s">
        <v>7</v>
      </c>
      <c r="I26" s="20" t="s">
        <v>8</v>
      </c>
      <c r="J26" s="34" t="s">
        <v>66</v>
      </c>
      <c r="K26" s="2" t="s">
        <v>67</v>
      </c>
      <c r="L26" s="20" t="s">
        <v>68</v>
      </c>
      <c r="M26" s="7"/>
      <c r="N26" s="20" t="s">
        <v>20</v>
      </c>
      <c r="O26" s="28"/>
    </row>
    <row r="27" spans="1:15" ht="18.75" x14ac:dyDescent="0.25">
      <c r="A27" s="28"/>
      <c r="B27" s="7"/>
      <c r="C27" s="9" t="s">
        <v>9</v>
      </c>
      <c r="D27" s="3">
        <v>522</v>
      </c>
      <c r="E27" s="4">
        <v>104</v>
      </c>
      <c r="F27" s="6">
        <f>+E27/D27</f>
        <v>0.19923371647509577</v>
      </c>
      <c r="G27" s="3">
        <v>33</v>
      </c>
      <c r="H27" s="15">
        <v>585263.25</v>
      </c>
      <c r="I27" s="5">
        <f>+G27*950</f>
        <v>31350</v>
      </c>
      <c r="J27" s="4">
        <v>0</v>
      </c>
      <c r="K27" s="4">
        <v>0</v>
      </c>
      <c r="L27" s="32" t="s">
        <v>10</v>
      </c>
      <c r="M27" s="7"/>
      <c r="N27" s="16">
        <f>+E27/20</f>
        <v>5.2</v>
      </c>
      <c r="O27" s="28"/>
    </row>
    <row r="28" spans="1:15" ht="18.75" x14ac:dyDescent="0.25">
      <c r="A28" s="28"/>
      <c r="B28" s="7"/>
      <c r="C28" s="9" t="s">
        <v>11</v>
      </c>
      <c r="D28" s="3">
        <v>927</v>
      </c>
      <c r="E28" s="4">
        <v>376</v>
      </c>
      <c r="F28" s="6">
        <f t="shared" ref="F28:F35" si="4">+E28/D28</f>
        <v>0.40560949298813376</v>
      </c>
      <c r="G28" s="3">
        <v>343</v>
      </c>
      <c r="H28" s="15">
        <v>2295933.34</v>
      </c>
      <c r="I28" s="5">
        <f t="shared" ref="I28:I34" si="5">+G28*950</f>
        <v>325850</v>
      </c>
      <c r="J28" s="4">
        <v>0</v>
      </c>
      <c r="K28" s="4">
        <v>0</v>
      </c>
      <c r="L28" s="32" t="s">
        <v>10</v>
      </c>
      <c r="M28" s="7"/>
      <c r="N28" s="16">
        <f t="shared" ref="N28:N33" si="6">+E28/20</f>
        <v>18.8</v>
      </c>
      <c r="O28" s="28"/>
    </row>
    <row r="29" spans="1:15" ht="18.75" x14ac:dyDescent="0.25">
      <c r="A29" s="28"/>
      <c r="B29" s="7"/>
      <c r="C29" s="9" t="s">
        <v>12</v>
      </c>
      <c r="D29" s="3">
        <v>768</v>
      </c>
      <c r="E29" s="4">
        <v>152</v>
      </c>
      <c r="F29" s="6">
        <f t="shared" si="4"/>
        <v>0.19791666666666666</v>
      </c>
      <c r="G29" s="3">
        <v>160</v>
      </c>
      <c r="H29" s="15">
        <v>2325475.77</v>
      </c>
      <c r="I29" s="5">
        <f t="shared" si="5"/>
        <v>152000</v>
      </c>
      <c r="J29" s="4">
        <v>0</v>
      </c>
      <c r="K29" s="4">
        <v>0</v>
      </c>
      <c r="L29" s="32" t="s">
        <v>10</v>
      </c>
      <c r="M29" s="7"/>
      <c r="N29" s="16">
        <f t="shared" si="6"/>
        <v>7.6</v>
      </c>
      <c r="O29" s="28"/>
    </row>
    <row r="30" spans="1:15" ht="18.75" x14ac:dyDescent="0.25">
      <c r="A30" s="28"/>
      <c r="B30" s="7"/>
      <c r="C30" s="9" t="s">
        <v>13</v>
      </c>
      <c r="D30" s="3">
        <v>0</v>
      </c>
      <c r="E30" s="4">
        <v>0</v>
      </c>
      <c r="F30" s="6" t="s">
        <v>10</v>
      </c>
      <c r="G30" s="3">
        <v>0</v>
      </c>
      <c r="H30" s="15">
        <v>0</v>
      </c>
      <c r="I30" s="5">
        <f t="shared" si="5"/>
        <v>0</v>
      </c>
      <c r="J30" s="4">
        <v>0</v>
      </c>
      <c r="K30" s="4">
        <v>0</v>
      </c>
      <c r="L30" s="32" t="s">
        <v>10</v>
      </c>
      <c r="M30" s="7"/>
      <c r="N30" s="16">
        <f t="shared" si="6"/>
        <v>0</v>
      </c>
      <c r="O30" s="28"/>
    </row>
    <row r="31" spans="1:15" ht="18.75" x14ac:dyDescent="0.25">
      <c r="A31" s="28"/>
      <c r="B31" s="7"/>
      <c r="C31" s="9" t="s">
        <v>14</v>
      </c>
      <c r="D31" s="3">
        <v>243</v>
      </c>
      <c r="E31" s="4">
        <v>184</v>
      </c>
      <c r="F31" s="6">
        <f t="shared" si="4"/>
        <v>0.75720164609053497</v>
      </c>
      <c r="G31" s="3">
        <v>130</v>
      </c>
      <c r="H31" s="15">
        <v>1066539.18</v>
      </c>
      <c r="I31" s="5">
        <f t="shared" si="5"/>
        <v>123500</v>
      </c>
      <c r="J31" s="4">
        <v>50</v>
      </c>
      <c r="K31" s="4">
        <v>9</v>
      </c>
      <c r="L31" s="32">
        <f t="shared" ref="L31" si="7">+K31/J31</f>
        <v>0.18</v>
      </c>
      <c r="M31" s="7"/>
      <c r="N31" s="16">
        <f t="shared" si="6"/>
        <v>9.1999999999999993</v>
      </c>
      <c r="O31" s="28"/>
    </row>
    <row r="32" spans="1:15" ht="18.75" x14ac:dyDescent="0.25">
      <c r="A32" s="28"/>
      <c r="B32" s="7"/>
      <c r="C32" s="9" t="s">
        <v>15</v>
      </c>
      <c r="D32" s="3">
        <v>658</v>
      </c>
      <c r="E32" s="4">
        <v>224</v>
      </c>
      <c r="F32" s="6">
        <f t="shared" si="4"/>
        <v>0.34042553191489361</v>
      </c>
      <c r="G32" s="3">
        <v>220</v>
      </c>
      <c r="H32" s="15">
        <v>2020277.9</v>
      </c>
      <c r="I32" s="5">
        <f t="shared" si="5"/>
        <v>209000</v>
      </c>
      <c r="J32" s="4">
        <v>0</v>
      </c>
      <c r="K32" s="4">
        <v>0</v>
      </c>
      <c r="L32" s="32" t="s">
        <v>10</v>
      </c>
      <c r="M32" s="7"/>
      <c r="N32" s="16">
        <f t="shared" si="6"/>
        <v>11.2</v>
      </c>
      <c r="O32" s="28"/>
    </row>
    <row r="33" spans="1:15" ht="18.75" x14ac:dyDescent="0.25">
      <c r="A33" s="28"/>
      <c r="B33" s="7"/>
      <c r="C33" s="9" t="s">
        <v>16</v>
      </c>
      <c r="D33" s="3">
        <v>905</v>
      </c>
      <c r="E33" s="4">
        <v>368</v>
      </c>
      <c r="F33" s="6">
        <f t="shared" si="4"/>
        <v>0.40662983425414367</v>
      </c>
      <c r="G33" s="3">
        <v>232</v>
      </c>
      <c r="H33" s="15">
        <v>1078156.8700000001</v>
      </c>
      <c r="I33" s="5">
        <f t="shared" si="5"/>
        <v>220400</v>
      </c>
      <c r="J33" s="4">
        <v>58</v>
      </c>
      <c r="K33" s="4">
        <v>2</v>
      </c>
      <c r="L33" s="32">
        <f t="shared" ref="L33:L35" si="8">+K33/J33</f>
        <v>3.4482758620689655E-2</v>
      </c>
      <c r="M33" s="7"/>
      <c r="N33" s="16">
        <f t="shared" si="6"/>
        <v>18.399999999999999</v>
      </c>
      <c r="O33" s="28"/>
    </row>
    <row r="34" spans="1:15" ht="18.75" x14ac:dyDescent="0.25">
      <c r="A34" s="28"/>
      <c r="B34" s="7"/>
      <c r="C34" s="9" t="s">
        <v>17</v>
      </c>
      <c r="D34" s="3">
        <v>622</v>
      </c>
      <c r="E34" s="4">
        <v>346</v>
      </c>
      <c r="F34" s="6">
        <f t="shared" si="4"/>
        <v>0.5562700964630225</v>
      </c>
      <c r="G34" s="3">
        <v>282</v>
      </c>
      <c r="H34" s="15">
        <v>2979429.39</v>
      </c>
      <c r="I34" s="5">
        <f t="shared" si="5"/>
        <v>267900</v>
      </c>
      <c r="J34" s="4">
        <v>122</v>
      </c>
      <c r="K34" s="4">
        <v>14</v>
      </c>
      <c r="L34" s="32">
        <f t="shared" si="8"/>
        <v>0.11475409836065574</v>
      </c>
      <c r="M34" s="7"/>
      <c r="N34" s="16">
        <f>+E34/20</f>
        <v>17.3</v>
      </c>
      <c r="O34" s="28"/>
    </row>
    <row r="35" spans="1:15" ht="23.25" x14ac:dyDescent="0.25">
      <c r="A35" s="28"/>
      <c r="B35" s="7"/>
      <c r="C35" s="10" t="s">
        <v>18</v>
      </c>
      <c r="D35" s="11">
        <f>SUM(D27:D34)</f>
        <v>4645</v>
      </c>
      <c r="E35" s="12">
        <f>SUM(E27:E34)</f>
        <v>1754</v>
      </c>
      <c r="F35" s="13">
        <f t="shared" si="4"/>
        <v>0.37761033369214209</v>
      </c>
      <c r="G35" s="11">
        <f>SUM(G27:G34)</f>
        <v>1400</v>
      </c>
      <c r="H35" s="14">
        <f>SUM(H27:H34)</f>
        <v>12351075.699999999</v>
      </c>
      <c r="I35" s="14">
        <f>SUM(I27:I34)</f>
        <v>1330000</v>
      </c>
      <c r="J35" s="37">
        <f>SUM(J27:J34)</f>
        <v>230</v>
      </c>
      <c r="K35" s="37">
        <f>SUM(K27:K34)</f>
        <v>25</v>
      </c>
      <c r="L35" s="38">
        <f t="shared" si="8"/>
        <v>0.10869565217391304</v>
      </c>
      <c r="M35" s="7"/>
      <c r="N35" s="17">
        <f>+AVERAGE(N27:N34)</f>
        <v>10.9625</v>
      </c>
      <c r="O35" s="28"/>
    </row>
    <row r="36" spans="1:15" ht="6.75" customHeight="1" x14ac:dyDescent="0.25">
      <c r="A36" s="2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28"/>
    </row>
    <row r="40" spans="1:15" ht="31.5" customHeight="1" x14ac:dyDescent="0.25">
      <c r="A40" s="28"/>
      <c r="C40" s="66" t="s">
        <v>82</v>
      </c>
      <c r="D40" s="67" t="s">
        <v>74</v>
      </c>
      <c r="E40" s="67"/>
      <c r="F40" s="67"/>
      <c r="G40" s="67" t="s">
        <v>75</v>
      </c>
      <c r="H40" s="67"/>
      <c r="I40" s="67"/>
      <c r="J40" s="67" t="s">
        <v>73</v>
      </c>
      <c r="K40" s="67"/>
      <c r="L40" s="67"/>
      <c r="N40" s="18" t="s">
        <v>83</v>
      </c>
      <c r="O40" s="28"/>
    </row>
    <row r="41" spans="1:15" ht="6" customHeight="1" x14ac:dyDescent="0.25">
      <c r="A41" s="28"/>
      <c r="C41" s="66"/>
      <c r="D41" s="7"/>
      <c r="E41" s="7"/>
      <c r="F41" s="31"/>
      <c r="G41" s="31"/>
      <c r="H41" s="31"/>
      <c r="I41" s="31"/>
      <c r="J41" s="7"/>
      <c r="K41" s="7"/>
      <c r="L41" s="7"/>
      <c r="M41" s="7"/>
      <c r="N41" s="19"/>
      <c r="O41" s="28"/>
    </row>
    <row r="42" spans="1:15" ht="18.75" x14ac:dyDescent="0.25">
      <c r="A42" s="28"/>
      <c r="B42" s="7"/>
      <c r="C42" s="8"/>
      <c r="D42" s="36"/>
      <c r="E42" s="35"/>
      <c r="F42" s="21" t="s">
        <v>0</v>
      </c>
      <c r="G42" s="33"/>
      <c r="H42" s="30" t="s">
        <v>1</v>
      </c>
      <c r="I42" s="21" t="s">
        <v>1</v>
      </c>
      <c r="J42" s="30"/>
      <c r="K42" s="30"/>
      <c r="L42" s="21" t="s">
        <v>0</v>
      </c>
      <c r="M42" s="7"/>
      <c r="N42" s="21" t="s">
        <v>19</v>
      </c>
      <c r="O42" s="28"/>
    </row>
    <row r="43" spans="1:15" ht="30" x14ac:dyDescent="0.25">
      <c r="A43" s="28"/>
      <c r="B43" s="7"/>
      <c r="C43" s="1" t="s">
        <v>2</v>
      </c>
      <c r="D43" s="34" t="s">
        <v>3</v>
      </c>
      <c r="E43" s="2" t="s">
        <v>4</v>
      </c>
      <c r="F43" s="20" t="s">
        <v>5</v>
      </c>
      <c r="G43" s="34" t="s">
        <v>6</v>
      </c>
      <c r="H43" s="2" t="s">
        <v>7</v>
      </c>
      <c r="I43" s="20" t="s">
        <v>8</v>
      </c>
      <c r="J43" s="34" t="s">
        <v>66</v>
      </c>
      <c r="K43" s="2" t="s">
        <v>67</v>
      </c>
      <c r="L43" s="20" t="s">
        <v>68</v>
      </c>
      <c r="M43" s="7"/>
      <c r="N43" s="20" t="s">
        <v>20</v>
      </c>
      <c r="O43" s="28"/>
    </row>
    <row r="44" spans="1:15" ht="18.75" x14ac:dyDescent="0.25">
      <c r="A44" s="28"/>
      <c r="B44" s="7"/>
      <c r="C44" s="9" t="s">
        <v>9</v>
      </c>
      <c r="D44" s="3">
        <v>891</v>
      </c>
      <c r="E44" s="4">
        <v>298</v>
      </c>
      <c r="F44" s="6">
        <f>+E44/D44</f>
        <v>0.3344556677890011</v>
      </c>
      <c r="G44" s="3">
        <v>31</v>
      </c>
      <c r="H44" s="15">
        <v>1011850.99</v>
      </c>
      <c r="I44" s="5">
        <f>+G44*950</f>
        <v>29450</v>
      </c>
      <c r="J44" s="4">
        <v>20</v>
      </c>
      <c r="K44" s="4">
        <v>0</v>
      </c>
      <c r="L44" s="32">
        <f t="shared" ref="L44:L52" si="9">+K44/J44</f>
        <v>0</v>
      </c>
      <c r="M44" s="7"/>
      <c r="N44" s="16">
        <f>+E44/22</f>
        <v>13.545454545454545</v>
      </c>
      <c r="O44" s="28"/>
    </row>
    <row r="45" spans="1:15" ht="18.75" x14ac:dyDescent="0.25">
      <c r="A45" s="28"/>
      <c r="B45" s="7"/>
      <c r="C45" s="9" t="s">
        <v>11</v>
      </c>
      <c r="D45" s="3">
        <v>551</v>
      </c>
      <c r="E45" s="4">
        <v>322</v>
      </c>
      <c r="F45" s="6">
        <f t="shared" ref="F45" si="10">+E45/D45</f>
        <v>0.58439201451905631</v>
      </c>
      <c r="G45" s="3">
        <v>267</v>
      </c>
      <c r="H45" s="15">
        <v>2175217.62</v>
      </c>
      <c r="I45" s="5">
        <f t="shared" ref="I45:I51" si="11">+G45*950</f>
        <v>253650</v>
      </c>
      <c r="J45" s="4">
        <v>0</v>
      </c>
      <c r="K45" s="4">
        <v>0</v>
      </c>
      <c r="L45" s="32" t="s">
        <v>10</v>
      </c>
      <c r="M45" s="7"/>
      <c r="N45" s="16">
        <f t="shared" ref="N45:N51" si="12">+E45/22</f>
        <v>14.636363636363637</v>
      </c>
      <c r="O45" s="28"/>
    </row>
    <row r="46" spans="1:15" ht="18.75" x14ac:dyDescent="0.25">
      <c r="A46" s="28"/>
      <c r="B46" s="7"/>
      <c r="C46" s="9" t="s">
        <v>12</v>
      </c>
      <c r="D46" s="3">
        <v>529</v>
      </c>
      <c r="E46" s="4">
        <v>239</v>
      </c>
      <c r="F46" s="6" t="s">
        <v>10</v>
      </c>
      <c r="G46" s="3">
        <v>264</v>
      </c>
      <c r="H46" s="15">
        <v>3319453.33</v>
      </c>
      <c r="I46" s="5">
        <f t="shared" si="11"/>
        <v>250800</v>
      </c>
      <c r="J46" s="4">
        <v>0</v>
      </c>
      <c r="K46" s="4">
        <v>0</v>
      </c>
      <c r="L46" s="32"/>
      <c r="M46" s="7"/>
      <c r="N46" s="16">
        <f t="shared" si="12"/>
        <v>10.863636363636363</v>
      </c>
      <c r="O46" s="28"/>
    </row>
    <row r="47" spans="1:15" ht="18.75" x14ac:dyDescent="0.25">
      <c r="A47" s="28"/>
      <c r="B47" s="7"/>
      <c r="C47" s="9" t="s">
        <v>13</v>
      </c>
      <c r="D47" s="3">
        <v>216</v>
      </c>
      <c r="E47" s="4">
        <v>65</v>
      </c>
      <c r="F47" s="6" t="s">
        <v>10</v>
      </c>
      <c r="G47" s="3">
        <v>40</v>
      </c>
      <c r="H47" s="15">
        <v>324395.84000000003</v>
      </c>
      <c r="I47" s="5">
        <f t="shared" si="11"/>
        <v>38000</v>
      </c>
      <c r="J47" s="4">
        <v>71</v>
      </c>
      <c r="K47" s="4">
        <v>0</v>
      </c>
      <c r="L47" s="32">
        <f t="shared" si="9"/>
        <v>0</v>
      </c>
      <c r="M47" s="7"/>
      <c r="N47" s="16">
        <f t="shared" si="12"/>
        <v>2.9545454545454546</v>
      </c>
      <c r="O47" s="28"/>
    </row>
    <row r="48" spans="1:15" ht="18.75" x14ac:dyDescent="0.25">
      <c r="A48" s="28"/>
      <c r="B48" s="7"/>
      <c r="C48" s="9" t="s">
        <v>14</v>
      </c>
      <c r="D48" s="3">
        <v>750</v>
      </c>
      <c r="E48" s="4">
        <v>460</v>
      </c>
      <c r="F48" s="6">
        <f t="shared" ref="F48:F52" si="13">+E48/D48</f>
        <v>0.61333333333333329</v>
      </c>
      <c r="G48" s="3">
        <v>130</v>
      </c>
      <c r="H48" s="15">
        <v>1354256.47</v>
      </c>
      <c r="I48" s="5">
        <f t="shared" si="11"/>
        <v>123500</v>
      </c>
      <c r="J48" s="4">
        <v>23</v>
      </c>
      <c r="K48" s="4">
        <v>1</v>
      </c>
      <c r="L48" s="32">
        <f t="shared" ref="L48" si="14">+K48/J48</f>
        <v>4.3478260869565216E-2</v>
      </c>
      <c r="M48" s="7"/>
      <c r="N48" s="16">
        <f t="shared" si="12"/>
        <v>20.90909090909091</v>
      </c>
      <c r="O48" s="28"/>
    </row>
    <row r="49" spans="1:15" ht="18.75" x14ac:dyDescent="0.25">
      <c r="A49" s="28"/>
      <c r="B49" s="7"/>
      <c r="C49" s="9" t="s">
        <v>15</v>
      </c>
      <c r="D49" s="3">
        <v>1008</v>
      </c>
      <c r="E49" s="4">
        <v>475</v>
      </c>
      <c r="F49" s="6">
        <f t="shared" si="13"/>
        <v>0.47123015873015872</v>
      </c>
      <c r="G49" s="3">
        <v>473</v>
      </c>
      <c r="H49" s="15">
        <v>7420522.3899999997</v>
      </c>
      <c r="I49" s="5">
        <f t="shared" si="11"/>
        <v>449350</v>
      </c>
      <c r="J49" s="4">
        <v>0</v>
      </c>
      <c r="K49" s="4">
        <v>0</v>
      </c>
      <c r="L49" s="32" t="s">
        <v>10</v>
      </c>
      <c r="M49" s="7"/>
      <c r="N49" s="16">
        <f t="shared" si="12"/>
        <v>21.59090909090909</v>
      </c>
      <c r="O49" s="28"/>
    </row>
    <row r="50" spans="1:15" ht="18.75" x14ac:dyDescent="0.25">
      <c r="A50" s="28"/>
      <c r="B50" s="7"/>
      <c r="C50" s="9" t="s">
        <v>16</v>
      </c>
      <c r="D50" s="3">
        <v>1238</v>
      </c>
      <c r="E50" s="4">
        <v>548</v>
      </c>
      <c r="F50" s="6">
        <f t="shared" si="13"/>
        <v>0.44264943457189015</v>
      </c>
      <c r="G50" s="3">
        <v>486</v>
      </c>
      <c r="H50" s="15">
        <v>3759544.25</v>
      </c>
      <c r="I50" s="5">
        <f t="shared" si="11"/>
        <v>461700</v>
      </c>
      <c r="J50" s="4">
        <v>50</v>
      </c>
      <c r="K50" s="4">
        <v>13</v>
      </c>
      <c r="L50" s="32">
        <f t="shared" si="9"/>
        <v>0.26</v>
      </c>
      <c r="M50" s="7"/>
      <c r="N50" s="16">
        <f t="shared" si="12"/>
        <v>24.90909090909091</v>
      </c>
      <c r="O50" s="28"/>
    </row>
    <row r="51" spans="1:15" ht="18.75" x14ac:dyDescent="0.25">
      <c r="A51" s="28"/>
      <c r="B51" s="7"/>
      <c r="C51" s="9" t="s">
        <v>17</v>
      </c>
      <c r="D51" s="3">
        <v>1051</v>
      </c>
      <c r="E51" s="4">
        <v>584</v>
      </c>
      <c r="F51" s="6">
        <f t="shared" si="13"/>
        <v>0.55566127497621309</v>
      </c>
      <c r="G51" s="3">
        <v>237</v>
      </c>
      <c r="H51" s="15">
        <v>2537084.31</v>
      </c>
      <c r="I51" s="5">
        <f t="shared" si="11"/>
        <v>225150</v>
      </c>
      <c r="J51" s="4">
        <v>81</v>
      </c>
      <c r="K51" s="4">
        <v>14</v>
      </c>
      <c r="L51" s="32">
        <f t="shared" si="9"/>
        <v>0.1728395061728395</v>
      </c>
      <c r="M51" s="7"/>
      <c r="N51" s="16">
        <f t="shared" si="12"/>
        <v>26.545454545454547</v>
      </c>
      <c r="O51" s="28"/>
    </row>
    <row r="52" spans="1:15" ht="23.25" x14ac:dyDescent="0.25">
      <c r="A52" s="28"/>
      <c r="B52" s="7"/>
      <c r="C52" s="10" t="s">
        <v>18</v>
      </c>
      <c r="D52" s="11">
        <f>SUM(D44:D51)</f>
        <v>6234</v>
      </c>
      <c r="E52" s="12">
        <f>SUM(E44:E51)</f>
        <v>2991</v>
      </c>
      <c r="F52" s="13">
        <f t="shared" si="13"/>
        <v>0.47978825794032726</v>
      </c>
      <c r="G52" s="11">
        <f>SUM(G44:G51)</f>
        <v>1928</v>
      </c>
      <c r="H52" s="14">
        <f>SUM(H44:H51)</f>
        <v>21902325.199999999</v>
      </c>
      <c r="I52" s="14">
        <f>SUM(I44:I51)</f>
        <v>1831600</v>
      </c>
      <c r="J52" s="37">
        <f>SUM(J44:J51)</f>
        <v>245</v>
      </c>
      <c r="K52" s="37">
        <f>SUM(K44:K51)</f>
        <v>28</v>
      </c>
      <c r="L52" s="38">
        <f t="shared" si="9"/>
        <v>0.11428571428571428</v>
      </c>
      <c r="M52" s="7"/>
      <c r="N52" s="17">
        <f>+AVERAGE(N44:N51)</f>
        <v>16.99431818181818</v>
      </c>
      <c r="O52" s="28"/>
    </row>
    <row r="53" spans="1:15" ht="6.75" customHeight="1" x14ac:dyDescent="0.25">
      <c r="A53" s="2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28"/>
    </row>
    <row r="56" spans="1:15" ht="7.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31.5" customHeight="1" x14ac:dyDescent="0.25">
      <c r="A57" s="50"/>
      <c r="C57" s="66" t="s">
        <v>85</v>
      </c>
      <c r="D57" s="67" t="s">
        <v>74</v>
      </c>
      <c r="E57" s="67"/>
      <c r="F57" s="67"/>
      <c r="G57" s="67" t="s">
        <v>75</v>
      </c>
      <c r="H57" s="67"/>
      <c r="I57" s="67"/>
      <c r="J57" s="67" t="s">
        <v>73</v>
      </c>
      <c r="K57" s="67"/>
      <c r="L57" s="67"/>
      <c r="N57" s="18" t="s">
        <v>86</v>
      </c>
      <c r="O57" s="50"/>
    </row>
    <row r="58" spans="1:15" ht="6" customHeight="1" x14ac:dyDescent="0.25">
      <c r="A58" s="50"/>
      <c r="C58" s="66"/>
      <c r="D58" s="7"/>
      <c r="E58" s="7"/>
      <c r="F58" s="31"/>
      <c r="G58" s="31"/>
      <c r="H58" s="31"/>
      <c r="I58" s="31"/>
      <c r="J58" s="7"/>
      <c r="K58" s="7"/>
      <c r="L58" s="7"/>
      <c r="M58" s="7"/>
      <c r="N58" s="19"/>
      <c r="O58" s="50"/>
    </row>
    <row r="59" spans="1:15" ht="18.75" x14ac:dyDescent="0.25">
      <c r="A59" s="50"/>
      <c r="B59" s="7"/>
      <c r="C59" s="8"/>
      <c r="D59" s="36"/>
      <c r="E59" s="35"/>
      <c r="F59" s="21" t="s">
        <v>0</v>
      </c>
      <c r="G59" s="33"/>
      <c r="H59" s="30" t="s">
        <v>1</v>
      </c>
      <c r="I59" s="21" t="s">
        <v>1</v>
      </c>
      <c r="J59" s="30"/>
      <c r="K59" s="30"/>
      <c r="L59" s="21" t="s">
        <v>0</v>
      </c>
      <c r="M59" s="7"/>
      <c r="N59" s="21" t="s">
        <v>19</v>
      </c>
      <c r="O59" s="50"/>
    </row>
    <row r="60" spans="1:15" ht="30" x14ac:dyDescent="0.25">
      <c r="A60" s="50"/>
      <c r="B60" s="7"/>
      <c r="C60" s="1" t="s">
        <v>2</v>
      </c>
      <c r="D60" s="34" t="s">
        <v>3</v>
      </c>
      <c r="E60" s="2" t="s">
        <v>4</v>
      </c>
      <c r="F60" s="20" t="s">
        <v>5</v>
      </c>
      <c r="G60" s="34" t="s">
        <v>6</v>
      </c>
      <c r="H60" s="2" t="s">
        <v>7</v>
      </c>
      <c r="I60" s="20" t="s">
        <v>8</v>
      </c>
      <c r="J60" s="34" t="s">
        <v>66</v>
      </c>
      <c r="K60" s="2" t="s">
        <v>67</v>
      </c>
      <c r="L60" s="20" t="s">
        <v>68</v>
      </c>
      <c r="M60" s="7"/>
      <c r="N60" s="20" t="s">
        <v>20</v>
      </c>
      <c r="O60" s="50"/>
    </row>
    <row r="61" spans="1:15" ht="18.75" x14ac:dyDescent="0.25">
      <c r="A61" s="50"/>
      <c r="B61" s="7"/>
      <c r="C61" s="9" t="s">
        <v>9</v>
      </c>
      <c r="D61" s="3">
        <f>+D44+D27+D10</f>
        <v>1726</v>
      </c>
      <c r="E61" s="4">
        <f t="shared" ref="E61:E68" si="15">+E44+E27+E10</f>
        <v>402</v>
      </c>
      <c r="F61" s="6">
        <f>+E61/D61</f>
        <v>0.23290845886442643</v>
      </c>
      <c r="G61" s="3">
        <f t="shared" ref="G61:H61" si="16">+G44+G27+G10</f>
        <v>64</v>
      </c>
      <c r="H61" s="15">
        <f t="shared" si="16"/>
        <v>1597114.24</v>
      </c>
      <c r="I61" s="5">
        <f>+G61*950</f>
        <v>60800</v>
      </c>
      <c r="J61" s="4">
        <f t="shared" ref="J61:K61" si="17">+J44+J27+J10</f>
        <v>20</v>
      </c>
      <c r="K61" s="4">
        <f t="shared" si="17"/>
        <v>0</v>
      </c>
      <c r="L61" s="32">
        <f t="shared" ref="L61:L67" si="18">+K61/J61</f>
        <v>0</v>
      </c>
      <c r="M61" s="7"/>
      <c r="N61" s="16">
        <f>+E61/65</f>
        <v>6.1846153846153848</v>
      </c>
      <c r="O61" s="50"/>
    </row>
    <row r="62" spans="1:15" ht="18.75" x14ac:dyDescent="0.25">
      <c r="A62" s="50"/>
      <c r="B62" s="7"/>
      <c r="C62" s="9" t="s">
        <v>11</v>
      </c>
      <c r="D62" s="3">
        <f t="shared" ref="D62" si="19">+D45+D28+D11</f>
        <v>1823</v>
      </c>
      <c r="E62" s="4">
        <f t="shared" si="15"/>
        <v>864</v>
      </c>
      <c r="F62" s="6">
        <f t="shared" ref="F62:F64" si="20">+E62/D62</f>
        <v>0.47394404827207898</v>
      </c>
      <c r="G62" s="3">
        <f t="shared" ref="G62:H62" si="21">+G45+G28+G11</f>
        <v>694</v>
      </c>
      <c r="H62" s="15">
        <f t="shared" si="21"/>
        <v>5104634.5</v>
      </c>
      <c r="I62" s="5">
        <f t="shared" ref="I62:I68" si="22">+G62*950</f>
        <v>659300</v>
      </c>
      <c r="J62" s="4">
        <f t="shared" ref="J62:K62" si="23">+J45+J28+J11</f>
        <v>0</v>
      </c>
      <c r="K62" s="4">
        <f t="shared" si="23"/>
        <v>0</v>
      </c>
      <c r="L62" s="32" t="s">
        <v>10</v>
      </c>
      <c r="M62" s="7"/>
      <c r="N62" s="16">
        <f t="shared" ref="N62:N68" si="24">+E62/65</f>
        <v>13.292307692307693</v>
      </c>
      <c r="O62" s="50"/>
    </row>
    <row r="63" spans="1:15" ht="18.75" x14ac:dyDescent="0.25">
      <c r="A63" s="50"/>
      <c r="B63" s="7"/>
      <c r="C63" s="9" t="s">
        <v>12</v>
      </c>
      <c r="D63" s="3">
        <f t="shared" ref="D63" si="25">+D46+D29+D12</f>
        <v>1297</v>
      </c>
      <c r="E63" s="4">
        <f t="shared" si="15"/>
        <v>391</v>
      </c>
      <c r="F63" s="6">
        <f t="shared" si="20"/>
        <v>0.30146491904394757</v>
      </c>
      <c r="G63" s="3">
        <f t="shared" ref="G63:H63" si="26">+G46+G29+G12</f>
        <v>424</v>
      </c>
      <c r="H63" s="15">
        <f t="shared" si="26"/>
        <v>5644929.0999999996</v>
      </c>
      <c r="I63" s="5">
        <f t="shared" si="22"/>
        <v>402800</v>
      </c>
      <c r="J63" s="4">
        <f t="shared" ref="J63:K63" si="27">+J46+J29+J12</f>
        <v>0</v>
      </c>
      <c r="K63" s="4">
        <f t="shared" si="27"/>
        <v>0</v>
      </c>
      <c r="L63" s="32" t="s">
        <v>10</v>
      </c>
      <c r="M63" s="7"/>
      <c r="N63" s="16">
        <f t="shared" si="24"/>
        <v>6.0153846153846153</v>
      </c>
      <c r="O63" s="50"/>
    </row>
    <row r="64" spans="1:15" ht="18.75" x14ac:dyDescent="0.25">
      <c r="A64" s="50"/>
      <c r="B64" s="7"/>
      <c r="C64" s="9" t="s">
        <v>13</v>
      </c>
      <c r="D64" s="3">
        <f t="shared" ref="D64" si="28">+D47+D30+D13</f>
        <v>216</v>
      </c>
      <c r="E64" s="4">
        <f t="shared" si="15"/>
        <v>65</v>
      </c>
      <c r="F64" s="6">
        <f t="shared" si="20"/>
        <v>0.30092592592592593</v>
      </c>
      <c r="G64" s="3">
        <f t="shared" ref="G64:H64" si="29">+G47+G30+G13</f>
        <v>96</v>
      </c>
      <c r="H64" s="15">
        <f t="shared" si="29"/>
        <v>1237191.17</v>
      </c>
      <c r="I64" s="5">
        <f t="shared" si="22"/>
        <v>91200</v>
      </c>
      <c r="J64" s="4">
        <f t="shared" ref="J64:K64" si="30">+J47+J30+J13</f>
        <v>71</v>
      </c>
      <c r="K64" s="4">
        <f t="shared" si="30"/>
        <v>0</v>
      </c>
      <c r="L64" s="32">
        <f t="shared" si="18"/>
        <v>0</v>
      </c>
      <c r="M64" s="7"/>
      <c r="N64" s="16">
        <f t="shared" si="24"/>
        <v>1</v>
      </c>
      <c r="O64" s="50"/>
    </row>
    <row r="65" spans="1:15" ht="18.75" x14ac:dyDescent="0.25">
      <c r="A65" s="50"/>
      <c r="B65" s="7"/>
      <c r="C65" s="9" t="s">
        <v>14</v>
      </c>
      <c r="D65" s="3">
        <f t="shared" ref="D65" si="31">+D48+D31+D14</f>
        <v>1106</v>
      </c>
      <c r="E65" s="4">
        <f t="shared" si="15"/>
        <v>715</v>
      </c>
      <c r="F65" s="6">
        <f t="shared" ref="F65:F69" si="32">+E65/D65</f>
        <v>0.64647377938517181</v>
      </c>
      <c r="G65" s="3">
        <f t="shared" ref="G65:H65" si="33">+G48+G31+G14</f>
        <v>400</v>
      </c>
      <c r="H65" s="15">
        <f t="shared" si="33"/>
        <v>3817950.71</v>
      </c>
      <c r="I65" s="5">
        <f t="shared" si="22"/>
        <v>380000</v>
      </c>
      <c r="J65" s="4">
        <f t="shared" ref="J65:K65" si="34">+J48+J31+J14</f>
        <v>99</v>
      </c>
      <c r="K65" s="4">
        <f t="shared" si="34"/>
        <v>10</v>
      </c>
      <c r="L65" s="32">
        <f t="shared" si="18"/>
        <v>0.10101010101010101</v>
      </c>
      <c r="M65" s="7"/>
      <c r="N65" s="16">
        <f t="shared" si="24"/>
        <v>11</v>
      </c>
      <c r="O65" s="50"/>
    </row>
    <row r="66" spans="1:15" ht="18.75" x14ac:dyDescent="0.25">
      <c r="A66" s="50"/>
      <c r="B66" s="7"/>
      <c r="C66" s="9" t="s">
        <v>15</v>
      </c>
      <c r="D66" s="3">
        <f t="shared" ref="D66" si="35">+D49+D32+D15</f>
        <v>1836</v>
      </c>
      <c r="E66" s="4">
        <f t="shared" si="15"/>
        <v>779</v>
      </c>
      <c r="F66" s="6">
        <f t="shared" si="32"/>
        <v>0.42429193899782136</v>
      </c>
      <c r="G66" s="3">
        <f t="shared" ref="G66:H66" si="36">+G49+G32+G15</f>
        <v>772</v>
      </c>
      <c r="H66" s="15">
        <f t="shared" si="36"/>
        <v>9794968.3599999994</v>
      </c>
      <c r="I66" s="5">
        <f t="shared" si="22"/>
        <v>733400</v>
      </c>
      <c r="J66" s="4">
        <f t="shared" ref="J66:K66" si="37">+J49+J32+J15</f>
        <v>0</v>
      </c>
      <c r="K66" s="4">
        <f t="shared" si="37"/>
        <v>0</v>
      </c>
      <c r="L66" s="32" t="s">
        <v>10</v>
      </c>
      <c r="M66" s="7"/>
      <c r="N66" s="16">
        <f t="shared" si="24"/>
        <v>11.984615384615385</v>
      </c>
      <c r="O66" s="50"/>
    </row>
    <row r="67" spans="1:15" ht="18.75" x14ac:dyDescent="0.25">
      <c r="A67" s="50"/>
      <c r="B67" s="7"/>
      <c r="C67" s="9" t="s">
        <v>16</v>
      </c>
      <c r="D67" s="3">
        <f t="shared" ref="D67" si="38">+D50+D33+D16</f>
        <v>2811</v>
      </c>
      <c r="E67" s="4">
        <f t="shared" si="15"/>
        <v>1277</v>
      </c>
      <c r="F67" s="6">
        <f t="shared" si="32"/>
        <v>0.45428673070081821</v>
      </c>
      <c r="G67" s="3">
        <f t="shared" ref="G67:H67" si="39">+G50+G33+G16</f>
        <v>1110</v>
      </c>
      <c r="H67" s="15">
        <f t="shared" si="39"/>
        <v>7616614.8399999999</v>
      </c>
      <c r="I67" s="5">
        <f t="shared" si="22"/>
        <v>1054500</v>
      </c>
      <c r="J67" s="4">
        <f t="shared" ref="J67:K67" si="40">+J50+J33+J16</f>
        <v>151</v>
      </c>
      <c r="K67" s="4">
        <f t="shared" si="40"/>
        <v>22</v>
      </c>
      <c r="L67" s="32">
        <f t="shared" si="18"/>
        <v>0.14569536423841059</v>
      </c>
      <c r="M67" s="7"/>
      <c r="N67" s="16">
        <f t="shared" si="24"/>
        <v>19.646153846153847</v>
      </c>
      <c r="O67" s="50"/>
    </row>
    <row r="68" spans="1:15" ht="18.75" x14ac:dyDescent="0.25">
      <c r="A68" s="50"/>
      <c r="B68" s="7"/>
      <c r="C68" s="9" t="s">
        <v>17</v>
      </c>
      <c r="D68" s="3">
        <f t="shared" ref="D68" si="41">+D51+D34+D17</f>
        <v>2217</v>
      </c>
      <c r="E68" s="4">
        <f t="shared" si="15"/>
        <v>1235</v>
      </c>
      <c r="F68" s="6">
        <f t="shared" si="32"/>
        <v>0.55705908885881827</v>
      </c>
      <c r="G68" s="3">
        <f t="shared" ref="G68:H68" si="42">+G51+G34+G17</f>
        <v>806</v>
      </c>
      <c r="H68" s="15">
        <f t="shared" si="42"/>
        <v>9374283.3900000006</v>
      </c>
      <c r="I68" s="5">
        <f t="shared" si="22"/>
        <v>765700</v>
      </c>
      <c r="J68" s="4">
        <f t="shared" ref="J68:K68" si="43">+J51+J34+J17</f>
        <v>296</v>
      </c>
      <c r="K68" s="4">
        <f t="shared" si="43"/>
        <v>50</v>
      </c>
      <c r="L68" s="32">
        <f t="shared" ref="L68:L69" si="44">+K68/J68</f>
        <v>0.16891891891891891</v>
      </c>
      <c r="M68" s="7"/>
      <c r="N68" s="16">
        <f t="shared" si="24"/>
        <v>19</v>
      </c>
      <c r="O68" s="50"/>
    </row>
    <row r="69" spans="1:15" ht="23.25" x14ac:dyDescent="0.25">
      <c r="A69" s="50"/>
      <c r="B69" s="7"/>
      <c r="C69" s="10" t="s">
        <v>18</v>
      </c>
      <c r="D69" s="11">
        <f>SUM(D61:D68)</f>
        <v>13032</v>
      </c>
      <c r="E69" s="12">
        <f>SUM(E61:E68)</f>
        <v>5728</v>
      </c>
      <c r="F69" s="13">
        <f t="shared" si="32"/>
        <v>0.43953345610804173</v>
      </c>
      <c r="G69" s="11">
        <f>SUM(G61:G68)</f>
        <v>4366</v>
      </c>
      <c r="H69" s="14">
        <f>SUM(H61:H68)</f>
        <v>44187686.310000002</v>
      </c>
      <c r="I69" s="14">
        <f>SUM(I61:I68)</f>
        <v>4147700</v>
      </c>
      <c r="J69" s="37">
        <f>SUM(J61:J68)</f>
        <v>637</v>
      </c>
      <c r="K69" s="37">
        <f>SUM(K61:K68)</f>
        <v>82</v>
      </c>
      <c r="L69" s="38">
        <f t="shared" si="44"/>
        <v>0.12872841444270017</v>
      </c>
      <c r="M69" s="7"/>
      <c r="N69" s="17">
        <f>+AVERAGE(N61:N68)</f>
        <v>11.015384615384615</v>
      </c>
      <c r="O69" s="50"/>
    </row>
    <row r="70" spans="1:15" ht="6.75" customHeight="1" x14ac:dyDescent="0.25">
      <c r="A70" s="5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50"/>
    </row>
    <row r="71" spans="1:15" x14ac:dyDescent="0.25">
      <c r="A71" s="50"/>
      <c r="O71" s="50"/>
    </row>
    <row r="72" spans="1:15" ht="6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</row>
  </sheetData>
  <mergeCells count="17">
    <mergeCell ref="C23:C24"/>
    <mergeCell ref="D23:F23"/>
    <mergeCell ref="G23:I23"/>
    <mergeCell ref="J23:L23"/>
    <mergeCell ref="D2:I3"/>
    <mergeCell ref="D6:F6"/>
    <mergeCell ref="G6:I6"/>
    <mergeCell ref="J6:L6"/>
    <mergeCell ref="C6:C7"/>
    <mergeCell ref="C40:C41"/>
    <mergeCell ref="D40:F40"/>
    <mergeCell ref="G40:I40"/>
    <mergeCell ref="J40:L40"/>
    <mergeCell ref="C57:C58"/>
    <mergeCell ref="D57:F57"/>
    <mergeCell ref="G57:I57"/>
    <mergeCell ref="J57:L57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showGridLines="0" topLeftCell="E58" zoomScale="90" zoomScaleNormal="90" workbookViewId="0">
      <selection activeCell="N64" activeCellId="1" sqref="C64:C72 N64:N72"/>
    </sheetView>
  </sheetViews>
  <sheetFormatPr baseColWidth="10" defaultRowHeight="15" x14ac:dyDescent="0.25"/>
  <cols>
    <col min="1" max="1" width="1" style="40" customWidth="1"/>
    <col min="2" max="2" width="0.85546875" style="40" customWidth="1"/>
    <col min="3" max="3" width="34.28515625" style="40" customWidth="1"/>
    <col min="4" max="5" width="14.28515625" style="40" bestFit="1" customWidth="1"/>
    <col min="6" max="6" width="14.28515625" style="40" customWidth="1"/>
    <col min="7" max="7" width="11" style="40" bestFit="1" customWidth="1"/>
    <col min="8" max="8" width="21.140625" style="40" bestFit="1" customWidth="1"/>
    <col min="9" max="9" width="20.140625" style="40" bestFit="1" customWidth="1"/>
    <col min="10" max="10" width="13.5703125" style="40" bestFit="1" customWidth="1"/>
    <col min="11" max="11" width="19.85546875" style="40" bestFit="1" customWidth="1"/>
    <col min="12" max="12" width="11" style="40" bestFit="1" customWidth="1"/>
    <col min="13" max="13" width="1" style="40" customWidth="1"/>
    <col min="14" max="14" width="20.140625" style="40" bestFit="1" customWidth="1"/>
    <col min="15" max="15" width="0.85546875" style="40" customWidth="1"/>
    <col min="16" max="16384" width="11.42578125" style="40"/>
  </cols>
  <sheetData>
    <row r="2" spans="1:15" ht="15" customHeight="1" x14ac:dyDescent="0.25">
      <c r="D2" s="68" t="s">
        <v>72</v>
      </c>
      <c r="E2" s="68"/>
      <c r="F2" s="68"/>
      <c r="G2" s="68"/>
      <c r="H2" s="68"/>
      <c r="I2" s="68"/>
    </row>
    <row r="3" spans="1:15" ht="15" customHeight="1" x14ac:dyDescent="0.25">
      <c r="D3" s="68"/>
      <c r="E3" s="68"/>
      <c r="F3" s="68"/>
      <c r="G3" s="68"/>
      <c r="H3" s="68"/>
      <c r="I3" s="68"/>
    </row>
    <row r="5" spans="1:15" ht="15.75" x14ac:dyDescent="0.25">
      <c r="C5" s="41" t="s">
        <v>47</v>
      </c>
    </row>
    <row r="6" spans="1:15" ht="15.75" x14ac:dyDescent="0.25">
      <c r="A6" s="42"/>
      <c r="C6" s="70" t="s">
        <v>76</v>
      </c>
      <c r="D6" s="69" t="s">
        <v>74</v>
      </c>
      <c r="E6" s="69"/>
      <c r="F6" s="69"/>
      <c r="G6" s="69" t="s">
        <v>75</v>
      </c>
      <c r="H6" s="69"/>
      <c r="I6" s="69"/>
      <c r="J6" s="69" t="s">
        <v>73</v>
      </c>
      <c r="K6" s="69"/>
      <c r="L6" s="69"/>
      <c r="N6" s="43" t="s">
        <v>78</v>
      </c>
      <c r="O6" s="42"/>
    </row>
    <row r="7" spans="1:15" ht="6" customHeight="1" x14ac:dyDescent="0.25">
      <c r="A7" s="42"/>
      <c r="C7" s="71"/>
      <c r="D7" s="44"/>
      <c r="E7" s="44"/>
      <c r="F7" s="45"/>
      <c r="G7" s="45"/>
      <c r="H7" s="45"/>
      <c r="I7" s="45"/>
      <c r="J7" s="44"/>
      <c r="K7" s="44"/>
      <c r="L7" s="44"/>
      <c r="M7" s="44"/>
      <c r="N7" s="46"/>
      <c r="O7" s="42"/>
    </row>
    <row r="8" spans="1:15" ht="18.75" x14ac:dyDescent="0.25">
      <c r="A8" s="42"/>
      <c r="B8" s="44"/>
      <c r="C8" s="8"/>
      <c r="D8" s="47"/>
      <c r="E8" s="48"/>
      <c r="F8" s="21" t="s">
        <v>0</v>
      </c>
      <c r="G8" s="33"/>
      <c r="H8" s="30" t="s">
        <v>1</v>
      </c>
      <c r="I8" s="21" t="s">
        <v>1</v>
      </c>
      <c r="J8" s="30"/>
      <c r="K8" s="30"/>
      <c r="L8" s="21" t="s">
        <v>0</v>
      </c>
      <c r="M8" s="44"/>
      <c r="N8" s="21" t="s">
        <v>19</v>
      </c>
      <c r="O8" s="42"/>
    </row>
    <row r="9" spans="1:15" ht="30" x14ac:dyDescent="0.25">
      <c r="A9" s="42"/>
      <c r="B9" s="44"/>
      <c r="C9" s="1" t="s">
        <v>2</v>
      </c>
      <c r="D9" s="34" t="s">
        <v>3</v>
      </c>
      <c r="E9" s="2" t="s">
        <v>4</v>
      </c>
      <c r="F9" s="20" t="s">
        <v>5</v>
      </c>
      <c r="G9" s="34" t="s">
        <v>6</v>
      </c>
      <c r="H9" s="2" t="s">
        <v>7</v>
      </c>
      <c r="I9" s="20" t="s">
        <v>8</v>
      </c>
      <c r="J9" s="34" t="s">
        <v>66</v>
      </c>
      <c r="K9" s="2" t="s">
        <v>67</v>
      </c>
      <c r="L9" s="20" t="s">
        <v>68</v>
      </c>
      <c r="M9" s="44"/>
      <c r="N9" s="20" t="s">
        <v>20</v>
      </c>
      <c r="O9" s="42"/>
    </row>
    <row r="10" spans="1:15" ht="18.75" x14ac:dyDescent="0.25">
      <c r="A10" s="42"/>
      <c r="B10" s="44"/>
      <c r="C10" s="9" t="s">
        <v>21</v>
      </c>
      <c r="D10" s="3">
        <v>0</v>
      </c>
      <c r="E10" s="4">
        <v>0</v>
      </c>
      <c r="F10" s="6" t="s">
        <v>10</v>
      </c>
      <c r="G10" s="3">
        <v>121</v>
      </c>
      <c r="H10" s="15">
        <v>1642811.11</v>
      </c>
      <c r="I10" s="5">
        <f t="shared" ref="I10:I18" si="0">+G10*950</f>
        <v>114950</v>
      </c>
      <c r="J10" s="4">
        <v>0</v>
      </c>
      <c r="K10" s="4">
        <v>0</v>
      </c>
      <c r="L10" s="32" t="s">
        <v>10</v>
      </c>
      <c r="M10" s="44"/>
      <c r="N10" s="16">
        <f t="shared" ref="N10:N18" si="1">+E10/23</f>
        <v>0</v>
      </c>
      <c r="O10" s="42"/>
    </row>
    <row r="11" spans="1:15" ht="18.75" x14ac:dyDescent="0.25">
      <c r="A11" s="42"/>
      <c r="B11" s="44"/>
      <c r="C11" s="9" t="s">
        <v>22</v>
      </c>
      <c r="D11" s="3">
        <v>83</v>
      </c>
      <c r="E11" s="4">
        <v>0</v>
      </c>
      <c r="F11" s="6">
        <f t="shared" ref="F11:F19" si="2">+E11/D11</f>
        <v>0</v>
      </c>
      <c r="G11" s="3">
        <v>0</v>
      </c>
      <c r="H11" s="15">
        <v>0</v>
      </c>
      <c r="I11" s="5">
        <f t="shared" si="0"/>
        <v>0</v>
      </c>
      <c r="J11" s="4">
        <v>0</v>
      </c>
      <c r="K11" s="4">
        <v>0</v>
      </c>
      <c r="L11" s="32" t="s">
        <v>10</v>
      </c>
      <c r="M11" s="44"/>
      <c r="N11" s="16">
        <f t="shared" si="1"/>
        <v>0</v>
      </c>
      <c r="O11" s="42"/>
    </row>
    <row r="12" spans="1:15" ht="18.75" x14ac:dyDescent="0.25">
      <c r="A12" s="42"/>
      <c r="B12" s="44"/>
      <c r="C12" s="9" t="s">
        <v>23</v>
      </c>
      <c r="D12" s="3">
        <v>0</v>
      </c>
      <c r="E12" s="4">
        <v>0</v>
      </c>
      <c r="F12" s="6" t="s">
        <v>10</v>
      </c>
      <c r="G12" s="3">
        <v>390</v>
      </c>
      <c r="H12" s="15">
        <v>6908178.4699999997</v>
      </c>
      <c r="I12" s="5">
        <f t="shared" si="0"/>
        <v>370500</v>
      </c>
      <c r="J12" s="4">
        <v>0</v>
      </c>
      <c r="K12" s="4">
        <v>0</v>
      </c>
      <c r="L12" s="32" t="s">
        <v>10</v>
      </c>
      <c r="M12" s="44"/>
      <c r="N12" s="16">
        <f t="shared" si="1"/>
        <v>0</v>
      </c>
      <c r="O12" s="42"/>
    </row>
    <row r="13" spans="1:15" ht="18.75" x14ac:dyDescent="0.25">
      <c r="A13" s="42"/>
      <c r="B13" s="44"/>
      <c r="C13" s="9" t="s">
        <v>24</v>
      </c>
      <c r="D13" s="3">
        <v>68</v>
      </c>
      <c r="E13" s="4">
        <v>68</v>
      </c>
      <c r="F13" s="6">
        <f t="shared" si="2"/>
        <v>1</v>
      </c>
      <c r="G13" s="3">
        <v>0</v>
      </c>
      <c r="H13" s="15">
        <v>0</v>
      </c>
      <c r="I13" s="5">
        <f t="shared" si="0"/>
        <v>0</v>
      </c>
      <c r="J13" s="4">
        <v>0</v>
      </c>
      <c r="K13" s="4">
        <v>0</v>
      </c>
      <c r="L13" s="32" t="s">
        <v>10</v>
      </c>
      <c r="M13" s="44"/>
      <c r="N13" s="16">
        <f t="shared" si="1"/>
        <v>2.9565217391304346</v>
      </c>
      <c r="O13" s="42"/>
    </row>
    <row r="14" spans="1:15" ht="18.75" x14ac:dyDescent="0.25">
      <c r="A14" s="42"/>
      <c r="B14" s="44"/>
      <c r="C14" s="9" t="s">
        <v>25</v>
      </c>
      <c r="D14" s="3">
        <v>37</v>
      </c>
      <c r="E14" s="4">
        <v>19</v>
      </c>
      <c r="F14" s="6">
        <f t="shared" si="2"/>
        <v>0.51351351351351349</v>
      </c>
      <c r="G14" s="3">
        <v>14</v>
      </c>
      <c r="H14" s="15">
        <v>272714.40999999997</v>
      </c>
      <c r="I14" s="5">
        <f t="shared" si="0"/>
        <v>13300</v>
      </c>
      <c r="J14" s="4">
        <v>0</v>
      </c>
      <c r="K14" s="4">
        <v>0</v>
      </c>
      <c r="L14" s="32" t="s">
        <v>10</v>
      </c>
      <c r="M14" s="44"/>
      <c r="N14" s="16">
        <f t="shared" si="1"/>
        <v>0.82608695652173914</v>
      </c>
      <c r="O14" s="42"/>
    </row>
    <row r="15" spans="1:15" ht="18.75" x14ac:dyDescent="0.25">
      <c r="A15" s="42"/>
      <c r="B15" s="44"/>
      <c r="C15" s="9" t="s">
        <v>26</v>
      </c>
      <c r="D15" s="3">
        <v>298</v>
      </c>
      <c r="E15" s="4">
        <v>178</v>
      </c>
      <c r="F15" s="6">
        <f t="shared" si="2"/>
        <v>0.59731543624161076</v>
      </c>
      <c r="G15" s="3">
        <v>184</v>
      </c>
      <c r="H15" s="15">
        <v>2320270.08</v>
      </c>
      <c r="I15" s="5">
        <f t="shared" si="0"/>
        <v>174800</v>
      </c>
      <c r="J15" s="4">
        <v>3</v>
      </c>
      <c r="K15" s="4">
        <v>0</v>
      </c>
      <c r="L15" s="32">
        <f>+K15/J15</f>
        <v>0</v>
      </c>
      <c r="M15" s="44"/>
      <c r="N15" s="16">
        <f t="shared" si="1"/>
        <v>7.7391304347826084</v>
      </c>
      <c r="O15" s="42"/>
    </row>
    <row r="16" spans="1:15" ht="18.75" x14ac:dyDescent="0.25">
      <c r="A16" s="42"/>
      <c r="B16" s="44"/>
      <c r="C16" s="9" t="s">
        <v>27</v>
      </c>
      <c r="D16" s="3">
        <v>522</v>
      </c>
      <c r="E16" s="4">
        <v>282</v>
      </c>
      <c r="F16" s="6">
        <f t="shared" si="2"/>
        <v>0.54022988505747127</v>
      </c>
      <c r="G16" s="3">
        <v>315</v>
      </c>
      <c r="H16" s="15">
        <v>2909017.67</v>
      </c>
      <c r="I16" s="5">
        <f t="shared" si="0"/>
        <v>299250</v>
      </c>
      <c r="J16" s="4">
        <v>0</v>
      </c>
      <c r="K16" s="4">
        <v>0</v>
      </c>
      <c r="L16" s="32" t="s">
        <v>10</v>
      </c>
      <c r="M16" s="44"/>
      <c r="N16" s="16">
        <f t="shared" si="1"/>
        <v>12.260869565217391</v>
      </c>
      <c r="O16" s="42"/>
    </row>
    <row r="17" spans="1:15" ht="18.75" x14ac:dyDescent="0.25">
      <c r="A17" s="42"/>
      <c r="B17" s="44"/>
      <c r="C17" s="9" t="s">
        <v>28</v>
      </c>
      <c r="D17" s="3">
        <v>0</v>
      </c>
      <c r="E17" s="4">
        <v>0</v>
      </c>
      <c r="F17" s="6" t="s">
        <v>10</v>
      </c>
      <c r="G17" s="3">
        <v>0</v>
      </c>
      <c r="H17" s="15">
        <v>0</v>
      </c>
      <c r="I17" s="5">
        <f t="shared" si="0"/>
        <v>0</v>
      </c>
      <c r="J17" s="4">
        <v>0</v>
      </c>
      <c r="K17" s="4">
        <v>0</v>
      </c>
      <c r="L17" s="32" t="s">
        <v>10</v>
      </c>
      <c r="M17" s="44"/>
      <c r="N17" s="16">
        <f t="shared" si="1"/>
        <v>0</v>
      </c>
      <c r="O17" s="42"/>
    </row>
    <row r="18" spans="1:15" ht="18.75" x14ac:dyDescent="0.25">
      <c r="A18" s="42"/>
      <c r="B18" s="44"/>
      <c r="C18" s="9" t="s">
        <v>29</v>
      </c>
      <c r="D18" s="3">
        <v>648</v>
      </c>
      <c r="E18" s="4">
        <v>156</v>
      </c>
      <c r="F18" s="6">
        <f t="shared" si="2"/>
        <v>0.24074074074074073</v>
      </c>
      <c r="G18" s="3">
        <v>197</v>
      </c>
      <c r="H18" s="15">
        <v>2045437.07</v>
      </c>
      <c r="I18" s="5">
        <f t="shared" si="0"/>
        <v>187150</v>
      </c>
      <c r="J18" s="4">
        <v>0</v>
      </c>
      <c r="K18" s="4">
        <v>0</v>
      </c>
      <c r="L18" s="32" t="s">
        <v>10</v>
      </c>
      <c r="M18" s="44"/>
      <c r="N18" s="16">
        <f t="shared" si="1"/>
        <v>6.7826086956521738</v>
      </c>
      <c r="O18" s="42"/>
    </row>
    <row r="19" spans="1:15" ht="23.25" x14ac:dyDescent="0.25">
      <c r="A19" s="42"/>
      <c r="B19" s="44"/>
      <c r="C19" s="10" t="s">
        <v>18</v>
      </c>
      <c r="D19" s="11">
        <f>SUM(D10:D18)</f>
        <v>1656</v>
      </c>
      <c r="E19" s="12">
        <f>SUM(E10:E18)</f>
        <v>703</v>
      </c>
      <c r="F19" s="13">
        <f t="shared" si="2"/>
        <v>0.42451690821256038</v>
      </c>
      <c r="G19" s="11">
        <f>SUM(G10:G18)</f>
        <v>1221</v>
      </c>
      <c r="H19" s="14">
        <f>SUM(H10:H18)</f>
        <v>16098428.810000001</v>
      </c>
      <c r="I19" s="14">
        <f>SUM(I10:I18)</f>
        <v>1159950</v>
      </c>
      <c r="J19" s="37">
        <f>SUM(J10:J18)</f>
        <v>3</v>
      </c>
      <c r="K19" s="37">
        <f>SUM(K10:K18)</f>
        <v>0</v>
      </c>
      <c r="L19" s="38">
        <f t="shared" ref="L19" si="3">+K19/J19</f>
        <v>0</v>
      </c>
      <c r="M19" s="44"/>
      <c r="N19" s="17">
        <f>+AVERAGE(N10:N18)</f>
        <v>3.3961352657004826</v>
      </c>
      <c r="O19" s="42"/>
    </row>
    <row r="20" spans="1:15" ht="6.75" customHeight="1" x14ac:dyDescent="0.25">
      <c r="A20" s="42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2"/>
    </row>
    <row r="24" spans="1:15" ht="15.75" x14ac:dyDescent="0.25">
      <c r="A24" s="42"/>
      <c r="C24" s="70" t="s">
        <v>77</v>
      </c>
      <c r="D24" s="69" t="s">
        <v>74</v>
      </c>
      <c r="E24" s="69"/>
      <c r="F24" s="69"/>
      <c r="G24" s="69" t="s">
        <v>75</v>
      </c>
      <c r="H24" s="69"/>
      <c r="I24" s="69"/>
      <c r="J24" s="69" t="s">
        <v>73</v>
      </c>
      <c r="K24" s="69"/>
      <c r="L24" s="69"/>
      <c r="N24" s="43" t="s">
        <v>79</v>
      </c>
      <c r="O24" s="42"/>
    </row>
    <row r="25" spans="1:15" ht="6" customHeight="1" x14ac:dyDescent="0.25">
      <c r="A25" s="42"/>
      <c r="C25" s="70"/>
      <c r="D25" s="44"/>
      <c r="E25" s="44"/>
      <c r="F25" s="45"/>
      <c r="G25" s="45"/>
      <c r="H25" s="45"/>
      <c r="I25" s="45"/>
      <c r="J25" s="44"/>
      <c r="K25" s="44"/>
      <c r="L25" s="44"/>
      <c r="M25" s="44"/>
      <c r="N25" s="46"/>
      <c r="O25" s="42"/>
    </row>
    <row r="26" spans="1:15" ht="18.75" x14ac:dyDescent="0.25">
      <c r="A26" s="42"/>
      <c r="B26" s="44"/>
      <c r="C26" s="8"/>
      <c r="D26" s="47"/>
      <c r="E26" s="48"/>
      <c r="F26" s="21" t="s">
        <v>0</v>
      </c>
      <c r="G26" s="33"/>
      <c r="H26" s="30" t="s">
        <v>1</v>
      </c>
      <c r="I26" s="21" t="s">
        <v>1</v>
      </c>
      <c r="J26" s="30"/>
      <c r="K26" s="30"/>
      <c r="L26" s="21" t="s">
        <v>0</v>
      </c>
      <c r="M26" s="44"/>
      <c r="N26" s="21" t="s">
        <v>19</v>
      </c>
      <c r="O26" s="42"/>
    </row>
    <row r="27" spans="1:15" ht="30" x14ac:dyDescent="0.25">
      <c r="A27" s="42"/>
      <c r="B27" s="44"/>
      <c r="C27" s="1" t="s">
        <v>2</v>
      </c>
      <c r="D27" s="34" t="s">
        <v>3</v>
      </c>
      <c r="E27" s="2" t="s">
        <v>4</v>
      </c>
      <c r="F27" s="20" t="s">
        <v>5</v>
      </c>
      <c r="G27" s="34" t="s">
        <v>6</v>
      </c>
      <c r="H27" s="2" t="s">
        <v>7</v>
      </c>
      <c r="I27" s="20" t="s">
        <v>8</v>
      </c>
      <c r="J27" s="34" t="s">
        <v>66</v>
      </c>
      <c r="K27" s="2" t="s">
        <v>67</v>
      </c>
      <c r="L27" s="20" t="s">
        <v>68</v>
      </c>
      <c r="M27" s="44"/>
      <c r="N27" s="20" t="s">
        <v>20</v>
      </c>
      <c r="O27" s="42"/>
    </row>
    <row r="28" spans="1:15" ht="18.75" x14ac:dyDescent="0.25">
      <c r="A28" s="42"/>
      <c r="B28" s="44"/>
      <c r="C28" s="9" t="s">
        <v>21</v>
      </c>
      <c r="D28" s="3">
        <v>773</v>
      </c>
      <c r="E28" s="4">
        <v>700</v>
      </c>
      <c r="F28" s="6">
        <f>+E28/D28</f>
        <v>0.90556274256144886</v>
      </c>
      <c r="G28" s="3">
        <v>421</v>
      </c>
      <c r="H28" s="15">
        <v>5793671.6299999999</v>
      </c>
      <c r="I28" s="5">
        <f t="shared" ref="I28:I36" si="4">+G28*950</f>
        <v>399950</v>
      </c>
      <c r="J28" s="4">
        <v>0</v>
      </c>
      <c r="K28" s="4">
        <v>0</v>
      </c>
      <c r="L28" s="32" t="s">
        <v>10</v>
      </c>
      <c r="M28" s="44"/>
      <c r="N28" s="16">
        <f t="shared" ref="N28:N36" si="5">+E28/20</f>
        <v>35</v>
      </c>
      <c r="O28" s="42"/>
    </row>
    <row r="29" spans="1:15" ht="18.75" x14ac:dyDescent="0.25">
      <c r="A29" s="42"/>
      <c r="B29" s="44"/>
      <c r="C29" s="9" t="s">
        <v>22</v>
      </c>
      <c r="D29" s="3">
        <v>1103</v>
      </c>
      <c r="E29" s="4">
        <v>785</v>
      </c>
      <c r="F29" s="6">
        <f t="shared" ref="F29:F37" si="6">+E29/D29</f>
        <v>0.71169537624660018</v>
      </c>
      <c r="G29" s="3">
        <v>429</v>
      </c>
      <c r="H29" s="15">
        <v>6489220.5599999996</v>
      </c>
      <c r="I29" s="5">
        <f t="shared" si="4"/>
        <v>407550</v>
      </c>
      <c r="J29" s="4">
        <v>0</v>
      </c>
      <c r="K29" s="4">
        <v>0</v>
      </c>
      <c r="L29" s="32" t="s">
        <v>10</v>
      </c>
      <c r="M29" s="44"/>
      <c r="N29" s="16">
        <f t="shared" si="5"/>
        <v>39.25</v>
      </c>
      <c r="O29" s="42"/>
    </row>
    <row r="30" spans="1:15" ht="18.75" x14ac:dyDescent="0.25">
      <c r="A30" s="42"/>
      <c r="B30" s="44"/>
      <c r="C30" s="9" t="s">
        <v>23</v>
      </c>
      <c r="D30" s="3">
        <v>396</v>
      </c>
      <c r="E30" s="4">
        <v>394</v>
      </c>
      <c r="F30" s="6">
        <f t="shared" si="6"/>
        <v>0.99494949494949492</v>
      </c>
      <c r="G30" s="3">
        <v>429</v>
      </c>
      <c r="H30" s="15">
        <v>8336643.6200000001</v>
      </c>
      <c r="I30" s="5">
        <f t="shared" si="4"/>
        <v>407550</v>
      </c>
      <c r="J30" s="4">
        <v>0</v>
      </c>
      <c r="K30" s="4">
        <v>0</v>
      </c>
      <c r="L30" s="32" t="s">
        <v>10</v>
      </c>
      <c r="M30" s="44"/>
      <c r="N30" s="16">
        <f t="shared" si="5"/>
        <v>19.7</v>
      </c>
      <c r="O30" s="42"/>
    </row>
    <row r="31" spans="1:15" ht="18.75" x14ac:dyDescent="0.25">
      <c r="A31" s="42"/>
      <c r="B31" s="44"/>
      <c r="C31" s="9" t="s">
        <v>24</v>
      </c>
      <c r="D31" s="3">
        <v>622</v>
      </c>
      <c r="E31" s="4">
        <v>581</v>
      </c>
      <c r="F31" s="6">
        <f t="shared" si="6"/>
        <v>0.93408360128617363</v>
      </c>
      <c r="G31" s="3">
        <v>501</v>
      </c>
      <c r="H31" s="15">
        <v>5182532.1900000004</v>
      </c>
      <c r="I31" s="5">
        <f t="shared" si="4"/>
        <v>475950</v>
      </c>
      <c r="J31" s="4">
        <v>0</v>
      </c>
      <c r="K31" s="4">
        <v>0</v>
      </c>
      <c r="L31" s="32" t="s">
        <v>10</v>
      </c>
      <c r="M31" s="44"/>
      <c r="N31" s="16">
        <f t="shared" si="5"/>
        <v>29.05</v>
      </c>
      <c r="O31" s="42"/>
    </row>
    <row r="32" spans="1:15" ht="18.75" x14ac:dyDescent="0.25">
      <c r="A32" s="42"/>
      <c r="B32" s="44"/>
      <c r="C32" s="9" t="s">
        <v>25</v>
      </c>
      <c r="D32" s="3">
        <v>358</v>
      </c>
      <c r="E32" s="4">
        <v>241</v>
      </c>
      <c r="F32" s="6">
        <f t="shared" si="6"/>
        <v>0.67318435754189943</v>
      </c>
      <c r="G32" s="3">
        <v>266</v>
      </c>
      <c r="H32" s="15">
        <v>6320457.8499999996</v>
      </c>
      <c r="I32" s="5">
        <f t="shared" si="4"/>
        <v>252700</v>
      </c>
      <c r="J32" s="4">
        <v>0</v>
      </c>
      <c r="K32" s="4">
        <v>0</v>
      </c>
      <c r="L32" s="32" t="s">
        <v>10</v>
      </c>
      <c r="M32" s="44"/>
      <c r="N32" s="16">
        <f t="shared" si="5"/>
        <v>12.05</v>
      </c>
      <c r="O32" s="42"/>
    </row>
    <row r="33" spans="1:15" ht="18.75" x14ac:dyDescent="0.25">
      <c r="A33" s="42"/>
      <c r="B33" s="44"/>
      <c r="C33" s="9" t="s">
        <v>26</v>
      </c>
      <c r="D33" s="3">
        <v>1495</v>
      </c>
      <c r="E33" s="4">
        <v>423</v>
      </c>
      <c r="F33" s="6">
        <f t="shared" si="6"/>
        <v>0.28294314381270902</v>
      </c>
      <c r="G33" s="3">
        <v>0</v>
      </c>
      <c r="H33" s="15">
        <v>0</v>
      </c>
      <c r="I33" s="5">
        <f t="shared" si="4"/>
        <v>0</v>
      </c>
      <c r="J33" s="4">
        <v>0</v>
      </c>
      <c r="K33" s="4">
        <v>0</v>
      </c>
      <c r="L33" s="32" t="s">
        <v>10</v>
      </c>
      <c r="M33" s="44"/>
      <c r="N33" s="16">
        <f t="shared" si="5"/>
        <v>21.15</v>
      </c>
      <c r="O33" s="42"/>
    </row>
    <row r="34" spans="1:15" ht="18.75" x14ac:dyDescent="0.25">
      <c r="A34" s="42"/>
      <c r="B34" s="44"/>
      <c r="C34" s="9" t="s">
        <v>27</v>
      </c>
      <c r="D34" s="3">
        <v>768</v>
      </c>
      <c r="E34" s="4">
        <v>556</v>
      </c>
      <c r="F34" s="6">
        <f t="shared" si="6"/>
        <v>0.72395833333333337</v>
      </c>
      <c r="G34" s="3">
        <v>345</v>
      </c>
      <c r="H34" s="15">
        <v>3919678.92</v>
      </c>
      <c r="I34" s="5">
        <f t="shared" si="4"/>
        <v>327750</v>
      </c>
      <c r="J34" s="4">
        <v>0</v>
      </c>
      <c r="K34" s="4">
        <v>0</v>
      </c>
      <c r="L34" s="32" t="s">
        <v>10</v>
      </c>
      <c r="M34" s="44"/>
      <c r="N34" s="16">
        <f t="shared" si="5"/>
        <v>27.8</v>
      </c>
      <c r="O34" s="42"/>
    </row>
    <row r="35" spans="1:15" ht="18.75" x14ac:dyDescent="0.25">
      <c r="A35" s="42"/>
      <c r="B35" s="44"/>
      <c r="C35" s="9" t="s">
        <v>28</v>
      </c>
      <c r="D35" s="3">
        <v>2171</v>
      </c>
      <c r="E35" s="4">
        <v>2171</v>
      </c>
      <c r="F35" s="6">
        <f t="shared" si="6"/>
        <v>1</v>
      </c>
      <c r="G35" s="3">
        <v>1018</v>
      </c>
      <c r="H35" s="15">
        <v>8959031.9600000009</v>
      </c>
      <c r="I35" s="5">
        <f t="shared" si="4"/>
        <v>967100</v>
      </c>
      <c r="J35" s="4">
        <v>0</v>
      </c>
      <c r="K35" s="4">
        <v>0</v>
      </c>
      <c r="L35" s="32" t="s">
        <v>10</v>
      </c>
      <c r="M35" s="44"/>
      <c r="N35" s="16">
        <f t="shared" si="5"/>
        <v>108.55</v>
      </c>
      <c r="O35" s="42"/>
    </row>
    <row r="36" spans="1:15" ht="18.75" x14ac:dyDescent="0.25">
      <c r="A36" s="42"/>
      <c r="B36" s="44"/>
      <c r="C36" s="9" t="s">
        <v>29</v>
      </c>
      <c r="D36" s="3">
        <v>1115</v>
      </c>
      <c r="E36" s="4">
        <v>150</v>
      </c>
      <c r="F36" s="6">
        <f t="shared" si="6"/>
        <v>0.13452914798206278</v>
      </c>
      <c r="G36" s="3">
        <v>142</v>
      </c>
      <c r="H36" s="15">
        <v>1587311.09</v>
      </c>
      <c r="I36" s="5">
        <f t="shared" si="4"/>
        <v>134900</v>
      </c>
      <c r="J36" s="4">
        <v>0</v>
      </c>
      <c r="K36" s="4">
        <v>0</v>
      </c>
      <c r="L36" s="32" t="s">
        <v>10</v>
      </c>
      <c r="M36" s="44"/>
      <c r="N36" s="16">
        <f t="shared" si="5"/>
        <v>7.5</v>
      </c>
      <c r="O36" s="42"/>
    </row>
    <row r="37" spans="1:15" ht="23.25" x14ac:dyDescent="0.25">
      <c r="A37" s="42"/>
      <c r="B37" s="44"/>
      <c r="C37" s="10" t="s">
        <v>18</v>
      </c>
      <c r="D37" s="11">
        <f>SUM(D28:D36)</f>
        <v>8801</v>
      </c>
      <c r="E37" s="12">
        <f>SUM(E28:E36)</f>
        <v>6001</v>
      </c>
      <c r="F37" s="13">
        <f t="shared" si="6"/>
        <v>0.68185433473468926</v>
      </c>
      <c r="G37" s="11">
        <f>SUM(G28:G36)</f>
        <v>3551</v>
      </c>
      <c r="H37" s="14">
        <f>SUM(H28:H36)</f>
        <v>46588547.820000008</v>
      </c>
      <c r="I37" s="14">
        <f>SUM(I28:I36)</f>
        <v>3373450</v>
      </c>
      <c r="J37" s="37">
        <f>SUM(J28:J36)</f>
        <v>0</v>
      </c>
      <c r="K37" s="37">
        <f>SUM(K28:K36)</f>
        <v>0</v>
      </c>
      <c r="L37" s="38" t="s">
        <v>10</v>
      </c>
      <c r="M37" s="44"/>
      <c r="N37" s="17">
        <f>+AVERAGE(N28:N36)</f>
        <v>33.338888888888889</v>
      </c>
      <c r="O37" s="42"/>
    </row>
    <row r="38" spans="1:15" ht="6.75" customHeight="1" x14ac:dyDescent="0.25">
      <c r="A38" s="4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2"/>
    </row>
    <row r="42" spans="1:15" ht="15.75" x14ac:dyDescent="0.25">
      <c r="A42" s="42"/>
      <c r="C42" s="70" t="s">
        <v>82</v>
      </c>
      <c r="D42" s="69" t="s">
        <v>74</v>
      </c>
      <c r="E42" s="69"/>
      <c r="F42" s="69"/>
      <c r="G42" s="69" t="s">
        <v>75</v>
      </c>
      <c r="H42" s="69"/>
      <c r="I42" s="69"/>
      <c r="J42" s="69" t="s">
        <v>73</v>
      </c>
      <c r="K42" s="69"/>
      <c r="L42" s="69"/>
      <c r="N42" s="43" t="s">
        <v>83</v>
      </c>
      <c r="O42" s="42"/>
    </row>
    <row r="43" spans="1:15" ht="6" customHeight="1" x14ac:dyDescent="0.25">
      <c r="A43" s="42"/>
      <c r="C43" s="70"/>
      <c r="D43" s="44"/>
      <c r="E43" s="44"/>
      <c r="F43" s="45"/>
      <c r="G43" s="45"/>
      <c r="H43" s="45"/>
      <c r="I43" s="45"/>
      <c r="J43" s="44"/>
      <c r="K43" s="44"/>
      <c r="L43" s="44"/>
      <c r="M43" s="44"/>
      <c r="N43" s="46"/>
      <c r="O43" s="42"/>
    </row>
    <row r="44" spans="1:15" ht="18.75" x14ac:dyDescent="0.25">
      <c r="A44" s="42"/>
      <c r="B44" s="44"/>
      <c r="C44" s="8"/>
      <c r="D44" s="47"/>
      <c r="E44" s="48"/>
      <c r="F44" s="21" t="s">
        <v>0</v>
      </c>
      <c r="G44" s="33"/>
      <c r="H44" s="30" t="s">
        <v>1</v>
      </c>
      <c r="I44" s="21" t="s">
        <v>1</v>
      </c>
      <c r="J44" s="30"/>
      <c r="K44" s="30"/>
      <c r="L44" s="21" t="s">
        <v>0</v>
      </c>
      <c r="M44" s="44"/>
      <c r="N44" s="21" t="s">
        <v>19</v>
      </c>
      <c r="O44" s="42"/>
    </row>
    <row r="45" spans="1:15" ht="30" x14ac:dyDescent="0.25">
      <c r="A45" s="42"/>
      <c r="B45" s="44"/>
      <c r="C45" s="1" t="s">
        <v>2</v>
      </c>
      <c r="D45" s="34" t="s">
        <v>3</v>
      </c>
      <c r="E45" s="2" t="s">
        <v>4</v>
      </c>
      <c r="F45" s="20" t="s">
        <v>5</v>
      </c>
      <c r="G45" s="34" t="s">
        <v>6</v>
      </c>
      <c r="H45" s="2" t="s">
        <v>7</v>
      </c>
      <c r="I45" s="20" t="s">
        <v>8</v>
      </c>
      <c r="J45" s="34" t="s">
        <v>66</v>
      </c>
      <c r="K45" s="2" t="s">
        <v>67</v>
      </c>
      <c r="L45" s="20" t="s">
        <v>68</v>
      </c>
      <c r="M45" s="44"/>
      <c r="N45" s="20" t="s">
        <v>20</v>
      </c>
      <c r="O45" s="42"/>
    </row>
    <row r="46" spans="1:15" ht="18.75" x14ac:dyDescent="0.25">
      <c r="A46" s="42"/>
      <c r="B46" s="44"/>
      <c r="C46" s="9" t="s">
        <v>21</v>
      </c>
      <c r="D46" s="3">
        <v>1326</v>
      </c>
      <c r="E46" s="4">
        <v>1185</v>
      </c>
      <c r="F46" s="6">
        <f>+E46/D46</f>
        <v>0.89366515837104077</v>
      </c>
      <c r="G46" s="3">
        <v>512</v>
      </c>
      <c r="H46" s="15">
        <v>7688995.71</v>
      </c>
      <c r="I46" s="5">
        <f t="shared" ref="I46:I54" si="7">+G46*950</f>
        <v>486400</v>
      </c>
      <c r="J46" s="4">
        <v>0</v>
      </c>
      <c r="K46" s="4">
        <v>0</v>
      </c>
      <c r="L46" s="32" t="s">
        <v>10</v>
      </c>
      <c r="M46" s="44"/>
      <c r="N46" s="16">
        <f>+E46/22</f>
        <v>53.863636363636367</v>
      </c>
      <c r="O46" s="42"/>
    </row>
    <row r="47" spans="1:15" ht="18.75" x14ac:dyDescent="0.25">
      <c r="A47" s="42"/>
      <c r="B47" s="44"/>
      <c r="C47" s="9" t="s">
        <v>22</v>
      </c>
      <c r="D47" s="3">
        <v>1054</v>
      </c>
      <c r="E47" s="4">
        <v>520</v>
      </c>
      <c r="F47" s="6">
        <f t="shared" ref="F47:F55" si="8">+E47/D47</f>
        <v>0.49335863377609107</v>
      </c>
      <c r="G47" s="3">
        <v>77</v>
      </c>
      <c r="H47" s="15">
        <v>1098303.98</v>
      </c>
      <c r="I47" s="5">
        <f t="shared" si="7"/>
        <v>73150</v>
      </c>
      <c r="J47" s="4">
        <v>0</v>
      </c>
      <c r="K47" s="4">
        <v>0</v>
      </c>
      <c r="L47" s="32" t="s">
        <v>10</v>
      </c>
      <c r="M47" s="44"/>
      <c r="N47" s="16">
        <f t="shared" ref="N47:N54" si="9">+E47/22</f>
        <v>23.636363636363637</v>
      </c>
      <c r="O47" s="42"/>
    </row>
    <row r="48" spans="1:15" ht="18.75" x14ac:dyDescent="0.25">
      <c r="A48" s="42"/>
      <c r="B48" s="44"/>
      <c r="C48" s="9" t="s">
        <v>23</v>
      </c>
      <c r="D48" s="3">
        <v>627</v>
      </c>
      <c r="E48" s="4">
        <v>627</v>
      </c>
      <c r="F48" s="6">
        <f t="shared" si="8"/>
        <v>1</v>
      </c>
      <c r="G48" s="3">
        <v>702</v>
      </c>
      <c r="H48" s="15">
        <v>12177229.99</v>
      </c>
      <c r="I48" s="5">
        <f t="shared" si="7"/>
        <v>666900</v>
      </c>
      <c r="J48" s="4">
        <v>0</v>
      </c>
      <c r="K48" s="4">
        <v>0</v>
      </c>
      <c r="L48" s="32" t="s">
        <v>10</v>
      </c>
      <c r="M48" s="44"/>
      <c r="N48" s="16">
        <f t="shared" si="9"/>
        <v>28.5</v>
      </c>
      <c r="O48" s="42"/>
    </row>
    <row r="49" spans="1:15" ht="18.75" x14ac:dyDescent="0.25">
      <c r="A49" s="42"/>
      <c r="B49" s="44"/>
      <c r="C49" s="9" t="s">
        <v>24</v>
      </c>
      <c r="D49" s="3">
        <v>301</v>
      </c>
      <c r="E49" s="4">
        <v>301</v>
      </c>
      <c r="F49" s="6">
        <f t="shared" si="8"/>
        <v>1</v>
      </c>
      <c r="G49" s="3">
        <v>571</v>
      </c>
      <c r="H49" s="15">
        <v>8346799.8600000003</v>
      </c>
      <c r="I49" s="5">
        <f t="shared" si="7"/>
        <v>542450</v>
      </c>
      <c r="J49" s="4">
        <v>0</v>
      </c>
      <c r="K49" s="4">
        <v>0</v>
      </c>
      <c r="L49" s="32" t="s">
        <v>10</v>
      </c>
      <c r="M49" s="44"/>
      <c r="N49" s="16">
        <f t="shared" si="9"/>
        <v>13.681818181818182</v>
      </c>
      <c r="O49" s="42"/>
    </row>
    <row r="50" spans="1:15" ht="18.75" x14ac:dyDescent="0.25">
      <c r="A50" s="42"/>
      <c r="B50" s="44"/>
      <c r="C50" s="9" t="s">
        <v>25</v>
      </c>
      <c r="D50" s="3">
        <v>950</v>
      </c>
      <c r="E50" s="4">
        <v>663</v>
      </c>
      <c r="F50" s="6">
        <f t="shared" si="8"/>
        <v>0.69789473684210523</v>
      </c>
      <c r="G50" s="3">
        <v>538</v>
      </c>
      <c r="H50" s="15">
        <v>12210744.32</v>
      </c>
      <c r="I50" s="5">
        <f t="shared" si="7"/>
        <v>511100</v>
      </c>
      <c r="J50" s="4">
        <v>0</v>
      </c>
      <c r="K50" s="4">
        <v>0</v>
      </c>
      <c r="L50" s="32" t="s">
        <v>10</v>
      </c>
      <c r="M50" s="44"/>
      <c r="N50" s="16">
        <f t="shared" si="9"/>
        <v>30.136363636363637</v>
      </c>
      <c r="O50" s="42"/>
    </row>
    <row r="51" spans="1:15" ht="18.75" x14ac:dyDescent="0.25">
      <c r="A51" s="42"/>
      <c r="B51" s="44"/>
      <c r="C51" s="9" t="s">
        <v>26</v>
      </c>
      <c r="D51" s="3">
        <v>1805</v>
      </c>
      <c r="E51" s="4">
        <v>940</v>
      </c>
      <c r="F51" s="6">
        <f t="shared" si="8"/>
        <v>0.52077562326869808</v>
      </c>
      <c r="G51" s="3">
        <v>589</v>
      </c>
      <c r="H51" s="15">
        <v>10133960.970000001</v>
      </c>
      <c r="I51" s="5">
        <f t="shared" si="7"/>
        <v>559550</v>
      </c>
      <c r="J51" s="4">
        <v>0</v>
      </c>
      <c r="K51" s="4">
        <v>0</v>
      </c>
      <c r="L51" s="32" t="s">
        <v>10</v>
      </c>
      <c r="M51" s="44"/>
      <c r="N51" s="16">
        <f t="shared" si="9"/>
        <v>42.727272727272727</v>
      </c>
      <c r="O51" s="42"/>
    </row>
    <row r="52" spans="1:15" ht="18.75" x14ac:dyDescent="0.25">
      <c r="A52" s="42"/>
      <c r="B52" s="44"/>
      <c r="C52" s="9" t="s">
        <v>27</v>
      </c>
      <c r="D52" s="3">
        <v>742</v>
      </c>
      <c r="E52" s="4">
        <v>520</v>
      </c>
      <c r="F52" s="6">
        <f t="shared" si="8"/>
        <v>0.70080862533692723</v>
      </c>
      <c r="G52" s="3">
        <v>395</v>
      </c>
      <c r="H52" s="15">
        <v>4624390.92</v>
      </c>
      <c r="I52" s="5">
        <f t="shared" si="7"/>
        <v>375250</v>
      </c>
      <c r="J52" s="4">
        <v>0</v>
      </c>
      <c r="K52" s="4">
        <v>0</v>
      </c>
      <c r="L52" s="32" t="s">
        <v>10</v>
      </c>
      <c r="M52" s="44"/>
      <c r="N52" s="16">
        <f t="shared" si="9"/>
        <v>23.636363636363637</v>
      </c>
      <c r="O52" s="42"/>
    </row>
    <row r="53" spans="1:15" ht="18.75" x14ac:dyDescent="0.25">
      <c r="A53" s="42"/>
      <c r="B53" s="44"/>
      <c r="C53" s="9" t="s">
        <v>28</v>
      </c>
      <c r="D53" s="3">
        <v>1857</v>
      </c>
      <c r="E53" s="4">
        <v>1857</v>
      </c>
      <c r="F53" s="6">
        <f t="shared" si="8"/>
        <v>1</v>
      </c>
      <c r="G53" s="3">
        <v>1528</v>
      </c>
      <c r="H53" s="15">
        <v>16091269.49</v>
      </c>
      <c r="I53" s="5">
        <f t="shared" si="7"/>
        <v>1451600</v>
      </c>
      <c r="J53" s="4">
        <v>0</v>
      </c>
      <c r="K53" s="4">
        <v>0</v>
      </c>
      <c r="L53" s="32" t="s">
        <v>10</v>
      </c>
      <c r="M53" s="44"/>
      <c r="N53" s="16">
        <f t="shared" si="9"/>
        <v>84.409090909090907</v>
      </c>
      <c r="O53" s="42"/>
    </row>
    <row r="54" spans="1:15" ht="18.75" x14ac:dyDescent="0.25">
      <c r="A54" s="42"/>
      <c r="B54" s="44"/>
      <c r="C54" s="9" t="s">
        <v>29</v>
      </c>
      <c r="D54" s="3">
        <v>475</v>
      </c>
      <c r="E54" s="4">
        <v>218</v>
      </c>
      <c r="F54" s="6">
        <f t="shared" si="8"/>
        <v>0.4589473684210526</v>
      </c>
      <c r="G54" s="3">
        <v>209</v>
      </c>
      <c r="H54" s="15">
        <v>1958309.66</v>
      </c>
      <c r="I54" s="5">
        <f t="shared" si="7"/>
        <v>198550</v>
      </c>
      <c r="J54" s="4">
        <v>0</v>
      </c>
      <c r="K54" s="4">
        <v>0</v>
      </c>
      <c r="L54" s="32" t="s">
        <v>10</v>
      </c>
      <c r="M54" s="44"/>
      <c r="N54" s="16">
        <f t="shared" si="9"/>
        <v>9.9090909090909083</v>
      </c>
      <c r="O54" s="42"/>
    </row>
    <row r="55" spans="1:15" ht="23.25" x14ac:dyDescent="0.25">
      <c r="A55" s="42"/>
      <c r="B55" s="44"/>
      <c r="C55" s="10" t="s">
        <v>18</v>
      </c>
      <c r="D55" s="11">
        <f>SUM(D46:D54)</f>
        <v>9137</v>
      </c>
      <c r="E55" s="12">
        <f>SUM(E46:E54)</f>
        <v>6831</v>
      </c>
      <c r="F55" s="13">
        <f t="shared" si="8"/>
        <v>0.74761956878625369</v>
      </c>
      <c r="G55" s="11">
        <f>SUM(G46:G54)</f>
        <v>5121</v>
      </c>
      <c r="H55" s="14">
        <f>SUM(H46:H54)</f>
        <v>74330004.899999991</v>
      </c>
      <c r="I55" s="14">
        <f>SUM(I46:I54)</f>
        <v>4864950</v>
      </c>
      <c r="J55" s="37">
        <f>SUM(J46:J54)</f>
        <v>0</v>
      </c>
      <c r="K55" s="37">
        <f>SUM(K46:K54)</f>
        <v>0</v>
      </c>
      <c r="L55" s="38" t="s">
        <v>10</v>
      </c>
      <c r="M55" s="44"/>
      <c r="N55" s="17">
        <f>+AVERAGE(N46:N54)</f>
        <v>34.5</v>
      </c>
      <c r="O55" s="42"/>
    </row>
    <row r="56" spans="1:15" ht="6.75" customHeight="1" x14ac:dyDescent="0.25">
      <c r="A56" s="42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2"/>
    </row>
    <row r="59" spans="1:15" customFormat="1" ht="7.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1:15" ht="15.75" customHeight="1" x14ac:dyDescent="0.25">
      <c r="A60" s="51"/>
      <c r="C60" s="66" t="s">
        <v>85</v>
      </c>
      <c r="D60" s="69" t="s">
        <v>74</v>
      </c>
      <c r="E60" s="69"/>
      <c r="F60" s="69"/>
      <c r="G60" s="69" t="s">
        <v>75</v>
      </c>
      <c r="H60" s="69"/>
      <c r="I60" s="69"/>
      <c r="J60" s="69" t="s">
        <v>73</v>
      </c>
      <c r="K60" s="69"/>
      <c r="L60" s="69"/>
      <c r="N60" s="43" t="s">
        <v>86</v>
      </c>
      <c r="O60" s="51"/>
    </row>
    <row r="61" spans="1:15" ht="6" customHeight="1" x14ac:dyDescent="0.25">
      <c r="A61" s="51"/>
      <c r="C61" s="66"/>
      <c r="D61" s="44"/>
      <c r="E61" s="44"/>
      <c r="F61" s="45"/>
      <c r="G61" s="45"/>
      <c r="H61" s="45"/>
      <c r="I61" s="45"/>
      <c r="J61" s="44"/>
      <c r="K61" s="44"/>
      <c r="L61" s="44"/>
      <c r="M61" s="44"/>
      <c r="N61" s="46"/>
      <c r="O61" s="51"/>
    </row>
    <row r="62" spans="1:15" ht="18.75" x14ac:dyDescent="0.25">
      <c r="A62" s="51"/>
      <c r="B62" s="44"/>
      <c r="C62" s="8"/>
      <c r="D62" s="47"/>
      <c r="E62" s="48"/>
      <c r="F62" s="21" t="s">
        <v>0</v>
      </c>
      <c r="G62" s="33"/>
      <c r="H62" s="30" t="s">
        <v>1</v>
      </c>
      <c r="I62" s="21" t="s">
        <v>1</v>
      </c>
      <c r="J62" s="30"/>
      <c r="K62" s="30"/>
      <c r="L62" s="21" t="s">
        <v>0</v>
      </c>
      <c r="M62" s="44"/>
      <c r="N62" s="21" t="s">
        <v>19</v>
      </c>
      <c r="O62" s="51"/>
    </row>
    <row r="63" spans="1:15" ht="30" x14ac:dyDescent="0.25">
      <c r="A63" s="51"/>
      <c r="B63" s="44"/>
      <c r="C63" s="1" t="s">
        <v>2</v>
      </c>
      <c r="D63" s="34" t="s">
        <v>3</v>
      </c>
      <c r="E63" s="2" t="s">
        <v>4</v>
      </c>
      <c r="F63" s="20" t="s">
        <v>5</v>
      </c>
      <c r="G63" s="34" t="s">
        <v>6</v>
      </c>
      <c r="H63" s="2" t="s">
        <v>7</v>
      </c>
      <c r="I63" s="20" t="s">
        <v>8</v>
      </c>
      <c r="J63" s="34" t="s">
        <v>66</v>
      </c>
      <c r="K63" s="2" t="s">
        <v>67</v>
      </c>
      <c r="L63" s="20" t="s">
        <v>68</v>
      </c>
      <c r="M63" s="44"/>
      <c r="N63" s="20" t="s">
        <v>20</v>
      </c>
      <c r="O63" s="51"/>
    </row>
    <row r="64" spans="1:15" ht="18.75" x14ac:dyDescent="0.25">
      <c r="A64" s="51"/>
      <c r="B64" s="44"/>
      <c r="C64" s="9" t="s">
        <v>21</v>
      </c>
      <c r="D64" s="3">
        <f>+D46+D28+D10</f>
        <v>2099</v>
      </c>
      <c r="E64" s="4">
        <f t="shared" ref="E64:E72" si="10">+E46+E28+E10</f>
        <v>1885</v>
      </c>
      <c r="F64" s="6">
        <f>+E64/D64</f>
        <v>0.89804668889947592</v>
      </c>
      <c r="G64" s="3">
        <f t="shared" ref="G64:H64" si="11">+G46+G28+G10</f>
        <v>1054</v>
      </c>
      <c r="H64" s="15">
        <f t="shared" si="11"/>
        <v>15125478.449999999</v>
      </c>
      <c r="I64" s="5">
        <f t="shared" ref="I64:I72" si="12">+G64*950</f>
        <v>1001300</v>
      </c>
      <c r="J64" s="4">
        <f t="shared" ref="J64:K64" si="13">+J46+J28+J10</f>
        <v>0</v>
      </c>
      <c r="K64" s="4">
        <f t="shared" si="13"/>
        <v>0</v>
      </c>
      <c r="L64" s="32" t="s">
        <v>10</v>
      </c>
      <c r="M64" s="44"/>
      <c r="N64" s="16">
        <f>+E64/65</f>
        <v>29</v>
      </c>
      <c r="O64" s="51"/>
    </row>
    <row r="65" spans="1:15" ht="18.75" x14ac:dyDescent="0.25">
      <c r="A65" s="51"/>
      <c r="B65" s="44"/>
      <c r="C65" s="9" t="s">
        <v>22</v>
      </c>
      <c r="D65" s="3">
        <f t="shared" ref="D65" si="14">+D47+D29+D11</f>
        <v>2240</v>
      </c>
      <c r="E65" s="4">
        <f t="shared" si="10"/>
        <v>1305</v>
      </c>
      <c r="F65" s="6">
        <f t="shared" ref="F65:F73" si="15">+E65/D65</f>
        <v>0.5825892857142857</v>
      </c>
      <c r="G65" s="3">
        <f t="shared" ref="G65:H65" si="16">+G47+G29+G11</f>
        <v>506</v>
      </c>
      <c r="H65" s="15">
        <f t="shared" si="16"/>
        <v>7587524.5399999991</v>
      </c>
      <c r="I65" s="5">
        <f t="shared" si="12"/>
        <v>480700</v>
      </c>
      <c r="J65" s="4">
        <f t="shared" ref="J65:K65" si="17">+J47+J29+J11</f>
        <v>0</v>
      </c>
      <c r="K65" s="4">
        <f t="shared" si="17"/>
        <v>0</v>
      </c>
      <c r="L65" s="32" t="s">
        <v>10</v>
      </c>
      <c r="M65" s="44"/>
      <c r="N65" s="16">
        <f t="shared" ref="N65:N71" si="18">+E65/65</f>
        <v>20.076923076923077</v>
      </c>
      <c r="O65" s="51"/>
    </row>
    <row r="66" spans="1:15" ht="18.75" x14ac:dyDescent="0.25">
      <c r="A66" s="51"/>
      <c r="B66" s="44"/>
      <c r="C66" s="9" t="s">
        <v>23</v>
      </c>
      <c r="D66" s="3">
        <f t="shared" ref="D66" si="19">+D48+D30+D12</f>
        <v>1023</v>
      </c>
      <c r="E66" s="4">
        <f t="shared" si="10"/>
        <v>1021</v>
      </c>
      <c r="F66" s="6">
        <f t="shared" si="15"/>
        <v>0.99804496578690127</v>
      </c>
      <c r="G66" s="3">
        <f t="shared" ref="G66:H66" si="20">+G48+G30+G12</f>
        <v>1521</v>
      </c>
      <c r="H66" s="15">
        <f t="shared" si="20"/>
        <v>27422052.079999998</v>
      </c>
      <c r="I66" s="5">
        <f t="shared" si="12"/>
        <v>1444950</v>
      </c>
      <c r="J66" s="4">
        <f t="shared" ref="J66:K66" si="21">+J48+J30+J12</f>
        <v>0</v>
      </c>
      <c r="K66" s="4">
        <f t="shared" si="21"/>
        <v>0</v>
      </c>
      <c r="L66" s="32" t="s">
        <v>10</v>
      </c>
      <c r="M66" s="44"/>
      <c r="N66" s="16">
        <f t="shared" si="18"/>
        <v>15.707692307692307</v>
      </c>
      <c r="O66" s="51"/>
    </row>
    <row r="67" spans="1:15" ht="18.75" x14ac:dyDescent="0.25">
      <c r="A67" s="51"/>
      <c r="B67" s="44"/>
      <c r="C67" s="9" t="s">
        <v>24</v>
      </c>
      <c r="D67" s="3">
        <f t="shared" ref="D67" si="22">+D49+D31+D13</f>
        <v>991</v>
      </c>
      <c r="E67" s="4">
        <f t="shared" si="10"/>
        <v>950</v>
      </c>
      <c r="F67" s="6">
        <f t="shared" si="15"/>
        <v>0.95862764883955598</v>
      </c>
      <c r="G67" s="3">
        <f t="shared" ref="G67:H67" si="23">+G49+G31+G13</f>
        <v>1072</v>
      </c>
      <c r="H67" s="15">
        <f t="shared" si="23"/>
        <v>13529332.050000001</v>
      </c>
      <c r="I67" s="5">
        <f t="shared" si="12"/>
        <v>1018400</v>
      </c>
      <c r="J67" s="4">
        <f t="shared" ref="J67:K67" si="24">+J49+J31+J13</f>
        <v>0</v>
      </c>
      <c r="K67" s="4">
        <f t="shared" si="24"/>
        <v>0</v>
      </c>
      <c r="L67" s="32" t="s">
        <v>10</v>
      </c>
      <c r="M67" s="44"/>
      <c r="N67" s="16">
        <f t="shared" si="18"/>
        <v>14.615384615384615</v>
      </c>
      <c r="O67" s="51"/>
    </row>
    <row r="68" spans="1:15" ht="18.75" x14ac:dyDescent="0.25">
      <c r="A68" s="51"/>
      <c r="B68" s="44"/>
      <c r="C68" s="9" t="s">
        <v>25</v>
      </c>
      <c r="D68" s="3">
        <f t="shared" ref="D68" si="25">+D50+D32+D14</f>
        <v>1345</v>
      </c>
      <c r="E68" s="4">
        <f t="shared" si="10"/>
        <v>923</v>
      </c>
      <c r="F68" s="6">
        <f t="shared" si="15"/>
        <v>0.68624535315985125</v>
      </c>
      <c r="G68" s="3">
        <f t="shared" ref="G68:H68" si="26">+G50+G32+G14</f>
        <v>818</v>
      </c>
      <c r="H68" s="15">
        <f t="shared" si="26"/>
        <v>18803916.580000002</v>
      </c>
      <c r="I68" s="5">
        <f t="shared" si="12"/>
        <v>777100</v>
      </c>
      <c r="J68" s="4">
        <f t="shared" ref="J68:K68" si="27">+J50+J32+J14</f>
        <v>0</v>
      </c>
      <c r="K68" s="4">
        <f t="shared" si="27"/>
        <v>0</v>
      </c>
      <c r="L68" s="32" t="s">
        <v>10</v>
      </c>
      <c r="M68" s="44"/>
      <c r="N68" s="16">
        <f t="shared" si="18"/>
        <v>14.2</v>
      </c>
      <c r="O68" s="51"/>
    </row>
    <row r="69" spans="1:15" ht="18.75" x14ac:dyDescent="0.25">
      <c r="A69" s="51"/>
      <c r="B69" s="44"/>
      <c r="C69" s="9" t="s">
        <v>26</v>
      </c>
      <c r="D69" s="3">
        <f t="shared" ref="D69" si="28">+D51+D33+D15</f>
        <v>3598</v>
      </c>
      <c r="E69" s="4">
        <f t="shared" si="10"/>
        <v>1541</v>
      </c>
      <c r="F69" s="6">
        <f t="shared" si="15"/>
        <v>0.42829349638688158</v>
      </c>
      <c r="G69" s="3">
        <f t="shared" ref="G69:H69" si="29">+G51+G33+G15</f>
        <v>773</v>
      </c>
      <c r="H69" s="15">
        <f t="shared" si="29"/>
        <v>12454231.050000001</v>
      </c>
      <c r="I69" s="5">
        <f t="shared" si="12"/>
        <v>734350</v>
      </c>
      <c r="J69" s="4">
        <f t="shared" ref="J69:K69" si="30">+J51+J33+J15</f>
        <v>3</v>
      </c>
      <c r="K69" s="4">
        <f t="shared" si="30"/>
        <v>0</v>
      </c>
      <c r="L69" s="32">
        <v>0</v>
      </c>
      <c r="M69" s="44"/>
      <c r="N69" s="16">
        <f t="shared" si="18"/>
        <v>23.707692307692309</v>
      </c>
      <c r="O69" s="51"/>
    </row>
    <row r="70" spans="1:15" ht="18.75" x14ac:dyDescent="0.25">
      <c r="A70" s="51"/>
      <c r="B70" s="44"/>
      <c r="C70" s="9" t="s">
        <v>27</v>
      </c>
      <c r="D70" s="3">
        <f t="shared" ref="D70" si="31">+D52+D34+D16</f>
        <v>2032</v>
      </c>
      <c r="E70" s="4">
        <f t="shared" si="10"/>
        <v>1358</v>
      </c>
      <c r="F70" s="6">
        <f t="shared" si="15"/>
        <v>0.66830708661417326</v>
      </c>
      <c r="G70" s="3">
        <f t="shared" ref="G70:H70" si="32">+G52+G34+G16</f>
        <v>1055</v>
      </c>
      <c r="H70" s="15">
        <f t="shared" si="32"/>
        <v>11453087.51</v>
      </c>
      <c r="I70" s="5">
        <f t="shared" si="12"/>
        <v>1002250</v>
      </c>
      <c r="J70" s="4">
        <f t="shared" ref="J70:K70" si="33">+J52+J34+J16</f>
        <v>0</v>
      </c>
      <c r="K70" s="4">
        <f t="shared" si="33"/>
        <v>0</v>
      </c>
      <c r="L70" s="32" t="s">
        <v>10</v>
      </c>
      <c r="M70" s="44"/>
      <c r="N70" s="16">
        <f t="shared" si="18"/>
        <v>20.892307692307693</v>
      </c>
      <c r="O70" s="51"/>
    </row>
    <row r="71" spans="1:15" ht="18.75" x14ac:dyDescent="0.25">
      <c r="A71" s="51"/>
      <c r="B71" s="44"/>
      <c r="C71" s="9" t="s">
        <v>28</v>
      </c>
      <c r="D71" s="3">
        <f t="shared" ref="D71" si="34">+D53+D35+D17</f>
        <v>4028</v>
      </c>
      <c r="E71" s="4">
        <f t="shared" si="10"/>
        <v>4028</v>
      </c>
      <c r="F71" s="6">
        <f t="shared" si="15"/>
        <v>1</v>
      </c>
      <c r="G71" s="3">
        <f t="shared" ref="G71:H71" si="35">+G53+G35+G17</f>
        <v>2546</v>
      </c>
      <c r="H71" s="15">
        <f t="shared" si="35"/>
        <v>25050301.450000003</v>
      </c>
      <c r="I71" s="5">
        <f t="shared" si="12"/>
        <v>2418700</v>
      </c>
      <c r="J71" s="4">
        <f t="shared" ref="J71:K71" si="36">+J53+J35+J17</f>
        <v>0</v>
      </c>
      <c r="K71" s="4">
        <f t="shared" si="36"/>
        <v>0</v>
      </c>
      <c r="L71" s="32" t="s">
        <v>10</v>
      </c>
      <c r="M71" s="44"/>
      <c r="N71" s="16">
        <f t="shared" si="18"/>
        <v>61.969230769230769</v>
      </c>
      <c r="O71" s="51"/>
    </row>
    <row r="72" spans="1:15" ht="18.75" x14ac:dyDescent="0.25">
      <c r="A72" s="51"/>
      <c r="B72" s="44"/>
      <c r="C72" s="9" t="s">
        <v>29</v>
      </c>
      <c r="D72" s="3">
        <f t="shared" ref="D72" si="37">+D54+D36+D18</f>
        <v>2238</v>
      </c>
      <c r="E72" s="4">
        <f t="shared" si="10"/>
        <v>524</v>
      </c>
      <c r="F72" s="6">
        <f t="shared" si="15"/>
        <v>0.23413762287756926</v>
      </c>
      <c r="G72" s="3">
        <f t="shared" ref="G72:H72" si="38">+G54+G36+G18</f>
        <v>548</v>
      </c>
      <c r="H72" s="15">
        <f t="shared" si="38"/>
        <v>5591057.8200000003</v>
      </c>
      <c r="I72" s="5">
        <f t="shared" si="12"/>
        <v>520600</v>
      </c>
      <c r="J72" s="4">
        <f t="shared" ref="J72:K72" si="39">+J54+J36+J18</f>
        <v>0</v>
      </c>
      <c r="K72" s="4">
        <f t="shared" si="39"/>
        <v>0</v>
      </c>
      <c r="L72" s="32" t="s">
        <v>10</v>
      </c>
      <c r="M72" s="44"/>
      <c r="N72" s="16">
        <f>+E72/65</f>
        <v>8.0615384615384613</v>
      </c>
      <c r="O72" s="51"/>
    </row>
    <row r="73" spans="1:15" ht="23.25" x14ac:dyDescent="0.25">
      <c r="A73" s="51"/>
      <c r="B73" s="44"/>
      <c r="C73" s="10" t="s">
        <v>18</v>
      </c>
      <c r="D73" s="11">
        <f>SUM(D64:D72)</f>
        <v>19594</v>
      </c>
      <c r="E73" s="12">
        <f>SUM(E64:E72)</f>
        <v>13535</v>
      </c>
      <c r="F73" s="13">
        <f t="shared" si="15"/>
        <v>0.69077268551597426</v>
      </c>
      <c r="G73" s="11">
        <f>SUM(G64:G72)</f>
        <v>9893</v>
      </c>
      <c r="H73" s="14">
        <f>SUM(H64:H72)</f>
        <v>137016981.53</v>
      </c>
      <c r="I73" s="14">
        <f>SUM(I64:I72)</f>
        <v>9398350</v>
      </c>
      <c r="J73" s="37">
        <f>SUM(J64:J72)</f>
        <v>3</v>
      </c>
      <c r="K73" s="37">
        <f>SUM(K64:K72)</f>
        <v>0</v>
      </c>
      <c r="L73" s="38">
        <v>0</v>
      </c>
      <c r="M73" s="44"/>
      <c r="N73" s="17">
        <f>+AVERAGE(N64:N72)</f>
        <v>23.136752136752136</v>
      </c>
      <c r="O73" s="51"/>
    </row>
    <row r="74" spans="1:15" ht="6.75" customHeight="1" x14ac:dyDescent="0.25">
      <c r="A74" s="51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51"/>
    </row>
    <row r="75" spans="1:15" x14ac:dyDescent="0.25">
      <c r="A75" s="51"/>
      <c r="O75" s="51"/>
    </row>
    <row r="76" spans="1:15" customFormat="1" ht="6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</row>
  </sheetData>
  <mergeCells count="17">
    <mergeCell ref="J24:L24"/>
    <mergeCell ref="D6:F6"/>
    <mergeCell ref="G6:I6"/>
    <mergeCell ref="J6:L6"/>
    <mergeCell ref="D2:I3"/>
    <mergeCell ref="C6:C7"/>
    <mergeCell ref="C24:C25"/>
    <mergeCell ref="D24:F24"/>
    <mergeCell ref="G24:I24"/>
    <mergeCell ref="C42:C43"/>
    <mergeCell ref="D42:F42"/>
    <mergeCell ref="G42:I42"/>
    <mergeCell ref="J42:L42"/>
    <mergeCell ref="C60:C61"/>
    <mergeCell ref="D60:F60"/>
    <mergeCell ref="G60:I60"/>
    <mergeCell ref="J60:L60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showGridLines="0" topLeftCell="E49" zoomScale="90" zoomScaleNormal="90" workbookViewId="0">
      <selection activeCell="N56" activeCellId="1" sqref="C56:C62 N56:N62"/>
    </sheetView>
  </sheetViews>
  <sheetFormatPr baseColWidth="10" defaultRowHeight="15" x14ac:dyDescent="0.25"/>
  <cols>
    <col min="1" max="1" width="1" customWidth="1"/>
    <col min="2" max="2" width="0.85546875" customWidth="1"/>
    <col min="3" max="3" width="34.28515625" customWidth="1"/>
    <col min="4" max="5" width="14.28515625" bestFit="1" customWidth="1"/>
    <col min="6" max="6" width="14.28515625" customWidth="1"/>
    <col min="7" max="7" width="11" bestFit="1" customWidth="1"/>
    <col min="8" max="8" width="21.140625" bestFit="1" customWidth="1"/>
    <col min="9" max="9" width="18.7109375" customWidth="1"/>
    <col min="10" max="10" width="13.28515625" bestFit="1" customWidth="1"/>
    <col min="11" max="11" width="19" customWidth="1"/>
    <col min="12" max="12" width="10.85546875" bestFit="1" customWidth="1"/>
    <col min="13" max="13" width="1" customWidth="1"/>
    <col min="14" max="14" width="19.85546875" bestFit="1" customWidth="1"/>
    <col min="15" max="15" width="1" customWidth="1"/>
  </cols>
  <sheetData>
    <row r="2" spans="1:15" ht="15" customHeight="1" x14ac:dyDescent="0.25">
      <c r="D2" s="68" t="s">
        <v>72</v>
      </c>
      <c r="E2" s="68"/>
      <c r="F2" s="68"/>
      <c r="G2" s="68"/>
      <c r="H2" s="68"/>
      <c r="I2" s="68"/>
    </row>
    <row r="3" spans="1:15" ht="15" customHeight="1" x14ac:dyDescent="0.25">
      <c r="D3" s="68"/>
      <c r="E3" s="68"/>
      <c r="F3" s="68"/>
      <c r="G3" s="68"/>
      <c r="H3" s="68"/>
      <c r="I3" s="68"/>
    </row>
    <row r="5" spans="1:15" ht="15.75" x14ac:dyDescent="0.25">
      <c r="C5" s="39" t="s">
        <v>48</v>
      </c>
    </row>
    <row r="6" spans="1:15" ht="31.5" customHeight="1" x14ac:dyDescent="0.25">
      <c r="A6" s="28"/>
      <c r="C6" s="66" t="s">
        <v>76</v>
      </c>
      <c r="D6" s="67" t="s">
        <v>74</v>
      </c>
      <c r="E6" s="67"/>
      <c r="F6" s="67"/>
      <c r="G6" s="67" t="s">
        <v>75</v>
      </c>
      <c r="H6" s="67"/>
      <c r="I6" s="67"/>
      <c r="J6" s="67" t="s">
        <v>73</v>
      </c>
      <c r="K6" s="67"/>
      <c r="L6" s="67"/>
      <c r="N6" s="18" t="s">
        <v>78</v>
      </c>
      <c r="O6" s="28"/>
    </row>
    <row r="7" spans="1:15" ht="6" customHeight="1" x14ac:dyDescent="0.25">
      <c r="A7" s="28"/>
      <c r="C7" s="84"/>
      <c r="D7" s="7"/>
      <c r="E7" s="7"/>
      <c r="F7" s="31"/>
      <c r="G7" s="31"/>
      <c r="H7" s="31"/>
      <c r="I7" s="31"/>
      <c r="J7" s="7"/>
      <c r="K7" s="7"/>
      <c r="L7" s="7"/>
      <c r="M7" s="7"/>
      <c r="N7" s="19"/>
      <c r="O7" s="28"/>
    </row>
    <row r="8" spans="1:15" ht="18.75" x14ac:dyDescent="0.25">
      <c r="A8" s="28"/>
      <c r="B8" s="7"/>
      <c r="C8" s="8"/>
      <c r="D8" s="36"/>
      <c r="E8" s="35"/>
      <c r="F8" s="21" t="s">
        <v>0</v>
      </c>
      <c r="G8" s="33"/>
      <c r="H8" s="30" t="s">
        <v>1</v>
      </c>
      <c r="I8" s="21" t="s">
        <v>1</v>
      </c>
      <c r="J8" s="30"/>
      <c r="K8" s="30"/>
      <c r="L8" s="21" t="s">
        <v>0</v>
      </c>
      <c r="M8" s="7"/>
      <c r="N8" s="21" t="s">
        <v>19</v>
      </c>
      <c r="O8" s="28"/>
    </row>
    <row r="9" spans="1:15" ht="30" x14ac:dyDescent="0.25">
      <c r="A9" s="28"/>
      <c r="B9" s="7"/>
      <c r="C9" s="1" t="s">
        <v>2</v>
      </c>
      <c r="D9" s="34" t="s">
        <v>3</v>
      </c>
      <c r="E9" s="2" t="s">
        <v>4</v>
      </c>
      <c r="F9" s="20" t="s">
        <v>5</v>
      </c>
      <c r="G9" s="34" t="s">
        <v>6</v>
      </c>
      <c r="H9" s="2" t="s">
        <v>7</v>
      </c>
      <c r="I9" s="20" t="s">
        <v>8</v>
      </c>
      <c r="J9" s="34" t="s">
        <v>66</v>
      </c>
      <c r="K9" s="2" t="s">
        <v>67</v>
      </c>
      <c r="L9" s="20" t="s">
        <v>68</v>
      </c>
      <c r="M9" s="7"/>
      <c r="N9" s="20" t="s">
        <v>20</v>
      </c>
      <c r="O9" s="28"/>
    </row>
    <row r="10" spans="1:15" ht="18.75" x14ac:dyDescent="0.25">
      <c r="A10" s="28"/>
      <c r="B10" s="7"/>
      <c r="C10" s="9" t="s">
        <v>30</v>
      </c>
      <c r="D10" s="3">
        <v>799</v>
      </c>
      <c r="E10" s="4">
        <v>493</v>
      </c>
      <c r="F10" s="6">
        <f>+E10/D10</f>
        <v>0.61702127659574468</v>
      </c>
      <c r="G10" s="3">
        <v>414</v>
      </c>
      <c r="H10" s="15">
        <v>4594003.29</v>
      </c>
      <c r="I10" s="5">
        <f t="shared" ref="I10:I15" si="0">+G10*950</f>
        <v>393300</v>
      </c>
      <c r="J10" s="4">
        <v>0</v>
      </c>
      <c r="K10" s="4">
        <v>0</v>
      </c>
      <c r="L10" s="32" t="e">
        <f>+K10/J10</f>
        <v>#DIV/0!</v>
      </c>
      <c r="M10" s="7"/>
      <c r="N10" s="16">
        <f t="shared" ref="N10:N15" si="1">+E10/23</f>
        <v>21.434782608695652</v>
      </c>
      <c r="O10" s="28"/>
    </row>
    <row r="11" spans="1:15" ht="18.75" x14ac:dyDescent="0.25">
      <c r="A11" s="28"/>
      <c r="B11" s="7"/>
      <c r="C11" s="9" t="s">
        <v>31</v>
      </c>
      <c r="D11" s="3">
        <v>40</v>
      </c>
      <c r="E11" s="4">
        <v>40</v>
      </c>
      <c r="F11" s="6">
        <f t="shared" ref="F11:F16" si="2">+E11/D11</f>
        <v>1</v>
      </c>
      <c r="G11" s="3">
        <v>118</v>
      </c>
      <c r="H11" s="15">
        <v>1562321.34</v>
      </c>
      <c r="I11" s="5">
        <f t="shared" si="0"/>
        <v>112100</v>
      </c>
      <c r="J11" s="4">
        <v>0</v>
      </c>
      <c r="K11" s="4">
        <v>0</v>
      </c>
      <c r="L11" s="32" t="e">
        <f t="shared" ref="L11:L15" si="3">+K11/J11</f>
        <v>#DIV/0!</v>
      </c>
      <c r="M11" s="7"/>
      <c r="N11" s="16">
        <f t="shared" si="1"/>
        <v>1.7391304347826086</v>
      </c>
      <c r="O11" s="28"/>
    </row>
    <row r="12" spans="1:15" ht="18.75" x14ac:dyDescent="0.25">
      <c r="A12" s="28"/>
      <c r="B12" s="7"/>
      <c r="C12" s="9" t="s">
        <v>32</v>
      </c>
      <c r="D12" s="3">
        <v>561</v>
      </c>
      <c r="E12" s="4">
        <v>191</v>
      </c>
      <c r="F12" s="6">
        <f t="shared" si="2"/>
        <v>0.34046345811051693</v>
      </c>
      <c r="G12" s="3">
        <v>274</v>
      </c>
      <c r="H12" s="15">
        <v>1568802.05</v>
      </c>
      <c r="I12" s="5">
        <f t="shared" si="0"/>
        <v>260300</v>
      </c>
      <c r="J12" s="4">
        <v>0</v>
      </c>
      <c r="K12" s="4">
        <v>0</v>
      </c>
      <c r="L12" s="32" t="e">
        <f t="shared" si="3"/>
        <v>#DIV/0!</v>
      </c>
      <c r="M12" s="7"/>
      <c r="N12" s="16">
        <f t="shared" si="1"/>
        <v>8.304347826086957</v>
      </c>
      <c r="O12" s="28"/>
    </row>
    <row r="13" spans="1:15" ht="18.75" x14ac:dyDescent="0.25">
      <c r="A13" s="28"/>
      <c r="B13" s="7"/>
      <c r="C13" s="9" t="s">
        <v>33</v>
      </c>
      <c r="D13" s="3">
        <v>0</v>
      </c>
      <c r="E13" s="4">
        <v>0</v>
      </c>
      <c r="F13" s="6" t="s">
        <v>10</v>
      </c>
      <c r="G13" s="3">
        <v>7</v>
      </c>
      <c r="H13" s="15">
        <v>311087.69</v>
      </c>
      <c r="I13" s="5">
        <f t="shared" si="0"/>
        <v>6650</v>
      </c>
      <c r="J13" s="4">
        <v>0</v>
      </c>
      <c r="K13" s="4">
        <v>0</v>
      </c>
      <c r="L13" s="32" t="e">
        <f t="shared" si="3"/>
        <v>#DIV/0!</v>
      </c>
      <c r="M13" s="7"/>
      <c r="N13" s="16">
        <f t="shared" si="1"/>
        <v>0</v>
      </c>
      <c r="O13" s="28"/>
    </row>
    <row r="14" spans="1:15" ht="18.75" x14ac:dyDescent="0.25">
      <c r="A14" s="28"/>
      <c r="B14" s="7"/>
      <c r="C14" s="9" t="s">
        <v>34</v>
      </c>
      <c r="D14" s="3">
        <v>144</v>
      </c>
      <c r="E14" s="4">
        <v>87</v>
      </c>
      <c r="F14" s="6">
        <f t="shared" si="2"/>
        <v>0.60416666666666663</v>
      </c>
      <c r="G14" s="3">
        <v>39</v>
      </c>
      <c r="H14" s="15">
        <v>392982.73</v>
      </c>
      <c r="I14" s="5">
        <f t="shared" si="0"/>
        <v>37050</v>
      </c>
      <c r="J14" s="4">
        <v>0</v>
      </c>
      <c r="K14" s="4">
        <v>0</v>
      </c>
      <c r="L14" s="32" t="e">
        <f t="shared" si="3"/>
        <v>#DIV/0!</v>
      </c>
      <c r="M14" s="7"/>
      <c r="N14" s="16">
        <f t="shared" si="1"/>
        <v>3.7826086956521738</v>
      </c>
      <c r="O14" s="28"/>
    </row>
    <row r="15" spans="1:15" ht="18.75" x14ac:dyDescent="0.25">
      <c r="A15" s="28"/>
      <c r="B15" s="7"/>
      <c r="C15" s="9" t="s">
        <v>35</v>
      </c>
      <c r="D15" s="3">
        <v>73</v>
      </c>
      <c r="E15" s="4">
        <v>43</v>
      </c>
      <c r="F15" s="6">
        <f t="shared" si="2"/>
        <v>0.58904109589041098</v>
      </c>
      <c r="G15" s="3">
        <v>83</v>
      </c>
      <c r="H15" s="15">
        <v>592893.66</v>
      </c>
      <c r="I15" s="5">
        <f t="shared" si="0"/>
        <v>78850</v>
      </c>
      <c r="J15" s="4">
        <v>0</v>
      </c>
      <c r="K15" s="4">
        <v>0</v>
      </c>
      <c r="L15" s="32" t="e">
        <f t="shared" si="3"/>
        <v>#DIV/0!</v>
      </c>
      <c r="M15" s="7"/>
      <c r="N15" s="16">
        <f t="shared" si="1"/>
        <v>1.8695652173913044</v>
      </c>
      <c r="O15" s="28"/>
    </row>
    <row r="16" spans="1:15" ht="23.25" x14ac:dyDescent="0.25">
      <c r="A16" s="28"/>
      <c r="B16" s="7"/>
      <c r="C16" s="10" t="s">
        <v>18</v>
      </c>
      <c r="D16" s="11">
        <f>SUM(D10:D15)</f>
        <v>1617</v>
      </c>
      <c r="E16" s="12">
        <f>SUM(E10:E15)</f>
        <v>854</v>
      </c>
      <c r="F16" s="13">
        <f t="shared" si="2"/>
        <v>0.52813852813852813</v>
      </c>
      <c r="G16" s="11">
        <f>SUM(G10:G15)</f>
        <v>935</v>
      </c>
      <c r="H16" s="14">
        <f>SUM(H10:H15)</f>
        <v>9022090.7599999998</v>
      </c>
      <c r="I16" s="14">
        <f>SUM(I10:I15)</f>
        <v>888250</v>
      </c>
      <c r="J16" s="37">
        <f>SUM(J10:J15)</f>
        <v>0</v>
      </c>
      <c r="K16" s="37">
        <f>SUM(K10:K15)</f>
        <v>0</v>
      </c>
      <c r="L16" s="38" t="e">
        <f t="shared" ref="L16" si="4">+K16/J16</f>
        <v>#DIV/0!</v>
      </c>
      <c r="M16" s="7"/>
      <c r="N16" s="17">
        <f>+AVERAGE(N10:N15)</f>
        <v>6.1884057971014492</v>
      </c>
      <c r="O16" s="28"/>
    </row>
    <row r="17" spans="1:15" ht="6.75" customHeight="1" x14ac:dyDescent="0.25">
      <c r="A17" s="2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8"/>
    </row>
    <row r="21" spans="1:15" ht="31.5" customHeight="1" x14ac:dyDescent="0.25">
      <c r="A21" s="28"/>
      <c r="C21" s="66" t="s">
        <v>77</v>
      </c>
      <c r="D21" s="67" t="s">
        <v>74</v>
      </c>
      <c r="E21" s="67"/>
      <c r="F21" s="67"/>
      <c r="G21" s="67" t="s">
        <v>75</v>
      </c>
      <c r="H21" s="67"/>
      <c r="I21" s="67"/>
      <c r="J21" s="67" t="s">
        <v>73</v>
      </c>
      <c r="K21" s="67"/>
      <c r="L21" s="67"/>
      <c r="N21" s="18" t="s">
        <v>79</v>
      </c>
      <c r="O21" s="28"/>
    </row>
    <row r="22" spans="1:15" ht="6" customHeight="1" x14ac:dyDescent="0.25">
      <c r="A22" s="28"/>
      <c r="C22" s="84"/>
      <c r="D22" s="7"/>
      <c r="E22" s="7"/>
      <c r="F22" s="31"/>
      <c r="G22" s="31"/>
      <c r="H22" s="31"/>
      <c r="I22" s="31"/>
      <c r="J22" s="7"/>
      <c r="K22" s="7"/>
      <c r="L22" s="7"/>
      <c r="M22" s="7"/>
      <c r="N22" s="19"/>
      <c r="O22" s="28"/>
    </row>
    <row r="23" spans="1:15" ht="18.75" x14ac:dyDescent="0.25">
      <c r="A23" s="28"/>
      <c r="B23" s="7"/>
      <c r="C23" s="8"/>
      <c r="D23" s="36"/>
      <c r="E23" s="35"/>
      <c r="F23" s="21" t="s">
        <v>0</v>
      </c>
      <c r="G23" s="33"/>
      <c r="H23" s="30" t="s">
        <v>1</v>
      </c>
      <c r="I23" s="21" t="s">
        <v>1</v>
      </c>
      <c r="J23" s="30"/>
      <c r="K23" s="30"/>
      <c r="L23" s="21" t="s">
        <v>0</v>
      </c>
      <c r="M23" s="7"/>
      <c r="N23" s="21" t="s">
        <v>19</v>
      </c>
      <c r="O23" s="28"/>
    </row>
    <row r="24" spans="1:15" ht="30" x14ac:dyDescent="0.25">
      <c r="A24" s="28"/>
      <c r="B24" s="7"/>
      <c r="C24" s="1" t="s">
        <v>2</v>
      </c>
      <c r="D24" s="34" t="s">
        <v>3</v>
      </c>
      <c r="E24" s="2" t="s">
        <v>4</v>
      </c>
      <c r="F24" s="20" t="s">
        <v>5</v>
      </c>
      <c r="G24" s="34" t="s">
        <v>6</v>
      </c>
      <c r="H24" s="2" t="s">
        <v>7</v>
      </c>
      <c r="I24" s="20" t="s">
        <v>8</v>
      </c>
      <c r="J24" s="34" t="s">
        <v>66</v>
      </c>
      <c r="K24" s="2" t="s">
        <v>67</v>
      </c>
      <c r="L24" s="20" t="s">
        <v>68</v>
      </c>
      <c r="M24" s="7"/>
      <c r="N24" s="20" t="s">
        <v>20</v>
      </c>
      <c r="O24" s="28"/>
    </row>
    <row r="25" spans="1:15" ht="18.75" x14ac:dyDescent="0.25">
      <c r="A25" s="28"/>
      <c r="B25" s="7"/>
      <c r="C25" s="9" t="s">
        <v>30</v>
      </c>
      <c r="D25" s="3">
        <v>776</v>
      </c>
      <c r="E25" s="4">
        <v>141</v>
      </c>
      <c r="F25" s="6">
        <f>+E25/D25</f>
        <v>0.18170103092783504</v>
      </c>
      <c r="G25" s="3">
        <v>234</v>
      </c>
      <c r="H25" s="15">
        <v>2708489.8</v>
      </c>
      <c r="I25" s="5">
        <f t="shared" ref="I25:I30" si="5">+G25*950</f>
        <v>222300</v>
      </c>
      <c r="J25" s="4">
        <v>0</v>
      </c>
      <c r="K25" s="4">
        <v>0</v>
      </c>
      <c r="L25" s="32" t="e">
        <f t="shared" ref="L25:L30" si="6">+K25/J25</f>
        <v>#DIV/0!</v>
      </c>
      <c r="M25" s="7"/>
      <c r="N25" s="16">
        <f t="shared" ref="N25:N30" si="7">+E25/20</f>
        <v>7.05</v>
      </c>
      <c r="O25" s="28"/>
    </row>
    <row r="26" spans="1:15" ht="18.75" x14ac:dyDescent="0.25">
      <c r="A26" s="28"/>
      <c r="B26" s="7"/>
      <c r="C26" s="9" t="s">
        <v>31</v>
      </c>
      <c r="D26" s="3">
        <v>774</v>
      </c>
      <c r="E26" s="4">
        <v>333</v>
      </c>
      <c r="F26" s="6">
        <f t="shared" ref="F26:F31" si="8">+E26/D26</f>
        <v>0.43023255813953487</v>
      </c>
      <c r="G26" s="3">
        <v>378</v>
      </c>
      <c r="H26" s="15">
        <v>6972373.0999999996</v>
      </c>
      <c r="I26" s="5">
        <f t="shared" si="5"/>
        <v>359100</v>
      </c>
      <c r="J26" s="4">
        <v>0</v>
      </c>
      <c r="K26" s="4">
        <v>0</v>
      </c>
      <c r="L26" s="32" t="e">
        <f t="shared" si="6"/>
        <v>#DIV/0!</v>
      </c>
      <c r="M26" s="7"/>
      <c r="N26" s="16">
        <f t="shared" si="7"/>
        <v>16.649999999999999</v>
      </c>
      <c r="O26" s="28"/>
    </row>
    <row r="27" spans="1:15" ht="18.75" x14ac:dyDescent="0.25">
      <c r="A27" s="28"/>
      <c r="B27" s="7"/>
      <c r="C27" s="9" t="s">
        <v>32</v>
      </c>
      <c r="D27" s="3">
        <v>1902</v>
      </c>
      <c r="E27" s="4">
        <v>871</v>
      </c>
      <c r="F27" s="6">
        <f t="shared" si="8"/>
        <v>0.4579390115667718</v>
      </c>
      <c r="G27" s="3">
        <v>354</v>
      </c>
      <c r="H27" s="15">
        <v>3521028.25</v>
      </c>
      <c r="I27" s="5">
        <f t="shared" si="5"/>
        <v>336300</v>
      </c>
      <c r="J27" s="4">
        <v>0</v>
      </c>
      <c r="K27" s="4">
        <v>0</v>
      </c>
      <c r="L27" s="32" t="e">
        <f t="shared" si="6"/>
        <v>#DIV/0!</v>
      </c>
      <c r="M27" s="7"/>
      <c r="N27" s="16">
        <f t="shared" si="7"/>
        <v>43.55</v>
      </c>
      <c r="O27" s="28"/>
    </row>
    <row r="28" spans="1:15" ht="18.75" x14ac:dyDescent="0.25">
      <c r="A28" s="28"/>
      <c r="B28" s="7"/>
      <c r="C28" s="9" t="s">
        <v>33</v>
      </c>
      <c r="D28" s="3">
        <v>135</v>
      </c>
      <c r="E28" s="4">
        <v>85</v>
      </c>
      <c r="F28" s="6">
        <f t="shared" si="8"/>
        <v>0.62962962962962965</v>
      </c>
      <c r="G28" s="3">
        <v>63</v>
      </c>
      <c r="H28" s="15">
        <v>1451941.25</v>
      </c>
      <c r="I28" s="5">
        <f t="shared" si="5"/>
        <v>59850</v>
      </c>
      <c r="J28" s="4">
        <v>0</v>
      </c>
      <c r="K28" s="4">
        <v>0</v>
      </c>
      <c r="L28" s="32" t="e">
        <f t="shared" si="6"/>
        <v>#DIV/0!</v>
      </c>
      <c r="M28" s="7"/>
      <c r="N28" s="16">
        <f t="shared" si="7"/>
        <v>4.25</v>
      </c>
      <c r="O28" s="28"/>
    </row>
    <row r="29" spans="1:15" ht="18.75" x14ac:dyDescent="0.25">
      <c r="A29" s="28"/>
      <c r="B29" s="7"/>
      <c r="C29" s="9" t="s">
        <v>34</v>
      </c>
      <c r="D29" s="3">
        <v>1045</v>
      </c>
      <c r="E29" s="4">
        <v>515</v>
      </c>
      <c r="F29" s="6">
        <f t="shared" si="8"/>
        <v>0.49282296650717705</v>
      </c>
      <c r="G29" s="3">
        <v>455</v>
      </c>
      <c r="H29" s="15">
        <v>9550465.0700000003</v>
      </c>
      <c r="I29" s="5">
        <f t="shared" si="5"/>
        <v>432250</v>
      </c>
      <c r="J29" s="4">
        <v>0</v>
      </c>
      <c r="K29" s="4">
        <v>0</v>
      </c>
      <c r="L29" s="32" t="e">
        <f t="shared" si="6"/>
        <v>#DIV/0!</v>
      </c>
      <c r="M29" s="7"/>
      <c r="N29" s="16">
        <f t="shared" si="7"/>
        <v>25.75</v>
      </c>
      <c r="O29" s="28"/>
    </row>
    <row r="30" spans="1:15" ht="18.75" x14ac:dyDescent="0.25">
      <c r="A30" s="28"/>
      <c r="B30" s="7"/>
      <c r="C30" s="9" t="s">
        <v>35</v>
      </c>
      <c r="D30" s="3">
        <v>322</v>
      </c>
      <c r="E30" s="4">
        <v>132</v>
      </c>
      <c r="F30" s="6">
        <f t="shared" si="8"/>
        <v>0.40993788819875776</v>
      </c>
      <c r="G30" s="3">
        <v>83</v>
      </c>
      <c r="H30" s="15">
        <v>670822.57999999996</v>
      </c>
      <c r="I30" s="5">
        <f t="shared" si="5"/>
        <v>78850</v>
      </c>
      <c r="J30" s="4">
        <v>0</v>
      </c>
      <c r="K30" s="4">
        <v>0</v>
      </c>
      <c r="L30" s="32" t="e">
        <f t="shared" si="6"/>
        <v>#DIV/0!</v>
      </c>
      <c r="M30" s="7"/>
      <c r="N30" s="16">
        <f t="shared" si="7"/>
        <v>6.6</v>
      </c>
      <c r="O30" s="28"/>
    </row>
    <row r="31" spans="1:15" ht="23.25" x14ac:dyDescent="0.25">
      <c r="A31" s="28"/>
      <c r="B31" s="7"/>
      <c r="C31" s="10" t="s">
        <v>18</v>
      </c>
      <c r="D31" s="11">
        <f>SUM(D25:D30)</f>
        <v>4954</v>
      </c>
      <c r="E31" s="12">
        <f>SUM(E25:E30)</f>
        <v>2077</v>
      </c>
      <c r="F31" s="13">
        <f t="shared" si="8"/>
        <v>0.41925716592652401</v>
      </c>
      <c r="G31" s="11">
        <f>SUM(G25:G30)</f>
        <v>1567</v>
      </c>
      <c r="H31" s="14">
        <f>SUM(H25:H30)</f>
        <v>24875120.049999997</v>
      </c>
      <c r="I31" s="14">
        <f>SUM(I25:I30)</f>
        <v>1488650</v>
      </c>
      <c r="J31" s="37">
        <f>SUM(J25:J30)</f>
        <v>0</v>
      </c>
      <c r="K31" s="37">
        <f>SUM(K25:K30)</f>
        <v>0</v>
      </c>
      <c r="L31" s="38" t="e">
        <f t="shared" ref="L31" si="9">+K31/J31</f>
        <v>#DIV/0!</v>
      </c>
      <c r="M31" s="7"/>
      <c r="N31" s="17">
        <f>+AVERAGE(N25:N30)</f>
        <v>17.308333333333334</v>
      </c>
      <c r="O31" s="28"/>
    </row>
    <row r="32" spans="1:15" ht="6.75" customHeight="1" x14ac:dyDescent="0.25">
      <c r="A32" s="2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28"/>
    </row>
    <row r="36" spans="1:15" ht="31.5" customHeight="1" x14ac:dyDescent="0.25">
      <c r="A36" s="28"/>
      <c r="C36" s="66" t="s">
        <v>82</v>
      </c>
      <c r="D36" s="67" t="s">
        <v>74</v>
      </c>
      <c r="E36" s="67"/>
      <c r="F36" s="67"/>
      <c r="G36" s="67" t="s">
        <v>75</v>
      </c>
      <c r="H36" s="67"/>
      <c r="I36" s="67"/>
      <c r="J36" s="67" t="s">
        <v>73</v>
      </c>
      <c r="K36" s="67"/>
      <c r="L36" s="67"/>
      <c r="N36" s="18" t="s">
        <v>83</v>
      </c>
      <c r="O36" s="28"/>
    </row>
    <row r="37" spans="1:15" ht="6" customHeight="1" x14ac:dyDescent="0.25">
      <c r="A37" s="28"/>
      <c r="C37" s="84"/>
      <c r="D37" s="7"/>
      <c r="E37" s="7"/>
      <c r="F37" s="31"/>
      <c r="G37" s="31"/>
      <c r="H37" s="31"/>
      <c r="I37" s="31"/>
      <c r="J37" s="7"/>
      <c r="K37" s="7"/>
      <c r="L37" s="7"/>
      <c r="M37" s="7"/>
      <c r="N37" s="19"/>
      <c r="O37" s="28"/>
    </row>
    <row r="38" spans="1:15" ht="18.75" x14ac:dyDescent="0.25">
      <c r="A38" s="28"/>
      <c r="B38" s="7"/>
      <c r="C38" s="8"/>
      <c r="D38" s="36"/>
      <c r="E38" s="35"/>
      <c r="F38" s="21" t="s">
        <v>0</v>
      </c>
      <c r="G38" s="33"/>
      <c r="H38" s="30" t="s">
        <v>1</v>
      </c>
      <c r="I38" s="21" t="s">
        <v>1</v>
      </c>
      <c r="J38" s="30"/>
      <c r="K38" s="30"/>
      <c r="L38" s="21" t="s">
        <v>0</v>
      </c>
      <c r="M38" s="7"/>
      <c r="N38" s="21" t="s">
        <v>19</v>
      </c>
      <c r="O38" s="28"/>
    </row>
    <row r="39" spans="1:15" ht="30" x14ac:dyDescent="0.25">
      <c r="A39" s="28"/>
      <c r="B39" s="7"/>
      <c r="C39" s="1" t="s">
        <v>2</v>
      </c>
      <c r="D39" s="34" t="s">
        <v>3</v>
      </c>
      <c r="E39" s="2" t="s">
        <v>4</v>
      </c>
      <c r="F39" s="20" t="s">
        <v>5</v>
      </c>
      <c r="G39" s="34" t="s">
        <v>6</v>
      </c>
      <c r="H39" s="2" t="s">
        <v>7</v>
      </c>
      <c r="I39" s="20" t="s">
        <v>8</v>
      </c>
      <c r="J39" s="34" t="s">
        <v>66</v>
      </c>
      <c r="K39" s="2" t="s">
        <v>67</v>
      </c>
      <c r="L39" s="20" t="s">
        <v>68</v>
      </c>
      <c r="M39" s="7"/>
      <c r="N39" s="20" t="s">
        <v>20</v>
      </c>
      <c r="O39" s="28"/>
    </row>
    <row r="40" spans="1:15" ht="18.75" x14ac:dyDescent="0.25">
      <c r="A40" s="28"/>
      <c r="B40" s="7"/>
      <c r="C40" s="9" t="s">
        <v>30</v>
      </c>
      <c r="D40" s="3">
        <v>1210</v>
      </c>
      <c r="E40" s="4">
        <v>982</v>
      </c>
      <c r="F40" s="6">
        <f>+E40/D40</f>
        <v>0.81157024793388433</v>
      </c>
      <c r="G40" s="3">
        <v>988</v>
      </c>
      <c r="H40" s="15">
        <v>8980375.7200000007</v>
      </c>
      <c r="I40" s="5">
        <f t="shared" ref="I40:I46" si="10">+G40*950</f>
        <v>938600</v>
      </c>
      <c r="J40" s="4">
        <v>0</v>
      </c>
      <c r="K40" s="4">
        <v>0</v>
      </c>
      <c r="L40" s="32" t="e">
        <f t="shared" ref="L40:L47" si="11">+K40/J40</f>
        <v>#DIV/0!</v>
      </c>
      <c r="M40" s="7"/>
      <c r="N40" s="16">
        <f>+E40/22</f>
        <v>44.636363636363633</v>
      </c>
      <c r="O40" s="28"/>
    </row>
    <row r="41" spans="1:15" ht="18.75" x14ac:dyDescent="0.25">
      <c r="A41" s="28"/>
      <c r="B41" s="7"/>
      <c r="C41" s="9" t="s">
        <v>84</v>
      </c>
      <c r="D41" s="3">
        <v>228</v>
      </c>
      <c r="E41" s="4">
        <v>128</v>
      </c>
      <c r="F41" s="6">
        <f>+E41/D41</f>
        <v>0.56140350877192979</v>
      </c>
      <c r="G41" s="3">
        <v>295</v>
      </c>
      <c r="H41" s="15">
        <v>9817584.5299999993</v>
      </c>
      <c r="I41" s="5">
        <f t="shared" si="10"/>
        <v>280250</v>
      </c>
      <c r="J41" s="4">
        <v>0</v>
      </c>
      <c r="K41" s="4">
        <v>0</v>
      </c>
      <c r="L41" s="32"/>
      <c r="M41" s="7"/>
      <c r="N41" s="16">
        <f t="shared" ref="N41:N42" si="12">+E41/22</f>
        <v>5.8181818181818183</v>
      </c>
      <c r="O41" s="28"/>
    </row>
    <row r="42" spans="1:15" ht="18.75" x14ac:dyDescent="0.25">
      <c r="A42" s="28"/>
      <c r="B42" s="7"/>
      <c r="C42" s="9" t="s">
        <v>31</v>
      </c>
      <c r="D42" s="3">
        <v>717</v>
      </c>
      <c r="E42" s="4">
        <v>542</v>
      </c>
      <c r="F42" s="6">
        <f t="shared" ref="F42:F47" si="13">+E42/D42</f>
        <v>0.75592747559274753</v>
      </c>
      <c r="G42" s="3">
        <v>446</v>
      </c>
      <c r="H42" s="15">
        <v>8972975.0199999996</v>
      </c>
      <c r="I42" s="5">
        <f t="shared" si="10"/>
        <v>423700</v>
      </c>
      <c r="J42" s="4">
        <v>0</v>
      </c>
      <c r="K42" s="4">
        <v>0</v>
      </c>
      <c r="L42" s="32" t="e">
        <f t="shared" si="11"/>
        <v>#DIV/0!</v>
      </c>
      <c r="M42" s="7"/>
      <c r="N42" s="16">
        <f t="shared" si="12"/>
        <v>24.636363636363637</v>
      </c>
      <c r="O42" s="28"/>
    </row>
    <row r="43" spans="1:15" ht="18.75" x14ac:dyDescent="0.25">
      <c r="A43" s="28"/>
      <c r="B43" s="7"/>
      <c r="C43" s="9" t="s">
        <v>32</v>
      </c>
      <c r="D43" s="3">
        <v>1421</v>
      </c>
      <c r="E43" s="4">
        <v>410</v>
      </c>
      <c r="F43" s="6">
        <f t="shared" si="13"/>
        <v>0.28852920478536243</v>
      </c>
      <c r="G43" s="3">
        <v>727</v>
      </c>
      <c r="H43" s="15">
        <v>8054152.0199999996</v>
      </c>
      <c r="I43" s="5">
        <f t="shared" si="10"/>
        <v>690650</v>
      </c>
      <c r="J43" s="4">
        <v>55</v>
      </c>
      <c r="K43" s="4">
        <v>0</v>
      </c>
      <c r="L43" s="32">
        <f t="shared" si="11"/>
        <v>0</v>
      </c>
      <c r="M43" s="7"/>
      <c r="N43" s="16">
        <f t="shared" ref="N43:N46" si="14">+E43/22</f>
        <v>18.636363636363637</v>
      </c>
      <c r="O43" s="28"/>
    </row>
    <row r="44" spans="1:15" ht="18.75" x14ac:dyDescent="0.25">
      <c r="A44" s="28"/>
      <c r="B44" s="7"/>
      <c r="C44" s="9" t="s">
        <v>33</v>
      </c>
      <c r="D44" s="3">
        <v>303</v>
      </c>
      <c r="E44" s="4">
        <v>164</v>
      </c>
      <c r="F44" s="6">
        <f t="shared" si="13"/>
        <v>0.54125412541254125</v>
      </c>
      <c r="G44" s="3">
        <v>687</v>
      </c>
      <c r="H44" s="15">
        <v>18563795.16</v>
      </c>
      <c r="I44" s="5">
        <f t="shared" si="10"/>
        <v>652650</v>
      </c>
      <c r="J44" s="4">
        <v>0</v>
      </c>
      <c r="K44" s="4">
        <v>0</v>
      </c>
      <c r="L44" s="32" t="e">
        <f t="shared" si="11"/>
        <v>#DIV/0!</v>
      </c>
      <c r="M44" s="7"/>
      <c r="N44" s="16">
        <f t="shared" si="14"/>
        <v>7.4545454545454541</v>
      </c>
      <c r="O44" s="28"/>
    </row>
    <row r="45" spans="1:15" ht="18.75" x14ac:dyDescent="0.25">
      <c r="A45" s="28"/>
      <c r="B45" s="7"/>
      <c r="C45" s="9" t="s">
        <v>34</v>
      </c>
      <c r="D45" s="3">
        <v>1259</v>
      </c>
      <c r="E45" s="4">
        <v>763</v>
      </c>
      <c r="F45" s="6">
        <f t="shared" si="13"/>
        <v>0.60603653693407467</v>
      </c>
      <c r="G45" s="3">
        <v>548</v>
      </c>
      <c r="H45" s="15">
        <v>11017357.289999999</v>
      </c>
      <c r="I45" s="5">
        <f t="shared" si="10"/>
        <v>520600</v>
      </c>
      <c r="J45" s="4">
        <v>0</v>
      </c>
      <c r="K45" s="4">
        <v>0</v>
      </c>
      <c r="L45" s="32" t="e">
        <f t="shared" si="11"/>
        <v>#DIV/0!</v>
      </c>
      <c r="M45" s="7"/>
      <c r="N45" s="16">
        <f t="shared" si="14"/>
        <v>34.68181818181818</v>
      </c>
      <c r="O45" s="28"/>
    </row>
    <row r="46" spans="1:15" ht="18.75" x14ac:dyDescent="0.25">
      <c r="A46" s="28"/>
      <c r="B46" s="7"/>
      <c r="C46" s="9" t="s">
        <v>35</v>
      </c>
      <c r="D46" s="3">
        <v>505</v>
      </c>
      <c r="E46" s="4">
        <v>284</v>
      </c>
      <c r="F46" s="6">
        <f t="shared" si="13"/>
        <v>0.56237623762376243</v>
      </c>
      <c r="G46" s="3">
        <v>276</v>
      </c>
      <c r="H46" s="15">
        <v>2937348.53</v>
      </c>
      <c r="I46" s="5">
        <f t="shared" si="10"/>
        <v>262200</v>
      </c>
      <c r="J46" s="4">
        <v>0</v>
      </c>
      <c r="K46" s="4">
        <v>0</v>
      </c>
      <c r="L46" s="32" t="e">
        <f t="shared" si="11"/>
        <v>#DIV/0!</v>
      </c>
      <c r="M46" s="7"/>
      <c r="N46" s="16">
        <f t="shared" si="14"/>
        <v>12.909090909090908</v>
      </c>
      <c r="O46" s="28"/>
    </row>
    <row r="47" spans="1:15" ht="23.25" x14ac:dyDescent="0.25">
      <c r="A47" s="28"/>
      <c r="B47" s="7"/>
      <c r="C47" s="10" t="s">
        <v>18</v>
      </c>
      <c r="D47" s="11">
        <f>SUM(D40:D46)</f>
        <v>5643</v>
      </c>
      <c r="E47" s="12">
        <f>SUM(E40:E46)</f>
        <v>3273</v>
      </c>
      <c r="F47" s="13">
        <f t="shared" si="13"/>
        <v>0.58001063264221164</v>
      </c>
      <c r="G47" s="11">
        <f>SUM(G40:G46)</f>
        <v>3967</v>
      </c>
      <c r="H47" s="14">
        <f>SUM(H40:H46)</f>
        <v>68343588.269999996</v>
      </c>
      <c r="I47" s="14">
        <f>SUM(I40:I46)</f>
        <v>3768650</v>
      </c>
      <c r="J47" s="37">
        <f>SUM(J40:J46)</f>
        <v>55</v>
      </c>
      <c r="K47" s="37">
        <f>SUM(K40:K46)</f>
        <v>0</v>
      </c>
      <c r="L47" s="38">
        <f t="shared" si="11"/>
        <v>0</v>
      </c>
      <c r="M47" s="7"/>
      <c r="N47" s="17">
        <f>+AVERAGE(N40:N46)</f>
        <v>21.253246753246753</v>
      </c>
      <c r="O47" s="28"/>
    </row>
    <row r="48" spans="1:15" ht="6.75" customHeight="1" x14ac:dyDescent="0.25">
      <c r="A48" s="2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28"/>
    </row>
    <row r="51" spans="1:15" ht="7.5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31.5" customHeight="1" x14ac:dyDescent="0.25">
      <c r="A52" s="50"/>
      <c r="C52" s="66" t="s">
        <v>85</v>
      </c>
      <c r="D52" s="67" t="s">
        <v>74</v>
      </c>
      <c r="E52" s="67"/>
      <c r="F52" s="67"/>
      <c r="G52" s="67" t="s">
        <v>75</v>
      </c>
      <c r="H52" s="67"/>
      <c r="I52" s="67"/>
      <c r="J52" s="67" t="s">
        <v>73</v>
      </c>
      <c r="K52" s="67"/>
      <c r="L52" s="67"/>
      <c r="N52" s="18" t="s">
        <v>86</v>
      </c>
      <c r="O52" s="50"/>
    </row>
    <row r="53" spans="1:15" ht="6" customHeight="1" x14ac:dyDescent="0.25">
      <c r="A53" s="50"/>
      <c r="C53" s="66"/>
      <c r="D53" s="7"/>
      <c r="E53" s="7"/>
      <c r="F53" s="31"/>
      <c r="G53" s="31"/>
      <c r="H53" s="31"/>
      <c r="I53" s="31"/>
      <c r="J53" s="7"/>
      <c r="K53" s="7"/>
      <c r="L53" s="7"/>
      <c r="M53" s="7"/>
      <c r="N53" s="19"/>
      <c r="O53" s="50"/>
    </row>
    <row r="54" spans="1:15" ht="18.75" x14ac:dyDescent="0.25">
      <c r="A54" s="50"/>
      <c r="B54" s="7"/>
      <c r="C54" s="8"/>
      <c r="D54" s="36"/>
      <c r="E54" s="35"/>
      <c r="F54" s="21" t="s">
        <v>0</v>
      </c>
      <c r="G54" s="33"/>
      <c r="H54" s="30" t="s">
        <v>1</v>
      </c>
      <c r="I54" s="21" t="s">
        <v>1</v>
      </c>
      <c r="J54" s="30"/>
      <c r="K54" s="30"/>
      <c r="L54" s="21" t="s">
        <v>0</v>
      </c>
      <c r="M54" s="7"/>
      <c r="N54" s="21" t="s">
        <v>19</v>
      </c>
      <c r="O54" s="50"/>
    </row>
    <row r="55" spans="1:15" ht="30" x14ac:dyDescent="0.25">
      <c r="A55" s="50"/>
      <c r="B55" s="7"/>
      <c r="C55" s="1" t="s">
        <v>2</v>
      </c>
      <c r="D55" s="34" t="s">
        <v>3</v>
      </c>
      <c r="E55" s="2" t="s">
        <v>4</v>
      </c>
      <c r="F55" s="20" t="s">
        <v>5</v>
      </c>
      <c r="G55" s="34" t="s">
        <v>6</v>
      </c>
      <c r="H55" s="2" t="s">
        <v>7</v>
      </c>
      <c r="I55" s="20" t="s">
        <v>8</v>
      </c>
      <c r="J55" s="34" t="s">
        <v>66</v>
      </c>
      <c r="K55" s="2" t="s">
        <v>67</v>
      </c>
      <c r="L55" s="20" t="s">
        <v>68</v>
      </c>
      <c r="M55" s="7"/>
      <c r="N55" s="20" t="s">
        <v>20</v>
      </c>
      <c r="O55" s="50"/>
    </row>
    <row r="56" spans="1:15" ht="18.75" x14ac:dyDescent="0.25">
      <c r="A56" s="50"/>
      <c r="B56" s="7"/>
      <c r="C56" s="9" t="s">
        <v>30</v>
      </c>
      <c r="D56" s="3">
        <f>+D40+D25+D10</f>
        <v>2785</v>
      </c>
      <c r="E56" s="4">
        <f>+E40+E25+E10</f>
        <v>1616</v>
      </c>
      <c r="F56" s="6">
        <f>+E56/D56</f>
        <v>0.58025134649910237</v>
      </c>
      <c r="G56" s="3">
        <f t="shared" ref="G56:H56" si="15">+G40+G25+G10</f>
        <v>1636</v>
      </c>
      <c r="H56" s="15">
        <f t="shared" si="15"/>
        <v>16282868.809999999</v>
      </c>
      <c r="I56" s="5">
        <f t="shared" ref="I56:I62" si="16">+G56*950</f>
        <v>1554200</v>
      </c>
      <c r="J56" s="4">
        <f t="shared" ref="J56:K56" si="17">+J40+J25+J10</f>
        <v>0</v>
      </c>
      <c r="K56" s="4">
        <f t="shared" si="17"/>
        <v>0</v>
      </c>
      <c r="L56" s="32" t="s">
        <v>10</v>
      </c>
      <c r="M56" s="7"/>
      <c r="N56" s="16">
        <f>+E56/65</f>
        <v>24.861538461538462</v>
      </c>
      <c r="O56" s="50"/>
    </row>
    <row r="57" spans="1:15" ht="18.75" x14ac:dyDescent="0.25">
      <c r="A57" s="50"/>
      <c r="B57" s="7"/>
      <c r="C57" s="52" t="s">
        <v>84</v>
      </c>
      <c r="D57" s="72">
        <f>+D41+D44+D28+D13</f>
        <v>666</v>
      </c>
      <c r="E57" s="76">
        <f>+E41+E44+E28+E13</f>
        <v>377</v>
      </c>
      <c r="F57" s="78">
        <f>+E57/D57</f>
        <v>0.56606606606606602</v>
      </c>
      <c r="G57" s="80">
        <f t="shared" ref="G57:H57" si="18">+G41+G44+G28+G13</f>
        <v>1052</v>
      </c>
      <c r="H57" s="82">
        <f t="shared" si="18"/>
        <v>30144408.629999999</v>
      </c>
      <c r="I57" s="53">
        <f t="shared" si="16"/>
        <v>999400</v>
      </c>
      <c r="J57" s="72">
        <f t="shared" ref="J57:K57" si="19">+J41+J44+J28+J13</f>
        <v>0</v>
      </c>
      <c r="K57" s="76">
        <f t="shared" si="19"/>
        <v>0</v>
      </c>
      <c r="L57" s="74" t="s">
        <v>10</v>
      </c>
      <c r="M57" s="54"/>
      <c r="N57" s="72">
        <f>+E57/65</f>
        <v>5.8</v>
      </c>
      <c r="O57" s="50"/>
    </row>
    <row r="58" spans="1:15" ht="18.75" x14ac:dyDescent="0.25">
      <c r="A58" s="50"/>
      <c r="B58" s="7"/>
      <c r="C58" s="55" t="s">
        <v>33</v>
      </c>
      <c r="D58" s="73"/>
      <c r="E58" s="77"/>
      <c r="F58" s="79"/>
      <c r="G58" s="81"/>
      <c r="H58" s="83"/>
      <c r="I58" s="56">
        <f>+G58*950</f>
        <v>0</v>
      </c>
      <c r="J58" s="73"/>
      <c r="K58" s="77"/>
      <c r="L58" s="75" t="s">
        <v>10</v>
      </c>
      <c r="M58" s="57"/>
      <c r="N58" s="73">
        <f t="shared" ref="N58:N62" si="20">+E58/65</f>
        <v>0</v>
      </c>
      <c r="O58" s="50"/>
    </row>
    <row r="59" spans="1:15" ht="18.75" x14ac:dyDescent="0.25">
      <c r="A59" s="50"/>
      <c r="B59" s="7"/>
      <c r="C59" s="9" t="s">
        <v>31</v>
      </c>
      <c r="D59" s="3">
        <f>+D42+D26+D11</f>
        <v>1531</v>
      </c>
      <c r="E59" s="4">
        <f>+E42+E26+E11</f>
        <v>915</v>
      </c>
      <c r="F59" s="6">
        <f t="shared" ref="F59:F63" si="21">+E59/D59</f>
        <v>0.59764859568909212</v>
      </c>
      <c r="G59" s="3">
        <f t="shared" ref="G59:H59" si="22">+G42+G26+G11</f>
        <v>942</v>
      </c>
      <c r="H59" s="15">
        <f t="shared" si="22"/>
        <v>17507669.460000001</v>
      </c>
      <c r="I59" s="5">
        <f t="shared" si="16"/>
        <v>894900</v>
      </c>
      <c r="J59" s="4">
        <f t="shared" ref="J59:K59" si="23">+J42+J26+J11</f>
        <v>0</v>
      </c>
      <c r="K59" s="4">
        <f t="shared" si="23"/>
        <v>0</v>
      </c>
      <c r="L59" s="32" t="s">
        <v>10</v>
      </c>
      <c r="M59" s="7"/>
      <c r="N59" s="16">
        <f t="shared" si="20"/>
        <v>14.076923076923077</v>
      </c>
      <c r="O59" s="50"/>
    </row>
    <row r="60" spans="1:15" ht="18.75" x14ac:dyDescent="0.25">
      <c r="A60" s="50"/>
      <c r="B60" s="7"/>
      <c r="C60" s="9" t="s">
        <v>32</v>
      </c>
      <c r="D60" s="3">
        <f>+D43+D27+D12</f>
        <v>3884</v>
      </c>
      <c r="E60" s="4">
        <f>+E43+E27+E12</f>
        <v>1472</v>
      </c>
      <c r="F60" s="6">
        <f t="shared" si="21"/>
        <v>0.37899073120494337</v>
      </c>
      <c r="G60" s="3">
        <f t="shared" ref="G60:H60" si="24">+G43+G27+G12</f>
        <v>1355</v>
      </c>
      <c r="H60" s="15">
        <f t="shared" si="24"/>
        <v>13143982.32</v>
      </c>
      <c r="I60" s="5">
        <f t="shared" si="16"/>
        <v>1287250</v>
      </c>
      <c r="J60" s="4">
        <f t="shared" ref="J60:K60" si="25">+J43+J27+J12</f>
        <v>55</v>
      </c>
      <c r="K60" s="4">
        <f t="shared" si="25"/>
        <v>0</v>
      </c>
      <c r="L60" s="32">
        <f t="shared" ref="L60:L63" si="26">+K60/J60</f>
        <v>0</v>
      </c>
      <c r="M60" s="7"/>
      <c r="N60" s="16">
        <f t="shared" si="20"/>
        <v>22.646153846153847</v>
      </c>
      <c r="O60" s="50"/>
    </row>
    <row r="61" spans="1:15" ht="18.75" x14ac:dyDescent="0.25">
      <c r="A61" s="50"/>
      <c r="B61" s="7"/>
      <c r="C61" s="9" t="s">
        <v>34</v>
      </c>
      <c r="D61" s="3">
        <f>+D45+D29+D14</f>
        <v>2448</v>
      </c>
      <c r="E61" s="4">
        <f>+E45+E29+E14</f>
        <v>1365</v>
      </c>
      <c r="F61" s="6">
        <f t="shared" si="21"/>
        <v>0.55759803921568629</v>
      </c>
      <c r="G61" s="3">
        <f t="shared" ref="G61:H61" si="27">+G45+G29+G14</f>
        <v>1042</v>
      </c>
      <c r="H61" s="15">
        <f t="shared" si="27"/>
        <v>20960805.09</v>
      </c>
      <c r="I61" s="5">
        <f t="shared" si="16"/>
        <v>989900</v>
      </c>
      <c r="J61" s="4">
        <f t="shared" ref="J61:K61" si="28">+J45+J29+J14</f>
        <v>0</v>
      </c>
      <c r="K61" s="4">
        <f t="shared" si="28"/>
        <v>0</v>
      </c>
      <c r="L61" s="32" t="s">
        <v>10</v>
      </c>
      <c r="M61" s="7"/>
      <c r="N61" s="16">
        <f t="shared" si="20"/>
        <v>21</v>
      </c>
      <c r="O61" s="50"/>
    </row>
    <row r="62" spans="1:15" ht="18.75" x14ac:dyDescent="0.25">
      <c r="A62" s="50"/>
      <c r="B62" s="7"/>
      <c r="C62" s="9" t="s">
        <v>35</v>
      </c>
      <c r="D62" s="3">
        <f>+D46+D30+D15</f>
        <v>900</v>
      </c>
      <c r="E62" s="4">
        <f>+E46+E30+E15</f>
        <v>459</v>
      </c>
      <c r="F62" s="6">
        <f t="shared" si="21"/>
        <v>0.51</v>
      </c>
      <c r="G62" s="3">
        <f t="shared" ref="G62:H62" si="29">+G46+G30+G15</f>
        <v>442</v>
      </c>
      <c r="H62" s="15">
        <f t="shared" si="29"/>
        <v>4201064.7699999996</v>
      </c>
      <c r="I62" s="5">
        <f t="shared" si="16"/>
        <v>419900</v>
      </c>
      <c r="J62" s="4">
        <f t="shared" ref="J62:K62" si="30">+J46+J30+J15</f>
        <v>0</v>
      </c>
      <c r="K62" s="4">
        <f t="shared" si="30"/>
        <v>0</v>
      </c>
      <c r="L62" s="32" t="s">
        <v>10</v>
      </c>
      <c r="M62" s="7"/>
      <c r="N62" s="16">
        <f t="shared" si="20"/>
        <v>7.0615384615384613</v>
      </c>
      <c r="O62" s="50"/>
    </row>
    <row r="63" spans="1:15" ht="23.25" x14ac:dyDescent="0.25">
      <c r="A63" s="50"/>
      <c r="B63" s="7"/>
      <c r="C63" s="10" t="s">
        <v>18</v>
      </c>
      <c r="D63" s="11">
        <f>SUM(D56:D62)</f>
        <v>12214</v>
      </c>
      <c r="E63" s="12">
        <f>SUM(E56:E62)</f>
        <v>6204</v>
      </c>
      <c r="F63" s="13">
        <f t="shared" si="21"/>
        <v>0.50794170623874246</v>
      </c>
      <c r="G63" s="11">
        <f>SUM(G56:G62)</f>
        <v>6469</v>
      </c>
      <c r="H63" s="14">
        <f>SUM(H56:H62)</f>
        <v>102240799.08</v>
      </c>
      <c r="I63" s="14">
        <f>SUM(I56:I62)</f>
        <v>6145550</v>
      </c>
      <c r="J63" s="37">
        <f>SUM(J56:J62)</f>
        <v>55</v>
      </c>
      <c r="K63" s="37">
        <f>SUM(K56:K62)</f>
        <v>0</v>
      </c>
      <c r="L63" s="38">
        <f t="shared" si="26"/>
        <v>0</v>
      </c>
      <c r="M63" s="7"/>
      <c r="N63" s="17">
        <f>+AVERAGE(N56:N62)</f>
        <v>13.635164835164835</v>
      </c>
      <c r="O63" s="50"/>
    </row>
    <row r="64" spans="1:15" ht="6.75" customHeight="1" x14ac:dyDescent="0.25">
      <c r="A64" s="50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50"/>
    </row>
    <row r="65" spans="1:15" x14ac:dyDescent="0.25">
      <c r="A65" s="50"/>
      <c r="O65" s="50"/>
    </row>
    <row r="66" spans="1:15" ht="7.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</row>
  </sheetData>
  <mergeCells count="26">
    <mergeCell ref="J21:L21"/>
    <mergeCell ref="D6:F6"/>
    <mergeCell ref="G6:I6"/>
    <mergeCell ref="J6:L6"/>
    <mergeCell ref="D2:I3"/>
    <mergeCell ref="C6:C7"/>
    <mergeCell ref="C21:C22"/>
    <mergeCell ref="D21:F21"/>
    <mergeCell ref="G21:I21"/>
    <mergeCell ref="C36:C37"/>
    <mergeCell ref="D36:F36"/>
    <mergeCell ref="G36:I36"/>
    <mergeCell ref="J36:L36"/>
    <mergeCell ref="C52:C53"/>
    <mergeCell ref="D52:F52"/>
    <mergeCell ref="G52:I52"/>
    <mergeCell ref="J52:L52"/>
    <mergeCell ref="N57:N58"/>
    <mergeCell ref="L57:L58"/>
    <mergeCell ref="K57:K58"/>
    <mergeCell ref="J57:J58"/>
    <mergeCell ref="D57:D58"/>
    <mergeCell ref="E57:E58"/>
    <mergeCell ref="F57:F58"/>
    <mergeCell ref="G57:G58"/>
    <mergeCell ref="H57:H58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0"/>
  <sheetViews>
    <sheetView showGridLines="0" topLeftCell="A56" zoomScale="90" zoomScaleNormal="90" workbookViewId="0">
      <selection activeCell="N67" activeCellId="1" sqref="C67:C76 N67:N76"/>
    </sheetView>
  </sheetViews>
  <sheetFormatPr baseColWidth="10" defaultRowHeight="15" x14ac:dyDescent="0.25"/>
  <cols>
    <col min="1" max="1" width="1.140625" customWidth="1"/>
    <col min="2" max="2" width="0.85546875" customWidth="1"/>
    <col min="3" max="3" width="34.28515625" customWidth="1"/>
    <col min="4" max="5" width="14.28515625" bestFit="1" customWidth="1"/>
    <col min="6" max="6" width="14.28515625" customWidth="1"/>
    <col min="7" max="7" width="11" bestFit="1" customWidth="1"/>
    <col min="8" max="8" width="21.140625" bestFit="1" customWidth="1"/>
    <col min="9" max="9" width="18.5703125" bestFit="1" customWidth="1"/>
    <col min="10" max="10" width="13.28515625" bestFit="1" customWidth="1"/>
    <col min="11" max="11" width="19.85546875" bestFit="1" customWidth="1"/>
    <col min="12" max="12" width="10.85546875" style="22" bestFit="1" customWidth="1"/>
    <col min="13" max="13" width="1.140625" customWidth="1"/>
    <col min="14" max="14" width="19.85546875" bestFit="1" customWidth="1"/>
    <col min="15" max="15" width="1" customWidth="1"/>
  </cols>
  <sheetData>
    <row r="2" spans="1:15" ht="15" customHeight="1" x14ac:dyDescent="0.25">
      <c r="D2" s="68" t="s">
        <v>72</v>
      </c>
      <c r="E2" s="68"/>
      <c r="F2" s="68"/>
      <c r="G2" s="68"/>
      <c r="H2" s="68"/>
      <c r="I2" s="68"/>
    </row>
    <row r="3" spans="1:15" ht="15" customHeight="1" x14ac:dyDescent="0.25">
      <c r="D3" s="68"/>
      <c r="E3" s="68"/>
      <c r="F3" s="68"/>
      <c r="G3" s="68"/>
      <c r="H3" s="68"/>
      <c r="I3" s="68"/>
    </row>
    <row r="5" spans="1:15" ht="15.75" x14ac:dyDescent="0.25">
      <c r="C5" s="39" t="s">
        <v>45</v>
      </c>
    </row>
    <row r="6" spans="1:15" ht="31.5" customHeight="1" x14ac:dyDescent="0.25">
      <c r="A6" s="28"/>
      <c r="C6" s="66" t="s">
        <v>76</v>
      </c>
      <c r="D6" s="67" t="s">
        <v>74</v>
      </c>
      <c r="E6" s="67"/>
      <c r="F6" s="67"/>
      <c r="G6" s="67" t="s">
        <v>75</v>
      </c>
      <c r="H6" s="67"/>
      <c r="I6" s="67"/>
      <c r="J6" s="67" t="s">
        <v>73</v>
      </c>
      <c r="K6" s="67"/>
      <c r="L6" s="67"/>
      <c r="N6" s="18" t="s">
        <v>78</v>
      </c>
      <c r="O6" s="28"/>
    </row>
    <row r="7" spans="1:15" ht="6" customHeight="1" x14ac:dyDescent="0.25">
      <c r="A7" s="28"/>
      <c r="C7" s="84"/>
      <c r="D7" s="7"/>
      <c r="E7" s="7"/>
      <c r="F7" s="31"/>
      <c r="G7" s="31"/>
      <c r="H7" s="31"/>
      <c r="I7" s="31"/>
      <c r="J7" s="7"/>
      <c r="K7" s="7"/>
      <c r="L7" s="7"/>
      <c r="M7" s="7"/>
      <c r="N7" s="19"/>
      <c r="O7" s="28"/>
    </row>
    <row r="8" spans="1:15" ht="18.75" x14ac:dyDescent="0.25">
      <c r="A8" s="28"/>
      <c r="B8" s="7"/>
      <c r="C8" s="8"/>
      <c r="D8" s="36"/>
      <c r="E8" s="35"/>
      <c r="F8" s="21" t="s">
        <v>0</v>
      </c>
      <c r="G8" s="33"/>
      <c r="H8" s="30" t="s">
        <v>1</v>
      </c>
      <c r="I8" s="21" t="s">
        <v>1</v>
      </c>
      <c r="J8" s="30"/>
      <c r="K8" s="30"/>
      <c r="L8" s="21" t="s">
        <v>0</v>
      </c>
      <c r="M8" s="7"/>
      <c r="N8" s="21" t="s">
        <v>19</v>
      </c>
      <c r="O8" s="28"/>
    </row>
    <row r="9" spans="1:15" ht="30" x14ac:dyDescent="0.25">
      <c r="A9" s="28"/>
      <c r="B9" s="7"/>
      <c r="C9" s="1" t="s">
        <v>2</v>
      </c>
      <c r="D9" s="34" t="s">
        <v>3</v>
      </c>
      <c r="E9" s="2" t="s">
        <v>4</v>
      </c>
      <c r="F9" s="20" t="s">
        <v>5</v>
      </c>
      <c r="G9" s="34" t="s">
        <v>6</v>
      </c>
      <c r="H9" s="2" t="s">
        <v>7</v>
      </c>
      <c r="I9" s="20" t="s">
        <v>8</v>
      </c>
      <c r="J9" s="34" t="s">
        <v>66</v>
      </c>
      <c r="K9" s="2" t="s">
        <v>67</v>
      </c>
      <c r="L9" s="20" t="s">
        <v>68</v>
      </c>
      <c r="M9" s="7"/>
      <c r="N9" s="20" t="s">
        <v>20</v>
      </c>
      <c r="O9" s="28"/>
    </row>
    <row r="10" spans="1:15" ht="18.75" x14ac:dyDescent="0.25">
      <c r="A10" s="28"/>
      <c r="B10" s="7"/>
      <c r="C10" s="9" t="s">
        <v>36</v>
      </c>
      <c r="D10" s="3">
        <v>80</v>
      </c>
      <c r="E10" s="4">
        <v>21</v>
      </c>
      <c r="F10" s="6">
        <f>+E10/D10</f>
        <v>0.26250000000000001</v>
      </c>
      <c r="G10" s="3">
        <v>164</v>
      </c>
      <c r="H10" s="15">
        <v>2151251.13</v>
      </c>
      <c r="I10" s="5">
        <f t="shared" ref="I10:I19" si="0">+G10*950</f>
        <v>155800</v>
      </c>
      <c r="J10" s="4">
        <v>0</v>
      </c>
      <c r="K10" s="4">
        <v>0</v>
      </c>
      <c r="L10" s="32" t="s">
        <v>10</v>
      </c>
      <c r="M10" s="7"/>
      <c r="N10" s="16">
        <f t="shared" ref="N10:N19" si="1">+E10/23</f>
        <v>0.91304347826086951</v>
      </c>
      <c r="O10" s="28"/>
    </row>
    <row r="11" spans="1:15" ht="18.75" x14ac:dyDescent="0.25">
      <c r="A11" s="28"/>
      <c r="B11" s="7"/>
      <c r="C11" s="9" t="s">
        <v>37</v>
      </c>
      <c r="D11" s="3">
        <v>0</v>
      </c>
      <c r="E11" s="4">
        <v>0</v>
      </c>
      <c r="F11" s="6" t="e">
        <f t="shared" ref="F11:F20" si="2">+E11/D11</f>
        <v>#DIV/0!</v>
      </c>
      <c r="G11" s="3">
        <v>91</v>
      </c>
      <c r="H11" s="15">
        <v>1598690.64</v>
      </c>
      <c r="I11" s="5">
        <f t="shared" si="0"/>
        <v>86450</v>
      </c>
      <c r="J11" s="4">
        <v>0</v>
      </c>
      <c r="K11" s="4">
        <v>0</v>
      </c>
      <c r="L11" s="32" t="s">
        <v>10</v>
      </c>
      <c r="M11" s="7"/>
      <c r="N11" s="16">
        <f t="shared" si="1"/>
        <v>0</v>
      </c>
      <c r="O11" s="28"/>
    </row>
    <row r="12" spans="1:15" ht="18.75" x14ac:dyDescent="0.25">
      <c r="A12" s="28"/>
      <c r="B12" s="7"/>
      <c r="C12" s="9" t="s">
        <v>38</v>
      </c>
      <c r="D12" s="3">
        <v>25</v>
      </c>
      <c r="E12" s="4">
        <v>0</v>
      </c>
      <c r="F12" s="6">
        <f t="shared" si="2"/>
        <v>0</v>
      </c>
      <c r="G12" s="3">
        <v>184</v>
      </c>
      <c r="H12" s="15">
        <v>4123313.47</v>
      </c>
      <c r="I12" s="5">
        <f t="shared" si="0"/>
        <v>174800</v>
      </c>
      <c r="J12" s="4">
        <v>0</v>
      </c>
      <c r="K12" s="4">
        <v>0</v>
      </c>
      <c r="L12" s="32" t="s">
        <v>10</v>
      </c>
      <c r="M12" s="7"/>
      <c r="N12" s="16">
        <f t="shared" si="1"/>
        <v>0</v>
      </c>
      <c r="O12" s="28"/>
    </row>
    <row r="13" spans="1:15" ht="18.75" x14ac:dyDescent="0.25">
      <c r="A13" s="28"/>
      <c r="B13" s="7"/>
      <c r="C13" s="9" t="s">
        <v>39</v>
      </c>
      <c r="D13" s="3">
        <v>225</v>
      </c>
      <c r="E13" s="4">
        <v>115</v>
      </c>
      <c r="F13" s="6">
        <f t="shared" si="2"/>
        <v>0.51111111111111107</v>
      </c>
      <c r="G13" s="3">
        <v>106</v>
      </c>
      <c r="H13" s="15">
        <v>1364969.59</v>
      </c>
      <c r="I13" s="5">
        <f t="shared" si="0"/>
        <v>100700</v>
      </c>
      <c r="J13" s="4">
        <v>0</v>
      </c>
      <c r="K13" s="4">
        <v>0</v>
      </c>
      <c r="L13" s="32" t="s">
        <v>10</v>
      </c>
      <c r="M13" s="7"/>
      <c r="N13" s="16">
        <f t="shared" si="1"/>
        <v>5</v>
      </c>
      <c r="O13" s="28"/>
    </row>
    <row r="14" spans="1:15" ht="18.75" x14ac:dyDescent="0.25">
      <c r="A14" s="28"/>
      <c r="B14" s="7"/>
      <c r="C14" s="9" t="s">
        <v>40</v>
      </c>
      <c r="D14" s="3">
        <v>1256</v>
      </c>
      <c r="E14" s="4">
        <v>811</v>
      </c>
      <c r="F14" s="6">
        <f t="shared" si="2"/>
        <v>0.64570063694267521</v>
      </c>
      <c r="G14" s="3">
        <v>1120</v>
      </c>
      <c r="H14" s="15">
        <v>8211415.6799999997</v>
      </c>
      <c r="I14" s="5">
        <f t="shared" si="0"/>
        <v>1064000</v>
      </c>
      <c r="J14" s="4">
        <v>26</v>
      </c>
      <c r="K14" s="4">
        <v>21</v>
      </c>
      <c r="L14" s="32">
        <f>+K14/J14</f>
        <v>0.80769230769230771</v>
      </c>
      <c r="M14" s="7"/>
      <c r="N14" s="16">
        <f t="shared" si="1"/>
        <v>35.260869565217391</v>
      </c>
      <c r="O14" s="28"/>
    </row>
    <row r="15" spans="1:15" ht="18.75" x14ac:dyDescent="0.25">
      <c r="A15" s="28"/>
      <c r="B15" s="7"/>
      <c r="C15" s="9" t="s">
        <v>41</v>
      </c>
      <c r="D15" s="3">
        <v>835</v>
      </c>
      <c r="E15" s="4">
        <v>429</v>
      </c>
      <c r="F15" s="6">
        <f t="shared" si="2"/>
        <v>0.51377245508982039</v>
      </c>
      <c r="G15" s="3">
        <v>165</v>
      </c>
      <c r="H15" s="15">
        <v>2135758.0699999998</v>
      </c>
      <c r="I15" s="5">
        <f t="shared" si="0"/>
        <v>156750</v>
      </c>
      <c r="J15" s="4">
        <v>20</v>
      </c>
      <c r="K15" s="4">
        <v>14</v>
      </c>
      <c r="L15" s="32">
        <f t="shared" ref="L15:L20" si="3">+K15/J15</f>
        <v>0.7</v>
      </c>
      <c r="M15" s="7"/>
      <c r="N15" s="16">
        <f t="shared" si="1"/>
        <v>18.652173913043477</v>
      </c>
      <c r="O15" s="28"/>
    </row>
    <row r="16" spans="1:15" ht="18.75" x14ac:dyDescent="0.25">
      <c r="A16" s="28"/>
      <c r="B16" s="7"/>
      <c r="C16" s="9" t="s">
        <v>42</v>
      </c>
      <c r="D16" s="3">
        <v>57</v>
      </c>
      <c r="E16" s="4">
        <v>36</v>
      </c>
      <c r="F16" s="6">
        <f t="shared" si="2"/>
        <v>0.63157894736842102</v>
      </c>
      <c r="G16" s="3">
        <v>33</v>
      </c>
      <c r="H16" s="15">
        <v>161311.29999999999</v>
      </c>
      <c r="I16" s="5">
        <f t="shared" si="0"/>
        <v>31350</v>
      </c>
      <c r="J16" s="4">
        <v>0</v>
      </c>
      <c r="K16" s="4">
        <v>0</v>
      </c>
      <c r="L16" s="32" t="s">
        <v>10</v>
      </c>
      <c r="M16" s="7"/>
      <c r="N16" s="16">
        <f t="shared" si="1"/>
        <v>1.5652173913043479</v>
      </c>
      <c r="O16" s="28"/>
    </row>
    <row r="17" spans="1:15" ht="18.75" x14ac:dyDescent="0.25">
      <c r="A17" s="28"/>
      <c r="B17" s="7"/>
      <c r="C17" s="9" t="s">
        <v>80</v>
      </c>
      <c r="D17" s="3">
        <v>191</v>
      </c>
      <c r="E17" s="4">
        <v>0</v>
      </c>
      <c r="F17" s="6">
        <f t="shared" si="2"/>
        <v>0</v>
      </c>
      <c r="G17" s="3">
        <v>142</v>
      </c>
      <c r="H17" s="15">
        <v>5065057.42</v>
      </c>
      <c r="I17" s="5">
        <f t="shared" si="0"/>
        <v>134900</v>
      </c>
      <c r="J17" s="4">
        <v>0</v>
      </c>
      <c r="K17" s="4">
        <v>0</v>
      </c>
      <c r="L17" s="32" t="s">
        <v>10</v>
      </c>
      <c r="M17" s="7"/>
      <c r="N17" s="16">
        <f t="shared" si="1"/>
        <v>0</v>
      </c>
      <c r="O17" s="28"/>
    </row>
    <row r="18" spans="1:15" ht="18.75" x14ac:dyDescent="0.25">
      <c r="A18" s="28"/>
      <c r="B18" s="7"/>
      <c r="C18" s="9" t="s">
        <v>43</v>
      </c>
      <c r="D18" s="3">
        <v>1114</v>
      </c>
      <c r="E18" s="4">
        <v>705</v>
      </c>
      <c r="F18" s="6">
        <f t="shared" si="2"/>
        <v>0.6328545780969479</v>
      </c>
      <c r="G18" s="3">
        <v>316</v>
      </c>
      <c r="H18" s="15">
        <v>2621025.0099999998</v>
      </c>
      <c r="I18" s="5">
        <f t="shared" si="0"/>
        <v>300200</v>
      </c>
      <c r="J18" s="4">
        <v>0</v>
      </c>
      <c r="K18" s="4">
        <v>0</v>
      </c>
      <c r="L18" s="32" t="s">
        <v>10</v>
      </c>
      <c r="M18" s="7"/>
      <c r="N18" s="16">
        <f t="shared" si="1"/>
        <v>30.652173913043477</v>
      </c>
      <c r="O18" s="28"/>
    </row>
    <row r="19" spans="1:15" ht="18.75" x14ac:dyDescent="0.25">
      <c r="A19" s="28"/>
      <c r="B19" s="7"/>
      <c r="C19" s="9" t="s">
        <v>44</v>
      </c>
      <c r="D19" s="3">
        <v>531</v>
      </c>
      <c r="E19" s="4">
        <v>313</v>
      </c>
      <c r="F19" s="6">
        <f t="shared" si="2"/>
        <v>0.58945386064030136</v>
      </c>
      <c r="G19" s="3">
        <v>87</v>
      </c>
      <c r="H19" s="15">
        <v>687976.17</v>
      </c>
      <c r="I19" s="5">
        <f t="shared" si="0"/>
        <v>82650</v>
      </c>
      <c r="J19" s="4">
        <v>0</v>
      </c>
      <c r="K19" s="4">
        <v>0</v>
      </c>
      <c r="L19" s="32" t="s">
        <v>10</v>
      </c>
      <c r="M19" s="7"/>
      <c r="N19" s="16">
        <f t="shared" si="1"/>
        <v>13.608695652173912</v>
      </c>
      <c r="O19" s="28"/>
    </row>
    <row r="20" spans="1:15" ht="23.25" x14ac:dyDescent="0.25">
      <c r="A20" s="28"/>
      <c r="B20" s="7"/>
      <c r="C20" s="10" t="s">
        <v>18</v>
      </c>
      <c r="D20" s="11">
        <f>SUM(D10:D19)</f>
        <v>4314</v>
      </c>
      <c r="E20" s="12">
        <f>SUM(E10:E19)</f>
        <v>2430</v>
      </c>
      <c r="F20" s="13">
        <f t="shared" si="2"/>
        <v>0.5632823365785814</v>
      </c>
      <c r="G20" s="11">
        <f>SUM(G10:G19)</f>
        <v>2408</v>
      </c>
      <c r="H20" s="14">
        <f>SUM(H10:H19)</f>
        <v>28120768.479999997</v>
      </c>
      <c r="I20" s="14">
        <f>SUM(I10:I19)</f>
        <v>2287600</v>
      </c>
      <c r="J20" s="37">
        <f>SUM(J10:J19)</f>
        <v>46</v>
      </c>
      <c r="K20" s="37">
        <f>SUM(K10:K19)</f>
        <v>35</v>
      </c>
      <c r="L20" s="38">
        <f t="shared" si="3"/>
        <v>0.76086956521739135</v>
      </c>
      <c r="M20" s="7"/>
      <c r="N20" s="17">
        <f>+AVERAGE(N10:N19)</f>
        <v>10.565217391304348</v>
      </c>
      <c r="O20" s="28"/>
    </row>
    <row r="21" spans="1:15" ht="6.75" customHeight="1" x14ac:dyDescent="0.25">
      <c r="A21" s="2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8"/>
    </row>
    <row r="25" spans="1:15" ht="31.5" customHeight="1" x14ac:dyDescent="0.25">
      <c r="A25" s="28"/>
      <c r="C25" s="66" t="s">
        <v>77</v>
      </c>
      <c r="D25" s="67" t="s">
        <v>74</v>
      </c>
      <c r="E25" s="67"/>
      <c r="F25" s="67"/>
      <c r="G25" s="67" t="s">
        <v>75</v>
      </c>
      <c r="H25" s="67"/>
      <c r="I25" s="67"/>
      <c r="J25" s="67" t="s">
        <v>73</v>
      </c>
      <c r="K25" s="67"/>
      <c r="L25" s="67"/>
      <c r="N25" s="18" t="s">
        <v>79</v>
      </c>
      <c r="O25" s="28"/>
    </row>
    <row r="26" spans="1:15" ht="6" customHeight="1" x14ac:dyDescent="0.25">
      <c r="A26" s="28"/>
      <c r="C26" s="84"/>
      <c r="D26" s="7"/>
      <c r="E26" s="7"/>
      <c r="F26" s="31"/>
      <c r="G26" s="31"/>
      <c r="H26" s="31"/>
      <c r="I26" s="31"/>
      <c r="J26" s="7"/>
      <c r="K26" s="7"/>
      <c r="L26" s="7"/>
      <c r="M26" s="7"/>
      <c r="N26" s="19"/>
      <c r="O26" s="28"/>
    </row>
    <row r="27" spans="1:15" ht="18.75" x14ac:dyDescent="0.25">
      <c r="A27" s="28"/>
      <c r="B27" s="7"/>
      <c r="C27" s="8"/>
      <c r="D27" s="36"/>
      <c r="E27" s="35"/>
      <c r="F27" s="21" t="s">
        <v>0</v>
      </c>
      <c r="G27" s="33"/>
      <c r="H27" s="30" t="s">
        <v>1</v>
      </c>
      <c r="I27" s="21" t="s">
        <v>1</v>
      </c>
      <c r="J27" s="30"/>
      <c r="K27" s="30"/>
      <c r="L27" s="21" t="s">
        <v>0</v>
      </c>
      <c r="M27" s="7"/>
      <c r="N27" s="21" t="s">
        <v>19</v>
      </c>
      <c r="O27" s="28"/>
    </row>
    <row r="28" spans="1:15" ht="30" x14ac:dyDescent="0.25">
      <c r="A28" s="28"/>
      <c r="B28" s="7"/>
      <c r="C28" s="1" t="s">
        <v>2</v>
      </c>
      <c r="D28" s="34" t="s">
        <v>3</v>
      </c>
      <c r="E28" s="2" t="s">
        <v>4</v>
      </c>
      <c r="F28" s="20" t="s">
        <v>5</v>
      </c>
      <c r="G28" s="34" t="s">
        <v>6</v>
      </c>
      <c r="H28" s="2" t="s">
        <v>7</v>
      </c>
      <c r="I28" s="20" t="s">
        <v>8</v>
      </c>
      <c r="J28" s="34" t="s">
        <v>66</v>
      </c>
      <c r="K28" s="2" t="s">
        <v>67</v>
      </c>
      <c r="L28" s="20" t="s">
        <v>68</v>
      </c>
      <c r="M28" s="7"/>
      <c r="N28" s="20" t="s">
        <v>20</v>
      </c>
      <c r="O28" s="28"/>
    </row>
    <row r="29" spans="1:15" ht="18.75" x14ac:dyDescent="0.25">
      <c r="A29" s="28"/>
      <c r="B29" s="7"/>
      <c r="C29" s="9" t="s">
        <v>36</v>
      </c>
      <c r="D29" s="3">
        <v>274</v>
      </c>
      <c r="E29" s="4">
        <v>126</v>
      </c>
      <c r="F29" s="6">
        <f>+E29/D29</f>
        <v>0.45985401459854014</v>
      </c>
      <c r="G29" s="3">
        <v>97</v>
      </c>
      <c r="H29" s="15">
        <v>1166052.73</v>
      </c>
      <c r="I29" s="5">
        <f t="shared" ref="I29:I38" si="4">+G29*950</f>
        <v>92150</v>
      </c>
      <c r="J29" s="4">
        <v>0</v>
      </c>
      <c r="K29" s="4">
        <v>0</v>
      </c>
      <c r="L29" s="32" t="s">
        <v>10</v>
      </c>
      <c r="M29" s="7"/>
      <c r="N29" s="16">
        <f t="shared" ref="N29:N38" si="5">+E29/20</f>
        <v>6.3</v>
      </c>
      <c r="O29" s="28"/>
    </row>
    <row r="30" spans="1:15" ht="18.75" x14ac:dyDescent="0.25">
      <c r="A30" s="28"/>
      <c r="B30" s="7"/>
      <c r="C30" s="9" t="s">
        <v>37</v>
      </c>
      <c r="D30" s="3">
        <v>758</v>
      </c>
      <c r="E30" s="4">
        <v>349</v>
      </c>
      <c r="F30" s="6">
        <f t="shared" ref="F30:F39" si="6">+E30/D30</f>
        <v>0.4604221635883905</v>
      </c>
      <c r="G30" s="3">
        <v>291</v>
      </c>
      <c r="H30" s="15">
        <v>5043646.43</v>
      </c>
      <c r="I30" s="5">
        <f t="shared" si="4"/>
        <v>276450</v>
      </c>
      <c r="J30" s="4">
        <v>0</v>
      </c>
      <c r="K30" s="4">
        <v>0</v>
      </c>
      <c r="L30" s="32" t="s">
        <v>10</v>
      </c>
      <c r="M30" s="7"/>
      <c r="N30" s="16">
        <f t="shared" si="5"/>
        <v>17.45</v>
      </c>
      <c r="O30" s="28"/>
    </row>
    <row r="31" spans="1:15" ht="18.75" x14ac:dyDescent="0.25">
      <c r="A31" s="28"/>
      <c r="B31" s="7"/>
      <c r="C31" s="9" t="s">
        <v>38</v>
      </c>
      <c r="D31" s="3">
        <v>41</v>
      </c>
      <c r="E31" s="4">
        <v>0</v>
      </c>
      <c r="F31" s="6">
        <f t="shared" si="6"/>
        <v>0</v>
      </c>
      <c r="G31" s="3">
        <v>0</v>
      </c>
      <c r="H31" s="15">
        <v>0</v>
      </c>
      <c r="I31" s="5">
        <f t="shared" si="4"/>
        <v>0</v>
      </c>
      <c r="J31" s="4">
        <v>0</v>
      </c>
      <c r="K31" s="4">
        <v>0</v>
      </c>
      <c r="L31" s="32" t="s">
        <v>10</v>
      </c>
      <c r="M31" s="7"/>
      <c r="N31" s="16">
        <f t="shared" si="5"/>
        <v>0</v>
      </c>
      <c r="O31" s="28"/>
    </row>
    <row r="32" spans="1:15" ht="18.75" x14ac:dyDescent="0.25">
      <c r="A32" s="28"/>
      <c r="B32" s="7"/>
      <c r="C32" s="9" t="s">
        <v>39</v>
      </c>
      <c r="D32" s="3">
        <v>477</v>
      </c>
      <c r="E32" s="4">
        <v>303</v>
      </c>
      <c r="F32" s="6">
        <f t="shared" si="6"/>
        <v>0.63522012578616349</v>
      </c>
      <c r="G32" s="3">
        <v>275</v>
      </c>
      <c r="H32" s="15">
        <v>7236396.2999999998</v>
      </c>
      <c r="I32" s="5">
        <f t="shared" si="4"/>
        <v>261250</v>
      </c>
      <c r="J32" s="4">
        <v>0</v>
      </c>
      <c r="K32" s="4">
        <v>0</v>
      </c>
      <c r="L32" s="32" t="s">
        <v>10</v>
      </c>
      <c r="M32" s="7"/>
      <c r="N32" s="16">
        <f t="shared" si="5"/>
        <v>15.15</v>
      </c>
      <c r="O32" s="28"/>
    </row>
    <row r="33" spans="1:15" ht="18.75" x14ac:dyDescent="0.25">
      <c r="A33" s="28"/>
      <c r="B33" s="7"/>
      <c r="C33" s="9" t="s">
        <v>40</v>
      </c>
      <c r="D33" s="3">
        <v>1870</v>
      </c>
      <c r="E33" s="4">
        <v>1066</v>
      </c>
      <c r="F33" s="6">
        <f t="shared" si="6"/>
        <v>0.57005347593582889</v>
      </c>
      <c r="G33" s="3">
        <v>806</v>
      </c>
      <c r="H33" s="15">
        <v>7243330.5999999996</v>
      </c>
      <c r="I33" s="5">
        <f t="shared" si="4"/>
        <v>765700</v>
      </c>
      <c r="J33" s="4">
        <v>32</v>
      </c>
      <c r="K33" s="4">
        <v>22</v>
      </c>
      <c r="L33" s="32">
        <f t="shared" ref="L33:L39" si="7">+K33/J33</f>
        <v>0.6875</v>
      </c>
      <c r="M33" s="7"/>
      <c r="N33" s="16">
        <f t="shared" si="5"/>
        <v>53.3</v>
      </c>
      <c r="O33" s="28"/>
    </row>
    <row r="34" spans="1:15" ht="18.75" x14ac:dyDescent="0.25">
      <c r="A34" s="28"/>
      <c r="B34" s="7"/>
      <c r="C34" s="9" t="s">
        <v>41</v>
      </c>
      <c r="D34" s="3">
        <v>1109</v>
      </c>
      <c r="E34" s="4">
        <v>565</v>
      </c>
      <c r="F34" s="6">
        <f t="shared" si="6"/>
        <v>0.50946798917944092</v>
      </c>
      <c r="G34" s="3">
        <v>489</v>
      </c>
      <c r="H34" s="15">
        <v>6953473.8799999999</v>
      </c>
      <c r="I34" s="5">
        <f t="shared" si="4"/>
        <v>464550</v>
      </c>
      <c r="J34" s="4">
        <v>0</v>
      </c>
      <c r="K34" s="4">
        <v>0</v>
      </c>
      <c r="L34" s="32" t="s">
        <v>10</v>
      </c>
      <c r="M34" s="7"/>
      <c r="N34" s="16">
        <f t="shared" si="5"/>
        <v>28.25</v>
      </c>
      <c r="O34" s="28"/>
    </row>
    <row r="35" spans="1:15" ht="18.75" x14ac:dyDescent="0.25">
      <c r="A35" s="28"/>
      <c r="B35" s="7"/>
      <c r="C35" s="9" t="s">
        <v>42</v>
      </c>
      <c r="D35" s="3">
        <v>831</v>
      </c>
      <c r="E35" s="4">
        <v>626</v>
      </c>
      <c r="F35" s="6">
        <f t="shared" si="6"/>
        <v>0.75330926594464498</v>
      </c>
      <c r="G35" s="3">
        <v>524</v>
      </c>
      <c r="H35" s="15">
        <v>5949597.4199999999</v>
      </c>
      <c r="I35" s="5">
        <f t="shared" si="4"/>
        <v>497800</v>
      </c>
      <c r="J35" s="4">
        <v>0</v>
      </c>
      <c r="K35" s="4">
        <v>0</v>
      </c>
      <c r="L35" s="32" t="s">
        <v>10</v>
      </c>
      <c r="M35" s="7"/>
      <c r="N35" s="16">
        <f t="shared" si="5"/>
        <v>31.3</v>
      </c>
      <c r="O35" s="28"/>
    </row>
    <row r="36" spans="1:15" ht="18.75" x14ac:dyDescent="0.25">
      <c r="A36" s="28"/>
      <c r="B36" s="7"/>
      <c r="C36" s="9" t="s">
        <v>80</v>
      </c>
      <c r="D36" s="3">
        <v>392</v>
      </c>
      <c r="E36" s="4">
        <v>77</v>
      </c>
      <c r="F36" s="6">
        <f t="shared" si="6"/>
        <v>0.19642857142857142</v>
      </c>
      <c r="G36" s="3">
        <v>143</v>
      </c>
      <c r="H36" s="15">
        <v>2815923.15</v>
      </c>
      <c r="I36" s="5">
        <f t="shared" si="4"/>
        <v>135850</v>
      </c>
      <c r="J36" s="4">
        <v>0</v>
      </c>
      <c r="K36" s="4">
        <v>0</v>
      </c>
      <c r="L36" s="32" t="s">
        <v>10</v>
      </c>
      <c r="M36" s="7"/>
      <c r="N36" s="16">
        <f t="shared" si="5"/>
        <v>3.85</v>
      </c>
      <c r="O36" s="28"/>
    </row>
    <row r="37" spans="1:15" ht="18.75" x14ac:dyDescent="0.25">
      <c r="A37" s="28"/>
      <c r="B37" s="7"/>
      <c r="C37" s="9" t="s">
        <v>43</v>
      </c>
      <c r="D37" s="3">
        <v>1240</v>
      </c>
      <c r="E37" s="4">
        <v>472</v>
      </c>
      <c r="F37" s="6">
        <f t="shared" si="6"/>
        <v>0.38064516129032255</v>
      </c>
      <c r="G37" s="3">
        <v>708</v>
      </c>
      <c r="H37" s="15">
        <v>9352833.7400000002</v>
      </c>
      <c r="I37" s="5">
        <f t="shared" si="4"/>
        <v>672600</v>
      </c>
      <c r="J37" s="4">
        <v>0</v>
      </c>
      <c r="K37" s="4">
        <v>0</v>
      </c>
      <c r="L37" s="32" t="s">
        <v>10</v>
      </c>
      <c r="M37" s="7"/>
      <c r="N37" s="16">
        <f t="shared" si="5"/>
        <v>23.6</v>
      </c>
      <c r="O37" s="28"/>
    </row>
    <row r="38" spans="1:15" ht="18.75" x14ac:dyDescent="0.25">
      <c r="A38" s="28"/>
      <c r="B38" s="7"/>
      <c r="C38" s="9" t="s">
        <v>44</v>
      </c>
      <c r="D38" s="3">
        <v>681</v>
      </c>
      <c r="E38" s="4">
        <v>443</v>
      </c>
      <c r="F38" s="6">
        <f t="shared" si="6"/>
        <v>0.65051395007342139</v>
      </c>
      <c r="G38" s="3">
        <v>38</v>
      </c>
      <c r="H38" s="15">
        <v>118513.48</v>
      </c>
      <c r="I38" s="5">
        <f t="shared" si="4"/>
        <v>36100</v>
      </c>
      <c r="J38" s="4">
        <v>0</v>
      </c>
      <c r="K38" s="4">
        <v>0</v>
      </c>
      <c r="L38" s="32" t="s">
        <v>10</v>
      </c>
      <c r="M38" s="7"/>
      <c r="N38" s="16">
        <f t="shared" si="5"/>
        <v>22.15</v>
      </c>
      <c r="O38" s="28"/>
    </row>
    <row r="39" spans="1:15" ht="23.25" x14ac:dyDescent="0.25">
      <c r="A39" s="28"/>
      <c r="B39" s="7"/>
      <c r="C39" s="10" t="s">
        <v>18</v>
      </c>
      <c r="D39" s="11">
        <f>SUM(D29:D38)</f>
        <v>7673</v>
      </c>
      <c r="E39" s="12">
        <f>SUM(E29:E38)</f>
        <v>4027</v>
      </c>
      <c r="F39" s="13">
        <f t="shared" si="6"/>
        <v>0.52482731656457704</v>
      </c>
      <c r="G39" s="11">
        <f>SUM(G29:G38)</f>
        <v>3371</v>
      </c>
      <c r="H39" s="14">
        <f>SUM(H29:H38)</f>
        <v>45879767.729999997</v>
      </c>
      <c r="I39" s="14">
        <f>SUM(I29:I38)</f>
        <v>3202450</v>
      </c>
      <c r="J39" s="37">
        <f>SUM(J29:J38)</f>
        <v>32</v>
      </c>
      <c r="K39" s="37">
        <f>SUM(K29:K38)</f>
        <v>22</v>
      </c>
      <c r="L39" s="38">
        <f t="shared" si="7"/>
        <v>0.6875</v>
      </c>
      <c r="M39" s="7"/>
      <c r="N39" s="17">
        <f>+AVERAGE(N29:N38)</f>
        <v>20.134999999999998</v>
      </c>
      <c r="O39" s="28"/>
    </row>
    <row r="40" spans="1:15" ht="6.75" customHeight="1" x14ac:dyDescent="0.25">
      <c r="A40" s="2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8"/>
    </row>
    <row r="44" spans="1:15" ht="31.5" customHeight="1" x14ac:dyDescent="0.25">
      <c r="A44" s="28"/>
      <c r="C44" s="66" t="s">
        <v>82</v>
      </c>
      <c r="D44" s="67" t="s">
        <v>74</v>
      </c>
      <c r="E44" s="67"/>
      <c r="F44" s="67"/>
      <c r="G44" s="67" t="s">
        <v>75</v>
      </c>
      <c r="H44" s="67"/>
      <c r="I44" s="67"/>
      <c r="J44" s="67" t="s">
        <v>73</v>
      </c>
      <c r="K44" s="67"/>
      <c r="L44" s="67"/>
      <c r="N44" s="18" t="s">
        <v>83</v>
      </c>
      <c r="O44" s="28"/>
    </row>
    <row r="45" spans="1:15" ht="6" customHeight="1" x14ac:dyDescent="0.25">
      <c r="A45" s="28"/>
      <c r="C45" s="84"/>
      <c r="D45" s="7"/>
      <c r="E45" s="7"/>
      <c r="F45" s="31"/>
      <c r="G45" s="31"/>
      <c r="H45" s="31"/>
      <c r="I45" s="31"/>
      <c r="J45" s="7"/>
      <c r="K45" s="7"/>
      <c r="L45" s="7"/>
      <c r="M45" s="7"/>
      <c r="N45" s="19"/>
      <c r="O45" s="28"/>
    </row>
    <row r="46" spans="1:15" ht="18.75" x14ac:dyDescent="0.25">
      <c r="A46" s="28"/>
      <c r="B46" s="7"/>
      <c r="C46" s="8"/>
      <c r="D46" s="36"/>
      <c r="E46" s="35"/>
      <c r="F46" s="21" t="s">
        <v>0</v>
      </c>
      <c r="G46" s="33"/>
      <c r="H46" s="30" t="s">
        <v>1</v>
      </c>
      <c r="I46" s="21" t="s">
        <v>1</v>
      </c>
      <c r="J46" s="30"/>
      <c r="K46" s="30"/>
      <c r="L46" s="21" t="s">
        <v>0</v>
      </c>
      <c r="M46" s="7"/>
      <c r="N46" s="21" t="s">
        <v>19</v>
      </c>
      <c r="O46" s="28"/>
    </row>
    <row r="47" spans="1:15" ht="30" x14ac:dyDescent="0.25">
      <c r="A47" s="28"/>
      <c r="B47" s="7"/>
      <c r="C47" s="1" t="s">
        <v>2</v>
      </c>
      <c r="D47" s="34" t="s">
        <v>3</v>
      </c>
      <c r="E47" s="2" t="s">
        <v>4</v>
      </c>
      <c r="F47" s="20" t="s">
        <v>5</v>
      </c>
      <c r="G47" s="34" t="s">
        <v>6</v>
      </c>
      <c r="H47" s="2" t="s">
        <v>7</v>
      </c>
      <c r="I47" s="20" t="s">
        <v>8</v>
      </c>
      <c r="J47" s="34" t="s">
        <v>66</v>
      </c>
      <c r="K47" s="2" t="s">
        <v>67</v>
      </c>
      <c r="L47" s="20" t="s">
        <v>68</v>
      </c>
      <c r="M47" s="7"/>
      <c r="N47" s="20" t="s">
        <v>20</v>
      </c>
      <c r="O47" s="28"/>
    </row>
    <row r="48" spans="1:15" ht="18.75" x14ac:dyDescent="0.25">
      <c r="A48" s="28"/>
      <c r="B48" s="7"/>
      <c r="C48" s="9" t="s">
        <v>36</v>
      </c>
      <c r="D48" s="3">
        <v>33</v>
      </c>
      <c r="E48" s="4">
        <v>23</v>
      </c>
      <c r="F48" s="6">
        <f>+E48/D48</f>
        <v>0.69696969696969702</v>
      </c>
      <c r="G48" s="3">
        <v>292</v>
      </c>
      <c r="H48" s="15">
        <v>2765653.64</v>
      </c>
      <c r="I48" s="5">
        <f t="shared" ref="I48:I57" si="8">+G48*950</f>
        <v>277400</v>
      </c>
      <c r="J48" s="4">
        <v>0</v>
      </c>
      <c r="K48" s="4">
        <v>0</v>
      </c>
      <c r="L48" s="32" t="s">
        <v>10</v>
      </c>
      <c r="M48" s="7"/>
      <c r="N48" s="16">
        <f>+E48/22</f>
        <v>1.0454545454545454</v>
      </c>
      <c r="O48" s="28"/>
    </row>
    <row r="49" spans="1:15" ht="18.75" x14ac:dyDescent="0.25">
      <c r="A49" s="28"/>
      <c r="B49" s="7"/>
      <c r="C49" s="9" t="s">
        <v>37</v>
      </c>
      <c r="D49" s="3">
        <v>973</v>
      </c>
      <c r="E49" s="4">
        <v>590</v>
      </c>
      <c r="F49" s="6">
        <f t="shared" ref="F49:F58" si="9">+E49/D49</f>
        <v>0.6063720452209661</v>
      </c>
      <c r="G49" s="3">
        <v>352</v>
      </c>
      <c r="H49" s="15">
        <v>5223223.16</v>
      </c>
      <c r="I49" s="5">
        <f t="shared" si="8"/>
        <v>334400</v>
      </c>
      <c r="J49" s="4">
        <v>0</v>
      </c>
      <c r="K49" s="4">
        <v>0</v>
      </c>
      <c r="L49" s="32" t="s">
        <v>10</v>
      </c>
      <c r="M49" s="7"/>
      <c r="N49" s="16">
        <f t="shared" ref="N49:N57" si="10">+E49/22</f>
        <v>26.818181818181817</v>
      </c>
      <c r="O49" s="28"/>
    </row>
    <row r="50" spans="1:15" ht="18.75" x14ac:dyDescent="0.25">
      <c r="A50" s="28"/>
      <c r="B50" s="7"/>
      <c r="C50" s="9" t="s">
        <v>38</v>
      </c>
      <c r="D50" s="3">
        <v>0</v>
      </c>
      <c r="E50" s="4">
        <v>0</v>
      </c>
      <c r="F50" s="6" t="e">
        <f t="shared" si="9"/>
        <v>#DIV/0!</v>
      </c>
      <c r="G50" s="3">
        <v>0</v>
      </c>
      <c r="H50" s="15">
        <v>0</v>
      </c>
      <c r="I50" s="5">
        <f t="shared" si="8"/>
        <v>0</v>
      </c>
      <c r="J50" s="4">
        <v>0</v>
      </c>
      <c r="K50" s="4">
        <v>0</v>
      </c>
      <c r="L50" s="32" t="s">
        <v>10</v>
      </c>
      <c r="M50" s="7"/>
      <c r="N50" s="16">
        <f t="shared" si="10"/>
        <v>0</v>
      </c>
      <c r="O50" s="28"/>
    </row>
    <row r="51" spans="1:15" ht="18.75" x14ac:dyDescent="0.25">
      <c r="A51" s="28"/>
      <c r="B51" s="7"/>
      <c r="C51" s="9" t="s">
        <v>39</v>
      </c>
      <c r="D51" s="3">
        <v>549</v>
      </c>
      <c r="E51" s="4">
        <v>414</v>
      </c>
      <c r="F51" s="6">
        <f t="shared" si="9"/>
        <v>0.75409836065573765</v>
      </c>
      <c r="G51" s="3">
        <v>375</v>
      </c>
      <c r="H51" s="15">
        <v>7162327.29</v>
      </c>
      <c r="I51" s="5">
        <f t="shared" si="8"/>
        <v>356250</v>
      </c>
      <c r="J51" s="4">
        <v>0</v>
      </c>
      <c r="K51" s="4">
        <v>0</v>
      </c>
      <c r="L51" s="32" t="s">
        <v>10</v>
      </c>
      <c r="M51" s="7"/>
      <c r="N51" s="16">
        <f t="shared" si="10"/>
        <v>18.818181818181817</v>
      </c>
      <c r="O51" s="28"/>
    </row>
    <row r="52" spans="1:15" ht="18.75" x14ac:dyDescent="0.25">
      <c r="A52" s="28"/>
      <c r="B52" s="7"/>
      <c r="C52" s="9" t="s">
        <v>40</v>
      </c>
      <c r="D52" s="3">
        <v>1286</v>
      </c>
      <c r="E52" s="4">
        <v>957</v>
      </c>
      <c r="F52" s="6">
        <f t="shared" si="9"/>
        <v>0.7441679626749611</v>
      </c>
      <c r="G52" s="3">
        <v>988</v>
      </c>
      <c r="H52" s="15">
        <v>9393894.4399999995</v>
      </c>
      <c r="I52" s="5">
        <f t="shared" si="8"/>
        <v>938600</v>
      </c>
      <c r="J52" s="4">
        <v>52</v>
      </c>
      <c r="K52" s="4">
        <v>18</v>
      </c>
      <c r="L52" s="32">
        <f t="shared" ref="L52" si="11">+K52/J52</f>
        <v>0.34615384615384615</v>
      </c>
      <c r="M52" s="7"/>
      <c r="N52" s="16">
        <f t="shared" si="10"/>
        <v>43.5</v>
      </c>
      <c r="O52" s="28"/>
    </row>
    <row r="53" spans="1:15" ht="18.75" x14ac:dyDescent="0.25">
      <c r="A53" s="28"/>
      <c r="B53" s="7"/>
      <c r="C53" s="9" t="s">
        <v>41</v>
      </c>
      <c r="D53" s="3">
        <v>1599</v>
      </c>
      <c r="E53" s="4">
        <v>776</v>
      </c>
      <c r="F53" s="6">
        <f t="shared" si="9"/>
        <v>0.48530331457160725</v>
      </c>
      <c r="G53" s="3">
        <v>632</v>
      </c>
      <c r="H53" s="15">
        <v>11291572.41</v>
      </c>
      <c r="I53" s="5">
        <f t="shared" si="8"/>
        <v>600400</v>
      </c>
      <c r="J53" s="4">
        <v>86</v>
      </c>
      <c r="K53" s="4">
        <v>21</v>
      </c>
      <c r="L53" s="32" t="s">
        <v>10</v>
      </c>
      <c r="M53" s="7"/>
      <c r="N53" s="16">
        <f t="shared" si="10"/>
        <v>35.272727272727273</v>
      </c>
      <c r="O53" s="28"/>
    </row>
    <row r="54" spans="1:15" ht="18.75" x14ac:dyDescent="0.25">
      <c r="A54" s="28"/>
      <c r="B54" s="7"/>
      <c r="C54" s="9" t="s">
        <v>42</v>
      </c>
      <c r="D54" s="3">
        <v>560</v>
      </c>
      <c r="E54" s="4">
        <v>436</v>
      </c>
      <c r="F54" s="6">
        <f t="shared" si="9"/>
        <v>0.77857142857142858</v>
      </c>
      <c r="G54" s="3">
        <v>351</v>
      </c>
      <c r="H54" s="15">
        <v>4511997.78</v>
      </c>
      <c r="I54" s="5">
        <f t="shared" si="8"/>
        <v>333450</v>
      </c>
      <c r="J54" s="4">
        <v>0</v>
      </c>
      <c r="K54" s="4">
        <v>0</v>
      </c>
      <c r="L54" s="32" t="s">
        <v>10</v>
      </c>
      <c r="M54" s="7"/>
      <c r="N54" s="16">
        <f t="shared" si="10"/>
        <v>19.818181818181817</v>
      </c>
      <c r="O54" s="28"/>
    </row>
    <row r="55" spans="1:15" ht="18.75" x14ac:dyDescent="0.25">
      <c r="A55" s="28"/>
      <c r="B55" s="7"/>
      <c r="C55" s="9" t="s">
        <v>80</v>
      </c>
      <c r="D55" s="3">
        <v>263</v>
      </c>
      <c r="E55" s="4">
        <v>0</v>
      </c>
      <c r="F55" s="6">
        <f t="shared" si="9"/>
        <v>0</v>
      </c>
      <c r="G55" s="3">
        <v>0</v>
      </c>
      <c r="H55" s="15">
        <v>0</v>
      </c>
      <c r="I55" s="5">
        <f t="shared" si="8"/>
        <v>0</v>
      </c>
      <c r="J55" s="4">
        <v>0</v>
      </c>
      <c r="K55" s="4">
        <v>0</v>
      </c>
      <c r="L55" s="32" t="s">
        <v>10</v>
      </c>
      <c r="M55" s="7"/>
      <c r="N55" s="16">
        <f t="shared" si="10"/>
        <v>0</v>
      </c>
      <c r="O55" s="28"/>
    </row>
    <row r="56" spans="1:15" ht="18.75" x14ac:dyDescent="0.25">
      <c r="A56" s="28"/>
      <c r="B56" s="7"/>
      <c r="C56" s="9" t="s">
        <v>43</v>
      </c>
      <c r="D56" s="3">
        <v>1278</v>
      </c>
      <c r="E56" s="4">
        <v>932</v>
      </c>
      <c r="F56" s="6">
        <f t="shared" si="9"/>
        <v>0.72926447574334896</v>
      </c>
      <c r="G56" s="3">
        <v>570</v>
      </c>
      <c r="H56" s="15">
        <v>6361848.3200000003</v>
      </c>
      <c r="I56" s="5">
        <f t="shared" si="8"/>
        <v>541500</v>
      </c>
      <c r="J56" s="4">
        <v>0</v>
      </c>
      <c r="K56" s="4">
        <v>0</v>
      </c>
      <c r="L56" s="32" t="s">
        <v>10</v>
      </c>
      <c r="M56" s="7"/>
      <c r="N56" s="16">
        <f t="shared" si="10"/>
        <v>42.363636363636367</v>
      </c>
      <c r="O56" s="28"/>
    </row>
    <row r="57" spans="1:15" ht="18.75" x14ac:dyDescent="0.25">
      <c r="A57" s="28"/>
      <c r="B57" s="7"/>
      <c r="C57" s="9" t="s">
        <v>44</v>
      </c>
      <c r="D57" s="3">
        <v>588</v>
      </c>
      <c r="E57" s="4">
        <v>345</v>
      </c>
      <c r="F57" s="6">
        <f t="shared" si="9"/>
        <v>0.58673469387755106</v>
      </c>
      <c r="G57" s="3">
        <v>0</v>
      </c>
      <c r="H57" s="15">
        <v>0</v>
      </c>
      <c r="I57" s="5">
        <f t="shared" si="8"/>
        <v>0</v>
      </c>
      <c r="J57" s="4">
        <v>0</v>
      </c>
      <c r="K57" s="4">
        <v>0</v>
      </c>
      <c r="L57" s="32" t="s">
        <v>10</v>
      </c>
      <c r="M57" s="7"/>
      <c r="N57" s="16">
        <f t="shared" si="10"/>
        <v>15.681818181818182</v>
      </c>
      <c r="O57" s="28"/>
    </row>
    <row r="58" spans="1:15" ht="23.25" x14ac:dyDescent="0.25">
      <c r="A58" s="28"/>
      <c r="B58" s="7"/>
      <c r="C58" s="10" t="s">
        <v>18</v>
      </c>
      <c r="D58" s="11">
        <f>SUM(D48:D57)</f>
        <v>7129</v>
      </c>
      <c r="E58" s="12">
        <f>SUM(E48:E57)</f>
        <v>4473</v>
      </c>
      <c r="F58" s="13">
        <f t="shared" si="9"/>
        <v>0.62743722822275216</v>
      </c>
      <c r="G58" s="11">
        <f>SUM(G48:G57)</f>
        <v>3560</v>
      </c>
      <c r="H58" s="14">
        <f>SUM(H48:H57)</f>
        <v>46710517.039999999</v>
      </c>
      <c r="I58" s="14">
        <f>SUM(I48:I57)</f>
        <v>3382000</v>
      </c>
      <c r="J58" s="37">
        <f>SUM(J48:J57)</f>
        <v>138</v>
      </c>
      <c r="K58" s="37">
        <f>SUM(K48:K57)</f>
        <v>39</v>
      </c>
      <c r="L58" s="38">
        <f t="shared" ref="L58" si="12">+K58/J58</f>
        <v>0.28260869565217389</v>
      </c>
      <c r="M58" s="7"/>
      <c r="N58" s="17">
        <f>+AVERAGE(N48:N57)</f>
        <v>20.331818181818186</v>
      </c>
      <c r="O58" s="28"/>
    </row>
    <row r="59" spans="1:15" ht="6.75" customHeight="1" x14ac:dyDescent="0.25">
      <c r="A59" s="2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28"/>
    </row>
    <row r="62" spans="1:15" ht="7.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1:15" ht="31.5" customHeight="1" x14ac:dyDescent="0.25">
      <c r="A63" s="50"/>
      <c r="C63" s="66" t="s">
        <v>85</v>
      </c>
      <c r="D63" s="67" t="s">
        <v>74</v>
      </c>
      <c r="E63" s="67"/>
      <c r="F63" s="67"/>
      <c r="G63" s="67" t="s">
        <v>75</v>
      </c>
      <c r="H63" s="67"/>
      <c r="I63" s="67"/>
      <c r="J63" s="67" t="s">
        <v>73</v>
      </c>
      <c r="K63" s="67"/>
      <c r="L63" s="67"/>
      <c r="N63" s="18" t="s">
        <v>86</v>
      </c>
      <c r="O63" s="50"/>
    </row>
    <row r="64" spans="1:15" ht="6" customHeight="1" x14ac:dyDescent="0.25">
      <c r="A64" s="50"/>
      <c r="C64" s="66"/>
      <c r="D64" s="7"/>
      <c r="E64" s="7"/>
      <c r="F64" s="31"/>
      <c r="G64" s="31"/>
      <c r="H64" s="31"/>
      <c r="I64" s="31"/>
      <c r="J64" s="7"/>
      <c r="K64" s="7"/>
      <c r="L64" s="7"/>
      <c r="M64" s="7"/>
      <c r="N64" s="19"/>
      <c r="O64" s="50"/>
    </row>
    <row r="65" spans="1:15" ht="18.75" x14ac:dyDescent="0.25">
      <c r="A65" s="50"/>
      <c r="B65" s="7"/>
      <c r="C65" s="8"/>
      <c r="D65" s="36"/>
      <c r="E65" s="35"/>
      <c r="F65" s="21" t="s">
        <v>0</v>
      </c>
      <c r="G65" s="33"/>
      <c r="H65" s="30" t="s">
        <v>1</v>
      </c>
      <c r="I65" s="21" t="s">
        <v>1</v>
      </c>
      <c r="J65" s="30"/>
      <c r="K65" s="30"/>
      <c r="L65" s="21" t="s">
        <v>0</v>
      </c>
      <c r="M65" s="7"/>
      <c r="N65" s="21" t="s">
        <v>19</v>
      </c>
      <c r="O65" s="50"/>
    </row>
    <row r="66" spans="1:15" ht="30" x14ac:dyDescent="0.25">
      <c r="A66" s="50"/>
      <c r="B66" s="7"/>
      <c r="C66" s="1" t="s">
        <v>2</v>
      </c>
      <c r="D66" s="34" t="s">
        <v>3</v>
      </c>
      <c r="E66" s="2" t="s">
        <v>4</v>
      </c>
      <c r="F66" s="20" t="s">
        <v>5</v>
      </c>
      <c r="G66" s="34" t="s">
        <v>6</v>
      </c>
      <c r="H66" s="2" t="s">
        <v>7</v>
      </c>
      <c r="I66" s="20" t="s">
        <v>8</v>
      </c>
      <c r="J66" s="34" t="s">
        <v>66</v>
      </c>
      <c r="K66" s="2" t="s">
        <v>67</v>
      </c>
      <c r="L66" s="20" t="s">
        <v>68</v>
      </c>
      <c r="M66" s="7"/>
      <c r="N66" s="20" t="s">
        <v>20</v>
      </c>
      <c r="O66" s="50"/>
    </row>
    <row r="67" spans="1:15" ht="18.75" x14ac:dyDescent="0.25">
      <c r="A67" s="50"/>
      <c r="B67" s="7"/>
      <c r="C67" s="9" t="s">
        <v>36</v>
      </c>
      <c r="D67" s="3">
        <f>+D48+D29+D10</f>
        <v>387</v>
      </c>
      <c r="E67" s="4">
        <f t="shared" ref="E67:E76" si="13">+E48+E29+E10</f>
        <v>170</v>
      </c>
      <c r="F67" s="6">
        <f>+E67/D67</f>
        <v>0.43927648578811368</v>
      </c>
      <c r="G67" s="3">
        <f t="shared" ref="G67:H67" si="14">+G48+G29+G10</f>
        <v>553</v>
      </c>
      <c r="H67" s="15">
        <f t="shared" si="14"/>
        <v>6082957.5</v>
      </c>
      <c r="I67" s="5">
        <f t="shared" ref="I67:I76" si="15">+G67*950</f>
        <v>525350</v>
      </c>
      <c r="J67" s="4">
        <f t="shared" ref="J67:K67" si="16">+J48+J29+J10</f>
        <v>0</v>
      </c>
      <c r="K67" s="4">
        <f t="shared" si="16"/>
        <v>0</v>
      </c>
      <c r="L67" s="32" t="s">
        <v>10</v>
      </c>
      <c r="M67" s="7"/>
      <c r="N67" s="16">
        <f>+E67/65</f>
        <v>2.6153846153846154</v>
      </c>
      <c r="O67" s="50"/>
    </row>
    <row r="68" spans="1:15" ht="18.75" x14ac:dyDescent="0.25">
      <c r="A68" s="50"/>
      <c r="B68" s="7"/>
      <c r="C68" s="9" t="s">
        <v>37</v>
      </c>
      <c r="D68" s="3">
        <f t="shared" ref="D68" si="17">+D49+D30+D11</f>
        <v>1731</v>
      </c>
      <c r="E68" s="4">
        <f t="shared" si="13"/>
        <v>939</v>
      </c>
      <c r="F68" s="6">
        <f t="shared" ref="F68:F77" si="18">+E68/D68</f>
        <v>0.54246100519930673</v>
      </c>
      <c r="G68" s="3">
        <f t="shared" ref="G68:H68" si="19">+G49+G30+G11</f>
        <v>734</v>
      </c>
      <c r="H68" s="15">
        <f t="shared" si="19"/>
        <v>11865560.23</v>
      </c>
      <c r="I68" s="5">
        <f t="shared" si="15"/>
        <v>697300</v>
      </c>
      <c r="J68" s="4">
        <f t="shared" ref="J68:K68" si="20">+J49+J30+J11</f>
        <v>0</v>
      </c>
      <c r="K68" s="4">
        <f t="shared" si="20"/>
        <v>0</v>
      </c>
      <c r="L68" s="32" t="s">
        <v>10</v>
      </c>
      <c r="M68" s="7"/>
      <c r="N68" s="16">
        <f t="shared" ref="N68:N76" si="21">+E68/65</f>
        <v>14.446153846153846</v>
      </c>
      <c r="O68" s="50"/>
    </row>
    <row r="69" spans="1:15" ht="18.75" x14ac:dyDescent="0.25">
      <c r="A69" s="50"/>
      <c r="B69" s="7"/>
      <c r="C69" s="9" t="s">
        <v>38</v>
      </c>
      <c r="D69" s="3">
        <f t="shared" ref="D69" si="22">+D50+D31+D12</f>
        <v>66</v>
      </c>
      <c r="E69" s="4">
        <f t="shared" si="13"/>
        <v>0</v>
      </c>
      <c r="F69" s="6">
        <f t="shared" si="18"/>
        <v>0</v>
      </c>
      <c r="G69" s="3">
        <f t="shared" ref="G69:H69" si="23">+G50+G31+G12</f>
        <v>184</v>
      </c>
      <c r="H69" s="15">
        <f t="shared" si="23"/>
        <v>4123313.47</v>
      </c>
      <c r="I69" s="5">
        <f t="shared" si="15"/>
        <v>174800</v>
      </c>
      <c r="J69" s="4">
        <f t="shared" ref="J69:K69" si="24">+J50+J31+J12</f>
        <v>0</v>
      </c>
      <c r="K69" s="4">
        <f t="shared" si="24"/>
        <v>0</v>
      </c>
      <c r="L69" s="32" t="s">
        <v>10</v>
      </c>
      <c r="M69" s="7"/>
      <c r="N69" s="16">
        <f t="shared" si="21"/>
        <v>0</v>
      </c>
      <c r="O69" s="50"/>
    </row>
    <row r="70" spans="1:15" ht="18.75" x14ac:dyDescent="0.25">
      <c r="A70" s="50"/>
      <c r="B70" s="7"/>
      <c r="C70" s="9" t="s">
        <v>39</v>
      </c>
      <c r="D70" s="3">
        <f t="shared" ref="D70" si="25">+D51+D32+D13</f>
        <v>1251</v>
      </c>
      <c r="E70" s="4">
        <f t="shared" si="13"/>
        <v>832</v>
      </c>
      <c r="F70" s="6">
        <f t="shared" si="18"/>
        <v>0.66506794564348526</v>
      </c>
      <c r="G70" s="3">
        <f t="shared" ref="G70:H70" si="26">+G51+G32+G13</f>
        <v>756</v>
      </c>
      <c r="H70" s="15">
        <f t="shared" si="26"/>
        <v>15763693.18</v>
      </c>
      <c r="I70" s="5">
        <f t="shared" si="15"/>
        <v>718200</v>
      </c>
      <c r="J70" s="4">
        <f t="shared" ref="J70:K70" si="27">+J51+J32+J13</f>
        <v>0</v>
      </c>
      <c r="K70" s="4">
        <f t="shared" si="27"/>
        <v>0</v>
      </c>
      <c r="L70" s="32" t="s">
        <v>10</v>
      </c>
      <c r="M70" s="7"/>
      <c r="N70" s="16">
        <f t="shared" si="21"/>
        <v>12.8</v>
      </c>
      <c r="O70" s="50"/>
    </row>
    <row r="71" spans="1:15" ht="18.75" x14ac:dyDescent="0.25">
      <c r="A71" s="50"/>
      <c r="B71" s="7"/>
      <c r="C71" s="9" t="s">
        <v>40</v>
      </c>
      <c r="D71" s="3">
        <f t="shared" ref="D71" si="28">+D52+D33+D14</f>
        <v>4412</v>
      </c>
      <c r="E71" s="4">
        <f t="shared" si="13"/>
        <v>2834</v>
      </c>
      <c r="F71" s="6">
        <f t="shared" si="18"/>
        <v>0.64233907524931999</v>
      </c>
      <c r="G71" s="3">
        <f t="shared" ref="G71:H71" si="29">+G52+G33+G14</f>
        <v>2914</v>
      </c>
      <c r="H71" s="15">
        <f t="shared" si="29"/>
        <v>24848640.719999999</v>
      </c>
      <c r="I71" s="5">
        <f t="shared" si="15"/>
        <v>2768300</v>
      </c>
      <c r="J71" s="4">
        <f t="shared" ref="J71:K71" si="30">+J52+J33+J14</f>
        <v>110</v>
      </c>
      <c r="K71" s="4">
        <f t="shared" si="30"/>
        <v>61</v>
      </c>
      <c r="L71" s="32">
        <f t="shared" ref="L71:L72" si="31">+K71/J71</f>
        <v>0.55454545454545456</v>
      </c>
      <c r="M71" s="7"/>
      <c r="N71" s="16">
        <f t="shared" si="21"/>
        <v>43.6</v>
      </c>
      <c r="O71" s="50"/>
    </row>
    <row r="72" spans="1:15" ht="18.75" x14ac:dyDescent="0.25">
      <c r="A72" s="50"/>
      <c r="B72" s="7"/>
      <c r="C72" s="9" t="s">
        <v>41</v>
      </c>
      <c r="D72" s="3">
        <f t="shared" ref="D72" si="32">+D53+D34+D15</f>
        <v>3543</v>
      </c>
      <c r="E72" s="4">
        <f t="shared" si="13"/>
        <v>1770</v>
      </c>
      <c r="F72" s="6">
        <f t="shared" si="18"/>
        <v>0.49957662997459779</v>
      </c>
      <c r="G72" s="3">
        <f t="shared" ref="G72:H72" si="33">+G53+G34+G15</f>
        <v>1286</v>
      </c>
      <c r="H72" s="15">
        <f t="shared" si="33"/>
        <v>20380804.359999999</v>
      </c>
      <c r="I72" s="5">
        <f t="shared" si="15"/>
        <v>1221700</v>
      </c>
      <c r="J72" s="4">
        <f t="shared" ref="J72:K72" si="34">+J53+J34+J15</f>
        <v>106</v>
      </c>
      <c r="K72" s="4">
        <f t="shared" si="34"/>
        <v>35</v>
      </c>
      <c r="L72" s="32">
        <f t="shared" si="31"/>
        <v>0.330188679245283</v>
      </c>
      <c r="M72" s="7"/>
      <c r="N72" s="16">
        <f t="shared" si="21"/>
        <v>27.23076923076923</v>
      </c>
      <c r="O72" s="50"/>
    </row>
    <row r="73" spans="1:15" ht="18.75" x14ac:dyDescent="0.25">
      <c r="A73" s="50"/>
      <c r="B73" s="7"/>
      <c r="C73" s="9" t="s">
        <v>42</v>
      </c>
      <c r="D73" s="3">
        <f t="shared" ref="D73" si="35">+D54+D35+D16</f>
        <v>1448</v>
      </c>
      <c r="E73" s="4">
        <f t="shared" si="13"/>
        <v>1098</v>
      </c>
      <c r="F73" s="6">
        <f t="shared" si="18"/>
        <v>0.75828729281767959</v>
      </c>
      <c r="G73" s="3">
        <f t="shared" ref="G73:H73" si="36">+G54+G35+G16</f>
        <v>908</v>
      </c>
      <c r="H73" s="15">
        <f t="shared" si="36"/>
        <v>10622906.5</v>
      </c>
      <c r="I73" s="5">
        <f t="shared" si="15"/>
        <v>862600</v>
      </c>
      <c r="J73" s="4">
        <f t="shared" ref="J73:K73" si="37">+J54+J35+J16</f>
        <v>0</v>
      </c>
      <c r="K73" s="4">
        <f t="shared" si="37"/>
        <v>0</v>
      </c>
      <c r="L73" s="32" t="s">
        <v>10</v>
      </c>
      <c r="M73" s="7"/>
      <c r="N73" s="16">
        <f t="shared" si="21"/>
        <v>16.892307692307693</v>
      </c>
      <c r="O73" s="50"/>
    </row>
    <row r="74" spans="1:15" ht="18.75" x14ac:dyDescent="0.25">
      <c r="A74" s="50"/>
      <c r="B74" s="7"/>
      <c r="C74" s="9" t="s">
        <v>80</v>
      </c>
      <c r="D74" s="3">
        <f t="shared" ref="D74" si="38">+D55+D36+D17</f>
        <v>846</v>
      </c>
      <c r="E74" s="4">
        <f t="shared" si="13"/>
        <v>77</v>
      </c>
      <c r="F74" s="6">
        <f t="shared" si="18"/>
        <v>9.101654846335698E-2</v>
      </c>
      <c r="G74" s="3">
        <f t="shared" ref="G74:H74" si="39">+G55+G36+G17</f>
        <v>285</v>
      </c>
      <c r="H74" s="15">
        <f t="shared" si="39"/>
        <v>7880980.5700000003</v>
      </c>
      <c r="I74" s="5">
        <f t="shared" si="15"/>
        <v>270750</v>
      </c>
      <c r="J74" s="4">
        <f t="shared" ref="J74:K74" si="40">+J55+J36+J17</f>
        <v>0</v>
      </c>
      <c r="K74" s="4">
        <f t="shared" si="40"/>
        <v>0</v>
      </c>
      <c r="L74" s="32" t="s">
        <v>10</v>
      </c>
      <c r="M74" s="7"/>
      <c r="N74" s="16">
        <f t="shared" si="21"/>
        <v>1.1846153846153846</v>
      </c>
      <c r="O74" s="50"/>
    </row>
    <row r="75" spans="1:15" ht="18.75" x14ac:dyDescent="0.25">
      <c r="A75" s="50"/>
      <c r="B75" s="7"/>
      <c r="C75" s="9" t="s">
        <v>43</v>
      </c>
      <c r="D75" s="3">
        <f t="shared" ref="D75" si="41">+D56+D37+D18</f>
        <v>3632</v>
      </c>
      <c r="E75" s="4">
        <f t="shared" si="13"/>
        <v>2109</v>
      </c>
      <c r="F75" s="6">
        <f t="shared" si="18"/>
        <v>0.58067180616740088</v>
      </c>
      <c r="G75" s="3">
        <f t="shared" ref="G75:H75" si="42">+G56+G37+G18</f>
        <v>1594</v>
      </c>
      <c r="H75" s="15">
        <f t="shared" si="42"/>
        <v>18335707.07</v>
      </c>
      <c r="I75" s="5">
        <f t="shared" si="15"/>
        <v>1514300</v>
      </c>
      <c r="J75" s="4">
        <f t="shared" ref="J75:K75" si="43">+J56+J37+J18</f>
        <v>0</v>
      </c>
      <c r="K75" s="4">
        <f t="shared" si="43"/>
        <v>0</v>
      </c>
      <c r="L75" s="32" t="s">
        <v>10</v>
      </c>
      <c r="M75" s="7"/>
      <c r="N75" s="16">
        <f t="shared" si="21"/>
        <v>32.446153846153848</v>
      </c>
      <c r="O75" s="50"/>
    </row>
    <row r="76" spans="1:15" ht="18.75" x14ac:dyDescent="0.25">
      <c r="A76" s="50"/>
      <c r="B76" s="7"/>
      <c r="C76" s="9" t="s">
        <v>44</v>
      </c>
      <c r="D76" s="3">
        <f t="shared" ref="D76" si="44">+D57+D38+D19</f>
        <v>1800</v>
      </c>
      <c r="E76" s="4">
        <f t="shared" si="13"/>
        <v>1101</v>
      </c>
      <c r="F76" s="6">
        <f t="shared" si="18"/>
        <v>0.61166666666666669</v>
      </c>
      <c r="G76" s="3">
        <f t="shared" ref="G76:H76" si="45">+G57+G38+G19</f>
        <v>125</v>
      </c>
      <c r="H76" s="15">
        <f t="shared" si="45"/>
        <v>806489.65</v>
      </c>
      <c r="I76" s="5">
        <f t="shared" si="15"/>
        <v>118750</v>
      </c>
      <c r="J76" s="4">
        <f t="shared" ref="J76:K76" si="46">+J57+J38+J19</f>
        <v>0</v>
      </c>
      <c r="K76" s="4">
        <f t="shared" si="46"/>
        <v>0</v>
      </c>
      <c r="L76" s="32" t="s">
        <v>10</v>
      </c>
      <c r="M76" s="7"/>
      <c r="N76" s="16">
        <f t="shared" si="21"/>
        <v>16.938461538461539</v>
      </c>
      <c r="O76" s="50"/>
    </row>
    <row r="77" spans="1:15" ht="23.25" x14ac:dyDescent="0.25">
      <c r="A77" s="50"/>
      <c r="B77" s="7"/>
      <c r="C77" s="10" t="s">
        <v>18</v>
      </c>
      <c r="D77" s="11">
        <f>SUM(D67:D76)</f>
        <v>19116</v>
      </c>
      <c r="E77" s="12">
        <f>SUM(E67:E76)</f>
        <v>10930</v>
      </c>
      <c r="F77" s="13">
        <f t="shared" si="18"/>
        <v>0.57177233730906052</v>
      </c>
      <c r="G77" s="11">
        <f>SUM(G67:G76)</f>
        <v>9339</v>
      </c>
      <c r="H77" s="14">
        <f>SUM(H67:H76)</f>
        <v>120711053.25</v>
      </c>
      <c r="I77" s="14">
        <f>SUM(I67:I76)</f>
        <v>8872050</v>
      </c>
      <c r="J77" s="37">
        <f>SUM(J67:J76)</f>
        <v>216</v>
      </c>
      <c r="K77" s="37">
        <f>SUM(K67:K76)</f>
        <v>96</v>
      </c>
      <c r="L77" s="38">
        <f t="shared" ref="L77" si="47">+K77/J77</f>
        <v>0.44444444444444442</v>
      </c>
      <c r="M77" s="7"/>
      <c r="N77" s="17">
        <f>+AVERAGE(N67:N76)</f>
        <v>16.815384615384612</v>
      </c>
      <c r="O77" s="50"/>
    </row>
    <row r="78" spans="1:15" ht="6.75" customHeight="1" x14ac:dyDescent="0.25">
      <c r="A78" s="5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50"/>
    </row>
    <row r="79" spans="1:15" x14ac:dyDescent="0.25">
      <c r="A79" s="50"/>
      <c r="O79" s="50"/>
    </row>
    <row r="80" spans="1:15" ht="7.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</row>
  </sheetData>
  <mergeCells count="17">
    <mergeCell ref="J25:L25"/>
    <mergeCell ref="D6:F6"/>
    <mergeCell ref="G6:I6"/>
    <mergeCell ref="J6:L6"/>
    <mergeCell ref="D2:I3"/>
    <mergeCell ref="C6:C7"/>
    <mergeCell ref="C25:C26"/>
    <mergeCell ref="D25:F25"/>
    <mergeCell ref="G25:I25"/>
    <mergeCell ref="C44:C45"/>
    <mergeCell ref="D44:F44"/>
    <mergeCell ref="G44:I44"/>
    <mergeCell ref="J44:L44"/>
    <mergeCell ref="C63:C64"/>
    <mergeCell ref="D63:F63"/>
    <mergeCell ref="G63:I63"/>
    <mergeCell ref="J63:L63"/>
  </mergeCell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showGridLines="0" topLeftCell="E34" zoomScale="90" zoomScaleNormal="90" workbookViewId="0">
      <selection activeCell="N53" sqref="N53"/>
    </sheetView>
  </sheetViews>
  <sheetFormatPr baseColWidth="10" defaultRowHeight="15" x14ac:dyDescent="0.25"/>
  <cols>
    <col min="1" max="1" width="1.140625" customWidth="1"/>
    <col min="2" max="2" width="0.85546875" customWidth="1"/>
    <col min="3" max="3" width="34.28515625" customWidth="1"/>
    <col min="4" max="5" width="14.28515625" bestFit="1" customWidth="1"/>
    <col min="6" max="6" width="14.28515625" customWidth="1"/>
    <col min="7" max="7" width="11" bestFit="1" customWidth="1"/>
    <col min="8" max="8" width="21.85546875" bestFit="1" customWidth="1"/>
    <col min="9" max="9" width="19.28515625" bestFit="1" customWidth="1"/>
    <col min="10" max="10" width="13.28515625" bestFit="1" customWidth="1"/>
    <col min="11" max="11" width="19.85546875" bestFit="1" customWidth="1"/>
    <col min="13" max="13" width="0.85546875" customWidth="1"/>
    <col min="14" max="14" width="19.85546875" bestFit="1" customWidth="1"/>
    <col min="15" max="15" width="0.85546875" customWidth="1"/>
  </cols>
  <sheetData>
    <row r="2" spans="1:15" ht="15" customHeight="1" x14ac:dyDescent="0.25">
      <c r="D2" s="68" t="s">
        <v>72</v>
      </c>
      <c r="E2" s="68"/>
      <c r="F2" s="68"/>
      <c r="G2" s="68"/>
      <c r="H2" s="68"/>
      <c r="I2" s="68"/>
    </row>
    <row r="3" spans="1:15" ht="15" customHeight="1" x14ac:dyDescent="0.25">
      <c r="D3" s="68"/>
      <c r="E3" s="68"/>
      <c r="F3" s="68"/>
      <c r="G3" s="68"/>
      <c r="H3" s="68"/>
      <c r="I3" s="68"/>
    </row>
    <row r="5" spans="1:15" ht="15.75" x14ac:dyDescent="0.25">
      <c r="C5" s="39" t="s">
        <v>61</v>
      </c>
    </row>
    <row r="6" spans="1:15" ht="31.5" customHeight="1" x14ac:dyDescent="0.25">
      <c r="A6" s="28"/>
      <c r="C6" s="66" t="s">
        <v>76</v>
      </c>
      <c r="D6" s="67" t="s">
        <v>74</v>
      </c>
      <c r="E6" s="67"/>
      <c r="F6" s="67"/>
      <c r="G6" s="67" t="s">
        <v>75</v>
      </c>
      <c r="H6" s="67"/>
      <c r="I6" s="67"/>
      <c r="J6" s="67" t="s">
        <v>73</v>
      </c>
      <c r="K6" s="67"/>
      <c r="L6" s="67"/>
      <c r="N6" s="18" t="s">
        <v>78</v>
      </c>
      <c r="O6" s="28"/>
    </row>
    <row r="7" spans="1:15" ht="6" customHeight="1" x14ac:dyDescent="0.25">
      <c r="A7" s="28"/>
      <c r="C7" s="84"/>
      <c r="D7" s="7"/>
      <c r="E7" s="7"/>
      <c r="F7" s="31"/>
      <c r="G7" s="31"/>
      <c r="H7" s="31"/>
      <c r="I7" s="31"/>
      <c r="J7" s="7"/>
      <c r="K7" s="7"/>
      <c r="L7" s="7"/>
      <c r="M7" s="7"/>
      <c r="N7" s="19"/>
      <c r="O7" s="28"/>
    </row>
    <row r="8" spans="1:15" ht="18.75" x14ac:dyDescent="0.25">
      <c r="A8" s="28"/>
      <c r="B8" s="7"/>
      <c r="C8" s="8"/>
      <c r="D8" s="36"/>
      <c r="E8" s="35"/>
      <c r="F8" s="21" t="s">
        <v>0</v>
      </c>
      <c r="G8" s="33"/>
      <c r="H8" s="30" t="s">
        <v>1</v>
      </c>
      <c r="I8" s="21" t="s">
        <v>1</v>
      </c>
      <c r="J8" s="30"/>
      <c r="K8" s="30"/>
      <c r="L8" s="21" t="s">
        <v>0</v>
      </c>
      <c r="M8" s="7"/>
      <c r="N8" s="21" t="s">
        <v>19</v>
      </c>
      <c r="O8" s="28"/>
    </row>
    <row r="9" spans="1:15" ht="30" x14ac:dyDescent="0.25">
      <c r="A9" s="28"/>
      <c r="B9" s="7"/>
      <c r="C9" s="1" t="s">
        <v>2</v>
      </c>
      <c r="D9" s="34" t="s">
        <v>3</v>
      </c>
      <c r="E9" s="2" t="s">
        <v>4</v>
      </c>
      <c r="F9" s="20" t="s">
        <v>5</v>
      </c>
      <c r="G9" s="34" t="s">
        <v>6</v>
      </c>
      <c r="H9" s="2" t="s">
        <v>7</v>
      </c>
      <c r="I9" s="20" t="s">
        <v>8</v>
      </c>
      <c r="J9" s="34" t="s">
        <v>66</v>
      </c>
      <c r="K9" s="2" t="s">
        <v>67</v>
      </c>
      <c r="L9" s="20" t="s">
        <v>68</v>
      </c>
      <c r="M9" s="7"/>
      <c r="N9" s="20" t="s">
        <v>20</v>
      </c>
      <c r="O9" s="28"/>
    </row>
    <row r="10" spans="1:15" ht="18.75" x14ac:dyDescent="0.25">
      <c r="A10" s="28"/>
      <c r="B10" s="7"/>
      <c r="C10" s="9" t="s">
        <v>49</v>
      </c>
      <c r="D10" s="3">
        <f>+BELOUIZDAD!D18</f>
        <v>2153</v>
      </c>
      <c r="E10" s="4">
        <f>+BELOUIZDAD!E18</f>
        <v>983</v>
      </c>
      <c r="F10" s="6">
        <f>+E10/D10</f>
        <v>0.45657222480260101</v>
      </c>
      <c r="G10" s="3">
        <f>+BELOUIZDAD!G18</f>
        <v>1038</v>
      </c>
      <c r="H10" s="15">
        <f>+BELOUIZDAD!H18</f>
        <v>9934285.4100000001</v>
      </c>
      <c r="I10" s="5">
        <f>+G10*950</f>
        <v>986100</v>
      </c>
      <c r="J10" s="4">
        <f>+BELOUIZDAD!J18</f>
        <v>162</v>
      </c>
      <c r="K10" s="4">
        <f>+BELOUIZDAD!K18</f>
        <v>29</v>
      </c>
      <c r="L10" s="32">
        <f>+K10/J10</f>
        <v>0.17901234567901234</v>
      </c>
      <c r="M10" s="7"/>
      <c r="N10" s="4">
        <f>+BELOUIZDAD!N18</f>
        <v>5.3423913043478262</v>
      </c>
      <c r="O10" s="28"/>
    </row>
    <row r="11" spans="1:15" ht="18.75" x14ac:dyDescent="0.25">
      <c r="A11" s="28"/>
      <c r="B11" s="7"/>
      <c r="C11" s="9" t="s">
        <v>27</v>
      </c>
      <c r="D11" s="3">
        <f>+BOLOGHINE!D19</f>
        <v>1656</v>
      </c>
      <c r="E11" s="4">
        <f>+BOLOGHINE!E19</f>
        <v>703</v>
      </c>
      <c r="F11" s="6">
        <f t="shared" ref="F11:F14" si="0">+E11/D11</f>
        <v>0.42451690821256038</v>
      </c>
      <c r="G11" s="3">
        <f>+BOLOGHINE!G19</f>
        <v>1221</v>
      </c>
      <c r="H11" s="15">
        <f>+BOLOGHINE!H19</f>
        <v>16098428.810000001</v>
      </c>
      <c r="I11" s="5">
        <f t="shared" ref="I11:I13" si="1">+G11*950</f>
        <v>1159950</v>
      </c>
      <c r="J11" s="4">
        <f>+BOLOGHINE!J19</f>
        <v>3</v>
      </c>
      <c r="K11" s="4">
        <f>+BOLOGHINE!K19</f>
        <v>0</v>
      </c>
      <c r="L11" s="32">
        <f>+K11/J11</f>
        <v>0</v>
      </c>
      <c r="M11" s="7"/>
      <c r="N11" s="4">
        <f>+BOLOGHINE!N19</f>
        <v>3.3961352657004826</v>
      </c>
      <c r="O11" s="28"/>
    </row>
    <row r="12" spans="1:15" ht="18.75" x14ac:dyDescent="0.25">
      <c r="A12" s="28"/>
      <c r="B12" s="7"/>
      <c r="C12" s="9" t="s">
        <v>50</v>
      </c>
      <c r="D12" s="3">
        <f>+'GUE DE CONS'!D16</f>
        <v>1617</v>
      </c>
      <c r="E12" s="4">
        <f>+'GUE DE CONS'!E16</f>
        <v>854</v>
      </c>
      <c r="F12" s="6">
        <f t="shared" si="0"/>
        <v>0.52813852813852813</v>
      </c>
      <c r="G12" s="3">
        <f>+'GUE DE CONS'!G16</f>
        <v>935</v>
      </c>
      <c r="H12" s="15">
        <f>+'GUE DE CONS'!H16</f>
        <v>9022090.7599999998</v>
      </c>
      <c r="I12" s="5">
        <f t="shared" si="1"/>
        <v>888250</v>
      </c>
      <c r="J12" s="4">
        <f>+'GUE DE CONS'!J16</f>
        <v>0</v>
      </c>
      <c r="K12" s="4">
        <f>+'GUE DE CONS'!K16</f>
        <v>0</v>
      </c>
      <c r="L12" s="32" t="s">
        <v>10</v>
      </c>
      <c r="M12" s="7"/>
      <c r="N12" s="4">
        <f>+'GUE DE CONS'!N16</f>
        <v>6.1884057971014492</v>
      </c>
      <c r="O12" s="28"/>
    </row>
    <row r="13" spans="1:15" ht="18.75" x14ac:dyDescent="0.25">
      <c r="A13" s="28"/>
      <c r="B13" s="7"/>
      <c r="C13" s="9" t="s">
        <v>40</v>
      </c>
      <c r="D13" s="3">
        <f>+'EL HARRACH'!D20</f>
        <v>4314</v>
      </c>
      <c r="E13" s="4">
        <f>+'EL HARRACH'!E20</f>
        <v>2430</v>
      </c>
      <c r="F13" s="6">
        <f t="shared" si="0"/>
        <v>0.5632823365785814</v>
      </c>
      <c r="G13" s="3">
        <f>+'EL HARRACH'!G20</f>
        <v>2408</v>
      </c>
      <c r="H13" s="15">
        <f>+'EL HARRACH'!H20</f>
        <v>28120768.479999997</v>
      </c>
      <c r="I13" s="5">
        <f t="shared" si="1"/>
        <v>2287600</v>
      </c>
      <c r="J13" s="4">
        <f>+'EL HARRACH'!J20</f>
        <v>46</v>
      </c>
      <c r="K13" s="4">
        <f>+'EL HARRACH'!K20</f>
        <v>35</v>
      </c>
      <c r="L13" s="32">
        <f>+K13/J13</f>
        <v>0.76086956521739135</v>
      </c>
      <c r="M13" s="7"/>
      <c r="N13" s="4">
        <f>+'EL HARRACH'!N20</f>
        <v>10.565217391304348</v>
      </c>
      <c r="O13" s="28"/>
    </row>
    <row r="14" spans="1:15" ht="23.25" x14ac:dyDescent="0.25">
      <c r="A14" s="28"/>
      <c r="B14" s="7"/>
      <c r="C14" s="10" t="s">
        <v>51</v>
      </c>
      <c r="D14" s="11">
        <f>SUM(D10:D13)</f>
        <v>9740</v>
      </c>
      <c r="E14" s="12">
        <f>SUM(E10:E13)</f>
        <v>4970</v>
      </c>
      <c r="F14" s="13">
        <f t="shared" si="0"/>
        <v>0.51026694045174537</v>
      </c>
      <c r="G14" s="11">
        <f>SUM(G10:G13)</f>
        <v>5602</v>
      </c>
      <c r="H14" s="14">
        <f>SUM(H10:H13)</f>
        <v>63175573.459999993</v>
      </c>
      <c r="I14" s="14">
        <f>SUM(I10:I13)</f>
        <v>5321900</v>
      </c>
      <c r="J14" s="37">
        <f>SUM(J10:J13)</f>
        <v>211</v>
      </c>
      <c r="K14" s="37">
        <f>SUM(K10:K13)</f>
        <v>64</v>
      </c>
      <c r="L14" s="38">
        <f t="shared" ref="L14" si="2">+K14/J14</f>
        <v>0.30331753554502372</v>
      </c>
      <c r="M14" s="7"/>
      <c r="N14" s="17">
        <f>+AVERAGE(N10:N13)</f>
        <v>6.3730374396135261</v>
      </c>
      <c r="O14" s="28"/>
    </row>
    <row r="15" spans="1:15" ht="6.75" customHeight="1" x14ac:dyDescent="0.25">
      <c r="A15" s="2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8"/>
    </row>
    <row r="19" spans="1:15" ht="31.5" customHeight="1" x14ac:dyDescent="0.25">
      <c r="A19" s="28"/>
      <c r="C19" s="66" t="s">
        <v>77</v>
      </c>
      <c r="D19" s="67" t="s">
        <v>74</v>
      </c>
      <c r="E19" s="67"/>
      <c r="F19" s="67"/>
      <c r="G19" s="67" t="s">
        <v>75</v>
      </c>
      <c r="H19" s="67"/>
      <c r="I19" s="67"/>
      <c r="J19" s="67" t="s">
        <v>73</v>
      </c>
      <c r="K19" s="67"/>
      <c r="L19" s="67"/>
      <c r="N19" s="18" t="s">
        <v>79</v>
      </c>
      <c r="O19" s="28"/>
    </row>
    <row r="20" spans="1:15" ht="6" customHeight="1" x14ac:dyDescent="0.25">
      <c r="A20" s="28"/>
      <c r="C20" s="84"/>
      <c r="D20" s="7"/>
      <c r="E20" s="7"/>
      <c r="F20" s="31"/>
      <c r="G20" s="31"/>
      <c r="H20" s="31"/>
      <c r="I20" s="31"/>
      <c r="J20" s="7"/>
      <c r="K20" s="7"/>
      <c r="L20" s="7"/>
      <c r="M20" s="7"/>
      <c r="N20" s="19"/>
      <c r="O20" s="28"/>
    </row>
    <row r="21" spans="1:15" ht="18.75" x14ac:dyDescent="0.25">
      <c r="A21" s="28"/>
      <c r="B21" s="7"/>
      <c r="C21" s="8"/>
      <c r="D21" s="36"/>
      <c r="E21" s="35"/>
      <c r="F21" s="21" t="s">
        <v>0</v>
      </c>
      <c r="G21" s="33"/>
      <c r="H21" s="30" t="s">
        <v>1</v>
      </c>
      <c r="I21" s="21" t="s">
        <v>1</v>
      </c>
      <c r="J21" s="30"/>
      <c r="K21" s="30"/>
      <c r="L21" s="21" t="s">
        <v>0</v>
      </c>
      <c r="M21" s="7"/>
      <c r="N21" s="21" t="s">
        <v>19</v>
      </c>
      <c r="O21" s="28"/>
    </row>
    <row r="22" spans="1:15" ht="30" x14ac:dyDescent="0.25">
      <c r="A22" s="28"/>
      <c r="B22" s="7"/>
      <c r="C22" s="1" t="s">
        <v>2</v>
      </c>
      <c r="D22" s="34" t="s">
        <v>3</v>
      </c>
      <c r="E22" s="2" t="s">
        <v>4</v>
      </c>
      <c r="F22" s="20" t="s">
        <v>5</v>
      </c>
      <c r="G22" s="34" t="s">
        <v>6</v>
      </c>
      <c r="H22" s="2" t="s">
        <v>7</v>
      </c>
      <c r="I22" s="20" t="s">
        <v>8</v>
      </c>
      <c r="J22" s="34" t="s">
        <v>66</v>
      </c>
      <c r="K22" s="2" t="s">
        <v>67</v>
      </c>
      <c r="L22" s="20" t="s">
        <v>68</v>
      </c>
      <c r="M22" s="7"/>
      <c r="N22" s="20" t="s">
        <v>20</v>
      </c>
      <c r="O22" s="28"/>
    </row>
    <row r="23" spans="1:15" ht="18.75" x14ac:dyDescent="0.25">
      <c r="A23" s="28"/>
      <c r="B23" s="7"/>
      <c r="C23" s="9" t="s">
        <v>49</v>
      </c>
      <c r="D23" s="3">
        <f>+BELOUIZDAD!D35</f>
        <v>4645</v>
      </c>
      <c r="E23" s="4">
        <f>+BELOUIZDAD!E35</f>
        <v>1754</v>
      </c>
      <c r="F23" s="6">
        <f>+E23/D23</f>
        <v>0.37761033369214209</v>
      </c>
      <c r="G23" s="3">
        <f>+BELOUIZDAD!G35</f>
        <v>1400</v>
      </c>
      <c r="H23" s="15">
        <f>+BELOUIZDAD!H35</f>
        <v>12351075.699999999</v>
      </c>
      <c r="I23" s="5">
        <f t="shared" ref="I23:I26" si="3">+G23*950</f>
        <v>1330000</v>
      </c>
      <c r="J23" s="4">
        <f>+BELOUIZDAD!J35</f>
        <v>230</v>
      </c>
      <c r="K23" s="4">
        <f>+BELOUIZDAD!K35</f>
        <v>25</v>
      </c>
      <c r="L23" s="32">
        <f>+K23/J23</f>
        <v>0.10869565217391304</v>
      </c>
      <c r="M23" s="7"/>
      <c r="N23" s="4">
        <f>+BELOUIZDAD!N35</f>
        <v>10.9625</v>
      </c>
      <c r="O23" s="28"/>
    </row>
    <row r="24" spans="1:15" ht="18.75" x14ac:dyDescent="0.25">
      <c r="A24" s="28"/>
      <c r="B24" s="7"/>
      <c r="C24" s="9" t="s">
        <v>27</v>
      </c>
      <c r="D24" s="3">
        <f>+BOLOGHINE!D37</f>
        <v>8801</v>
      </c>
      <c r="E24" s="4">
        <f>+BOLOGHINE!E37</f>
        <v>6001</v>
      </c>
      <c r="F24" s="6">
        <f t="shared" ref="F24:F27" si="4">+E24/D24</f>
        <v>0.68185433473468926</v>
      </c>
      <c r="G24" s="3">
        <f>+BOLOGHINE!G37</f>
        <v>3551</v>
      </c>
      <c r="H24" s="15">
        <f>+BOLOGHINE!H37</f>
        <v>46588547.820000008</v>
      </c>
      <c r="I24" s="5">
        <f t="shared" si="3"/>
        <v>3373450</v>
      </c>
      <c r="J24" s="4">
        <f>+BOLOGHINE!J37</f>
        <v>0</v>
      </c>
      <c r="K24" s="4">
        <f>+BOLOGHINE!K37</f>
        <v>0</v>
      </c>
      <c r="L24" s="32" t="s">
        <v>10</v>
      </c>
      <c r="M24" s="7"/>
      <c r="N24" s="4">
        <f>+BELOUIZDAD!N36</f>
        <v>0</v>
      </c>
      <c r="O24" s="28"/>
    </row>
    <row r="25" spans="1:15" ht="18.75" x14ac:dyDescent="0.25">
      <c r="A25" s="28"/>
      <c r="B25" s="7"/>
      <c r="C25" s="9" t="s">
        <v>50</v>
      </c>
      <c r="D25" s="3">
        <f>+'GUE DE CONS'!D31</f>
        <v>4954</v>
      </c>
      <c r="E25" s="4">
        <f>+'GUE DE CONS'!E31</f>
        <v>2077</v>
      </c>
      <c r="F25" s="6">
        <f t="shared" si="4"/>
        <v>0.41925716592652401</v>
      </c>
      <c r="G25" s="3">
        <f>+'GUE DE CONS'!G31</f>
        <v>1567</v>
      </c>
      <c r="H25" s="15">
        <f>+'GUE DE CONS'!H31</f>
        <v>24875120.049999997</v>
      </c>
      <c r="I25" s="5">
        <f t="shared" si="3"/>
        <v>1488650</v>
      </c>
      <c r="J25" s="4">
        <f>+'GUE DE CONS'!J31</f>
        <v>0</v>
      </c>
      <c r="K25" s="4">
        <f>+'GUE DE CONS'!K31</f>
        <v>0</v>
      </c>
      <c r="L25" s="32" t="s">
        <v>10</v>
      </c>
      <c r="M25" s="7"/>
      <c r="N25" s="4">
        <f>+BELOUIZDAD!N37</f>
        <v>0</v>
      </c>
      <c r="O25" s="28"/>
    </row>
    <row r="26" spans="1:15" ht="18.75" x14ac:dyDescent="0.25">
      <c r="A26" s="28"/>
      <c r="B26" s="7"/>
      <c r="C26" s="9" t="s">
        <v>40</v>
      </c>
      <c r="D26" s="3">
        <f>+'EL HARRACH'!D39</f>
        <v>7673</v>
      </c>
      <c r="E26" s="4">
        <f>+'EL HARRACH'!E39</f>
        <v>4027</v>
      </c>
      <c r="F26" s="6">
        <f t="shared" si="4"/>
        <v>0.52482731656457704</v>
      </c>
      <c r="G26" s="3">
        <f>+'EL HARRACH'!G39</f>
        <v>3371</v>
      </c>
      <c r="H26" s="15">
        <f>+'EL HARRACH'!H39</f>
        <v>45879767.729999997</v>
      </c>
      <c r="I26" s="5">
        <f t="shared" si="3"/>
        <v>3202450</v>
      </c>
      <c r="J26" s="4">
        <f>+'EL HARRACH'!J39</f>
        <v>32</v>
      </c>
      <c r="K26" s="4">
        <f>+'EL HARRACH'!K39</f>
        <v>22</v>
      </c>
      <c r="L26" s="32">
        <f>+K26/J26</f>
        <v>0.6875</v>
      </c>
      <c r="M26" s="7"/>
      <c r="N26" s="4">
        <f>+BELOUIZDAD!N38</f>
        <v>0</v>
      </c>
      <c r="O26" s="28"/>
    </row>
    <row r="27" spans="1:15" ht="23.25" x14ac:dyDescent="0.25">
      <c r="A27" s="28"/>
      <c r="B27" s="7"/>
      <c r="C27" s="10" t="s">
        <v>51</v>
      </c>
      <c r="D27" s="11">
        <f>SUM(D23:D26)</f>
        <v>26073</v>
      </c>
      <c r="E27" s="12">
        <f>SUM(E23:E26)</f>
        <v>13859</v>
      </c>
      <c r="F27" s="13">
        <f t="shared" si="4"/>
        <v>0.53154604380009973</v>
      </c>
      <c r="G27" s="11">
        <f>SUM(G23:G26)</f>
        <v>9889</v>
      </c>
      <c r="H27" s="14">
        <f>SUM(H23:H26)</f>
        <v>129694511.30000001</v>
      </c>
      <c r="I27" s="14">
        <f>SUM(I23:I26)</f>
        <v>9394550</v>
      </c>
      <c r="J27" s="37">
        <f>SUM(J23:J26)</f>
        <v>262</v>
      </c>
      <c r="K27" s="37">
        <f>SUM(K23:K26)</f>
        <v>47</v>
      </c>
      <c r="L27" s="38">
        <f t="shared" ref="L27" si="5">+K27/J27</f>
        <v>0.17938931297709923</v>
      </c>
      <c r="M27" s="7"/>
      <c r="N27" s="17">
        <f>+AVERAGE(N23:N26)</f>
        <v>2.7406250000000001</v>
      </c>
      <c r="O27" s="28"/>
    </row>
    <row r="28" spans="1:15" ht="6.75" customHeight="1" x14ac:dyDescent="0.25">
      <c r="A28" s="2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8"/>
    </row>
    <row r="32" spans="1:15" ht="31.5" customHeight="1" x14ac:dyDescent="0.25">
      <c r="A32" s="28"/>
      <c r="C32" s="66" t="s">
        <v>82</v>
      </c>
      <c r="D32" s="67" t="s">
        <v>74</v>
      </c>
      <c r="E32" s="67"/>
      <c r="F32" s="67"/>
      <c r="G32" s="67" t="s">
        <v>75</v>
      </c>
      <c r="H32" s="67"/>
      <c r="I32" s="67"/>
      <c r="J32" s="67" t="s">
        <v>73</v>
      </c>
      <c r="K32" s="67"/>
      <c r="L32" s="67"/>
      <c r="N32" s="18" t="s">
        <v>83</v>
      </c>
      <c r="O32" s="28"/>
    </row>
    <row r="33" spans="1:15" ht="6" customHeight="1" x14ac:dyDescent="0.25">
      <c r="A33" s="28"/>
      <c r="C33" s="84"/>
      <c r="D33" s="7"/>
      <c r="E33" s="7"/>
      <c r="F33" s="31"/>
      <c r="G33" s="31"/>
      <c r="H33" s="31"/>
      <c r="I33" s="31"/>
      <c r="J33" s="7"/>
      <c r="K33" s="7"/>
      <c r="L33" s="7"/>
      <c r="M33" s="7"/>
      <c r="N33" s="19"/>
      <c r="O33" s="28"/>
    </row>
    <row r="34" spans="1:15" ht="18.75" x14ac:dyDescent="0.25">
      <c r="A34" s="28"/>
      <c r="B34" s="7"/>
      <c r="C34" s="8"/>
      <c r="D34" s="36"/>
      <c r="E34" s="35"/>
      <c r="F34" s="21" t="s">
        <v>0</v>
      </c>
      <c r="G34" s="33"/>
      <c r="H34" s="30" t="s">
        <v>1</v>
      </c>
      <c r="I34" s="21" t="s">
        <v>1</v>
      </c>
      <c r="J34" s="30"/>
      <c r="K34" s="30"/>
      <c r="L34" s="21" t="s">
        <v>0</v>
      </c>
      <c r="M34" s="7"/>
      <c r="N34" s="21" t="s">
        <v>19</v>
      </c>
      <c r="O34" s="28"/>
    </row>
    <row r="35" spans="1:15" ht="30" x14ac:dyDescent="0.25">
      <c r="A35" s="28"/>
      <c r="B35" s="7"/>
      <c r="C35" s="1" t="s">
        <v>2</v>
      </c>
      <c r="D35" s="34" t="s">
        <v>3</v>
      </c>
      <c r="E35" s="2" t="s">
        <v>4</v>
      </c>
      <c r="F35" s="20" t="s">
        <v>5</v>
      </c>
      <c r="G35" s="34" t="s">
        <v>6</v>
      </c>
      <c r="H35" s="2" t="s">
        <v>7</v>
      </c>
      <c r="I35" s="20" t="s">
        <v>8</v>
      </c>
      <c r="J35" s="34" t="s">
        <v>66</v>
      </c>
      <c r="K35" s="2" t="s">
        <v>67</v>
      </c>
      <c r="L35" s="20" t="s">
        <v>68</v>
      </c>
      <c r="M35" s="7"/>
      <c r="N35" s="20" t="s">
        <v>20</v>
      </c>
      <c r="O35" s="28"/>
    </row>
    <row r="36" spans="1:15" ht="18.75" x14ac:dyDescent="0.25">
      <c r="A36" s="28"/>
      <c r="B36" s="7"/>
      <c r="C36" s="9" t="s">
        <v>49</v>
      </c>
      <c r="D36" s="3">
        <f>+BELOUIZDAD!D52</f>
        <v>6234</v>
      </c>
      <c r="E36" s="4">
        <f>+BELOUIZDAD!E52</f>
        <v>2991</v>
      </c>
      <c r="F36" s="6">
        <f>+E36/D36</f>
        <v>0.47978825794032726</v>
      </c>
      <c r="G36" s="3">
        <f>+BELOUIZDAD!G52</f>
        <v>1928</v>
      </c>
      <c r="H36" s="15">
        <f>+BELOUIZDAD!H52</f>
        <v>21902325.199999999</v>
      </c>
      <c r="I36" s="5">
        <f t="shared" ref="I36:I39" si="6">+G36*950</f>
        <v>1831600</v>
      </c>
      <c r="J36" s="4">
        <f>+BELOUIZDAD!J52</f>
        <v>245</v>
      </c>
      <c r="K36" s="4">
        <f>+BELOUIZDAD!K52</f>
        <v>28</v>
      </c>
      <c r="L36" s="32">
        <f>+K36/J36</f>
        <v>0.11428571428571428</v>
      </c>
      <c r="M36" s="7"/>
      <c r="N36" s="4">
        <f>+BELOUIZDAD!N52</f>
        <v>16.99431818181818</v>
      </c>
      <c r="O36" s="28"/>
    </row>
    <row r="37" spans="1:15" ht="18.75" x14ac:dyDescent="0.25">
      <c r="A37" s="28"/>
      <c r="B37" s="7"/>
      <c r="C37" s="9" t="s">
        <v>27</v>
      </c>
      <c r="D37" s="3">
        <f>+BOLOGHINE!D55</f>
        <v>9137</v>
      </c>
      <c r="E37" s="4">
        <f>+BOLOGHINE!E55</f>
        <v>6831</v>
      </c>
      <c r="F37" s="6">
        <f t="shared" ref="F37:F40" si="7">+E37/D37</f>
        <v>0.74761956878625369</v>
      </c>
      <c r="G37" s="3">
        <f>+BOLOGHINE!G55</f>
        <v>5121</v>
      </c>
      <c r="H37" s="15">
        <f>+BOLOGHINE!H55</f>
        <v>74330004.899999991</v>
      </c>
      <c r="I37" s="5">
        <f t="shared" si="6"/>
        <v>4864950</v>
      </c>
      <c r="J37" s="4">
        <f>+BOLOGHINE!J55</f>
        <v>0</v>
      </c>
      <c r="K37" s="4">
        <f>+BOLOGHINE!K55</f>
        <v>0</v>
      </c>
      <c r="L37" s="32" t="s">
        <v>10</v>
      </c>
      <c r="M37" s="7"/>
      <c r="N37" s="4">
        <f>+BOLOGHINE!N55</f>
        <v>34.5</v>
      </c>
      <c r="O37" s="28"/>
    </row>
    <row r="38" spans="1:15" ht="18.75" x14ac:dyDescent="0.25">
      <c r="A38" s="28"/>
      <c r="B38" s="7"/>
      <c r="C38" s="9" t="s">
        <v>50</v>
      </c>
      <c r="D38" s="3">
        <f>+'GUE DE CONS'!D47</f>
        <v>5643</v>
      </c>
      <c r="E38" s="4">
        <f>+'GUE DE CONS'!E47</f>
        <v>3273</v>
      </c>
      <c r="F38" s="6">
        <f t="shared" si="7"/>
        <v>0.58001063264221164</v>
      </c>
      <c r="G38" s="3">
        <f>+'GUE DE CONS'!G47</f>
        <v>3967</v>
      </c>
      <c r="H38" s="15">
        <f>+'GUE DE CONS'!H47</f>
        <v>68343588.269999996</v>
      </c>
      <c r="I38" s="5">
        <f t="shared" si="6"/>
        <v>3768650</v>
      </c>
      <c r="J38" s="4">
        <f>+'GUE DE CONS'!J47</f>
        <v>55</v>
      </c>
      <c r="K38" s="4">
        <f>+'GUE DE CONS'!K47</f>
        <v>0</v>
      </c>
      <c r="L38" s="32">
        <v>0</v>
      </c>
      <c r="M38" s="7"/>
      <c r="N38" s="4">
        <f>+'GUE DE CONS'!N47</f>
        <v>21.253246753246753</v>
      </c>
      <c r="O38" s="28"/>
    </row>
    <row r="39" spans="1:15" ht="18.75" x14ac:dyDescent="0.25">
      <c r="A39" s="28"/>
      <c r="B39" s="7"/>
      <c r="C39" s="9" t="s">
        <v>40</v>
      </c>
      <c r="D39" s="3">
        <f>+'EL HARRACH'!D58</f>
        <v>7129</v>
      </c>
      <c r="E39" s="4">
        <f>+'EL HARRACH'!E58</f>
        <v>4473</v>
      </c>
      <c r="F39" s="6">
        <f t="shared" si="7"/>
        <v>0.62743722822275216</v>
      </c>
      <c r="G39" s="3">
        <f>+'EL HARRACH'!G58</f>
        <v>3560</v>
      </c>
      <c r="H39" s="15">
        <f>+'EL HARRACH'!H58</f>
        <v>46710517.039999999</v>
      </c>
      <c r="I39" s="5">
        <f t="shared" si="6"/>
        <v>3382000</v>
      </c>
      <c r="J39" s="4">
        <f>+'EL HARRACH'!J58</f>
        <v>138</v>
      </c>
      <c r="K39" s="4">
        <f>+'EL HARRACH'!K58</f>
        <v>39</v>
      </c>
      <c r="L39" s="32">
        <f>+K39/J39</f>
        <v>0.28260869565217389</v>
      </c>
      <c r="M39" s="7"/>
      <c r="N39" s="4">
        <f>+'EL HARRACH'!N58</f>
        <v>20.331818181818186</v>
      </c>
      <c r="O39" s="28"/>
    </row>
    <row r="40" spans="1:15" ht="23.25" x14ac:dyDescent="0.25">
      <c r="A40" s="28"/>
      <c r="B40" s="7"/>
      <c r="C40" s="10" t="s">
        <v>51</v>
      </c>
      <c r="D40" s="11">
        <f>SUM(D36:D39)</f>
        <v>28143</v>
      </c>
      <c r="E40" s="12">
        <f>SUM(E36:E39)</f>
        <v>17568</v>
      </c>
      <c r="F40" s="13">
        <f t="shared" si="7"/>
        <v>0.62424048608890315</v>
      </c>
      <c r="G40" s="11">
        <f>SUM(G36:G39)</f>
        <v>14576</v>
      </c>
      <c r="H40" s="14">
        <f>SUM(H36:H39)</f>
        <v>211286435.41</v>
      </c>
      <c r="I40" s="14">
        <f>SUM(I36:I39)</f>
        <v>13847200</v>
      </c>
      <c r="J40" s="37">
        <f>SUM(J36:J39)</f>
        <v>438</v>
      </c>
      <c r="K40" s="37">
        <f>SUM(K36:K39)</f>
        <v>67</v>
      </c>
      <c r="L40" s="38">
        <f t="shared" ref="L40" si="8">+K40/J40</f>
        <v>0.15296803652968036</v>
      </c>
      <c r="M40" s="7"/>
      <c r="N40" s="17">
        <f>+AVERAGE(N36:N39)</f>
        <v>23.26984577922078</v>
      </c>
      <c r="O40" s="28"/>
    </row>
    <row r="41" spans="1:15" ht="6.75" customHeight="1" x14ac:dyDescent="0.25">
      <c r="A41" s="2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8"/>
    </row>
    <row r="44" spans="1:15" ht="7.5" customHeight="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31.5" customHeight="1" x14ac:dyDescent="0.25">
      <c r="A45" s="50"/>
      <c r="C45" s="66" t="s">
        <v>85</v>
      </c>
      <c r="D45" s="67" t="s">
        <v>74</v>
      </c>
      <c r="E45" s="67"/>
      <c r="F45" s="67"/>
      <c r="G45" s="67" t="s">
        <v>75</v>
      </c>
      <c r="H45" s="67"/>
      <c r="I45" s="67"/>
      <c r="J45" s="67" t="s">
        <v>73</v>
      </c>
      <c r="K45" s="67"/>
      <c r="L45" s="67"/>
      <c r="N45" s="18" t="s">
        <v>79</v>
      </c>
      <c r="O45" s="50"/>
    </row>
    <row r="46" spans="1:15" ht="6" customHeight="1" x14ac:dyDescent="0.25">
      <c r="A46" s="50"/>
      <c r="C46" s="66"/>
      <c r="D46" s="7"/>
      <c r="E46" s="7"/>
      <c r="F46" s="31"/>
      <c r="G46" s="31"/>
      <c r="H46" s="31"/>
      <c r="I46" s="31"/>
      <c r="J46" s="7"/>
      <c r="K46" s="7"/>
      <c r="L46" s="7"/>
      <c r="M46" s="7"/>
      <c r="N46" s="19"/>
      <c r="O46" s="50"/>
    </row>
    <row r="47" spans="1:15" ht="18.75" x14ac:dyDescent="0.25">
      <c r="A47" s="50"/>
      <c r="B47" s="7"/>
      <c r="C47" s="8"/>
      <c r="D47" s="36"/>
      <c r="E47" s="35"/>
      <c r="F47" s="21" t="s">
        <v>0</v>
      </c>
      <c r="G47" s="33"/>
      <c r="H47" s="30" t="s">
        <v>1</v>
      </c>
      <c r="I47" s="21" t="s">
        <v>1</v>
      </c>
      <c r="J47" s="30"/>
      <c r="K47" s="30"/>
      <c r="L47" s="21" t="s">
        <v>0</v>
      </c>
      <c r="M47" s="7"/>
      <c r="N47" s="58" t="s">
        <v>19</v>
      </c>
      <c r="O47" s="50"/>
    </row>
    <row r="48" spans="1:15" ht="30" x14ac:dyDescent="0.25">
      <c r="A48" s="50"/>
      <c r="B48" s="7"/>
      <c r="C48" s="1" t="s">
        <v>2</v>
      </c>
      <c r="D48" s="34" t="s">
        <v>3</v>
      </c>
      <c r="E48" s="2" t="s">
        <v>4</v>
      </c>
      <c r="F48" s="20" t="s">
        <v>5</v>
      </c>
      <c r="G48" s="34" t="s">
        <v>6</v>
      </c>
      <c r="H48" s="2" t="s">
        <v>7</v>
      </c>
      <c r="I48" s="20" t="s">
        <v>8</v>
      </c>
      <c r="J48" s="34" t="s">
        <v>66</v>
      </c>
      <c r="K48" s="2" t="s">
        <v>67</v>
      </c>
      <c r="L48" s="20" t="s">
        <v>68</v>
      </c>
      <c r="M48" s="7"/>
      <c r="N48" s="59" t="s">
        <v>20</v>
      </c>
      <c r="O48" s="50"/>
    </row>
    <row r="49" spans="1:15" ht="18.75" x14ac:dyDescent="0.25">
      <c r="A49" s="50"/>
      <c r="B49" s="7"/>
      <c r="C49" s="9" t="s">
        <v>49</v>
      </c>
      <c r="D49" s="3">
        <f>+D36+D23+D10</f>
        <v>13032</v>
      </c>
      <c r="E49" s="4">
        <f t="shared" ref="E49:E52" si="9">+E36+E23+E10</f>
        <v>5728</v>
      </c>
      <c r="F49" s="6">
        <f>+E49/D49</f>
        <v>0.43953345610804173</v>
      </c>
      <c r="G49" s="3">
        <f t="shared" ref="G49:H49" si="10">+G36+G23+G10</f>
        <v>4366</v>
      </c>
      <c r="H49" s="15">
        <f t="shared" si="10"/>
        <v>44187686.310000002</v>
      </c>
      <c r="I49" s="5">
        <f t="shared" ref="I49:I52" si="11">+G49*950</f>
        <v>4147700</v>
      </c>
      <c r="J49" s="4">
        <f t="shared" ref="J49:K49" si="12">+J36+J23+J10</f>
        <v>637</v>
      </c>
      <c r="K49" s="4">
        <f t="shared" si="12"/>
        <v>82</v>
      </c>
      <c r="L49" s="6">
        <f>+K49/J49</f>
        <v>0.12872841444270017</v>
      </c>
      <c r="M49" s="7"/>
      <c r="N49" s="16">
        <f>+E49/65</f>
        <v>88.123076923076923</v>
      </c>
      <c r="O49" s="50"/>
    </row>
    <row r="50" spans="1:15" ht="18.75" x14ac:dyDescent="0.25">
      <c r="A50" s="50"/>
      <c r="B50" s="7"/>
      <c r="C50" s="9" t="s">
        <v>27</v>
      </c>
      <c r="D50" s="3">
        <f t="shared" ref="D50" si="13">+D37+D24+D11</f>
        <v>19594</v>
      </c>
      <c r="E50" s="4">
        <f t="shared" si="9"/>
        <v>13535</v>
      </c>
      <c r="F50" s="6">
        <f t="shared" ref="F50:F53" si="14">+E50/D50</f>
        <v>0.69077268551597426</v>
      </c>
      <c r="G50" s="3">
        <f t="shared" ref="G50:H50" si="15">+G37+G24+G11</f>
        <v>9893</v>
      </c>
      <c r="H50" s="15">
        <f t="shared" si="15"/>
        <v>137016981.53</v>
      </c>
      <c r="I50" s="5">
        <f t="shared" si="11"/>
        <v>9398350</v>
      </c>
      <c r="J50" s="4">
        <f t="shared" ref="J50:K50" si="16">+J37+J24+J11</f>
        <v>3</v>
      </c>
      <c r="K50" s="4">
        <f t="shared" si="16"/>
        <v>0</v>
      </c>
      <c r="L50" s="6">
        <v>0</v>
      </c>
      <c r="M50" s="7"/>
      <c r="N50" s="16">
        <f t="shared" ref="N50:N52" si="17">+E50/65</f>
        <v>208.23076923076923</v>
      </c>
      <c r="O50" s="50"/>
    </row>
    <row r="51" spans="1:15" ht="18.75" x14ac:dyDescent="0.25">
      <c r="A51" s="50"/>
      <c r="B51" s="7"/>
      <c r="C51" s="9" t="s">
        <v>50</v>
      </c>
      <c r="D51" s="3">
        <f t="shared" ref="D51" si="18">+D38+D25+D12</f>
        <v>12214</v>
      </c>
      <c r="E51" s="4">
        <f t="shared" si="9"/>
        <v>6204</v>
      </c>
      <c r="F51" s="6">
        <f t="shared" si="14"/>
        <v>0.50794170623874246</v>
      </c>
      <c r="G51" s="3">
        <f t="shared" ref="G51:H51" si="19">+G38+G25+G12</f>
        <v>6469</v>
      </c>
      <c r="H51" s="15">
        <f t="shared" si="19"/>
        <v>102240799.08</v>
      </c>
      <c r="I51" s="5">
        <f t="shared" si="11"/>
        <v>6145550</v>
      </c>
      <c r="J51" s="4">
        <f t="shared" ref="J51:K51" si="20">+J38+J25+J12</f>
        <v>55</v>
      </c>
      <c r="K51" s="4">
        <f t="shared" si="20"/>
        <v>0</v>
      </c>
      <c r="L51" s="6">
        <v>0</v>
      </c>
      <c r="M51" s="7"/>
      <c r="N51" s="16">
        <f t="shared" si="17"/>
        <v>95.446153846153848</v>
      </c>
      <c r="O51" s="50"/>
    </row>
    <row r="52" spans="1:15" ht="18.75" x14ac:dyDescent="0.25">
      <c r="A52" s="50"/>
      <c r="B52" s="7"/>
      <c r="C52" s="9" t="s">
        <v>40</v>
      </c>
      <c r="D52" s="3">
        <f t="shared" ref="D52" si="21">+D39+D26+D13</f>
        <v>19116</v>
      </c>
      <c r="E52" s="4">
        <f t="shared" si="9"/>
        <v>10930</v>
      </c>
      <c r="F52" s="6">
        <f t="shared" si="14"/>
        <v>0.57177233730906052</v>
      </c>
      <c r="G52" s="3">
        <f t="shared" ref="G52:H52" si="22">+G39+G26+G13</f>
        <v>9339</v>
      </c>
      <c r="H52" s="15">
        <f t="shared" si="22"/>
        <v>120711053.25</v>
      </c>
      <c r="I52" s="5">
        <f t="shared" si="11"/>
        <v>8872050</v>
      </c>
      <c r="J52" s="4">
        <f t="shared" ref="J52:K52" si="23">+J39+J26+J13</f>
        <v>216</v>
      </c>
      <c r="K52" s="4">
        <f t="shared" si="23"/>
        <v>96</v>
      </c>
      <c r="L52" s="6">
        <f>+K52/J52</f>
        <v>0.44444444444444442</v>
      </c>
      <c r="M52" s="7"/>
      <c r="N52" s="16">
        <f t="shared" si="17"/>
        <v>168.15384615384616</v>
      </c>
      <c r="O52" s="50"/>
    </row>
    <row r="53" spans="1:15" ht="23.25" x14ac:dyDescent="0.25">
      <c r="A53" s="50"/>
      <c r="B53" s="7"/>
      <c r="C53" s="10" t="s">
        <v>51</v>
      </c>
      <c r="D53" s="11">
        <f>SUM(D49:D52)</f>
        <v>63956</v>
      </c>
      <c r="E53" s="12">
        <f>SUM(E49:E52)</f>
        <v>36397</v>
      </c>
      <c r="F53" s="13">
        <f t="shared" si="14"/>
        <v>0.56909437738445179</v>
      </c>
      <c r="G53" s="11">
        <f>SUM(G49:G52)</f>
        <v>30067</v>
      </c>
      <c r="H53" s="14">
        <f>SUM(H49:H52)</f>
        <v>404156520.17000002</v>
      </c>
      <c r="I53" s="14">
        <f>SUM(I49:I52)</f>
        <v>28563650</v>
      </c>
      <c r="J53" s="37">
        <f>SUM(J49:J52)</f>
        <v>911</v>
      </c>
      <c r="K53" s="37">
        <f>SUM(K49:K52)</f>
        <v>178</v>
      </c>
      <c r="L53" s="60">
        <f t="shared" ref="L53" si="24">+K53/J53</f>
        <v>0.19538968166849616</v>
      </c>
      <c r="M53" s="7"/>
      <c r="N53" s="17">
        <f>+AVERAGE(N49:N52)</f>
        <v>139.98846153846154</v>
      </c>
      <c r="O53" s="50"/>
    </row>
    <row r="54" spans="1:15" ht="6.75" customHeight="1" x14ac:dyDescent="0.25">
      <c r="A54" s="5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50"/>
    </row>
    <row r="55" spans="1:15" x14ac:dyDescent="0.25">
      <c r="A55" s="50"/>
      <c r="O55" s="50"/>
    </row>
    <row r="56" spans="1:15" ht="7.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</sheetData>
  <mergeCells count="17">
    <mergeCell ref="J19:L19"/>
    <mergeCell ref="J6:L6"/>
    <mergeCell ref="G6:I6"/>
    <mergeCell ref="D6:F6"/>
    <mergeCell ref="D2:I3"/>
    <mergeCell ref="C6:C7"/>
    <mergeCell ref="C19:C20"/>
    <mergeCell ref="D19:F19"/>
    <mergeCell ref="G19:I19"/>
    <mergeCell ref="C32:C33"/>
    <mergeCell ref="D32:F32"/>
    <mergeCell ref="G32:I32"/>
    <mergeCell ref="J32:L32"/>
    <mergeCell ref="C45:C46"/>
    <mergeCell ref="D45:F45"/>
    <mergeCell ref="G45:I45"/>
    <mergeCell ref="J45:L45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showGridLines="0" topLeftCell="P1" workbookViewId="0">
      <selection activeCell="X15" sqref="X15"/>
    </sheetView>
  </sheetViews>
  <sheetFormatPr baseColWidth="10" defaultRowHeight="15" x14ac:dyDescent="0.25"/>
  <cols>
    <col min="2" max="2" width="6.85546875" customWidth="1"/>
    <col min="3" max="3" width="27.5703125" customWidth="1"/>
    <col min="4" max="4" width="17.85546875" customWidth="1"/>
    <col min="5" max="5" width="16.140625" customWidth="1"/>
    <col min="8" max="8" width="6.85546875" customWidth="1"/>
    <col min="9" max="9" width="27.5703125" customWidth="1"/>
    <col min="10" max="10" width="17.85546875" customWidth="1"/>
    <col min="11" max="11" width="16.140625" customWidth="1"/>
    <col min="14" max="14" width="6.85546875" customWidth="1"/>
    <col min="15" max="15" width="27.5703125" customWidth="1"/>
    <col min="16" max="16" width="17.85546875" customWidth="1"/>
    <col min="17" max="17" width="16.140625" customWidth="1"/>
    <col min="20" max="20" width="6.85546875" customWidth="1"/>
    <col min="21" max="21" width="27.5703125" customWidth="1"/>
    <col min="22" max="22" width="17.85546875" customWidth="1"/>
    <col min="23" max="23" width="16.140625" customWidth="1"/>
  </cols>
  <sheetData>
    <row r="2" spans="1:23" ht="19.5" customHeight="1" x14ac:dyDescent="0.25">
      <c r="A2" s="85" t="s">
        <v>62</v>
      </c>
      <c r="B2" s="85"/>
      <c r="C2" s="85"/>
      <c r="D2" s="85"/>
      <c r="E2" s="85"/>
      <c r="F2" s="26"/>
      <c r="G2" s="85" t="s">
        <v>62</v>
      </c>
      <c r="H2" s="85"/>
      <c r="I2" s="85"/>
      <c r="J2" s="85"/>
      <c r="K2" s="85"/>
      <c r="M2" s="85" t="s">
        <v>62</v>
      </c>
      <c r="N2" s="85"/>
      <c r="O2" s="85"/>
      <c r="P2" s="85"/>
      <c r="Q2" s="85"/>
      <c r="S2" s="85" t="s">
        <v>62</v>
      </c>
      <c r="T2" s="85"/>
      <c r="U2" s="85"/>
      <c r="V2" s="85"/>
      <c r="W2" s="85"/>
    </row>
    <row r="3" spans="1:23" ht="28.5" customHeight="1" x14ac:dyDescent="0.25">
      <c r="A3" s="85"/>
      <c r="B3" s="85"/>
      <c r="C3" s="85"/>
      <c r="D3" s="85"/>
      <c r="E3" s="85"/>
      <c r="F3" s="26"/>
      <c r="G3" s="85"/>
      <c r="H3" s="85"/>
      <c r="I3" s="85"/>
      <c r="J3" s="85"/>
      <c r="K3" s="85"/>
      <c r="M3" s="85"/>
      <c r="N3" s="85"/>
      <c r="O3" s="85"/>
      <c r="P3" s="85"/>
      <c r="Q3" s="85"/>
      <c r="S3" s="85"/>
      <c r="T3" s="85"/>
      <c r="U3" s="85"/>
      <c r="V3" s="85"/>
      <c r="W3" s="85"/>
    </row>
    <row r="4" spans="1:23" x14ac:dyDescent="0.25">
      <c r="A4" s="18" t="s">
        <v>87</v>
      </c>
      <c r="G4" s="18" t="s">
        <v>88</v>
      </c>
      <c r="M4" s="18" t="s">
        <v>89</v>
      </c>
      <c r="S4" s="18" t="s">
        <v>90</v>
      </c>
    </row>
    <row r="5" spans="1:23" x14ac:dyDescent="0.25">
      <c r="A5" s="18" t="s">
        <v>78</v>
      </c>
      <c r="G5" s="18" t="s">
        <v>79</v>
      </c>
      <c r="M5" s="18" t="s">
        <v>83</v>
      </c>
      <c r="S5" s="18" t="s">
        <v>86</v>
      </c>
    </row>
    <row r="6" spans="1:23" ht="30" x14ac:dyDescent="0.25">
      <c r="A6" s="18"/>
      <c r="B6" s="25" t="s">
        <v>65</v>
      </c>
      <c r="C6" s="25" t="s">
        <v>2</v>
      </c>
      <c r="D6" s="24" t="s">
        <v>63</v>
      </c>
      <c r="G6" s="18"/>
      <c r="H6" s="25" t="s">
        <v>65</v>
      </c>
      <c r="I6" s="25" t="s">
        <v>2</v>
      </c>
      <c r="J6" s="24" t="s">
        <v>63</v>
      </c>
      <c r="M6" s="18"/>
      <c r="N6" s="25" t="s">
        <v>65</v>
      </c>
      <c r="O6" s="25" t="s">
        <v>2</v>
      </c>
      <c r="P6" s="24" t="s">
        <v>63</v>
      </c>
      <c r="S6" s="18"/>
      <c r="T6" s="25" t="s">
        <v>65</v>
      </c>
      <c r="U6" s="25" t="s">
        <v>2</v>
      </c>
      <c r="V6" s="24" t="s">
        <v>63</v>
      </c>
    </row>
    <row r="7" spans="1:23" ht="18.75" x14ac:dyDescent="0.25">
      <c r="B7" s="16">
        <v>1</v>
      </c>
      <c r="C7" s="9" t="s">
        <v>40</v>
      </c>
      <c r="D7" s="16">
        <v>35.260869565217391</v>
      </c>
      <c r="H7" s="16">
        <v>1</v>
      </c>
      <c r="I7" s="9" t="s">
        <v>28</v>
      </c>
      <c r="J7" s="16">
        <v>108.55</v>
      </c>
      <c r="N7" s="61">
        <v>1</v>
      </c>
      <c r="O7" s="62" t="s">
        <v>28</v>
      </c>
      <c r="P7" s="61">
        <v>84.409090909090907</v>
      </c>
      <c r="T7" s="61">
        <v>1</v>
      </c>
      <c r="U7" s="62" t="s">
        <v>28</v>
      </c>
      <c r="V7" s="61">
        <v>61.969230769230769</v>
      </c>
    </row>
    <row r="8" spans="1:23" ht="18.75" x14ac:dyDescent="0.25">
      <c r="B8" s="16">
        <v>2</v>
      </c>
      <c r="C8" s="9" t="s">
        <v>43</v>
      </c>
      <c r="D8" s="16">
        <v>30.652173913043477</v>
      </c>
      <c r="H8" s="16">
        <v>2</v>
      </c>
      <c r="I8" s="9" t="s">
        <v>40</v>
      </c>
      <c r="J8" s="16">
        <v>53.3</v>
      </c>
      <c r="N8" s="16">
        <v>2</v>
      </c>
      <c r="O8" s="63" t="s">
        <v>21</v>
      </c>
      <c r="P8" s="16">
        <v>53.863636363636367</v>
      </c>
      <c r="T8" s="16">
        <v>2</v>
      </c>
      <c r="U8" s="63" t="s">
        <v>40</v>
      </c>
      <c r="V8" s="16">
        <v>43.6</v>
      </c>
    </row>
    <row r="9" spans="1:23" ht="18.75" x14ac:dyDescent="0.25">
      <c r="B9" s="16">
        <v>3</v>
      </c>
      <c r="C9" s="9" t="s">
        <v>30</v>
      </c>
      <c r="D9" s="16">
        <v>21.434782608695652</v>
      </c>
      <c r="H9" s="16">
        <v>3</v>
      </c>
      <c r="I9" s="9" t="s">
        <v>32</v>
      </c>
      <c r="J9" s="16">
        <v>43.55</v>
      </c>
      <c r="N9" s="16">
        <v>3</v>
      </c>
      <c r="O9" s="63" t="s">
        <v>30</v>
      </c>
      <c r="P9" s="16">
        <v>44.636363636363633</v>
      </c>
      <c r="T9" s="16">
        <v>3</v>
      </c>
      <c r="U9" s="63" t="s">
        <v>43</v>
      </c>
      <c r="V9" s="16">
        <v>32.446153846153848</v>
      </c>
    </row>
    <row r="10" spans="1:23" ht="18.75" x14ac:dyDescent="0.25">
      <c r="B10" s="16">
        <v>4</v>
      </c>
      <c r="C10" s="9" t="s">
        <v>41</v>
      </c>
      <c r="D10" s="16">
        <v>18.652173913043477</v>
      </c>
      <c r="H10" s="16">
        <v>4</v>
      </c>
      <c r="I10" s="9" t="s">
        <v>22</v>
      </c>
      <c r="J10" s="16">
        <v>39.25</v>
      </c>
      <c r="N10" s="16">
        <v>4</v>
      </c>
      <c r="O10" s="63" t="s">
        <v>40</v>
      </c>
      <c r="P10" s="16">
        <v>43.5</v>
      </c>
      <c r="T10" s="16">
        <v>4</v>
      </c>
      <c r="U10" s="63" t="s">
        <v>21</v>
      </c>
      <c r="V10" s="16">
        <v>29</v>
      </c>
    </row>
    <row r="11" spans="1:23" ht="18.75" x14ac:dyDescent="0.25">
      <c r="B11" s="16">
        <v>5</v>
      </c>
      <c r="C11" s="9" t="s">
        <v>16</v>
      </c>
      <c r="D11" s="16">
        <v>15.695652173913043</v>
      </c>
      <c r="H11" s="16">
        <v>5</v>
      </c>
      <c r="I11" s="9" t="s">
        <v>21</v>
      </c>
      <c r="J11" s="16">
        <v>35</v>
      </c>
      <c r="N11" s="16">
        <v>5</v>
      </c>
      <c r="O11" s="63" t="s">
        <v>26</v>
      </c>
      <c r="P11" s="16">
        <v>42.727272727272727</v>
      </c>
      <c r="T11" s="16">
        <v>5</v>
      </c>
      <c r="U11" s="63" t="s">
        <v>41</v>
      </c>
      <c r="V11" s="16">
        <v>27.23076923076923</v>
      </c>
    </row>
    <row r="12" spans="1:23" ht="18.75" x14ac:dyDescent="0.25">
      <c r="B12" s="16">
        <v>6</v>
      </c>
      <c r="C12" s="9" t="s">
        <v>44</v>
      </c>
      <c r="D12" s="16">
        <v>13.608695652173912</v>
      </c>
      <c r="H12" s="16">
        <v>6</v>
      </c>
      <c r="I12" s="9" t="s">
        <v>42</v>
      </c>
      <c r="J12" s="16">
        <v>31.3</v>
      </c>
      <c r="N12" s="16">
        <v>6</v>
      </c>
      <c r="O12" s="63" t="s">
        <v>43</v>
      </c>
      <c r="P12" s="16">
        <v>42.363636363636367</v>
      </c>
      <c r="T12" s="16">
        <v>6</v>
      </c>
      <c r="U12" s="63" t="s">
        <v>30</v>
      </c>
      <c r="V12" s="16">
        <v>24.861538461538462</v>
      </c>
    </row>
    <row r="13" spans="1:23" ht="18.75" x14ac:dyDescent="0.25">
      <c r="B13" s="16">
        <v>7</v>
      </c>
      <c r="C13" s="9" t="s">
        <v>17</v>
      </c>
      <c r="D13" s="16">
        <v>13.260869565217391</v>
      </c>
      <c r="H13" s="16">
        <v>7</v>
      </c>
      <c r="I13" s="9" t="s">
        <v>41</v>
      </c>
      <c r="J13" s="16">
        <v>28.25</v>
      </c>
      <c r="N13" s="16">
        <v>7</v>
      </c>
      <c r="O13" s="63" t="s">
        <v>41</v>
      </c>
      <c r="P13" s="16">
        <v>35.272727272727273</v>
      </c>
      <c r="T13" s="16">
        <v>7</v>
      </c>
      <c r="U13" s="63" t="s">
        <v>26</v>
      </c>
      <c r="V13" s="16">
        <v>23.707692307692309</v>
      </c>
    </row>
    <row r="14" spans="1:23" ht="18.75" x14ac:dyDescent="0.25">
      <c r="B14" s="16">
        <v>8</v>
      </c>
      <c r="C14" s="9" t="s">
        <v>27</v>
      </c>
      <c r="D14" s="16">
        <v>12.260869565217391</v>
      </c>
      <c r="H14" s="16">
        <v>8</v>
      </c>
      <c r="I14" s="9" t="s">
        <v>27</v>
      </c>
      <c r="J14" s="16">
        <v>27.8</v>
      </c>
      <c r="N14" s="16">
        <v>8</v>
      </c>
      <c r="O14" s="63" t="s">
        <v>34</v>
      </c>
      <c r="P14" s="16">
        <v>34.68181818181818</v>
      </c>
      <c r="T14" s="16">
        <v>8</v>
      </c>
      <c r="U14" s="63" t="s">
        <v>32</v>
      </c>
      <c r="V14" s="16">
        <v>22.646153846153847</v>
      </c>
    </row>
    <row r="15" spans="1:23" ht="18.75" x14ac:dyDescent="0.25">
      <c r="B15" s="16">
        <v>9</v>
      </c>
      <c r="C15" s="9" t="s">
        <v>32</v>
      </c>
      <c r="D15" s="16">
        <v>8.304347826086957</v>
      </c>
      <c r="H15" s="16">
        <v>9</v>
      </c>
      <c r="I15" s="9" t="s">
        <v>24</v>
      </c>
      <c r="J15" s="16">
        <v>26.95</v>
      </c>
      <c r="N15" s="16">
        <v>9</v>
      </c>
      <c r="O15" s="63" t="s">
        <v>25</v>
      </c>
      <c r="P15" s="16">
        <v>30.136363636363637</v>
      </c>
      <c r="T15" s="16">
        <v>9</v>
      </c>
      <c r="U15" s="63" t="s">
        <v>34</v>
      </c>
      <c r="V15" s="16">
        <v>21</v>
      </c>
    </row>
    <row r="16" spans="1:23" ht="18.75" x14ac:dyDescent="0.25">
      <c r="B16" s="16">
        <v>10</v>
      </c>
      <c r="C16" s="9" t="s">
        <v>26</v>
      </c>
      <c r="D16" s="16">
        <v>7.7391304347826084</v>
      </c>
      <c r="H16" s="16">
        <v>10</v>
      </c>
      <c r="I16" s="9" t="s">
        <v>34</v>
      </c>
      <c r="J16" s="16">
        <v>25.75</v>
      </c>
      <c r="N16" s="16">
        <v>10</v>
      </c>
      <c r="O16" s="63" t="s">
        <v>23</v>
      </c>
      <c r="P16" s="16">
        <v>28.5</v>
      </c>
      <c r="T16" s="16">
        <v>10</v>
      </c>
      <c r="U16" s="63" t="s">
        <v>27</v>
      </c>
      <c r="V16" s="16">
        <v>20.892307692307693</v>
      </c>
    </row>
    <row r="17" spans="2:22" ht="18.75" x14ac:dyDescent="0.25">
      <c r="B17" s="16">
        <v>11</v>
      </c>
      <c r="C17" s="9" t="s">
        <v>11</v>
      </c>
      <c r="D17" s="16">
        <v>7.2173913043478262</v>
      </c>
      <c r="H17" s="16">
        <v>11</v>
      </c>
      <c r="I17" s="9" t="s">
        <v>43</v>
      </c>
      <c r="J17" s="16">
        <v>23.6</v>
      </c>
      <c r="N17" s="16">
        <v>11</v>
      </c>
      <c r="O17" s="63" t="s">
        <v>37</v>
      </c>
      <c r="P17" s="16">
        <v>26.818181818181817</v>
      </c>
      <c r="T17" s="16">
        <v>11</v>
      </c>
      <c r="U17" s="63" t="s">
        <v>22</v>
      </c>
      <c r="V17" s="16">
        <v>20.076923076923077</v>
      </c>
    </row>
    <row r="18" spans="2:22" ht="18.75" x14ac:dyDescent="0.25">
      <c r="B18" s="16">
        <v>12</v>
      </c>
      <c r="C18" s="9" t="s">
        <v>29</v>
      </c>
      <c r="D18" s="16">
        <v>6.7826086956521738</v>
      </c>
      <c r="H18" s="16">
        <v>12</v>
      </c>
      <c r="I18" s="9" t="s">
        <v>44</v>
      </c>
      <c r="J18" s="16">
        <v>22.15</v>
      </c>
      <c r="N18" s="16">
        <v>12</v>
      </c>
      <c r="O18" s="63" t="s">
        <v>17</v>
      </c>
      <c r="P18" s="16">
        <v>26.545454545454547</v>
      </c>
      <c r="T18" s="16">
        <v>12</v>
      </c>
      <c r="U18" s="63" t="s">
        <v>16</v>
      </c>
      <c r="V18" s="16">
        <v>19.646153846153847</v>
      </c>
    </row>
    <row r="19" spans="2:22" ht="18.75" x14ac:dyDescent="0.25">
      <c r="B19" s="16">
        <v>13</v>
      </c>
      <c r="C19" s="9" t="s">
        <v>39</v>
      </c>
      <c r="D19" s="16">
        <v>5</v>
      </c>
      <c r="H19" s="16">
        <v>13</v>
      </c>
      <c r="I19" s="9" t="s">
        <v>26</v>
      </c>
      <c r="J19" s="16">
        <v>21.15</v>
      </c>
      <c r="N19" s="16">
        <v>13</v>
      </c>
      <c r="O19" s="63" t="s">
        <v>16</v>
      </c>
      <c r="P19" s="16">
        <v>24.90909090909091</v>
      </c>
      <c r="T19" s="16">
        <v>13</v>
      </c>
      <c r="U19" s="63" t="s">
        <v>17</v>
      </c>
      <c r="V19" s="16">
        <v>19</v>
      </c>
    </row>
    <row r="20" spans="2:22" ht="18.75" x14ac:dyDescent="0.25">
      <c r="B20" s="16">
        <v>14</v>
      </c>
      <c r="C20" s="9" t="s">
        <v>34</v>
      </c>
      <c r="D20" s="16">
        <v>3.7826086956521738</v>
      </c>
      <c r="H20" s="16">
        <v>14</v>
      </c>
      <c r="I20" s="9" t="s">
        <v>23</v>
      </c>
      <c r="J20" s="16">
        <v>19.7</v>
      </c>
      <c r="N20" s="16">
        <v>14</v>
      </c>
      <c r="O20" s="63" t="s">
        <v>31</v>
      </c>
      <c r="P20" s="16">
        <v>24.636363636363637</v>
      </c>
      <c r="T20" s="16">
        <v>14</v>
      </c>
      <c r="U20" s="63" t="s">
        <v>44</v>
      </c>
      <c r="V20" s="16">
        <v>16.938461538461539</v>
      </c>
    </row>
    <row r="21" spans="2:22" ht="18.75" x14ac:dyDescent="0.25">
      <c r="B21" s="16">
        <v>15</v>
      </c>
      <c r="C21" s="9" t="s">
        <v>15</v>
      </c>
      <c r="D21" s="16">
        <v>3.4782608695652173</v>
      </c>
      <c r="H21" s="16">
        <v>15</v>
      </c>
      <c r="I21" s="9" t="s">
        <v>11</v>
      </c>
      <c r="J21" s="16">
        <v>18.8</v>
      </c>
      <c r="N21" s="16">
        <v>15</v>
      </c>
      <c r="O21" s="63" t="s">
        <v>22</v>
      </c>
      <c r="P21" s="16">
        <v>23.636363636363637</v>
      </c>
      <c r="T21" s="16">
        <v>15</v>
      </c>
      <c r="U21" s="63" t="s">
        <v>42</v>
      </c>
      <c r="V21" s="16">
        <v>16.892307692307693</v>
      </c>
    </row>
    <row r="22" spans="2:22" ht="18.75" x14ac:dyDescent="0.25">
      <c r="B22" s="16">
        <v>16</v>
      </c>
      <c r="C22" s="9" t="s">
        <v>14</v>
      </c>
      <c r="D22" s="16">
        <v>3.0869565217391304</v>
      </c>
      <c r="H22" s="16">
        <v>16</v>
      </c>
      <c r="I22" s="9" t="s">
        <v>16</v>
      </c>
      <c r="J22" s="16">
        <v>18.399999999999999</v>
      </c>
      <c r="N22" s="16">
        <v>16</v>
      </c>
      <c r="O22" s="63" t="s">
        <v>27</v>
      </c>
      <c r="P22" s="16">
        <v>23.636363636363637</v>
      </c>
      <c r="T22" s="16">
        <v>16</v>
      </c>
      <c r="U22" s="63" t="s">
        <v>23</v>
      </c>
      <c r="V22" s="16">
        <v>15.707692307692307</v>
      </c>
    </row>
    <row r="23" spans="2:22" ht="18.75" x14ac:dyDescent="0.25">
      <c r="B23" s="16">
        <v>17</v>
      </c>
      <c r="C23" s="9" t="s">
        <v>24</v>
      </c>
      <c r="D23" s="16">
        <v>2.9565217391304346</v>
      </c>
      <c r="H23" s="16">
        <v>17</v>
      </c>
      <c r="I23" s="9" t="s">
        <v>37</v>
      </c>
      <c r="J23" s="16">
        <v>17.45</v>
      </c>
      <c r="N23" s="16">
        <v>17</v>
      </c>
      <c r="O23" s="63" t="s">
        <v>15</v>
      </c>
      <c r="P23" s="16">
        <v>21.59090909090909</v>
      </c>
      <c r="T23" s="16">
        <v>17</v>
      </c>
      <c r="U23" s="63" t="s">
        <v>24</v>
      </c>
      <c r="V23" s="16">
        <v>14.615384615384615</v>
      </c>
    </row>
    <row r="24" spans="2:22" ht="18.75" x14ac:dyDescent="0.25">
      <c r="B24" s="16">
        <v>18</v>
      </c>
      <c r="C24" s="9" t="s">
        <v>35</v>
      </c>
      <c r="D24" s="16">
        <v>1.8695652173913044</v>
      </c>
      <c r="H24" s="16">
        <v>18</v>
      </c>
      <c r="I24" s="9" t="s">
        <v>17</v>
      </c>
      <c r="J24" s="16">
        <v>17.3</v>
      </c>
      <c r="N24" s="16">
        <v>18</v>
      </c>
      <c r="O24" s="63" t="s">
        <v>14</v>
      </c>
      <c r="P24" s="16">
        <v>20.90909090909091</v>
      </c>
      <c r="T24" s="16">
        <v>18</v>
      </c>
      <c r="U24" s="63" t="s">
        <v>37</v>
      </c>
      <c r="V24" s="16">
        <v>14.446153846153846</v>
      </c>
    </row>
    <row r="25" spans="2:22" ht="18.75" x14ac:dyDescent="0.25">
      <c r="B25" s="16">
        <v>19</v>
      </c>
      <c r="C25" s="9" t="s">
        <v>31</v>
      </c>
      <c r="D25" s="16">
        <v>1.7391304347826086</v>
      </c>
      <c r="H25" s="16">
        <v>19</v>
      </c>
      <c r="I25" s="9" t="s">
        <v>31</v>
      </c>
      <c r="J25" s="16">
        <v>16.649999999999999</v>
      </c>
      <c r="N25" s="16">
        <v>19</v>
      </c>
      <c r="O25" s="63" t="s">
        <v>42</v>
      </c>
      <c r="P25" s="16">
        <v>19.818181818181817</v>
      </c>
      <c r="T25" s="16">
        <v>19</v>
      </c>
      <c r="U25" s="63" t="s">
        <v>25</v>
      </c>
      <c r="V25" s="16">
        <v>14.2</v>
      </c>
    </row>
    <row r="26" spans="2:22" ht="18.75" x14ac:dyDescent="0.25">
      <c r="B26" s="16">
        <v>20</v>
      </c>
      <c r="C26" s="9" t="s">
        <v>42</v>
      </c>
      <c r="D26" s="16">
        <v>1.5652173913043479</v>
      </c>
      <c r="H26" s="16">
        <v>20</v>
      </c>
      <c r="I26" s="9" t="s">
        <v>39</v>
      </c>
      <c r="J26" s="16">
        <v>15.15</v>
      </c>
      <c r="N26" s="16">
        <v>20</v>
      </c>
      <c r="O26" s="63" t="s">
        <v>39</v>
      </c>
      <c r="P26" s="16">
        <v>18.818181818181817</v>
      </c>
      <c r="T26" s="16">
        <v>20</v>
      </c>
      <c r="U26" s="63" t="s">
        <v>31</v>
      </c>
      <c r="V26" s="16">
        <v>14.076923076923077</v>
      </c>
    </row>
    <row r="27" spans="2:22" ht="18.75" x14ac:dyDescent="0.25">
      <c r="B27" s="16">
        <v>21</v>
      </c>
      <c r="C27" s="9" t="s">
        <v>36</v>
      </c>
      <c r="D27" s="16">
        <v>0.91304347826086951</v>
      </c>
      <c r="H27" s="16">
        <v>21</v>
      </c>
      <c r="I27" s="9" t="s">
        <v>25</v>
      </c>
      <c r="J27" s="16">
        <v>12.05</v>
      </c>
      <c r="N27" s="16">
        <v>21</v>
      </c>
      <c r="O27" s="63" t="s">
        <v>32</v>
      </c>
      <c r="P27" s="16">
        <v>18.636363636363637</v>
      </c>
      <c r="T27" s="16">
        <v>21</v>
      </c>
      <c r="U27" s="63" t="s">
        <v>11</v>
      </c>
      <c r="V27" s="16">
        <v>13.292307692307693</v>
      </c>
    </row>
    <row r="28" spans="2:22" ht="18.75" x14ac:dyDescent="0.25">
      <c r="B28" s="16">
        <v>22</v>
      </c>
      <c r="C28" s="9" t="s">
        <v>25</v>
      </c>
      <c r="D28" s="16">
        <v>0.82608695652173914</v>
      </c>
      <c r="H28" s="16">
        <v>22</v>
      </c>
      <c r="I28" s="9" t="s">
        <v>15</v>
      </c>
      <c r="J28" s="16">
        <v>11.2</v>
      </c>
      <c r="N28" s="16">
        <v>22</v>
      </c>
      <c r="O28" s="63" t="s">
        <v>44</v>
      </c>
      <c r="P28" s="16">
        <v>15.681818181818182</v>
      </c>
      <c r="T28" s="16">
        <v>22</v>
      </c>
      <c r="U28" s="63" t="s">
        <v>39</v>
      </c>
      <c r="V28" s="16">
        <v>12.8</v>
      </c>
    </row>
    <row r="29" spans="2:22" ht="18.75" x14ac:dyDescent="0.25">
      <c r="B29" s="16">
        <v>23</v>
      </c>
      <c r="C29" s="9" t="s">
        <v>9</v>
      </c>
      <c r="D29" s="16">
        <v>0</v>
      </c>
      <c r="H29" s="16">
        <v>23</v>
      </c>
      <c r="I29" s="9" t="s">
        <v>14</v>
      </c>
      <c r="J29" s="16">
        <v>9.1999999999999993</v>
      </c>
      <c r="N29" s="16">
        <v>23</v>
      </c>
      <c r="O29" s="63" t="s">
        <v>11</v>
      </c>
      <c r="P29" s="16">
        <v>14.636363636363637</v>
      </c>
      <c r="T29" s="16">
        <v>23</v>
      </c>
      <c r="U29" s="63" t="s">
        <v>15</v>
      </c>
      <c r="V29" s="16">
        <v>11.984615384615385</v>
      </c>
    </row>
    <row r="30" spans="2:22" ht="18.75" x14ac:dyDescent="0.25">
      <c r="B30" s="16">
        <v>24</v>
      </c>
      <c r="C30" s="9" t="s">
        <v>12</v>
      </c>
      <c r="D30" s="16">
        <v>0</v>
      </c>
      <c r="H30" s="16">
        <v>24</v>
      </c>
      <c r="I30" s="9" t="s">
        <v>12</v>
      </c>
      <c r="J30" s="16">
        <v>7.6</v>
      </c>
      <c r="N30" s="16">
        <v>24</v>
      </c>
      <c r="O30" s="63" t="s">
        <v>24</v>
      </c>
      <c r="P30" s="16">
        <v>13.681818181818182</v>
      </c>
      <c r="T30" s="16">
        <v>24</v>
      </c>
      <c r="U30" s="63" t="s">
        <v>14</v>
      </c>
      <c r="V30" s="16">
        <v>11</v>
      </c>
    </row>
    <row r="31" spans="2:22" ht="18.75" x14ac:dyDescent="0.25">
      <c r="B31" s="16">
        <v>25</v>
      </c>
      <c r="C31" s="9" t="s">
        <v>13</v>
      </c>
      <c r="D31" s="16">
        <v>0</v>
      </c>
      <c r="H31" s="16">
        <v>25</v>
      </c>
      <c r="I31" s="9" t="s">
        <v>29</v>
      </c>
      <c r="J31" s="16">
        <v>7.5</v>
      </c>
      <c r="N31" s="16">
        <v>25</v>
      </c>
      <c r="O31" s="63" t="s">
        <v>9</v>
      </c>
      <c r="P31" s="16">
        <v>13.545454545454545</v>
      </c>
      <c r="T31" s="16">
        <v>25</v>
      </c>
      <c r="U31" s="63" t="s">
        <v>29</v>
      </c>
      <c r="V31" s="16">
        <v>8.0615384615384613</v>
      </c>
    </row>
    <row r="32" spans="2:22" ht="18.75" x14ac:dyDescent="0.25">
      <c r="B32" s="16">
        <v>26</v>
      </c>
      <c r="C32" s="9" t="s">
        <v>21</v>
      </c>
      <c r="D32" s="16">
        <v>0</v>
      </c>
      <c r="H32" s="16">
        <v>26</v>
      </c>
      <c r="I32" s="9" t="s">
        <v>30</v>
      </c>
      <c r="J32" s="16">
        <v>7.05</v>
      </c>
      <c r="N32" s="16">
        <v>26</v>
      </c>
      <c r="O32" s="63" t="s">
        <v>35</v>
      </c>
      <c r="P32" s="16">
        <v>12.909090909090908</v>
      </c>
      <c r="T32" s="16">
        <v>26</v>
      </c>
      <c r="U32" s="63" t="s">
        <v>35</v>
      </c>
      <c r="V32" s="16">
        <v>7.0615384615384613</v>
      </c>
    </row>
    <row r="33" spans="2:22" ht="18.75" x14ac:dyDescent="0.25">
      <c r="B33" s="16">
        <v>27</v>
      </c>
      <c r="C33" s="9" t="s">
        <v>22</v>
      </c>
      <c r="D33" s="16">
        <v>0</v>
      </c>
      <c r="H33" s="16">
        <v>27</v>
      </c>
      <c r="I33" s="9" t="s">
        <v>35</v>
      </c>
      <c r="J33" s="16">
        <v>6.6</v>
      </c>
      <c r="N33" s="16">
        <v>27</v>
      </c>
      <c r="O33" s="63" t="s">
        <v>12</v>
      </c>
      <c r="P33" s="16">
        <v>10.863636363636363</v>
      </c>
      <c r="T33" s="16">
        <v>27</v>
      </c>
      <c r="U33" s="63" t="s">
        <v>9</v>
      </c>
      <c r="V33" s="16">
        <v>6.1846153846153848</v>
      </c>
    </row>
    <row r="34" spans="2:22" ht="18.75" x14ac:dyDescent="0.25">
      <c r="B34" s="16">
        <v>28</v>
      </c>
      <c r="C34" s="9" t="s">
        <v>23</v>
      </c>
      <c r="D34" s="16">
        <v>0</v>
      </c>
      <c r="H34" s="16">
        <v>28</v>
      </c>
      <c r="I34" s="9" t="s">
        <v>36</v>
      </c>
      <c r="J34" s="16">
        <v>6.3</v>
      </c>
      <c r="N34" s="16">
        <v>28</v>
      </c>
      <c r="O34" s="63" t="s">
        <v>29</v>
      </c>
      <c r="P34" s="16">
        <v>9.9090909090909083</v>
      </c>
      <c r="T34" s="16">
        <v>28</v>
      </c>
      <c r="U34" s="63" t="s">
        <v>12</v>
      </c>
      <c r="V34" s="16">
        <v>6.0153846153846153</v>
      </c>
    </row>
    <row r="35" spans="2:22" ht="18.75" x14ac:dyDescent="0.25">
      <c r="B35" s="16">
        <v>29</v>
      </c>
      <c r="C35" s="9" t="s">
        <v>28</v>
      </c>
      <c r="D35" s="16">
        <v>0</v>
      </c>
      <c r="H35" s="16">
        <v>29</v>
      </c>
      <c r="I35" s="9" t="s">
        <v>9</v>
      </c>
      <c r="J35" s="16">
        <v>5.2</v>
      </c>
      <c r="N35" s="16">
        <v>29</v>
      </c>
      <c r="O35" s="63" t="s">
        <v>33</v>
      </c>
      <c r="P35" s="16">
        <v>7.4545454545454541</v>
      </c>
      <c r="T35" s="16">
        <v>29</v>
      </c>
      <c r="U35" s="65" t="s">
        <v>91</v>
      </c>
      <c r="V35" s="16">
        <v>5.8</v>
      </c>
    </row>
    <row r="36" spans="2:22" ht="18.75" x14ac:dyDescent="0.25">
      <c r="B36" s="16">
        <v>30</v>
      </c>
      <c r="C36" s="9" t="s">
        <v>33</v>
      </c>
      <c r="D36" s="16">
        <v>0</v>
      </c>
      <c r="H36" s="16">
        <v>30</v>
      </c>
      <c r="I36" s="9" t="s">
        <v>33</v>
      </c>
      <c r="J36" s="16">
        <v>4.25</v>
      </c>
      <c r="N36" s="16">
        <v>30</v>
      </c>
      <c r="O36" s="63" t="s">
        <v>84</v>
      </c>
      <c r="P36" s="16">
        <v>5.8181818181818183</v>
      </c>
      <c r="T36" s="16">
        <v>30</v>
      </c>
      <c r="U36" s="63" t="s">
        <v>36</v>
      </c>
      <c r="V36" s="16">
        <v>2.6153846153846154</v>
      </c>
    </row>
    <row r="37" spans="2:22" ht="18.75" x14ac:dyDescent="0.25">
      <c r="B37" s="16">
        <v>31</v>
      </c>
      <c r="C37" s="9" t="s">
        <v>37</v>
      </c>
      <c r="D37" s="16">
        <v>0</v>
      </c>
      <c r="H37" s="16">
        <v>31</v>
      </c>
      <c r="I37" s="9" t="s">
        <v>80</v>
      </c>
      <c r="J37" s="16">
        <v>3.85</v>
      </c>
      <c r="N37" s="16">
        <v>31</v>
      </c>
      <c r="O37" s="63" t="s">
        <v>13</v>
      </c>
      <c r="P37" s="16">
        <v>2.9545454545454546</v>
      </c>
      <c r="T37" s="16">
        <v>31</v>
      </c>
      <c r="U37" s="63" t="s">
        <v>80</v>
      </c>
      <c r="V37" s="16">
        <v>1.1846153846153846</v>
      </c>
    </row>
    <row r="38" spans="2:22" ht="18.75" x14ac:dyDescent="0.25">
      <c r="B38" s="16">
        <v>32</v>
      </c>
      <c r="C38" s="9" t="s">
        <v>38</v>
      </c>
      <c r="D38" s="16">
        <v>0</v>
      </c>
      <c r="H38" s="16">
        <v>32</v>
      </c>
      <c r="I38" s="9" t="s">
        <v>13</v>
      </c>
      <c r="J38" s="16">
        <v>0</v>
      </c>
      <c r="N38" s="16">
        <v>32</v>
      </c>
      <c r="O38" s="63" t="s">
        <v>36</v>
      </c>
      <c r="P38" s="16">
        <v>1.0454545454545454</v>
      </c>
      <c r="T38" s="16">
        <v>32</v>
      </c>
      <c r="U38" s="63" t="s">
        <v>13</v>
      </c>
      <c r="V38" s="16">
        <v>1</v>
      </c>
    </row>
    <row r="39" spans="2:22" ht="18.75" x14ac:dyDescent="0.25">
      <c r="B39" s="29">
        <v>33</v>
      </c>
      <c r="C39" s="49" t="s">
        <v>80</v>
      </c>
      <c r="D39" s="29">
        <v>0</v>
      </c>
      <c r="H39" s="29">
        <v>33</v>
      </c>
      <c r="I39" s="49" t="s">
        <v>38</v>
      </c>
      <c r="J39" s="29">
        <v>0</v>
      </c>
      <c r="N39" s="16">
        <v>33</v>
      </c>
      <c r="O39" s="63" t="s">
        <v>38</v>
      </c>
      <c r="P39" s="16">
        <v>0</v>
      </c>
      <c r="T39" s="29">
        <v>33</v>
      </c>
      <c r="U39" s="64" t="s">
        <v>38</v>
      </c>
      <c r="V39" s="29">
        <v>0</v>
      </c>
    </row>
    <row r="40" spans="2:22" ht="18.75" x14ac:dyDescent="0.25">
      <c r="N40" s="29">
        <v>34</v>
      </c>
      <c r="O40" s="64" t="s">
        <v>80</v>
      </c>
      <c r="P40" s="29">
        <v>0</v>
      </c>
    </row>
  </sheetData>
  <mergeCells count="4">
    <mergeCell ref="A2:E3"/>
    <mergeCell ref="G2:K3"/>
    <mergeCell ref="M2:Q3"/>
    <mergeCell ref="S2:W3"/>
  </mergeCell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5" sqref="D5"/>
    </sheetView>
  </sheetViews>
  <sheetFormatPr baseColWidth="10" defaultRowHeight="15" x14ac:dyDescent="0.25"/>
  <sheetData>
    <row r="1" spans="1:5" x14ac:dyDescent="0.25">
      <c r="A1" t="s">
        <v>81</v>
      </c>
    </row>
    <row r="2" spans="1:5" x14ac:dyDescent="0.25">
      <c r="C2" s="23" t="s">
        <v>60</v>
      </c>
    </row>
    <row r="3" spans="1:5" x14ac:dyDescent="0.25">
      <c r="A3" s="23" t="s">
        <v>53</v>
      </c>
      <c r="B3" s="23">
        <v>31</v>
      </c>
      <c r="C3" s="23">
        <v>8</v>
      </c>
      <c r="D3" s="23">
        <f t="shared" ref="D3:D14" si="0">+B3-C3</f>
        <v>23</v>
      </c>
      <c r="E3">
        <v>22</v>
      </c>
    </row>
    <row r="4" spans="1:5" x14ac:dyDescent="0.25">
      <c r="A4" s="23" t="s">
        <v>54</v>
      </c>
      <c r="B4" s="23">
        <v>28</v>
      </c>
      <c r="C4" s="23">
        <v>8</v>
      </c>
      <c r="D4" s="23">
        <f t="shared" si="0"/>
        <v>20</v>
      </c>
    </row>
    <row r="5" spans="1:5" x14ac:dyDescent="0.25">
      <c r="A5" s="23" t="s">
        <v>52</v>
      </c>
      <c r="B5" s="23">
        <v>31</v>
      </c>
      <c r="C5" s="23">
        <v>9</v>
      </c>
      <c r="D5" s="23">
        <f t="shared" si="0"/>
        <v>22</v>
      </c>
    </row>
    <row r="6" spans="1:5" x14ac:dyDescent="0.25">
      <c r="A6" s="23" t="s">
        <v>55</v>
      </c>
      <c r="B6" s="23">
        <v>30</v>
      </c>
      <c r="C6" s="23">
        <v>9</v>
      </c>
      <c r="D6" s="23">
        <f t="shared" si="0"/>
        <v>21</v>
      </c>
    </row>
    <row r="7" spans="1:5" x14ac:dyDescent="0.25">
      <c r="A7" s="23" t="s">
        <v>56</v>
      </c>
      <c r="B7" s="23">
        <v>31</v>
      </c>
      <c r="C7" s="23">
        <v>8</v>
      </c>
      <c r="D7" s="23">
        <f t="shared" si="0"/>
        <v>23</v>
      </c>
    </row>
    <row r="8" spans="1:5" x14ac:dyDescent="0.25">
      <c r="A8" s="23" t="s">
        <v>57</v>
      </c>
      <c r="B8" s="23">
        <v>30</v>
      </c>
      <c r="C8" s="23">
        <v>9</v>
      </c>
      <c r="D8" s="23">
        <f t="shared" si="0"/>
        <v>21</v>
      </c>
    </row>
    <row r="9" spans="1:5" x14ac:dyDescent="0.25">
      <c r="A9" s="23" t="s">
        <v>58</v>
      </c>
      <c r="B9" s="23">
        <v>31</v>
      </c>
      <c r="C9" s="23">
        <v>9</v>
      </c>
      <c r="D9" s="23">
        <f t="shared" si="0"/>
        <v>22</v>
      </c>
    </row>
    <row r="10" spans="1:5" x14ac:dyDescent="0.25">
      <c r="A10" s="23" t="s">
        <v>59</v>
      </c>
      <c r="B10" s="23">
        <v>31</v>
      </c>
      <c r="C10" s="23">
        <v>8</v>
      </c>
      <c r="D10" s="23">
        <f t="shared" si="0"/>
        <v>23</v>
      </c>
    </row>
    <row r="11" spans="1:5" x14ac:dyDescent="0.25">
      <c r="A11" s="23" t="s">
        <v>64</v>
      </c>
      <c r="B11" s="23">
        <v>30</v>
      </c>
      <c r="C11" s="23">
        <v>10</v>
      </c>
      <c r="D11" s="23">
        <f t="shared" si="0"/>
        <v>20</v>
      </c>
    </row>
    <row r="12" spans="1:5" x14ac:dyDescent="0.25">
      <c r="A12" s="23" t="s">
        <v>69</v>
      </c>
      <c r="B12" s="23">
        <v>31</v>
      </c>
      <c r="C12" s="23">
        <v>8</v>
      </c>
      <c r="D12" s="23">
        <f t="shared" si="0"/>
        <v>23</v>
      </c>
    </row>
    <row r="13" spans="1:5" x14ac:dyDescent="0.25">
      <c r="A13" s="23" t="s">
        <v>70</v>
      </c>
      <c r="B13" s="23">
        <v>30</v>
      </c>
      <c r="C13" s="23">
        <v>8</v>
      </c>
      <c r="D13" s="23">
        <f t="shared" si="0"/>
        <v>22</v>
      </c>
    </row>
    <row r="14" spans="1:5" x14ac:dyDescent="0.25">
      <c r="A14" s="23" t="s">
        <v>71</v>
      </c>
      <c r="B14" s="23">
        <v>31</v>
      </c>
      <c r="C14" s="23">
        <v>10</v>
      </c>
      <c r="D14" s="23">
        <f t="shared" si="0"/>
        <v>21</v>
      </c>
    </row>
    <row r="15" spans="1:5" x14ac:dyDescent="0.25">
      <c r="B15" s="23">
        <f>SUM(B3:B14)</f>
        <v>365</v>
      </c>
      <c r="C15" s="23">
        <f>SUM(C3:C14)</f>
        <v>104</v>
      </c>
      <c r="D15" s="23">
        <f>SUM(D3:D14)</f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BELOUIZDAD</vt:lpstr>
      <vt:lpstr>BOLOGHINE</vt:lpstr>
      <vt:lpstr>GUE DE CONS</vt:lpstr>
      <vt:lpstr>EL HARRACH</vt:lpstr>
      <vt:lpstr>SDA</vt:lpstr>
      <vt:lpstr>classement</vt:lpstr>
      <vt:lpstr>NBR JOURS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boukortt.salah</dc:creator>
  <cp:lastModifiedBy>bouatta.adel</cp:lastModifiedBy>
  <dcterms:created xsi:type="dcterms:W3CDTF">2016-08-15T08:05:55Z</dcterms:created>
  <dcterms:modified xsi:type="dcterms:W3CDTF">2017-04-30T10:59:07Z</dcterms:modified>
</cp:coreProperties>
</file>