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15" i="1" l="1"/>
  <c r="G6" i="1"/>
  <c r="O16" i="1"/>
  <c r="O17" i="1"/>
  <c r="O14" i="1"/>
  <c r="N15" i="1"/>
  <c r="N16" i="1"/>
  <c r="N17" i="1"/>
  <c r="N14" i="1"/>
  <c r="K7" i="1"/>
  <c r="K8" i="1"/>
  <c r="K9" i="1"/>
  <c r="K6" i="1"/>
  <c r="K17" i="1"/>
  <c r="J17" i="1"/>
  <c r="K16" i="1"/>
  <c r="J16" i="1"/>
  <c r="K15" i="1"/>
  <c r="J15" i="1"/>
  <c r="K14" i="1"/>
  <c r="J14" i="1"/>
  <c r="J7" i="1"/>
  <c r="J8" i="1"/>
  <c r="J9" i="1"/>
  <c r="J6" i="1"/>
  <c r="J19" i="1" l="1"/>
  <c r="B10" i="1" l="1"/>
  <c r="J10" i="1" s="1"/>
  <c r="D8" i="1"/>
  <c r="D7" i="1"/>
  <c r="G18" i="1"/>
  <c r="F18" i="1"/>
  <c r="G10" i="1"/>
  <c r="F10" i="1"/>
  <c r="H17" i="1"/>
  <c r="H16" i="1"/>
  <c r="H15" i="1"/>
  <c r="H14" i="1"/>
  <c r="L17" i="1"/>
  <c r="L16" i="1"/>
  <c r="L15" i="1"/>
  <c r="L14" i="1"/>
  <c r="L9" i="1"/>
  <c r="L8" i="1"/>
  <c r="L7" i="1"/>
  <c r="L6" i="1"/>
  <c r="H9" i="1"/>
  <c r="H8" i="1"/>
  <c r="H7" i="1"/>
  <c r="H6" i="1"/>
  <c r="D9" i="1"/>
  <c r="D6" i="1"/>
  <c r="D17" i="1"/>
  <c r="D16" i="1"/>
  <c r="D15" i="1"/>
  <c r="D14" i="1"/>
  <c r="C18" i="1"/>
  <c r="B18" i="1"/>
  <c r="J18" i="1" s="1"/>
  <c r="C10" i="1"/>
  <c r="K18" i="1" l="1"/>
  <c r="L18" i="1" s="1"/>
  <c r="K10" i="1"/>
  <c r="L10" i="1" s="1"/>
  <c r="H10" i="1"/>
  <c r="H18" i="1"/>
  <c r="D18" i="1"/>
  <c r="D10" i="1"/>
</calcChain>
</file>

<file path=xl/sharedStrings.xml><?xml version="1.0" encoding="utf-8"?>
<sst xmlns="http://schemas.openxmlformats.org/spreadsheetml/2006/main" count="25" uniqueCount="14">
  <si>
    <t>ACHATS</t>
  </si>
  <si>
    <t>VENTES</t>
  </si>
  <si>
    <t>PERTES %</t>
  </si>
  <si>
    <t>DD.BELOUIZDAD</t>
  </si>
  <si>
    <t>DD.BOLOGHINE</t>
  </si>
  <si>
    <t>DD.EL HARRACH</t>
  </si>
  <si>
    <t>DD. GUE CONSTANTINE</t>
  </si>
  <si>
    <t>SDA</t>
  </si>
  <si>
    <t>EVOL %</t>
  </si>
  <si>
    <t>ACHATS CUMULES</t>
  </si>
  <si>
    <t>VENTES CUMULES</t>
  </si>
  <si>
    <t>PERTES % CUMULES</t>
  </si>
  <si>
    <t>STATISTIQUES COMMERCIALES SDA ANNEE 2016/2017</t>
  </si>
  <si>
    <t>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</si>
</sst>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0.0"/>
    <numFmt numFmtId="165" formatCode="_([$€]* #,##0.00_);_([$€]* \(#,##0.00\);_([$€]* &quot;-&quot;??_);_(@_)"/>
    <numFmt numFmtId="166" formatCode="_(* #,##0.0000_);_(* \(#,##0.0000\);_(* &quot;-&quot;??_);_(@_)"/>
    <numFmt numFmtId="167" formatCode="#,##0\ &quot;F&quot;;\-#,##0\ &quot;F&quot;"/>
    <numFmt numFmtId="168" formatCode="_-* #,##0.00\ _F_-;\-* #,##0.00\ _F_-;_-* &quot;-&quot;??\ _F_-;_-@_-"/>
    <numFmt numFmtId="169" formatCode="_-* #,##0.00\ [$€]_-;\-* #,##0.00\ [$€]_-;_-* &quot;-&quot;??\ [$€]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name val="Corbel"/>
      <family val="2"/>
    </font>
    <font>
      <sz val="11"/>
      <color indexed="8"/>
      <name val="Calibri"/>
      <family val="2"/>
    </font>
    <font>
      <sz val="10"/>
      <color indexed="8"/>
      <name val="MS Sans Serif"/>
      <family val="2"/>
    </font>
    <font>
      <b/>
      <sz val="12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9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17" fontId="3" fillId="0" borderId="3" xfId="0" applyNumberFormat="1" applyFont="1" applyBorder="1" applyAlignment="1">
      <alignment horizontal="center" vertical="center"/>
    </xf>
    <xf numFmtId="17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Border="1"/>
    <xf numFmtId="0" fontId="3" fillId="3" borderId="0" xfId="0" applyFont="1" applyFill="1" applyAlignment="1">
      <alignment horizontal="center" vertical="center"/>
    </xf>
    <xf numFmtId="0" fontId="0" fillId="3" borderId="0" xfId="0" applyFill="1" applyBorder="1"/>
    <xf numFmtId="0" fontId="4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4" fontId="5" fillId="0" borderId="0" xfId="0" applyNumberFormat="1" applyFont="1" applyFill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10" fontId="4" fillId="2" borderId="6" xfId="1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0" fontId="0" fillId="0" borderId="0" xfId="0" applyNumberFormat="1" applyBorder="1"/>
    <xf numFmtId="10" fontId="9" fillId="0" borderId="0" xfId="0" applyNumberFormat="1" applyFont="1" applyBorder="1"/>
    <xf numFmtId="10" fontId="9" fillId="0" borderId="0" xfId="1" applyNumberFormat="1" applyFont="1"/>
    <xf numFmtId="3" fontId="12" fillId="5" borderId="0" xfId="2" applyNumberFormat="1" applyFont="1" applyFill="1" applyAlignment="1">
      <alignment vertical="center"/>
    </xf>
    <xf numFmtId="3" fontId="4" fillId="2" borderId="6" xfId="0" applyNumberFormat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4" fillId="2" borderId="7" xfId="1" applyFont="1" applyFill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9" fontId="5" fillId="0" borderId="0" xfId="1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3" fontId="0" fillId="0" borderId="0" xfId="0" applyNumberFormat="1" applyBorder="1"/>
    <xf numFmtId="9" fontId="5" fillId="0" borderId="1" xfId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43" fontId="15" fillId="6" borderId="9" xfId="9" applyFont="1" applyFill="1" applyBorder="1"/>
    <xf numFmtId="0" fontId="0" fillId="0" borderId="0" xfId="0" applyBorder="1"/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95">
    <cellStyle name="Euro" xfId="19"/>
    <cellStyle name="Euro 10" xfId="20"/>
    <cellStyle name="Euro 11" xfId="21"/>
    <cellStyle name="Euro 12" xfId="93"/>
    <cellStyle name="Euro 2" xfId="22"/>
    <cellStyle name="Euro 3" xfId="23"/>
    <cellStyle name="Euro 4" xfId="24"/>
    <cellStyle name="Euro 5" xfId="25"/>
    <cellStyle name="Euro 6" xfId="26"/>
    <cellStyle name="Euro 7" xfId="27"/>
    <cellStyle name="Euro 8" xfId="28"/>
    <cellStyle name="Euro 9" xfId="29"/>
    <cellStyle name="Milliers 10" xfId="94"/>
    <cellStyle name="Milliers 11" xfId="3"/>
    <cellStyle name="Milliers 2" xfId="5"/>
    <cellStyle name="Milliers 2 10" xfId="31"/>
    <cellStyle name="Milliers 2 11" xfId="30"/>
    <cellStyle name="Milliers 2 2" xfId="9"/>
    <cellStyle name="Milliers 2 2 2" xfId="33"/>
    <cellStyle name="Milliers 2 2 3" xfId="32"/>
    <cellStyle name="Milliers 2 2 4" xfId="86"/>
    <cellStyle name="Milliers 2 3" xfId="34"/>
    <cellStyle name="Milliers 2 4" xfId="35"/>
    <cellStyle name="Milliers 2 5" xfId="36"/>
    <cellStyle name="Milliers 2 6" xfId="37"/>
    <cellStyle name="Milliers 2 7" xfId="38"/>
    <cellStyle name="Milliers 2 8" xfId="39"/>
    <cellStyle name="Milliers 2 9" xfId="40"/>
    <cellStyle name="Milliers 3" xfId="13"/>
    <cellStyle name="Milliers 3 10" xfId="42"/>
    <cellStyle name="Milliers 3 11" xfId="43"/>
    <cellStyle name="Milliers 3 12" xfId="41"/>
    <cellStyle name="Milliers 3 2" xfId="44"/>
    <cellStyle name="Milliers 3 3" xfId="45"/>
    <cellStyle name="Milliers 3 4" xfId="46"/>
    <cellStyle name="Milliers 3 5" xfId="47"/>
    <cellStyle name="Milliers 3 6" xfId="48"/>
    <cellStyle name="Milliers 3 7" xfId="49"/>
    <cellStyle name="Milliers 3 8" xfId="50"/>
    <cellStyle name="Milliers 3 9" xfId="51"/>
    <cellStyle name="Milliers 4" xfId="15"/>
    <cellStyle name="Milliers 4 2" xfId="52"/>
    <cellStyle name="Milliers 4 3" xfId="90"/>
    <cellStyle name="Milliers 5" xfId="53"/>
    <cellStyle name="Milliers 6" xfId="54"/>
    <cellStyle name="Milliers 7" xfId="55"/>
    <cellStyle name="Milliers 8" xfId="56"/>
    <cellStyle name="Milliers 9" xfId="83"/>
    <cellStyle name="Normal" xfId="0" builtinId="0"/>
    <cellStyle name="Normal 10" xfId="17"/>
    <cellStyle name="Normal 11" xfId="57"/>
    <cellStyle name="Normal 12" xfId="58"/>
    <cellStyle name="Normal 13" xfId="59"/>
    <cellStyle name="Normal 14" xfId="60"/>
    <cellStyle name="Normal 15" xfId="61"/>
    <cellStyle name="Normal 16" xfId="62"/>
    <cellStyle name="Normal 17" xfId="63"/>
    <cellStyle name="Normal 18" xfId="18"/>
    <cellStyle name="Normal 19" xfId="2"/>
    <cellStyle name="Normal 2" xfId="8"/>
    <cellStyle name="Normal 2 2" xfId="10"/>
    <cellStyle name="Normal 2 2 2" xfId="64"/>
    <cellStyle name="Normal 2 2 3" xfId="87"/>
    <cellStyle name="Normal 2 3" xfId="92"/>
    <cellStyle name="Normal 3" xfId="12"/>
    <cellStyle name="Normal 3 2" xfId="65"/>
    <cellStyle name="Normal 3 3" xfId="88"/>
    <cellStyle name="Normal 4" xfId="14"/>
    <cellStyle name="Normal 4 10" xfId="67"/>
    <cellStyle name="Normal 4 11" xfId="68"/>
    <cellStyle name="Normal 4 12" xfId="66"/>
    <cellStyle name="Normal 4 13" xfId="89"/>
    <cellStyle name="Normal 4 2" xfId="69"/>
    <cellStyle name="Normal 4 3" xfId="70"/>
    <cellStyle name="Normal 4 4" xfId="71"/>
    <cellStyle name="Normal 4 5" xfId="72"/>
    <cellStyle name="Normal 4 6" xfId="73"/>
    <cellStyle name="Normal 4 7" xfId="74"/>
    <cellStyle name="Normal 4 8" xfId="75"/>
    <cellStyle name="Normal 4 9" xfId="76"/>
    <cellStyle name="Normal 5" xfId="77"/>
    <cellStyle name="Normal 6" xfId="78"/>
    <cellStyle name="Normal 7" xfId="79"/>
    <cellStyle name="Normal 8" xfId="80"/>
    <cellStyle name="Normal 9" xfId="81"/>
    <cellStyle name="Pourcentage" xfId="1" builtinId="5"/>
    <cellStyle name="Pourcentage 2" xfId="6"/>
    <cellStyle name="Pourcentage 2 2" xfId="11"/>
    <cellStyle name="Pourcentage 3" xfId="7"/>
    <cellStyle name="Pourcentage 3 2" xfId="85"/>
    <cellStyle name="Pourcentage 4" xfId="16"/>
    <cellStyle name="Pourcentage 4 2" xfId="91"/>
    <cellStyle name="Pourcentage 5" xfId="82"/>
    <cellStyle name="Pourcentage 6" xfId="84"/>
    <cellStyle name="Pourcentage 7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topLeftCell="B1" workbookViewId="0">
      <selection activeCell="M23" sqref="M23"/>
    </sheetView>
  </sheetViews>
  <sheetFormatPr baseColWidth="10" defaultColWidth="9.140625" defaultRowHeight="15" x14ac:dyDescent="0.25"/>
  <cols>
    <col min="1" max="1" width="25.42578125" customWidth="1"/>
    <col min="2" max="3" width="27.140625" customWidth="1"/>
    <col min="4" max="4" width="14.28515625" style="28" customWidth="1"/>
    <col min="5" max="5" width="2.42578125" customWidth="1"/>
    <col min="6" max="7" width="27.140625" customWidth="1"/>
    <col min="8" max="8" width="14.28515625" style="28" customWidth="1"/>
    <col min="9" max="9" width="2.42578125" customWidth="1"/>
    <col min="10" max="11" width="27.140625" customWidth="1"/>
    <col min="12" max="12" width="14.28515625" style="28" customWidth="1"/>
    <col min="13" max="13" width="10.5703125" customWidth="1"/>
    <col min="14" max="15" width="10.85546875" bestFit="1" customWidth="1"/>
  </cols>
  <sheetData>
    <row r="2" spans="1:15" ht="47.25" customHeight="1" x14ac:dyDescent="0.3">
      <c r="A2" s="37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</row>
    <row r="4" spans="1:15" s="6" customFormat="1" ht="19.149999999999999" customHeight="1" x14ac:dyDescent="0.3">
      <c r="B4" s="39" t="s">
        <v>0</v>
      </c>
      <c r="C4" s="39"/>
      <c r="D4" s="39"/>
      <c r="E4" s="11"/>
      <c r="F4" s="39" t="s">
        <v>1</v>
      </c>
      <c r="G4" s="39"/>
      <c r="H4" s="39"/>
      <c r="I4" s="11"/>
      <c r="J4" s="39" t="s">
        <v>2</v>
      </c>
      <c r="K4" s="39"/>
      <c r="L4" s="39"/>
    </row>
    <row r="5" spans="1:15" s="6" customFormat="1" ht="35.25" customHeight="1" x14ac:dyDescent="0.25">
      <c r="A5" s="15" t="s">
        <v>13</v>
      </c>
      <c r="B5" s="7">
        <v>42461</v>
      </c>
      <c r="C5" s="8">
        <v>42826</v>
      </c>
      <c r="D5" s="25" t="s">
        <v>8</v>
      </c>
      <c r="E5" s="11"/>
      <c r="F5" s="7">
        <v>42461</v>
      </c>
      <c r="G5" s="8">
        <v>42826</v>
      </c>
      <c r="H5" s="25" t="s">
        <v>8</v>
      </c>
      <c r="I5" s="11"/>
      <c r="J5" s="7">
        <v>42461</v>
      </c>
      <c r="K5" s="8">
        <v>42826</v>
      </c>
      <c r="L5" s="25" t="s">
        <v>8</v>
      </c>
    </row>
    <row r="6" spans="1:15" s="1" customFormat="1" ht="20.25" customHeight="1" thickBot="1" x14ac:dyDescent="0.35">
      <c r="A6" s="3" t="s">
        <v>3</v>
      </c>
      <c r="B6" s="34">
        <v>93158364</v>
      </c>
      <c r="C6" s="34">
        <v>83260644</v>
      </c>
      <c r="D6" s="32">
        <f t="shared" ref="D6:D9" si="0">(C6-B6)/B6</f>
        <v>-0.10624617667180158</v>
      </c>
      <c r="E6" s="12"/>
      <c r="F6" s="34">
        <v>87949675.000000015</v>
      </c>
      <c r="G6" s="34">
        <f>33313507+56618439</f>
        <v>89931946</v>
      </c>
      <c r="H6" s="32">
        <f t="shared" ref="H6:H9" si="1">(G6-F6)/F6</f>
        <v>2.2538696135033866E-2</v>
      </c>
      <c r="I6" s="12"/>
      <c r="J6" s="17">
        <f>+(B6-F6)/B6</f>
        <v>5.5912199145102905E-2</v>
      </c>
      <c r="K6" s="17">
        <f>+(C6-G6)/C6</f>
        <v>-8.0125515243432421E-2</v>
      </c>
      <c r="L6" s="32">
        <f t="shared" ref="L6:L9" si="2">(K6-J6)/J6</f>
        <v>-2.4330596268533689</v>
      </c>
    </row>
    <row r="7" spans="1:15" s="1" customFormat="1" ht="20.25" customHeight="1" thickTop="1" thickBot="1" x14ac:dyDescent="0.35">
      <c r="A7" s="4" t="s">
        <v>4</v>
      </c>
      <c r="B7" s="34">
        <v>118063413.00000003</v>
      </c>
      <c r="C7" s="34">
        <v>119793865.5</v>
      </c>
      <c r="D7" s="32">
        <f t="shared" si="0"/>
        <v>1.4656975061359354E-2</v>
      </c>
      <c r="E7" s="12"/>
      <c r="F7" s="34">
        <v>113073647.99999999</v>
      </c>
      <c r="G7" s="34"/>
      <c r="H7" s="32">
        <f t="shared" si="1"/>
        <v>-1</v>
      </c>
      <c r="I7" s="12"/>
      <c r="J7" s="17">
        <f t="shared" ref="J7:J9" si="3">+(B7-F7)/B7</f>
        <v>4.2263431771196069E-2</v>
      </c>
      <c r="K7" s="17">
        <f t="shared" ref="K7:K9" si="4">+(C7-G7)/C7</f>
        <v>1</v>
      </c>
      <c r="L7" s="32">
        <f t="shared" si="2"/>
        <v>22.661116906307008</v>
      </c>
      <c r="M7" s="35">
        <v>148015168</v>
      </c>
      <c r="N7" s="36">
        <v>103599179</v>
      </c>
    </row>
    <row r="8" spans="1:15" s="1" customFormat="1" ht="20.25" customHeight="1" thickTop="1" x14ac:dyDescent="0.3">
      <c r="A8" s="4" t="s">
        <v>5</v>
      </c>
      <c r="B8" s="34">
        <v>154357112.68000001</v>
      </c>
      <c r="C8" s="34">
        <v>153823589</v>
      </c>
      <c r="D8" s="32">
        <f t="shared" si="0"/>
        <v>-3.4564243314531475E-3</v>
      </c>
      <c r="E8" s="12"/>
      <c r="F8" s="34">
        <v>143940146</v>
      </c>
      <c r="G8" s="34">
        <v>148015168</v>
      </c>
      <c r="H8" s="32">
        <f t="shared" si="1"/>
        <v>2.8310531239839093E-2</v>
      </c>
      <c r="I8" s="12"/>
      <c r="J8" s="17">
        <f t="shared" si="3"/>
        <v>6.7486146243196279E-2</v>
      </c>
      <c r="K8" s="17">
        <f t="shared" si="4"/>
        <v>3.7760274856153561E-2</v>
      </c>
      <c r="L8" s="32">
        <f t="shared" si="2"/>
        <v>-0.44047368299741341</v>
      </c>
    </row>
    <row r="9" spans="1:15" s="1" customFormat="1" ht="20.25" customHeight="1" x14ac:dyDescent="0.3">
      <c r="A9" s="4" t="s">
        <v>6</v>
      </c>
      <c r="B9" s="34">
        <v>96289175.04761906</v>
      </c>
      <c r="C9" s="34">
        <v>102842167</v>
      </c>
      <c r="D9" s="32">
        <f t="shared" si="0"/>
        <v>6.8055333833114781E-2</v>
      </c>
      <c r="E9" s="12"/>
      <c r="F9" s="34">
        <v>94158647</v>
      </c>
      <c r="G9" s="34">
        <v>103599179</v>
      </c>
      <c r="H9" s="32">
        <f t="shared" si="1"/>
        <v>0.10026197593939513</v>
      </c>
      <c r="I9" s="12"/>
      <c r="J9" s="17">
        <f t="shared" si="3"/>
        <v>2.212635061589658E-2</v>
      </c>
      <c r="K9" s="17">
        <f t="shared" si="4"/>
        <v>-7.3609106272527298E-3</v>
      </c>
      <c r="L9" s="32">
        <f t="shared" si="2"/>
        <v>-1.3326762173769549</v>
      </c>
    </row>
    <row r="10" spans="1:15" s="2" customFormat="1" ht="35.25" customHeight="1" x14ac:dyDescent="0.3">
      <c r="A10" s="14" t="s">
        <v>7</v>
      </c>
      <c r="B10" s="24">
        <f>SUM(B6:B9)</f>
        <v>461868064.72761911</v>
      </c>
      <c r="C10" s="24">
        <f>SUM(C6:C9)</f>
        <v>459720265.5</v>
      </c>
      <c r="D10" s="26">
        <f>(C10-B10)/B10</f>
        <v>-4.6502440667460935E-3</v>
      </c>
      <c r="E10" s="13"/>
      <c r="F10" s="24">
        <f>SUM(F6:F9)</f>
        <v>439122116</v>
      </c>
      <c r="G10" s="24">
        <f>SUM(G6:G9)</f>
        <v>341546293</v>
      </c>
      <c r="H10" s="26">
        <f>(G10-F10)/F10</f>
        <v>-0.22220657863654492</v>
      </c>
      <c r="I10" s="13"/>
      <c r="J10" s="18">
        <f t="shared" ref="J10" si="5">+(B10-F10)/B10</f>
        <v>4.9247719131724876E-2</v>
      </c>
      <c r="K10" s="19">
        <f t="shared" ref="K10" si="6">+(C10-G10)/C10</f>
        <v>0.25705626087958483</v>
      </c>
      <c r="L10" s="26">
        <f>(K10-J10)/J10</f>
        <v>4.21965819761167</v>
      </c>
    </row>
    <row r="11" spans="1:15" s="1" customFormat="1" ht="14.45" x14ac:dyDescent="0.3">
      <c r="D11" s="27"/>
      <c r="F11" s="10"/>
      <c r="G11" s="10"/>
      <c r="H11" s="27"/>
      <c r="J11" s="21"/>
      <c r="K11" s="20"/>
      <c r="L11" s="27"/>
    </row>
    <row r="12" spans="1:15" s="6" customFormat="1" ht="17.25" customHeight="1" x14ac:dyDescent="0.3">
      <c r="B12" s="39" t="s">
        <v>9</v>
      </c>
      <c r="C12" s="39"/>
      <c r="D12" s="39"/>
      <c r="E12" s="11"/>
      <c r="F12" s="39" t="s">
        <v>10</v>
      </c>
      <c r="G12" s="39"/>
      <c r="H12" s="39"/>
      <c r="I12" s="11"/>
      <c r="J12" s="39" t="s">
        <v>11</v>
      </c>
      <c r="K12" s="39"/>
      <c r="L12" s="39"/>
    </row>
    <row r="13" spans="1:15" s="6" customFormat="1" ht="33" customHeight="1" x14ac:dyDescent="0.25">
      <c r="A13" s="15" t="s">
        <v>13</v>
      </c>
      <c r="B13" s="7">
        <v>42461</v>
      </c>
      <c r="C13" s="8">
        <v>42826</v>
      </c>
      <c r="D13" s="25" t="s">
        <v>8</v>
      </c>
      <c r="E13" s="11"/>
      <c r="F13" s="7">
        <v>42461</v>
      </c>
      <c r="G13" s="8">
        <v>42826</v>
      </c>
      <c r="H13" s="25" t="s">
        <v>8</v>
      </c>
      <c r="I13" s="11"/>
      <c r="J13" s="7">
        <v>42461</v>
      </c>
      <c r="K13" s="8">
        <v>42826</v>
      </c>
      <c r="L13" s="25" t="s">
        <v>8</v>
      </c>
    </row>
    <row r="14" spans="1:15" s="1" customFormat="1" ht="20.25" customHeight="1" x14ac:dyDescent="0.3">
      <c r="A14" s="3" t="s">
        <v>3</v>
      </c>
      <c r="B14" s="34">
        <v>405251820.52778637</v>
      </c>
      <c r="C14" s="34">
        <v>372107213.46153903</v>
      </c>
      <c r="D14" s="32">
        <f t="shared" ref="D14:D17" si="7">(C14-B14)/B14</f>
        <v>-8.1787682096235673E-2</v>
      </c>
      <c r="E14" s="12"/>
      <c r="F14" s="34">
        <v>344147652</v>
      </c>
      <c r="G14" s="34">
        <v>339591898</v>
      </c>
      <c r="H14" s="32">
        <f t="shared" ref="H14:H17" si="8">(G14-F14)/F14</f>
        <v>-1.3237788994126276E-2</v>
      </c>
      <c r="I14" s="12"/>
      <c r="J14" s="33">
        <f>+(B14-F14)/B14</f>
        <v>0.15078073788343838</v>
      </c>
      <c r="K14" s="33">
        <f>+(C14-G14)/C14</f>
        <v>8.7381577903487245E-2</v>
      </c>
      <c r="L14" s="32">
        <f t="shared" ref="L14:L17" si="9">(K14-J14)/J14</f>
        <v>-0.42047254092205127</v>
      </c>
      <c r="M14" s="23">
        <v>249.659952</v>
      </c>
      <c r="N14" s="31">
        <f>+M14*1000000</f>
        <v>249659952</v>
      </c>
      <c r="O14" s="31">
        <f>+N14+G6</f>
        <v>339591898</v>
      </c>
    </row>
    <row r="15" spans="1:15" s="1" customFormat="1" ht="20.25" customHeight="1" x14ac:dyDescent="0.3">
      <c r="A15" s="4" t="s">
        <v>4</v>
      </c>
      <c r="B15" s="34">
        <v>542203649.69000006</v>
      </c>
      <c r="C15" s="34">
        <v>550051020.5</v>
      </c>
      <c r="D15" s="32">
        <f t="shared" si="7"/>
        <v>1.4473105842217412E-2</v>
      </c>
      <c r="E15" s="12"/>
      <c r="F15" s="34">
        <v>405071764.00000006</v>
      </c>
      <c r="G15" s="34"/>
      <c r="H15" s="32">
        <f t="shared" si="8"/>
        <v>-1</v>
      </c>
      <c r="I15" s="12"/>
      <c r="J15" s="33">
        <f t="shared" ref="J15:J18" si="10">+(B15-F15)/B15</f>
        <v>0.25291582926157707</v>
      </c>
      <c r="K15" s="33">
        <f t="shared" ref="K15:K18" si="11">+(C15-G15)/C15</f>
        <v>1</v>
      </c>
      <c r="L15" s="32">
        <f t="shared" si="9"/>
        <v>2.9538845904569873</v>
      </c>
      <c r="M15" s="23">
        <v>329.93320900000003</v>
      </c>
      <c r="N15" s="31">
        <f t="shared" ref="N15:N17" si="12">+M15*1000000</f>
        <v>329933209.00000006</v>
      </c>
      <c r="O15" s="31">
        <f>+N15+G7</f>
        <v>329933209.00000006</v>
      </c>
    </row>
    <row r="16" spans="1:15" s="1" customFormat="1" ht="20.25" customHeight="1" x14ac:dyDescent="0.3">
      <c r="A16" s="4" t="s">
        <v>5</v>
      </c>
      <c r="B16" s="34">
        <v>691934544.38</v>
      </c>
      <c r="C16" s="34">
        <v>669970513</v>
      </c>
      <c r="D16" s="32">
        <f t="shared" si="7"/>
        <v>-3.1742932273573089E-2</v>
      </c>
      <c r="E16" s="12"/>
      <c r="F16" s="34">
        <v>577963177.00000012</v>
      </c>
      <c r="G16" s="34">
        <v>593490655</v>
      </c>
      <c r="H16" s="32">
        <f t="shared" si="8"/>
        <v>2.686586034874654E-2</v>
      </c>
      <c r="I16" s="12"/>
      <c r="J16" s="33">
        <f t="shared" si="10"/>
        <v>0.16471408792304568</v>
      </c>
      <c r="K16" s="33">
        <f t="shared" si="11"/>
        <v>0.11415406576259275</v>
      </c>
      <c r="L16" s="32">
        <f t="shared" si="9"/>
        <v>-0.3069562706990463</v>
      </c>
      <c r="M16" s="23">
        <v>445.47548699999999</v>
      </c>
      <c r="N16" s="31">
        <f t="shared" si="12"/>
        <v>445475487</v>
      </c>
      <c r="O16" s="31">
        <f t="shared" ref="O16:O17" si="13">+N16+G8</f>
        <v>593490655</v>
      </c>
    </row>
    <row r="17" spans="1:15" s="1" customFormat="1" ht="20.25" customHeight="1" x14ac:dyDescent="0.3">
      <c r="A17" s="4" t="s">
        <v>6</v>
      </c>
      <c r="B17" s="34">
        <v>435439019.04761899</v>
      </c>
      <c r="C17" s="34">
        <v>455525370</v>
      </c>
      <c r="D17" s="32">
        <f t="shared" si="7"/>
        <v>4.6128964272226604E-2</v>
      </c>
      <c r="E17" s="12"/>
      <c r="F17" s="34">
        <v>359197269.99999994</v>
      </c>
      <c r="G17" s="34">
        <v>386310058</v>
      </c>
      <c r="H17" s="32">
        <f t="shared" si="8"/>
        <v>7.5481609311785866E-2</v>
      </c>
      <c r="I17" s="12"/>
      <c r="J17" s="33">
        <f t="shared" si="10"/>
        <v>0.17509167923070615</v>
      </c>
      <c r="K17" s="33">
        <f t="shared" si="11"/>
        <v>0.1519461188297811</v>
      </c>
      <c r="L17" s="32">
        <f t="shared" si="9"/>
        <v>-0.13219109270422699</v>
      </c>
      <c r="M17" s="23">
        <v>282.71087899999998</v>
      </c>
      <c r="N17" s="31">
        <f t="shared" si="12"/>
        <v>282710879</v>
      </c>
      <c r="O17" s="31">
        <f t="shared" si="13"/>
        <v>386310058</v>
      </c>
    </row>
    <row r="18" spans="1:15" s="2" customFormat="1" ht="35.25" customHeight="1" x14ac:dyDescent="0.3">
      <c r="A18" s="14" t="s">
        <v>7</v>
      </c>
      <c r="B18" s="24">
        <f>SUM(B14:B17)</f>
        <v>2074829033.6454053</v>
      </c>
      <c r="C18" s="24">
        <f>SUM(C14:C17)</f>
        <v>2047654116.961539</v>
      </c>
      <c r="D18" s="26">
        <f>(C18-B18)/B18</f>
        <v>-1.3097424531466499E-2</v>
      </c>
      <c r="E18" s="13"/>
      <c r="F18" s="24">
        <f>SUM(F14:F17)</f>
        <v>1686379863</v>
      </c>
      <c r="G18" s="24">
        <f>SUM(G14:G17)</f>
        <v>1319392611</v>
      </c>
      <c r="H18" s="26">
        <f>(G18-F18)/F18</f>
        <v>-0.21761837890257113</v>
      </c>
      <c r="I18" s="13"/>
      <c r="J18" s="18">
        <f t="shared" si="10"/>
        <v>0.18721984527222132</v>
      </c>
      <c r="K18" s="19">
        <f t="shared" si="11"/>
        <v>0.35565650464551474</v>
      </c>
      <c r="L18" s="26">
        <f>(K18-J18)/J18</f>
        <v>0.8996731042501569</v>
      </c>
    </row>
    <row r="19" spans="1:15" ht="14.45" x14ac:dyDescent="0.3">
      <c r="B19" s="5"/>
      <c r="C19" s="5"/>
      <c r="J19" s="22">
        <f>(J14+J15+J16+J17)/4</f>
        <v>0.18587558357469181</v>
      </c>
    </row>
    <row r="20" spans="1:15" ht="21" x14ac:dyDescent="0.3">
      <c r="C20" s="9"/>
      <c r="D20" s="30"/>
      <c r="F20" s="16"/>
      <c r="H20" s="29"/>
    </row>
    <row r="21" spans="1:15" ht="21" x14ac:dyDescent="0.3">
      <c r="C21" s="9"/>
      <c r="D21" s="30"/>
      <c r="F21" s="16"/>
      <c r="H21" s="29"/>
    </row>
    <row r="22" spans="1:15" ht="21" x14ac:dyDescent="0.3">
      <c r="C22" s="9"/>
      <c r="D22" s="30"/>
      <c r="F22" s="16"/>
      <c r="H22" s="29"/>
    </row>
    <row r="23" spans="1:15" ht="21" x14ac:dyDescent="0.3">
      <c r="C23" s="9"/>
      <c r="D23" s="30"/>
      <c r="F23" s="16"/>
      <c r="H23" s="29"/>
    </row>
  </sheetData>
  <mergeCells count="7">
    <mergeCell ref="A2:L2"/>
    <mergeCell ref="J4:L4"/>
    <mergeCell ref="F4:H4"/>
    <mergeCell ref="B4:D4"/>
    <mergeCell ref="B12:D12"/>
    <mergeCell ref="F12:H12"/>
    <mergeCell ref="J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2017-05-11T12:59:32Z</dcterms:modified>
</cp:coreProperties>
</file>