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N24" i="1" l="1"/>
  <c r="K23" i="1"/>
  <c r="O41" i="1" l="1"/>
  <c r="P41" i="1"/>
  <c r="P49" i="1" l="1"/>
  <c r="P48" i="1"/>
  <c r="P47" i="1"/>
  <c r="P46" i="1"/>
  <c r="P45" i="1"/>
  <c r="P44" i="1"/>
  <c r="P43" i="1"/>
  <c r="P42" i="1"/>
  <c r="P36" i="1"/>
  <c r="P35" i="1"/>
  <c r="P34" i="1"/>
  <c r="P33" i="1"/>
  <c r="P32" i="1"/>
  <c r="P31" i="1"/>
  <c r="P30" i="1"/>
  <c r="P29" i="1"/>
  <c r="P28" i="1"/>
  <c r="P24" i="1"/>
  <c r="P23" i="1"/>
  <c r="P22" i="1"/>
  <c r="P21" i="1"/>
  <c r="P20" i="1"/>
  <c r="P19" i="1"/>
  <c r="P13" i="1"/>
  <c r="P12" i="1"/>
  <c r="P11" i="1"/>
  <c r="P10" i="1"/>
  <c r="P9" i="1"/>
  <c r="P8" i="1"/>
  <c r="P7" i="1"/>
  <c r="P6" i="1"/>
  <c r="O6" i="1" l="1"/>
  <c r="P50" i="1"/>
  <c r="N50" i="1"/>
  <c r="M50" i="1"/>
  <c r="L50" i="1"/>
  <c r="K50" i="1"/>
  <c r="O49" i="1"/>
  <c r="O48" i="1"/>
  <c r="O47" i="1"/>
  <c r="O46" i="1"/>
  <c r="O45" i="1"/>
  <c r="O44" i="1"/>
  <c r="O43" i="1"/>
  <c r="O42" i="1"/>
  <c r="P37" i="1"/>
  <c r="N37" i="1"/>
  <c r="M37" i="1"/>
  <c r="L37" i="1"/>
  <c r="K37" i="1"/>
  <c r="O36" i="1"/>
  <c r="O35" i="1"/>
  <c r="O34" i="1"/>
  <c r="O33" i="1"/>
  <c r="O32" i="1"/>
  <c r="O31" i="1"/>
  <c r="O30" i="1"/>
  <c r="O29" i="1"/>
  <c r="O28" i="1"/>
  <c r="P25" i="1"/>
  <c r="N25" i="1"/>
  <c r="M25" i="1"/>
  <c r="L25" i="1"/>
  <c r="K25" i="1"/>
  <c r="O24" i="1"/>
  <c r="O23" i="1"/>
  <c r="O22" i="1"/>
  <c r="O21" i="1"/>
  <c r="O20" i="1"/>
  <c r="O19" i="1"/>
  <c r="N14" i="1"/>
  <c r="P14" i="1" s="1"/>
  <c r="M14" i="1"/>
  <c r="L14" i="1"/>
  <c r="K14" i="1"/>
  <c r="O13" i="1"/>
  <c r="O12" i="1"/>
  <c r="O11" i="1"/>
  <c r="O10" i="1"/>
  <c r="O9" i="1"/>
  <c r="O8" i="1"/>
  <c r="O7" i="1"/>
  <c r="P52" i="1" l="1"/>
  <c r="O37" i="1"/>
  <c r="O50" i="1"/>
  <c r="O25" i="1"/>
  <c r="O14" i="1"/>
  <c r="F49" i="1" l="1"/>
  <c r="F48" i="1"/>
  <c r="F47" i="1"/>
  <c r="F46" i="1"/>
  <c r="F45" i="1"/>
  <c r="F44" i="1"/>
  <c r="F43" i="1"/>
  <c r="F42" i="1"/>
  <c r="F41" i="1"/>
  <c r="F36" i="1"/>
  <c r="F35" i="1"/>
  <c r="F34" i="1"/>
  <c r="F33" i="1"/>
  <c r="F32" i="1"/>
  <c r="F31" i="1"/>
  <c r="F30" i="1"/>
  <c r="F29" i="1"/>
  <c r="F28" i="1"/>
  <c r="F24" i="1"/>
  <c r="F23" i="1"/>
  <c r="F22" i="1"/>
  <c r="F21" i="1"/>
  <c r="F20" i="1"/>
  <c r="F19" i="1"/>
  <c r="F13" i="1"/>
  <c r="F12" i="1"/>
  <c r="F11" i="1"/>
  <c r="F10" i="1"/>
  <c r="F9" i="1"/>
  <c r="F8" i="1"/>
  <c r="F7" i="1"/>
  <c r="F6" i="1"/>
  <c r="B14" i="1" l="1"/>
  <c r="E50" i="1"/>
  <c r="D50" i="1"/>
  <c r="F50" i="1" s="1"/>
  <c r="B50" i="1"/>
  <c r="C50" i="1"/>
  <c r="E37" i="1"/>
  <c r="D37" i="1"/>
  <c r="F37" i="1" s="1"/>
  <c r="B37" i="1"/>
  <c r="C37" i="1"/>
  <c r="E25" i="1"/>
  <c r="D25" i="1"/>
  <c r="F25" i="1" s="1"/>
  <c r="B25" i="1"/>
  <c r="C25" i="1"/>
  <c r="E14" i="1"/>
  <c r="D14" i="1"/>
  <c r="F14" i="1" s="1"/>
  <c r="C14" i="1"/>
</calcChain>
</file>

<file path=xl/sharedStrings.xml><?xml version="1.0" encoding="utf-8"?>
<sst xmlns="http://schemas.openxmlformats.org/spreadsheetml/2006/main" count="131" uniqueCount="47">
  <si>
    <t>PLAN D'ACTION REDUCTION PERTES ELECTRICITE</t>
  </si>
  <si>
    <t>TRAITEMENT DES SIGNALES A LA RELEVE</t>
  </si>
  <si>
    <t>AGENCE COMMERCIALE</t>
  </si>
  <si>
    <t>TAUX TRAITEMENT.%</t>
  </si>
  <si>
    <t>ENERGIE RECUPEREE (kWh)</t>
  </si>
  <si>
    <t>BELOUIZDAD</t>
  </si>
  <si>
    <t>KOUBA</t>
  </si>
  <si>
    <t>BACHDJARAH</t>
  </si>
  <si>
    <t>SIDI M'HAMED</t>
  </si>
  <si>
    <t>ASSELAH HOCINE</t>
  </si>
  <si>
    <t>EL BIAR</t>
  </si>
  <si>
    <t>HUSSEIN DEY</t>
  </si>
  <si>
    <t>SAID HAMDINE</t>
  </si>
  <si>
    <t>TOTAL</t>
  </si>
  <si>
    <t>BIRKHADEM</t>
  </si>
  <si>
    <t>AIN NAADJA</t>
  </si>
  <si>
    <t>BARAKI</t>
  </si>
  <si>
    <t>SIDI MOUSSA</t>
  </si>
  <si>
    <t>DRARIA</t>
  </si>
  <si>
    <t>BIRTOUTA</t>
  </si>
  <si>
    <t>EL HARRACH</t>
  </si>
  <si>
    <t>ROUIBA</t>
  </si>
  <si>
    <t>AIN TAYA</t>
  </si>
  <si>
    <t>BAB EZZOUAR</t>
  </si>
  <si>
    <t>LES EUCALYPTUS</t>
  </si>
  <si>
    <t>DAR EL BEIDA</t>
  </si>
  <si>
    <t>BORDJ EL KIFFAN</t>
  </si>
  <si>
    <t xml:space="preserve">REGHAIA </t>
  </si>
  <si>
    <t>MOHAMMADIA</t>
  </si>
  <si>
    <t>BOLOGHINE</t>
  </si>
  <si>
    <t>CASBAH</t>
  </si>
  <si>
    <t>CHERAGA</t>
  </si>
  <si>
    <t>AIN BENIAN</t>
  </si>
  <si>
    <t>BOUZAREAH</t>
  </si>
  <si>
    <t>BAB EL OUED</t>
  </si>
  <si>
    <t>ZERALDA</t>
  </si>
  <si>
    <t>DOUERA</t>
  </si>
  <si>
    <t>OULED FAYET</t>
  </si>
  <si>
    <t>Total</t>
  </si>
  <si>
    <t xml:space="preserve"> INSTANCE TRAITE.SIGNALES  (31/12/15)</t>
  </si>
  <si>
    <r>
      <t>N</t>
    </r>
    <r>
      <rPr>
        <b/>
        <vertAlign val="superscript"/>
        <sz val="9"/>
        <rFont val="Calibri"/>
        <family val="2"/>
        <scheme val="minor"/>
      </rPr>
      <t>bre</t>
    </r>
    <r>
      <rPr>
        <b/>
        <sz val="9"/>
        <rFont val="Calibri"/>
        <family val="2"/>
        <scheme val="minor"/>
      </rPr>
      <t xml:space="preserve"> SIGNALES   (cumulsept,16)</t>
    </r>
  </si>
  <si>
    <r>
      <t>N</t>
    </r>
    <r>
      <rPr>
        <b/>
        <vertAlign val="superscript"/>
        <sz val="9"/>
        <rFont val="Calibri"/>
        <family val="2"/>
        <scheme val="minor"/>
      </rPr>
      <t>bre</t>
    </r>
    <r>
      <rPr>
        <b/>
        <sz val="9"/>
        <rFont val="Calibri"/>
        <family val="2"/>
        <scheme val="minor"/>
      </rPr>
      <t xml:space="preserve"> SIGNALES TRAITES (cumul sept,16)</t>
    </r>
  </si>
  <si>
    <t>NON TRAITER (30/09/16)</t>
  </si>
  <si>
    <t xml:space="preserve">RECUPERATION D'ENERGIE </t>
  </si>
  <si>
    <t>Total énergie récupérée</t>
  </si>
  <si>
    <t>%perte '</t>
  </si>
  <si>
    <t>%perte cumul 08.16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</si>
</sst>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rgb="FF00206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0F4F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2" borderId="1" xfId="0" applyFont="1" applyFill="1" applyBorder="1" applyAlignment="1">
      <alignment horizontal="center" vertical="top" wrapText="1" readingOrder="1"/>
    </xf>
    <xf numFmtId="0" fontId="8" fillId="3" borderId="1" xfId="0" applyFont="1" applyFill="1" applyBorder="1" applyAlignment="1">
      <alignment horizontal="center" vertical="top" wrapText="1" readingOrder="1"/>
    </xf>
    <xf numFmtId="0" fontId="8" fillId="4" borderId="1" xfId="0" applyFont="1" applyFill="1" applyBorder="1" applyAlignment="1">
      <alignment horizontal="center" vertical="top" wrapText="1" readingOrder="1"/>
    </xf>
    <xf numFmtId="0" fontId="8" fillId="5" borderId="1" xfId="0" applyFont="1" applyFill="1" applyBorder="1" applyAlignment="1">
      <alignment horizontal="center" vertical="top" wrapText="1" readingOrder="1"/>
    </xf>
    <xf numFmtId="0" fontId="8" fillId="6" borderId="1" xfId="0" applyFont="1" applyFill="1" applyBorder="1" applyAlignment="1">
      <alignment horizontal="center" vertical="top" wrapText="1" readingOrder="1"/>
    </xf>
    <xf numFmtId="0" fontId="8" fillId="7" borderId="1" xfId="0" applyFont="1" applyFill="1" applyBorder="1" applyAlignment="1">
      <alignment horizontal="center" vertical="top" wrapText="1" readingOrder="1"/>
    </xf>
    <xf numFmtId="0" fontId="7" fillId="8" borderId="2" xfId="0" applyFont="1" applyFill="1" applyBorder="1" applyAlignment="1">
      <alignment horizontal="center" vertical="center"/>
    </xf>
    <xf numFmtId="9" fontId="10" fillId="8" borderId="2" xfId="1" applyFont="1" applyFill="1" applyBorder="1" applyAlignment="1">
      <alignment horizontal="center" vertical="top" wrapText="1" readingOrder="1"/>
    </xf>
    <xf numFmtId="3" fontId="7" fillId="8" borderId="2" xfId="0" applyNumberFormat="1" applyFont="1" applyFill="1" applyBorder="1" applyAlignment="1">
      <alignment horizontal="center" vertical="top" wrapText="1" readingOrder="1"/>
    </xf>
    <xf numFmtId="9" fontId="10" fillId="8" borderId="2" xfId="1" applyFont="1" applyFill="1" applyBorder="1" applyAlignment="1">
      <alignment horizontal="center" readingOrder="1"/>
    </xf>
    <xf numFmtId="0" fontId="7" fillId="8" borderId="2" xfId="0" applyFont="1" applyFill="1" applyBorder="1" applyAlignment="1">
      <alignment horizontal="center" readingOrder="1"/>
    </xf>
    <xf numFmtId="9" fontId="7" fillId="8" borderId="2" xfId="1" applyFont="1" applyFill="1" applyBorder="1" applyAlignment="1">
      <alignment horizontal="center" readingOrder="1"/>
    </xf>
    <xf numFmtId="0" fontId="11" fillId="0" borderId="0" xfId="0" applyFont="1"/>
    <xf numFmtId="0" fontId="7" fillId="8" borderId="2" xfId="0" applyFont="1" applyFill="1" applyBorder="1" applyAlignment="1">
      <alignment horizontal="center" vertical="top" wrapText="1" readingOrder="1"/>
    </xf>
    <xf numFmtId="9" fontId="7" fillId="8" borderId="2" xfId="1" applyFont="1" applyFill="1" applyBorder="1" applyAlignment="1">
      <alignment horizontal="center" vertical="top" wrapText="1" readingOrder="1"/>
    </xf>
    <xf numFmtId="0" fontId="7" fillId="8" borderId="0" xfId="0" applyFont="1" applyFill="1" applyBorder="1" applyAlignment="1">
      <alignment horizontal="center" vertical="top" wrapText="1" readingOrder="1"/>
    </xf>
    <xf numFmtId="9" fontId="7" fillId="8" borderId="0" xfId="1" applyFont="1" applyFill="1" applyBorder="1" applyAlignment="1">
      <alignment horizontal="center" vertical="top" wrapText="1" readingOrder="1"/>
    </xf>
    <xf numFmtId="0" fontId="10" fillId="0" borderId="0" xfId="0" applyFont="1"/>
    <xf numFmtId="0" fontId="7" fillId="0" borderId="0" xfId="0" applyFont="1"/>
    <xf numFmtId="0" fontId="0" fillId="0" borderId="0" xfId="0" applyFont="1"/>
    <xf numFmtId="0" fontId="10" fillId="8" borderId="0" xfId="0" applyFont="1" applyFill="1" applyBorder="1" applyAlignment="1">
      <alignment horizontal="center" vertical="top" wrapText="1" readingOrder="1"/>
    </xf>
    <xf numFmtId="0" fontId="4" fillId="9" borderId="0" xfId="0" applyFont="1" applyFill="1"/>
    <xf numFmtId="4" fontId="12" fillId="0" borderId="2" xfId="0" applyNumberFormat="1" applyFont="1" applyBorder="1" applyAlignment="1">
      <alignment horizontal="center" vertical="center"/>
    </xf>
    <xf numFmtId="0" fontId="13" fillId="10" borderId="0" xfId="0" applyFont="1" applyFill="1"/>
    <xf numFmtId="4" fontId="14" fillId="10" borderId="0" xfId="0" applyNumberFormat="1" applyFont="1" applyFill="1" applyAlignment="1">
      <alignment horizontal="center" vertical="center"/>
    </xf>
    <xf numFmtId="10" fontId="12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115" zoomScaleNormal="115" workbookViewId="0">
      <selection activeCell="F4" sqref="F4"/>
    </sheetView>
  </sheetViews>
  <sheetFormatPr baseColWidth="10" defaultColWidth="8.85546875" defaultRowHeight="12.75" x14ac:dyDescent="0.2"/>
  <cols>
    <col min="1" max="6" width="16.85546875" style="3" customWidth="1"/>
    <col min="7" max="7" width="1" style="3" customWidth="1"/>
    <col min="8" max="8" width="2.7109375" style="26" customWidth="1"/>
    <col min="9" max="9" width="1" style="3" customWidth="1"/>
    <col min="10" max="16" width="16.85546875" style="3" customWidth="1"/>
    <col min="17" max="17" width="13.5703125" style="3" customWidth="1"/>
    <col min="18" max="16384" width="8.85546875" style="3"/>
  </cols>
  <sheetData>
    <row r="1" spans="1:17" ht="23.25" x14ac:dyDescent="0.35">
      <c r="A1" s="1" t="s">
        <v>0</v>
      </c>
      <c r="B1" s="2"/>
      <c r="J1" s="1" t="s">
        <v>43</v>
      </c>
    </row>
    <row r="2" spans="1:17" x14ac:dyDescent="0.2">
      <c r="A2" s="4"/>
      <c r="B2" s="4"/>
    </row>
    <row r="3" spans="1:17" ht="21" x14ac:dyDescent="0.35">
      <c r="A3" s="32" t="s">
        <v>1</v>
      </c>
      <c r="B3" s="32"/>
      <c r="C3" s="32"/>
      <c r="D3" s="32"/>
      <c r="E3" s="32"/>
      <c r="F3" s="32"/>
      <c r="J3" s="32" t="s">
        <v>1</v>
      </c>
      <c r="K3" s="32"/>
      <c r="L3" s="32"/>
      <c r="M3" s="32"/>
      <c r="N3" s="32"/>
      <c r="O3" s="32"/>
      <c r="P3" s="32"/>
    </row>
    <row r="4" spans="1:17" ht="13.5" thickBot="1" x14ac:dyDescent="0.25">
      <c r="Q4" s="3">
        <v>714.13592305440943</v>
      </c>
    </row>
    <row r="5" spans="1:17" ht="42.75" customHeight="1" x14ac:dyDescent="0.2">
      <c r="A5" s="5" t="s">
        <v>2</v>
      </c>
      <c r="B5" s="6" t="s">
        <v>39</v>
      </c>
      <c r="C5" s="7" t="s">
        <v>40</v>
      </c>
      <c r="D5" s="8" t="s">
        <v>41</v>
      </c>
      <c r="E5" s="8" t="s">
        <v>42</v>
      </c>
      <c r="F5" s="9" t="s">
        <v>3</v>
      </c>
      <c r="J5" s="5" t="s">
        <v>2</v>
      </c>
      <c r="K5" s="6" t="s">
        <v>39</v>
      </c>
      <c r="L5" s="7" t="s">
        <v>40</v>
      </c>
      <c r="M5" s="8" t="s">
        <v>41</v>
      </c>
      <c r="N5" s="8" t="s">
        <v>42</v>
      </c>
      <c r="O5" s="9" t="s">
        <v>3</v>
      </c>
      <c r="P5" s="10" t="s">
        <v>4</v>
      </c>
    </row>
    <row r="6" spans="1:17" ht="14.25" customHeight="1" x14ac:dyDescent="0.2">
      <c r="A6" s="11" t="s">
        <v>5</v>
      </c>
      <c r="B6" s="11">
        <v>39</v>
      </c>
      <c r="C6" s="18">
        <v>357</v>
      </c>
      <c r="D6" s="18">
        <v>202</v>
      </c>
      <c r="E6" s="18">
        <v>199</v>
      </c>
      <c r="F6" s="12">
        <f>D6/(C6+D6)</f>
        <v>0.36135957066189622</v>
      </c>
      <c r="J6" s="11" t="s">
        <v>5</v>
      </c>
      <c r="K6" s="11">
        <v>22</v>
      </c>
      <c r="L6" s="18">
        <v>286</v>
      </c>
      <c r="M6" s="18">
        <v>155</v>
      </c>
      <c r="N6" s="18">
        <v>171</v>
      </c>
      <c r="O6" s="12">
        <f>M6/(L6+M6)</f>
        <v>0.35147392290249435</v>
      </c>
      <c r="P6" s="27">
        <f>N6*Q4</f>
        <v>122117.24284230401</v>
      </c>
    </row>
    <row r="7" spans="1:17" ht="14.25" customHeight="1" x14ac:dyDescent="0.2">
      <c r="A7" s="11" t="s">
        <v>6</v>
      </c>
      <c r="B7" s="11">
        <v>69</v>
      </c>
      <c r="C7" s="18">
        <v>1321</v>
      </c>
      <c r="D7" s="18">
        <v>524</v>
      </c>
      <c r="E7" s="18">
        <v>901</v>
      </c>
      <c r="F7" s="12">
        <f t="shared" ref="F7:F13" si="0">D7/(C7+D7)</f>
        <v>0.28401084010840111</v>
      </c>
      <c r="J7" s="11" t="s">
        <v>6</v>
      </c>
      <c r="K7" s="11">
        <v>49</v>
      </c>
      <c r="L7" s="18">
        <v>1141</v>
      </c>
      <c r="M7" s="18">
        <v>484</v>
      </c>
      <c r="N7" s="18">
        <v>737</v>
      </c>
      <c r="O7" s="12">
        <f t="shared" ref="O7:O13" si="1">M7/(L7+M7)</f>
        <v>0.29784615384615387</v>
      </c>
      <c r="P7" s="27">
        <f>N7*Q4</f>
        <v>526318.1752910997</v>
      </c>
    </row>
    <row r="8" spans="1:17" ht="14.25" customHeight="1" x14ac:dyDescent="0.2">
      <c r="A8" s="11" t="s">
        <v>7</v>
      </c>
      <c r="B8" s="11">
        <v>44</v>
      </c>
      <c r="C8" s="18">
        <v>297</v>
      </c>
      <c r="D8" s="18">
        <v>398</v>
      </c>
      <c r="E8" s="18">
        <v>154</v>
      </c>
      <c r="F8" s="12">
        <f t="shared" si="0"/>
        <v>0.57266187050359707</v>
      </c>
      <c r="J8" s="11" t="s">
        <v>7</v>
      </c>
      <c r="K8" s="11">
        <v>27</v>
      </c>
      <c r="L8" s="18">
        <v>217</v>
      </c>
      <c r="M8" s="18">
        <v>343</v>
      </c>
      <c r="N8" s="18">
        <v>116</v>
      </c>
      <c r="O8" s="12">
        <f t="shared" si="1"/>
        <v>0.61250000000000004</v>
      </c>
      <c r="P8" s="27">
        <f>N8*Q4</f>
        <v>82839.767074311501</v>
      </c>
    </row>
    <row r="9" spans="1:17" ht="14.25" customHeight="1" x14ac:dyDescent="0.2">
      <c r="A9" s="11" t="s">
        <v>8</v>
      </c>
      <c r="B9" s="11">
        <v>112</v>
      </c>
      <c r="C9" s="18">
        <v>1288</v>
      </c>
      <c r="D9" s="18">
        <v>637</v>
      </c>
      <c r="E9" s="18">
        <v>912</v>
      </c>
      <c r="F9" s="12">
        <f t="shared" si="0"/>
        <v>0.33090909090909093</v>
      </c>
      <c r="J9" s="11" t="s">
        <v>8</v>
      </c>
      <c r="K9" s="11">
        <v>86</v>
      </c>
      <c r="L9" s="18">
        <v>1046</v>
      </c>
      <c r="M9" s="18">
        <v>584</v>
      </c>
      <c r="N9" s="18">
        <v>709</v>
      </c>
      <c r="O9" s="12">
        <f t="shared" si="1"/>
        <v>0.35828220858895704</v>
      </c>
      <c r="P9" s="27">
        <f>N9*Q4</f>
        <v>506322.36944557627</v>
      </c>
    </row>
    <row r="10" spans="1:17" ht="14.25" customHeight="1" x14ac:dyDescent="0.2">
      <c r="A10" s="11" t="s">
        <v>9</v>
      </c>
      <c r="B10" s="11">
        <v>99</v>
      </c>
      <c r="C10" s="18">
        <v>894</v>
      </c>
      <c r="D10" s="18">
        <v>740</v>
      </c>
      <c r="E10" s="18">
        <v>189</v>
      </c>
      <c r="F10" s="12">
        <f t="shared" si="0"/>
        <v>0.45287637698898409</v>
      </c>
      <c r="J10" s="11" t="s">
        <v>9</v>
      </c>
      <c r="K10" s="11">
        <v>99</v>
      </c>
      <c r="L10" s="18">
        <v>893</v>
      </c>
      <c r="M10" s="18">
        <v>740</v>
      </c>
      <c r="N10" s="18">
        <v>188</v>
      </c>
      <c r="O10" s="12">
        <f t="shared" si="1"/>
        <v>0.45315370483772199</v>
      </c>
      <c r="P10" s="27">
        <f>N10*Q4</f>
        <v>134257.55353422897</v>
      </c>
    </row>
    <row r="11" spans="1:17" ht="14.25" customHeight="1" x14ac:dyDescent="0.2">
      <c r="A11" s="11" t="s">
        <v>10</v>
      </c>
      <c r="B11" s="11">
        <v>72</v>
      </c>
      <c r="C11" s="18">
        <v>213</v>
      </c>
      <c r="D11" s="18">
        <v>195</v>
      </c>
      <c r="E11" s="18">
        <v>127</v>
      </c>
      <c r="F11" s="12">
        <f t="shared" si="0"/>
        <v>0.47794117647058826</v>
      </c>
      <c r="J11" s="11" t="s">
        <v>10</v>
      </c>
      <c r="K11" s="11">
        <v>62</v>
      </c>
      <c r="L11" s="18">
        <v>204</v>
      </c>
      <c r="M11" s="18">
        <v>195</v>
      </c>
      <c r="N11" s="18">
        <v>118</v>
      </c>
      <c r="O11" s="12">
        <f t="shared" si="1"/>
        <v>0.48872180451127817</v>
      </c>
      <c r="P11" s="27">
        <f>N11*Q4</f>
        <v>84268.038920420309</v>
      </c>
    </row>
    <row r="12" spans="1:17" ht="14.25" customHeight="1" x14ac:dyDescent="0.25">
      <c r="A12" s="11" t="s">
        <v>11</v>
      </c>
      <c r="B12" s="11">
        <v>10</v>
      </c>
      <c r="C12" s="15">
        <v>354</v>
      </c>
      <c r="D12" s="15">
        <v>129</v>
      </c>
      <c r="E12" s="15">
        <v>263</v>
      </c>
      <c r="F12" s="14">
        <f t="shared" si="0"/>
        <v>0.26708074534161491</v>
      </c>
      <c r="J12" s="11" t="s">
        <v>11</v>
      </c>
      <c r="K12" s="11">
        <v>6</v>
      </c>
      <c r="L12" s="15">
        <v>261</v>
      </c>
      <c r="M12" s="15">
        <v>88</v>
      </c>
      <c r="N12" s="15">
        <v>196</v>
      </c>
      <c r="O12" s="14">
        <f t="shared" si="1"/>
        <v>0.25214899713467048</v>
      </c>
      <c r="P12" s="27">
        <f>N12*Q4</f>
        <v>139970.64091866426</v>
      </c>
    </row>
    <row r="13" spans="1:17" ht="14.25" customHeight="1" x14ac:dyDescent="0.25">
      <c r="A13" s="11" t="s">
        <v>12</v>
      </c>
      <c r="B13" s="11">
        <v>120</v>
      </c>
      <c r="C13" s="15">
        <v>526</v>
      </c>
      <c r="D13" s="15">
        <v>414</v>
      </c>
      <c r="E13" s="15">
        <v>252</v>
      </c>
      <c r="F13" s="14">
        <f t="shared" si="0"/>
        <v>0.44042553191489364</v>
      </c>
      <c r="J13" s="11" t="s">
        <v>12</v>
      </c>
      <c r="K13" s="11">
        <v>92</v>
      </c>
      <c r="L13" s="15">
        <v>432</v>
      </c>
      <c r="M13" s="15">
        <v>365</v>
      </c>
      <c r="N13" s="15">
        <v>183</v>
      </c>
      <c r="O13" s="14">
        <f t="shared" si="1"/>
        <v>0.45796737766624845</v>
      </c>
      <c r="P13" s="27">
        <f>N13*Q4</f>
        <v>130686.87391895693</v>
      </c>
    </row>
    <row r="14" spans="1:17" ht="14.25" customHeight="1" x14ac:dyDescent="0.25">
      <c r="A14" s="11" t="s">
        <v>13</v>
      </c>
      <c r="B14" s="15">
        <f>SUM(B6:B13)</f>
        <v>565</v>
      </c>
      <c r="C14" s="15">
        <f>SUM(C6:C13)</f>
        <v>5250</v>
      </c>
      <c r="D14" s="15">
        <f t="shared" ref="D14:E14" si="2">SUM(D6:D13)</f>
        <v>3239</v>
      </c>
      <c r="E14" s="15">
        <f t="shared" si="2"/>
        <v>2997</v>
      </c>
      <c r="F14" s="16">
        <f>D14/(C14+D14)</f>
        <v>0.38155259747909059</v>
      </c>
      <c r="J14" s="11" t="s">
        <v>13</v>
      </c>
      <c r="K14" s="15">
        <f>SUM(K6:K13)</f>
        <v>443</v>
      </c>
      <c r="L14" s="15">
        <f>SUM(L6:L13)</f>
        <v>4480</v>
      </c>
      <c r="M14" s="15">
        <f t="shared" ref="M14:N14" si="3">SUM(M6:M13)</f>
        <v>2954</v>
      </c>
      <c r="N14" s="15">
        <f t="shared" si="3"/>
        <v>2418</v>
      </c>
      <c r="O14" s="16">
        <f>M14/(L14+M14)</f>
        <v>0.39736346516007531</v>
      </c>
      <c r="P14" s="27">
        <f>N14*Q4</f>
        <v>1726780.6619455621</v>
      </c>
    </row>
    <row r="16" spans="1:17" x14ac:dyDescent="0.2">
      <c r="A16" s="17"/>
      <c r="B16" s="17"/>
      <c r="J16" s="17"/>
      <c r="K16" s="17"/>
    </row>
    <row r="17" spans="1:17" ht="13.5" thickBot="1" x14ac:dyDescent="0.25">
      <c r="M17" s="3">
        <v>0</v>
      </c>
      <c r="Q17" s="3">
        <v>728.3686771929506</v>
      </c>
    </row>
    <row r="18" spans="1:17" ht="42.75" customHeight="1" x14ac:dyDescent="0.2">
      <c r="A18" s="5" t="s">
        <v>2</v>
      </c>
      <c r="B18" s="6" t="s">
        <v>39</v>
      </c>
      <c r="C18" s="7" t="s">
        <v>40</v>
      </c>
      <c r="D18" s="8" t="s">
        <v>41</v>
      </c>
      <c r="E18" s="8" t="s">
        <v>42</v>
      </c>
      <c r="F18" s="9" t="s">
        <v>3</v>
      </c>
      <c r="J18" s="5" t="s">
        <v>2</v>
      </c>
      <c r="K18" s="6" t="s">
        <v>39</v>
      </c>
      <c r="L18" s="7" t="s">
        <v>40</v>
      </c>
      <c r="M18" s="8" t="s">
        <v>41</v>
      </c>
      <c r="N18" s="8" t="s">
        <v>42</v>
      </c>
      <c r="O18" s="9" t="s">
        <v>3</v>
      </c>
      <c r="P18" s="10" t="s">
        <v>4</v>
      </c>
    </row>
    <row r="19" spans="1:17" ht="14.25" customHeight="1" x14ac:dyDescent="0.2">
      <c r="A19" s="18" t="s">
        <v>14</v>
      </c>
      <c r="B19" s="18">
        <v>186</v>
      </c>
      <c r="C19" s="18">
        <v>43</v>
      </c>
      <c r="D19" s="18">
        <v>37</v>
      </c>
      <c r="E19" s="18">
        <v>56</v>
      </c>
      <c r="F19" s="19">
        <f t="shared" ref="F19:F25" si="4">D19/(C19+D19)</f>
        <v>0.46250000000000002</v>
      </c>
      <c r="J19" s="18" t="s">
        <v>14</v>
      </c>
      <c r="K19" s="18">
        <v>127</v>
      </c>
      <c r="L19" s="18">
        <v>43</v>
      </c>
      <c r="M19" s="18">
        <v>37</v>
      </c>
      <c r="N19" s="18">
        <v>42</v>
      </c>
      <c r="O19" s="19">
        <f t="shared" ref="O19:O25" si="5">M19/(L19+M19)</f>
        <v>0.46250000000000002</v>
      </c>
      <c r="P19" s="13">
        <f>N19*Q17</f>
        <v>30591.484442103923</v>
      </c>
    </row>
    <row r="20" spans="1:17" ht="14.25" customHeight="1" x14ac:dyDescent="0.2">
      <c r="A20" s="18" t="s">
        <v>15</v>
      </c>
      <c r="B20" s="18">
        <v>1337</v>
      </c>
      <c r="C20" s="18">
        <v>1152</v>
      </c>
      <c r="D20" s="18">
        <v>39</v>
      </c>
      <c r="E20" s="18">
        <v>1203</v>
      </c>
      <c r="F20" s="19">
        <f t="shared" si="4"/>
        <v>3.2745591939546598E-2</v>
      </c>
      <c r="J20" s="18" t="s">
        <v>15</v>
      </c>
      <c r="K20" s="18">
        <v>1079</v>
      </c>
      <c r="L20" s="18">
        <v>755</v>
      </c>
      <c r="M20" s="18">
        <v>32</v>
      </c>
      <c r="N20" s="18">
        <v>857</v>
      </c>
      <c r="O20" s="19">
        <f t="shared" si="5"/>
        <v>4.0660736975857689E-2</v>
      </c>
      <c r="P20" s="13">
        <f>N20*Q17</f>
        <v>624211.9563543587</v>
      </c>
    </row>
    <row r="21" spans="1:17" ht="14.25" customHeight="1" x14ac:dyDescent="0.2">
      <c r="A21" s="18" t="s">
        <v>16</v>
      </c>
      <c r="B21" s="18">
        <v>417</v>
      </c>
      <c r="C21" s="18">
        <v>1098</v>
      </c>
      <c r="D21" s="18">
        <v>505</v>
      </c>
      <c r="E21" s="18">
        <v>863</v>
      </c>
      <c r="F21" s="19">
        <f t="shared" si="4"/>
        <v>0.31503431066749843</v>
      </c>
      <c r="J21" s="18" t="s">
        <v>16</v>
      </c>
      <c r="K21" s="18">
        <v>302</v>
      </c>
      <c r="L21" s="18">
        <v>863</v>
      </c>
      <c r="M21" s="18">
        <v>434</v>
      </c>
      <c r="N21" s="18">
        <v>682</v>
      </c>
      <c r="O21" s="19">
        <f t="shared" si="5"/>
        <v>0.3346183500385505</v>
      </c>
      <c r="P21" s="13">
        <f>N21*Q17</f>
        <v>496747.43784559233</v>
      </c>
    </row>
    <row r="22" spans="1:17" ht="14.25" customHeight="1" x14ac:dyDescent="0.2">
      <c r="A22" s="18" t="s">
        <v>17</v>
      </c>
      <c r="B22" s="18">
        <v>149</v>
      </c>
      <c r="C22" s="18">
        <v>756</v>
      </c>
      <c r="D22" s="18">
        <v>419</v>
      </c>
      <c r="E22" s="18">
        <v>536</v>
      </c>
      <c r="F22" s="19">
        <f t="shared" si="4"/>
        <v>0.35659574468085109</v>
      </c>
      <c r="J22" s="18" t="s">
        <v>17</v>
      </c>
      <c r="K22" s="18">
        <v>130</v>
      </c>
      <c r="L22" s="18">
        <v>618</v>
      </c>
      <c r="M22" s="18">
        <v>350</v>
      </c>
      <c r="N22" s="18">
        <v>441</v>
      </c>
      <c r="O22" s="19">
        <f t="shared" si="5"/>
        <v>0.36157024793388431</v>
      </c>
      <c r="P22" s="13">
        <f>N22*Q17</f>
        <v>321210.58664209122</v>
      </c>
    </row>
    <row r="23" spans="1:17" ht="14.25" customHeight="1" x14ac:dyDescent="0.2">
      <c r="A23" s="18" t="s">
        <v>18</v>
      </c>
      <c r="B23" s="18">
        <v>2835</v>
      </c>
      <c r="C23" s="18">
        <v>6271</v>
      </c>
      <c r="D23" s="18">
        <v>1350</v>
      </c>
      <c r="E23" s="18">
        <v>6212</v>
      </c>
      <c r="F23" s="19">
        <f t="shared" si="4"/>
        <v>0.17714210733499541</v>
      </c>
      <c r="J23" s="18" t="s">
        <v>18</v>
      </c>
      <c r="K23" s="18">
        <f>1561+152</f>
        <v>1713</v>
      </c>
      <c r="L23" s="18">
        <v>3866</v>
      </c>
      <c r="M23" s="18">
        <v>564</v>
      </c>
      <c r="N23" s="18">
        <v>3898</v>
      </c>
      <c r="O23" s="19">
        <f t="shared" si="5"/>
        <v>0.12731376975169301</v>
      </c>
      <c r="P23" s="13">
        <f>N23*Q17</f>
        <v>2839181.1036981214</v>
      </c>
    </row>
    <row r="24" spans="1:17" ht="14.25" customHeight="1" x14ac:dyDescent="0.2">
      <c r="A24" s="18" t="s">
        <v>19</v>
      </c>
      <c r="B24" s="18">
        <v>1455</v>
      </c>
      <c r="C24" s="18">
        <v>1699</v>
      </c>
      <c r="D24" s="18">
        <v>122</v>
      </c>
      <c r="E24" s="18">
        <v>1664</v>
      </c>
      <c r="F24" s="19">
        <f t="shared" si="4"/>
        <v>6.6996155958264691E-2</v>
      </c>
      <c r="J24" s="18" t="s">
        <v>19</v>
      </c>
      <c r="K24" s="18">
        <v>1115</v>
      </c>
      <c r="L24" s="18">
        <v>1243</v>
      </c>
      <c r="M24" s="18">
        <v>102</v>
      </c>
      <c r="N24" s="18">
        <f>1084+122</f>
        <v>1206</v>
      </c>
      <c r="O24" s="19">
        <f t="shared" si="5"/>
        <v>7.5836431226765796E-2</v>
      </c>
      <c r="P24" s="13">
        <f>N24*Q17</f>
        <v>878412.62469469837</v>
      </c>
    </row>
    <row r="25" spans="1:17" ht="14.25" customHeight="1" x14ac:dyDescent="0.2">
      <c r="A25" s="18" t="s">
        <v>13</v>
      </c>
      <c r="B25" s="18">
        <f t="shared" ref="B25" si="6">SUM(B19:B24)</f>
        <v>6379</v>
      </c>
      <c r="C25" s="18">
        <f>SUM(C19:C24)</f>
        <v>11019</v>
      </c>
      <c r="D25" s="18">
        <f t="shared" ref="D25:E25" si="7">SUM(D19:D24)</f>
        <v>2472</v>
      </c>
      <c r="E25" s="18">
        <f t="shared" si="7"/>
        <v>10534</v>
      </c>
      <c r="F25" s="19">
        <f t="shared" si="4"/>
        <v>0.18323326662219258</v>
      </c>
      <c r="J25" s="18" t="s">
        <v>13</v>
      </c>
      <c r="K25" s="18">
        <f t="shared" ref="K25" si="8">SUM(K19:K24)</f>
        <v>4466</v>
      </c>
      <c r="L25" s="18">
        <f>SUM(L19:L24)</f>
        <v>7388</v>
      </c>
      <c r="M25" s="18">
        <f t="shared" ref="M25:N25" si="9">SUM(M19:M24)</f>
        <v>1519</v>
      </c>
      <c r="N25" s="18">
        <f t="shared" si="9"/>
        <v>7126</v>
      </c>
      <c r="O25" s="19">
        <f t="shared" si="5"/>
        <v>0.17054002469967441</v>
      </c>
      <c r="P25" s="13">
        <f t="shared" ref="P25" si="10">SUM(P19:P24)</f>
        <v>5190355.1936769662</v>
      </c>
    </row>
    <row r="26" spans="1:17" ht="13.5" thickBot="1" x14ac:dyDescent="0.25">
      <c r="Q26" s="3">
        <v>853.19932052328534</v>
      </c>
    </row>
    <row r="27" spans="1:17" ht="42.75" customHeight="1" x14ac:dyDescent="0.2">
      <c r="A27" s="5" t="s">
        <v>2</v>
      </c>
      <c r="B27" s="6" t="s">
        <v>39</v>
      </c>
      <c r="C27" s="7" t="s">
        <v>40</v>
      </c>
      <c r="D27" s="8" t="s">
        <v>41</v>
      </c>
      <c r="E27" s="8" t="s">
        <v>42</v>
      </c>
      <c r="F27" s="9" t="s">
        <v>3</v>
      </c>
      <c r="J27" s="5" t="s">
        <v>2</v>
      </c>
      <c r="K27" s="6" t="s">
        <v>39</v>
      </c>
      <c r="L27" s="7" t="s">
        <v>40</v>
      </c>
      <c r="M27" s="8" t="s">
        <v>41</v>
      </c>
      <c r="N27" s="8" t="s">
        <v>42</v>
      </c>
      <c r="O27" s="9" t="s">
        <v>3</v>
      </c>
      <c r="P27" s="10" t="s">
        <v>4</v>
      </c>
    </row>
    <row r="28" spans="1:17" ht="14.25" customHeight="1" x14ac:dyDescent="0.2">
      <c r="A28" s="18" t="s">
        <v>20</v>
      </c>
      <c r="B28" s="18">
        <v>597</v>
      </c>
      <c r="C28" s="18">
        <v>1919</v>
      </c>
      <c r="D28" s="18">
        <v>1648</v>
      </c>
      <c r="E28" s="18">
        <v>796</v>
      </c>
      <c r="F28" s="19">
        <f t="shared" ref="F28:F37" si="11">D28/(C28+D28)</f>
        <v>0.46201289599102885</v>
      </c>
      <c r="J28" s="18" t="s">
        <v>20</v>
      </c>
      <c r="K28" s="18">
        <v>525</v>
      </c>
      <c r="L28" s="18">
        <v>1771</v>
      </c>
      <c r="M28" s="18">
        <v>1632</v>
      </c>
      <c r="N28" s="18">
        <v>787</v>
      </c>
      <c r="O28" s="19">
        <f t="shared" ref="O28:O37" si="12">M28/(L28+M28)</f>
        <v>0.4795768439612107</v>
      </c>
      <c r="P28" s="13">
        <f>N28*Q26</f>
        <v>671467.86525182554</v>
      </c>
    </row>
    <row r="29" spans="1:17" ht="14.25" customHeight="1" x14ac:dyDescent="0.2">
      <c r="A29" s="18" t="s">
        <v>21</v>
      </c>
      <c r="B29" s="18">
        <v>20</v>
      </c>
      <c r="C29" s="18">
        <v>282</v>
      </c>
      <c r="D29" s="18">
        <v>356</v>
      </c>
      <c r="E29" s="18">
        <v>76</v>
      </c>
      <c r="F29" s="19">
        <f t="shared" si="11"/>
        <v>0.55799373040752354</v>
      </c>
      <c r="J29" s="18" t="s">
        <v>21</v>
      </c>
      <c r="K29" s="18">
        <v>19</v>
      </c>
      <c r="L29" s="18">
        <v>186</v>
      </c>
      <c r="M29" s="18">
        <v>277</v>
      </c>
      <c r="N29" s="18">
        <v>55</v>
      </c>
      <c r="O29" s="19">
        <f t="shared" si="12"/>
        <v>0.59827213822894165</v>
      </c>
      <c r="P29" s="13">
        <f>N29*Q26</f>
        <v>46925.962628780697</v>
      </c>
    </row>
    <row r="30" spans="1:17" ht="14.25" customHeight="1" x14ac:dyDescent="0.2">
      <c r="A30" s="18" t="s">
        <v>22</v>
      </c>
      <c r="B30" s="18">
        <v>104</v>
      </c>
      <c r="C30" s="18">
        <v>732</v>
      </c>
      <c r="D30" s="18">
        <v>318</v>
      </c>
      <c r="E30" s="18">
        <v>630</v>
      </c>
      <c r="F30" s="19">
        <f t="shared" si="11"/>
        <v>0.30285714285714288</v>
      </c>
      <c r="J30" s="18" t="s">
        <v>22</v>
      </c>
      <c r="K30" s="18">
        <v>104</v>
      </c>
      <c r="L30" s="18">
        <v>613</v>
      </c>
      <c r="M30" s="18">
        <v>245</v>
      </c>
      <c r="N30" s="18">
        <v>526</v>
      </c>
      <c r="O30" s="19">
        <f t="shared" si="12"/>
        <v>0.28554778554778554</v>
      </c>
      <c r="P30" s="13">
        <f>N30*Q26</f>
        <v>448782.84259524808</v>
      </c>
    </row>
    <row r="31" spans="1:17" ht="14.25" customHeight="1" x14ac:dyDescent="0.2">
      <c r="A31" s="18" t="s">
        <v>23</v>
      </c>
      <c r="B31" s="18">
        <v>92</v>
      </c>
      <c r="C31" s="18">
        <v>258</v>
      </c>
      <c r="D31" s="18">
        <v>564</v>
      </c>
      <c r="E31" s="18">
        <v>34</v>
      </c>
      <c r="F31" s="19">
        <f t="shared" si="11"/>
        <v>0.68613138686131392</v>
      </c>
      <c r="J31" s="18" t="s">
        <v>23</v>
      </c>
      <c r="K31" s="18">
        <v>92</v>
      </c>
      <c r="L31" s="18">
        <v>216</v>
      </c>
      <c r="M31" s="18">
        <v>465</v>
      </c>
      <c r="N31" s="18">
        <v>34</v>
      </c>
      <c r="O31" s="19">
        <f t="shared" si="12"/>
        <v>0.68281938325991187</v>
      </c>
      <c r="P31" s="13">
        <f>N31*Q26</f>
        <v>29008.7768977917</v>
      </c>
    </row>
    <row r="32" spans="1:17" ht="14.25" customHeight="1" x14ac:dyDescent="0.2">
      <c r="A32" s="18" t="s">
        <v>24</v>
      </c>
      <c r="B32" s="18">
        <v>184</v>
      </c>
      <c r="C32" s="18">
        <v>389</v>
      </c>
      <c r="D32" s="18">
        <v>235</v>
      </c>
      <c r="E32" s="18">
        <v>285</v>
      </c>
      <c r="F32" s="19">
        <f t="shared" si="11"/>
        <v>0.3766025641025641</v>
      </c>
      <c r="J32" s="18" t="s">
        <v>24</v>
      </c>
      <c r="K32" s="18">
        <v>184</v>
      </c>
      <c r="L32" s="18">
        <v>346</v>
      </c>
      <c r="M32" s="18">
        <v>197</v>
      </c>
      <c r="N32" s="18">
        <v>265</v>
      </c>
      <c r="O32" s="19">
        <f t="shared" si="12"/>
        <v>0.36279926335174956</v>
      </c>
      <c r="P32" s="13">
        <f>N32*Q26</f>
        <v>226097.81993867061</v>
      </c>
    </row>
    <row r="33" spans="1:17" ht="14.25" customHeight="1" x14ac:dyDescent="0.2">
      <c r="A33" s="18" t="s">
        <v>26</v>
      </c>
      <c r="B33" s="18">
        <v>319</v>
      </c>
      <c r="C33" s="18">
        <v>276</v>
      </c>
      <c r="D33" s="18">
        <v>275</v>
      </c>
      <c r="E33" s="18">
        <v>227</v>
      </c>
      <c r="F33" s="19">
        <f t="shared" si="11"/>
        <v>0.49909255898366606</v>
      </c>
      <c r="J33" s="18" t="s">
        <v>26</v>
      </c>
      <c r="K33" s="18">
        <v>279</v>
      </c>
      <c r="L33" s="18">
        <v>209</v>
      </c>
      <c r="M33" s="18">
        <v>118</v>
      </c>
      <c r="N33" s="18">
        <v>197</v>
      </c>
      <c r="O33" s="19">
        <f t="shared" si="12"/>
        <v>0.36085626911314983</v>
      </c>
      <c r="P33" s="13">
        <f>N33*Q26</f>
        <v>168080.26614308721</v>
      </c>
    </row>
    <row r="34" spans="1:17" ht="14.25" customHeight="1" x14ac:dyDescent="0.2">
      <c r="A34" s="18" t="s">
        <v>25</v>
      </c>
      <c r="B34" s="18">
        <v>7</v>
      </c>
      <c r="C34" s="18">
        <v>203</v>
      </c>
      <c r="D34" s="18">
        <v>251</v>
      </c>
      <c r="E34" s="18">
        <v>68</v>
      </c>
      <c r="F34" s="19">
        <f t="shared" si="11"/>
        <v>0.55286343612334798</v>
      </c>
      <c r="G34" s="18"/>
      <c r="J34" s="18" t="s">
        <v>25</v>
      </c>
      <c r="K34" s="18">
        <v>5</v>
      </c>
      <c r="L34" s="18">
        <v>116</v>
      </c>
      <c r="M34" s="18">
        <v>154</v>
      </c>
      <c r="N34" s="18">
        <v>55</v>
      </c>
      <c r="O34" s="19">
        <f t="shared" si="12"/>
        <v>0.57037037037037042</v>
      </c>
      <c r="P34" s="13">
        <f>N34*Q26</f>
        <v>46925.962628780697</v>
      </c>
    </row>
    <row r="35" spans="1:17" ht="14.25" customHeight="1" x14ac:dyDescent="0.2">
      <c r="A35" s="18" t="s">
        <v>27</v>
      </c>
      <c r="B35" s="18">
        <v>135</v>
      </c>
      <c r="C35" s="18">
        <v>1319</v>
      </c>
      <c r="D35" s="18">
        <v>689</v>
      </c>
      <c r="E35" s="18">
        <v>815</v>
      </c>
      <c r="F35" s="19">
        <f t="shared" si="11"/>
        <v>0.34312749003984061</v>
      </c>
      <c r="J35" s="18" t="s">
        <v>27</v>
      </c>
      <c r="K35" s="18">
        <v>128</v>
      </c>
      <c r="L35" s="18">
        <v>915</v>
      </c>
      <c r="M35" s="18">
        <v>409</v>
      </c>
      <c r="N35" s="18">
        <v>609</v>
      </c>
      <c r="O35" s="19">
        <f t="shared" si="12"/>
        <v>0.30891238670694865</v>
      </c>
      <c r="P35" s="13">
        <f>N35*Q26</f>
        <v>519598.38619868079</v>
      </c>
    </row>
    <row r="36" spans="1:17" ht="14.25" customHeight="1" x14ac:dyDescent="0.2">
      <c r="A36" s="18" t="s">
        <v>28</v>
      </c>
      <c r="B36" s="18">
        <v>44</v>
      </c>
      <c r="C36" s="18">
        <v>543</v>
      </c>
      <c r="D36" s="18">
        <v>348</v>
      </c>
      <c r="E36" s="18">
        <v>290</v>
      </c>
      <c r="F36" s="19">
        <f t="shared" si="11"/>
        <v>0.39057239057239057</v>
      </c>
      <c r="J36" s="18" t="s">
        <v>28</v>
      </c>
      <c r="K36" s="18">
        <v>44</v>
      </c>
      <c r="L36" s="18">
        <v>469</v>
      </c>
      <c r="M36" s="18">
        <v>285</v>
      </c>
      <c r="N36" s="18">
        <v>272</v>
      </c>
      <c r="O36" s="19">
        <f t="shared" si="12"/>
        <v>0.37798408488063662</v>
      </c>
      <c r="P36" s="13">
        <f>N36*Q26</f>
        <v>232070.2151823336</v>
      </c>
    </row>
    <row r="37" spans="1:17" ht="14.25" customHeight="1" x14ac:dyDescent="0.2">
      <c r="A37" s="18" t="s">
        <v>13</v>
      </c>
      <c r="B37" s="18">
        <f t="shared" ref="B37" si="13">SUM(B28:B36)</f>
        <v>1502</v>
      </c>
      <c r="C37" s="18">
        <f>SUM(C28:C36)</f>
        <v>5921</v>
      </c>
      <c r="D37" s="18">
        <f t="shared" ref="D37:E37" si="14">SUM(D28:D36)</f>
        <v>4684</v>
      </c>
      <c r="E37" s="18">
        <f t="shared" si="14"/>
        <v>3221</v>
      </c>
      <c r="F37" s="19">
        <f t="shared" si="11"/>
        <v>0.44167845355964169</v>
      </c>
      <c r="J37" s="18" t="s">
        <v>13</v>
      </c>
      <c r="K37" s="18">
        <f t="shared" ref="K37" si="15">SUM(K28:K36)</f>
        <v>1380</v>
      </c>
      <c r="L37" s="18">
        <f>SUM(L28:L36)</f>
        <v>4841</v>
      </c>
      <c r="M37" s="18">
        <f t="shared" ref="M37:N37" si="16">SUM(M28:M36)</f>
        <v>3782</v>
      </c>
      <c r="N37" s="18">
        <f t="shared" si="16"/>
        <v>2800</v>
      </c>
      <c r="O37" s="19">
        <f t="shared" si="12"/>
        <v>0.43859445668560826</v>
      </c>
      <c r="P37" s="13">
        <f t="shared" ref="P37" si="17">SUM(P28:P36)</f>
        <v>2388958.097465199</v>
      </c>
    </row>
    <row r="38" spans="1:17" ht="15" x14ac:dyDescent="0.2">
      <c r="A38" s="20"/>
      <c r="B38" s="25"/>
      <c r="C38" s="20"/>
      <c r="D38" s="20"/>
      <c r="E38" s="20"/>
      <c r="F38" s="21"/>
      <c r="J38" s="20"/>
      <c r="K38" s="25"/>
      <c r="L38" s="20"/>
      <c r="M38" s="20"/>
      <c r="N38" s="20"/>
      <c r="O38" s="21"/>
      <c r="P38" s="20"/>
    </row>
    <row r="39" spans="1:17" ht="13.5" thickBot="1" x14ac:dyDescent="0.25">
      <c r="Q39" s="3">
        <v>807.44276785949739</v>
      </c>
    </row>
    <row r="40" spans="1:17" ht="42.75" customHeight="1" x14ac:dyDescent="0.2">
      <c r="A40" s="5" t="s">
        <v>2</v>
      </c>
      <c r="B40" s="6" t="s">
        <v>39</v>
      </c>
      <c r="C40" s="7" t="s">
        <v>40</v>
      </c>
      <c r="D40" s="8" t="s">
        <v>41</v>
      </c>
      <c r="E40" s="8" t="s">
        <v>42</v>
      </c>
      <c r="F40" s="9" t="s">
        <v>3</v>
      </c>
      <c r="J40" s="5" t="s">
        <v>2</v>
      </c>
      <c r="K40" s="6" t="s">
        <v>39</v>
      </c>
      <c r="L40" s="7" t="s">
        <v>40</v>
      </c>
      <c r="M40" s="8" t="s">
        <v>41</v>
      </c>
      <c r="N40" s="8" t="s">
        <v>42</v>
      </c>
      <c r="O40" s="9" t="s">
        <v>3</v>
      </c>
      <c r="P40" s="10" t="s">
        <v>4</v>
      </c>
    </row>
    <row r="41" spans="1:17" ht="14.25" customHeight="1" x14ac:dyDescent="0.2">
      <c r="A41" s="18" t="s">
        <v>29</v>
      </c>
      <c r="B41" s="18">
        <v>736</v>
      </c>
      <c r="C41" s="18">
        <v>1067</v>
      </c>
      <c r="D41" s="18">
        <v>0</v>
      </c>
      <c r="E41" s="18">
        <v>1067</v>
      </c>
      <c r="F41" s="19">
        <f t="shared" ref="F41:F50" si="18">D41/(C41+D41)</f>
        <v>0</v>
      </c>
      <c r="J41" s="18" t="s">
        <v>29</v>
      </c>
      <c r="K41" s="18">
        <v>530</v>
      </c>
      <c r="L41" s="18">
        <v>776</v>
      </c>
      <c r="M41" s="18">
        <v>0</v>
      </c>
      <c r="N41" s="18">
        <v>677</v>
      </c>
      <c r="O41" s="19">
        <f t="shared" ref="O41:O50" si="19">M41/(L41+M41)</f>
        <v>0</v>
      </c>
      <c r="P41" s="13">
        <f>N41*Q39</f>
        <v>546638.75384087977</v>
      </c>
    </row>
    <row r="42" spans="1:17" ht="14.25" customHeight="1" x14ac:dyDescent="0.2">
      <c r="A42" s="18" t="s">
        <v>30</v>
      </c>
      <c r="B42" s="18">
        <v>802</v>
      </c>
      <c r="C42" s="18">
        <v>293</v>
      </c>
      <c r="D42" s="18">
        <v>167</v>
      </c>
      <c r="E42" s="18">
        <v>283</v>
      </c>
      <c r="F42" s="19">
        <f t="shared" si="18"/>
        <v>0.36304347826086958</v>
      </c>
      <c r="J42" s="18" t="s">
        <v>30</v>
      </c>
      <c r="K42" s="18">
        <v>738</v>
      </c>
      <c r="L42" s="18">
        <v>265</v>
      </c>
      <c r="M42" s="18">
        <v>165</v>
      </c>
      <c r="N42" s="18">
        <v>255</v>
      </c>
      <c r="O42" s="19">
        <f t="shared" si="19"/>
        <v>0.38372093023255816</v>
      </c>
      <c r="P42" s="13">
        <f>N42*Q39</f>
        <v>205897.90580417184</v>
      </c>
    </row>
    <row r="43" spans="1:17" ht="14.25" customHeight="1" x14ac:dyDescent="0.2">
      <c r="A43" s="18" t="s">
        <v>31</v>
      </c>
      <c r="B43" s="18">
        <v>78</v>
      </c>
      <c r="C43" s="18">
        <v>519</v>
      </c>
      <c r="D43" s="18">
        <v>323</v>
      </c>
      <c r="E43" s="18">
        <v>647</v>
      </c>
      <c r="F43" s="19">
        <f t="shared" si="18"/>
        <v>0.3836104513064133</v>
      </c>
      <c r="J43" s="18" t="s">
        <v>31</v>
      </c>
      <c r="K43" s="18">
        <v>73</v>
      </c>
      <c r="L43" s="18">
        <v>401</v>
      </c>
      <c r="M43" s="18">
        <v>237</v>
      </c>
      <c r="N43" s="18">
        <v>548</v>
      </c>
      <c r="O43" s="19">
        <f t="shared" si="19"/>
        <v>0.37147335423197492</v>
      </c>
      <c r="P43" s="13">
        <f>N43*Q39</f>
        <v>442478.63678700459</v>
      </c>
    </row>
    <row r="44" spans="1:17" ht="14.25" customHeight="1" x14ac:dyDescent="0.2">
      <c r="A44" s="18" t="s">
        <v>32</v>
      </c>
      <c r="B44" s="18">
        <v>18</v>
      </c>
      <c r="C44" s="18">
        <v>117</v>
      </c>
      <c r="D44" s="18">
        <v>341</v>
      </c>
      <c r="E44" s="18">
        <v>48</v>
      </c>
      <c r="F44" s="19">
        <f t="shared" si="18"/>
        <v>0.74454148471615722</v>
      </c>
      <c r="J44" s="18" t="s">
        <v>32</v>
      </c>
      <c r="K44" s="18">
        <v>18</v>
      </c>
      <c r="L44" s="18">
        <v>91</v>
      </c>
      <c r="M44" s="18">
        <v>227</v>
      </c>
      <c r="N44" s="18">
        <v>41</v>
      </c>
      <c r="O44" s="19">
        <f t="shared" si="19"/>
        <v>0.71383647798742134</v>
      </c>
      <c r="P44" s="13">
        <f>N44*Q39</f>
        <v>33105.153482239395</v>
      </c>
    </row>
    <row r="45" spans="1:17" ht="14.25" customHeight="1" x14ac:dyDescent="0.2">
      <c r="A45" s="18" t="s">
        <v>33</v>
      </c>
      <c r="B45" s="18">
        <v>581</v>
      </c>
      <c r="C45" s="18">
        <v>955</v>
      </c>
      <c r="D45" s="18">
        <v>329</v>
      </c>
      <c r="E45" s="18">
        <v>889</v>
      </c>
      <c r="F45" s="19">
        <f t="shared" si="18"/>
        <v>0.25623052959501558</v>
      </c>
      <c r="J45" s="18" t="s">
        <v>33</v>
      </c>
      <c r="K45" s="18">
        <v>575</v>
      </c>
      <c r="L45" s="18">
        <v>727</v>
      </c>
      <c r="M45" s="18">
        <v>151</v>
      </c>
      <c r="N45" s="18">
        <v>741</v>
      </c>
      <c r="O45" s="19">
        <f t="shared" si="19"/>
        <v>0.17198177676537585</v>
      </c>
      <c r="P45" s="13">
        <f>N45*Q39</f>
        <v>598315.09098388755</v>
      </c>
    </row>
    <row r="46" spans="1:17" ht="14.25" customHeight="1" x14ac:dyDescent="0.2">
      <c r="A46" s="18" t="s">
        <v>34</v>
      </c>
      <c r="B46" s="18">
        <v>894</v>
      </c>
      <c r="C46" s="18">
        <v>325</v>
      </c>
      <c r="D46" s="18">
        <v>141</v>
      </c>
      <c r="E46" s="18">
        <v>295</v>
      </c>
      <c r="F46" s="19">
        <f t="shared" si="18"/>
        <v>0.30257510729613735</v>
      </c>
      <c r="J46" s="18" t="s">
        <v>34</v>
      </c>
      <c r="K46" s="18">
        <v>881</v>
      </c>
      <c r="L46" s="18">
        <v>291</v>
      </c>
      <c r="M46" s="18">
        <v>92</v>
      </c>
      <c r="N46" s="18">
        <v>285</v>
      </c>
      <c r="O46" s="19">
        <f t="shared" si="19"/>
        <v>0.24020887728459531</v>
      </c>
      <c r="P46" s="13">
        <f>N46*Q39</f>
        <v>230121.18883995677</v>
      </c>
    </row>
    <row r="47" spans="1:17" ht="14.25" customHeight="1" x14ac:dyDescent="0.2">
      <c r="A47" s="18" t="s">
        <v>35</v>
      </c>
      <c r="B47" s="18">
        <v>0</v>
      </c>
      <c r="C47" s="18">
        <v>804</v>
      </c>
      <c r="D47" s="18">
        <v>734</v>
      </c>
      <c r="E47" s="18">
        <v>383</v>
      </c>
      <c r="F47" s="19">
        <f t="shared" si="18"/>
        <v>0.47724317295188556</v>
      </c>
      <c r="J47" s="18" t="s">
        <v>35</v>
      </c>
      <c r="K47" s="18">
        <v>0</v>
      </c>
      <c r="L47" s="18">
        <v>632</v>
      </c>
      <c r="M47" s="18">
        <v>577</v>
      </c>
      <c r="N47" s="18">
        <v>275</v>
      </c>
      <c r="O47" s="19">
        <f t="shared" si="19"/>
        <v>0.4772539288668321</v>
      </c>
      <c r="P47" s="13">
        <f>N47*Q39</f>
        <v>222046.76116136179</v>
      </c>
    </row>
    <row r="48" spans="1:17" ht="14.25" customHeight="1" x14ac:dyDescent="0.2">
      <c r="A48" s="18" t="s">
        <v>36</v>
      </c>
      <c r="B48" s="18">
        <v>1</v>
      </c>
      <c r="C48" s="18">
        <v>595</v>
      </c>
      <c r="D48" s="18">
        <v>716</v>
      </c>
      <c r="E48" s="18">
        <v>255</v>
      </c>
      <c r="F48" s="19">
        <f t="shared" si="18"/>
        <v>0.54614797864225784</v>
      </c>
      <c r="J48" s="18" t="s">
        <v>36</v>
      </c>
      <c r="K48" s="18">
        <v>1</v>
      </c>
      <c r="L48" s="18">
        <v>425</v>
      </c>
      <c r="M48" s="18">
        <v>506</v>
      </c>
      <c r="N48" s="18">
        <v>229</v>
      </c>
      <c r="O48" s="19">
        <f t="shared" si="19"/>
        <v>0.5435016111707841</v>
      </c>
      <c r="P48" s="13">
        <f>N48*Q39</f>
        <v>184904.39383982492</v>
      </c>
    </row>
    <row r="49" spans="1:17" ht="14.25" customHeight="1" x14ac:dyDescent="0.2">
      <c r="A49" s="18" t="s">
        <v>37</v>
      </c>
      <c r="B49" s="18">
        <v>317</v>
      </c>
      <c r="C49" s="18">
        <v>1036</v>
      </c>
      <c r="D49" s="18">
        <v>16</v>
      </c>
      <c r="E49" s="18">
        <v>1054</v>
      </c>
      <c r="F49" s="19">
        <f t="shared" si="18"/>
        <v>1.5209125475285171E-2</v>
      </c>
      <c r="J49" s="18" t="s">
        <v>37</v>
      </c>
      <c r="K49" s="18">
        <v>255</v>
      </c>
      <c r="L49" s="18">
        <v>886</v>
      </c>
      <c r="M49" s="18">
        <v>15</v>
      </c>
      <c r="N49" s="18">
        <v>868</v>
      </c>
      <c r="O49" s="19">
        <f t="shared" si="19"/>
        <v>1.6648168701442843E-2</v>
      </c>
      <c r="P49" s="13">
        <f>N49*Q39</f>
        <v>700860.32250204368</v>
      </c>
    </row>
    <row r="50" spans="1:17" ht="14.25" customHeight="1" x14ac:dyDescent="0.2">
      <c r="A50" s="18" t="s">
        <v>38</v>
      </c>
      <c r="B50" s="18">
        <f t="shared" ref="B50" si="20">SUM(B41:B49)</f>
        <v>3427</v>
      </c>
      <c r="C50" s="18">
        <f>SUM(C41:C49)</f>
        <v>5711</v>
      </c>
      <c r="D50" s="18">
        <f t="shared" ref="D50:E50" si="21">SUM(D41:D49)</f>
        <v>2767</v>
      </c>
      <c r="E50" s="18">
        <f t="shared" si="21"/>
        <v>4921</v>
      </c>
      <c r="F50" s="19">
        <f t="shared" si="18"/>
        <v>0.32637414484548244</v>
      </c>
      <c r="J50" s="18" t="s">
        <v>38</v>
      </c>
      <c r="K50" s="18">
        <f t="shared" ref="K50" si="22">SUM(K41:K49)</f>
        <v>3071</v>
      </c>
      <c r="L50" s="18">
        <f>SUM(L41:L49)</f>
        <v>4494</v>
      </c>
      <c r="M50" s="18">
        <f t="shared" ref="M50:N50" si="23">SUM(M41:M49)</f>
        <v>1970</v>
      </c>
      <c r="N50" s="18">
        <f t="shared" si="23"/>
        <v>3919</v>
      </c>
      <c r="O50" s="19">
        <f t="shared" si="19"/>
        <v>0.30476485148514854</v>
      </c>
      <c r="P50" s="13">
        <f t="shared" ref="P50" si="24">SUM(P41:P49)</f>
        <v>3164368.2072413703</v>
      </c>
    </row>
    <row r="51" spans="1:17" ht="15" x14ac:dyDescent="0.25">
      <c r="A51" s="22"/>
      <c r="B51" s="22"/>
      <c r="C51" s="22"/>
      <c r="D51" s="22"/>
      <c r="E51" s="22"/>
      <c r="F51" s="22"/>
    </row>
    <row r="52" spans="1:17" ht="18.75" x14ac:dyDescent="0.25">
      <c r="A52" s="23"/>
      <c r="B52" s="23"/>
      <c r="C52" s="22"/>
      <c r="D52" s="22"/>
      <c r="E52" s="22"/>
      <c r="F52" s="22"/>
      <c r="O52" s="28" t="s">
        <v>44</v>
      </c>
      <c r="P52" s="29">
        <f>P14+P25+P37+P50</f>
        <v>12470462.160329096</v>
      </c>
    </row>
    <row r="53" spans="1:17" ht="15" x14ac:dyDescent="0.25">
      <c r="A53" s="24"/>
      <c r="B53" s="24"/>
      <c r="C53" s="24"/>
      <c r="D53" s="24"/>
      <c r="E53" s="24"/>
      <c r="F53" s="24"/>
    </row>
    <row r="54" spans="1:17" x14ac:dyDescent="0.2">
      <c r="P54" s="31" t="s">
        <v>46</v>
      </c>
      <c r="Q54" s="31" t="s">
        <v>45</v>
      </c>
    </row>
    <row r="55" spans="1:17" ht="15.75" x14ac:dyDescent="0.25">
      <c r="P55" s="30">
        <v>0.23230000000000001</v>
      </c>
      <c r="Q55" s="30">
        <v>0.22939999999999999</v>
      </c>
    </row>
  </sheetData>
  <mergeCells count="2">
    <mergeCell ref="A3:F3"/>
    <mergeCell ref="J3:P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2016-11-06T14:47:08Z</dcterms:modified>
</cp:coreProperties>
</file>