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5125" windowHeight="12045" tabRatio="939" firstSheet="5" activeTab="14"/>
  </bookViews>
  <sheets>
    <sheet name="Etat comparatif 01-2016" sheetId="30" r:id="rId1"/>
    <sheet name="Etat comparatif 02-2016" sheetId="29" r:id="rId2"/>
    <sheet name="Etat comparatif 03-2016" sheetId="28" r:id="rId3"/>
    <sheet name="Etat comparatif 04-2016" sheetId="33" r:id="rId4"/>
    <sheet name="Etat comparatif 05-2016" sheetId="34" r:id="rId5"/>
    <sheet name="Etat comparatif 06-2016" sheetId="35" r:id="rId6"/>
    <sheet name="Etat comparatif 07-2016" sheetId="36" r:id="rId7"/>
    <sheet name="Etat comparatif 08-2016" sheetId="37" r:id="rId8"/>
    <sheet name="Etat comparatif 09-16" sheetId="38" r:id="rId9"/>
    <sheet name="Etat comparatif 10-16" sheetId="39" r:id="rId10"/>
    <sheet name="Etat comparatif 11-16" sheetId="40" r:id="rId11"/>
    <sheet name="Etat comparatif 12-16" sheetId="41" r:id="rId12"/>
    <sheet name="Etat comparatif 01-17" sheetId="42" r:id="rId13"/>
    <sheet name="Etat comparatif 02-17" sheetId="43" r:id="rId14"/>
    <sheet name="Etat comparatif 03-2017" sheetId="44" r:id="rId15"/>
    <sheet name="Récap 2016" sheetId="31" r:id="rId16"/>
    <sheet name="IMP" sheetId="32" r:id="rId17"/>
  </sheets>
  <definedNames>
    <definedName name="_xlnm.Print_Area" localSheetId="16">IMP!$A$1:$BM$63</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215" i="44" l="1"/>
  <c r="T215" i="44"/>
  <c r="AC215" i="44" s="1"/>
  <c r="Q215" i="44"/>
  <c r="AB215" i="44" s="1"/>
  <c r="N215" i="44"/>
  <c r="AA215" i="44" s="1"/>
  <c r="K215" i="44"/>
  <c r="Z215" i="44" s="1"/>
  <c r="H215" i="44"/>
  <c r="Y215" i="44" s="1"/>
  <c r="E215" i="44"/>
  <c r="X215" i="44" s="1"/>
  <c r="AB214" i="44"/>
  <c r="X214" i="44"/>
  <c r="U214" i="44"/>
  <c r="T214" i="44"/>
  <c r="AC214" i="44" s="1"/>
  <c r="Q214" i="44"/>
  <c r="N214" i="44"/>
  <c r="AA214" i="44" s="1"/>
  <c r="K214" i="44"/>
  <c r="Z214" i="44" s="1"/>
  <c r="H214" i="44"/>
  <c r="Y214" i="44" s="1"/>
  <c r="E214" i="44"/>
  <c r="AC213" i="44"/>
  <c r="Y213" i="44"/>
  <c r="U213" i="44"/>
  <c r="T213" i="44"/>
  <c r="Q213" i="44"/>
  <c r="AB213" i="44" s="1"/>
  <c r="N213" i="44"/>
  <c r="AA213" i="44" s="1"/>
  <c r="K213" i="44"/>
  <c r="Z213" i="44" s="1"/>
  <c r="H213" i="44"/>
  <c r="E213" i="44"/>
  <c r="X213" i="44" s="1"/>
  <c r="Z212" i="44"/>
  <c r="U212" i="44"/>
  <c r="T212" i="44"/>
  <c r="AC212" i="44" s="1"/>
  <c r="Q212" i="44"/>
  <c r="AB212" i="44" s="1"/>
  <c r="N212" i="44"/>
  <c r="AA212" i="44" s="1"/>
  <c r="K212" i="44"/>
  <c r="H212" i="44"/>
  <c r="Y212" i="44" s="1"/>
  <c r="E212" i="44"/>
  <c r="X212" i="44" s="1"/>
  <c r="AA211" i="44"/>
  <c r="U211" i="44"/>
  <c r="T211" i="44"/>
  <c r="AC211" i="44" s="1"/>
  <c r="Q211" i="44"/>
  <c r="AB211" i="44" s="1"/>
  <c r="N211" i="44"/>
  <c r="K211" i="44"/>
  <c r="Z211" i="44" s="1"/>
  <c r="H211" i="44"/>
  <c r="Y211" i="44" s="1"/>
  <c r="E211" i="44"/>
  <c r="X211" i="44" s="1"/>
  <c r="AB210" i="44"/>
  <c r="X210" i="44"/>
  <c r="U210" i="44"/>
  <c r="T210" i="44"/>
  <c r="AC210" i="44" s="1"/>
  <c r="Q210" i="44"/>
  <c r="N210" i="44"/>
  <c r="AA210" i="44" s="1"/>
  <c r="K210" i="44"/>
  <c r="Z210" i="44" s="1"/>
  <c r="H210" i="44"/>
  <c r="Y210" i="44" s="1"/>
  <c r="E210" i="44"/>
  <c r="AC209" i="44"/>
  <c r="Y209" i="44"/>
  <c r="U209" i="44"/>
  <c r="T209" i="44"/>
  <c r="Q209" i="44"/>
  <c r="AB209" i="44" s="1"/>
  <c r="N209" i="44"/>
  <c r="AA209" i="44" s="1"/>
  <c r="K209" i="44"/>
  <c r="Z209" i="44" s="1"/>
  <c r="H209" i="44"/>
  <c r="E209" i="44"/>
  <c r="X209" i="44" s="1"/>
  <c r="Z208" i="44"/>
  <c r="U208" i="44"/>
  <c r="T208" i="44"/>
  <c r="AC208" i="44" s="1"/>
  <c r="Q208" i="44"/>
  <c r="AB208" i="44" s="1"/>
  <c r="N208" i="44"/>
  <c r="AA208" i="44" s="1"/>
  <c r="K208" i="44"/>
  <c r="H208" i="44"/>
  <c r="Y208" i="44" s="1"/>
  <c r="E208" i="44"/>
  <c r="X208" i="44" s="1"/>
  <c r="AA207" i="44"/>
  <c r="U207" i="44"/>
  <c r="T207" i="44"/>
  <c r="AC207" i="44" s="1"/>
  <c r="Q207" i="44"/>
  <c r="AB207" i="44" s="1"/>
  <c r="N207" i="44"/>
  <c r="K207" i="44"/>
  <c r="Z207" i="44" s="1"/>
  <c r="H207" i="44"/>
  <c r="Y207" i="44" s="1"/>
  <c r="E207" i="44"/>
  <c r="X207" i="44" s="1"/>
  <c r="AB206" i="44"/>
  <c r="X206" i="44"/>
  <c r="U206" i="44"/>
  <c r="T206" i="44"/>
  <c r="AC206" i="44" s="1"/>
  <c r="Q206" i="44"/>
  <c r="N206" i="44"/>
  <c r="AA206" i="44" s="1"/>
  <c r="K206" i="44"/>
  <c r="Z206" i="44" s="1"/>
  <c r="H206" i="44"/>
  <c r="Y206" i="44" s="1"/>
  <c r="E206" i="44"/>
  <c r="AC205" i="44"/>
  <c r="Y205" i="44"/>
  <c r="U205" i="44"/>
  <c r="T205" i="44"/>
  <c r="Q205" i="44"/>
  <c r="AB205" i="44" s="1"/>
  <c r="N205" i="44"/>
  <c r="AA205" i="44" s="1"/>
  <c r="K205" i="44"/>
  <c r="Z205" i="44" s="1"/>
  <c r="H205" i="44"/>
  <c r="E205" i="44"/>
  <c r="X205" i="44" s="1"/>
  <c r="Z204" i="44"/>
  <c r="U204" i="44"/>
  <c r="T204" i="44"/>
  <c r="AC204" i="44" s="1"/>
  <c r="Q204" i="44"/>
  <c r="AB204" i="44" s="1"/>
  <c r="N204" i="44"/>
  <c r="AA204" i="44" s="1"/>
  <c r="K204" i="44"/>
  <c r="H204" i="44"/>
  <c r="Y204" i="44" s="1"/>
  <c r="E204" i="44"/>
  <c r="X204" i="44" s="1"/>
  <c r="AA203" i="44"/>
  <c r="U203" i="44"/>
  <c r="T203" i="44"/>
  <c r="AC203" i="44" s="1"/>
  <c r="Q203" i="44"/>
  <c r="AB203" i="44" s="1"/>
  <c r="N203" i="44"/>
  <c r="K203" i="44"/>
  <c r="Z203" i="44" s="1"/>
  <c r="H203" i="44"/>
  <c r="Y203" i="44" s="1"/>
  <c r="E203" i="44"/>
  <c r="X203" i="44" s="1"/>
  <c r="AB202" i="44"/>
  <c r="X202" i="44"/>
  <c r="U202" i="44"/>
  <c r="T202" i="44"/>
  <c r="AC202" i="44" s="1"/>
  <c r="Q202" i="44"/>
  <c r="N202" i="44"/>
  <c r="AA202" i="44" s="1"/>
  <c r="K202" i="44"/>
  <c r="Z202" i="44" s="1"/>
  <c r="H202" i="44"/>
  <c r="Y202" i="44" s="1"/>
  <c r="E202" i="44"/>
  <c r="AC201" i="44"/>
  <c r="Y201" i="44"/>
  <c r="U201" i="44"/>
  <c r="T201" i="44"/>
  <c r="Q201" i="44"/>
  <c r="AB201" i="44" s="1"/>
  <c r="N201" i="44"/>
  <c r="AA201" i="44" s="1"/>
  <c r="K201" i="44"/>
  <c r="Z201" i="44" s="1"/>
  <c r="H201" i="44"/>
  <c r="E201" i="44"/>
  <c r="X201" i="44" s="1"/>
  <c r="Z200" i="44"/>
  <c r="U200" i="44"/>
  <c r="T200" i="44"/>
  <c r="AC200" i="44" s="1"/>
  <c r="Q200" i="44"/>
  <c r="AB200" i="44" s="1"/>
  <c r="N200" i="44"/>
  <c r="AA200" i="44" s="1"/>
  <c r="K200" i="44"/>
  <c r="H200" i="44"/>
  <c r="Y200" i="44" s="1"/>
  <c r="E200" i="44"/>
  <c r="X200" i="44" s="1"/>
  <c r="AA199" i="44"/>
  <c r="U199" i="44"/>
  <c r="T199" i="44"/>
  <c r="AC199" i="44" s="1"/>
  <c r="Q199" i="44"/>
  <c r="AB199" i="44" s="1"/>
  <c r="N199" i="44"/>
  <c r="K199" i="44"/>
  <c r="Z199" i="44" s="1"/>
  <c r="H199" i="44"/>
  <c r="Y199" i="44" s="1"/>
  <c r="E199" i="44"/>
  <c r="X199" i="44" s="1"/>
  <c r="AB198" i="44"/>
  <c r="X198" i="44"/>
  <c r="U198" i="44"/>
  <c r="T198" i="44"/>
  <c r="AC198" i="44" s="1"/>
  <c r="Q198" i="44"/>
  <c r="N198" i="44"/>
  <c r="AA198" i="44" s="1"/>
  <c r="K198" i="44"/>
  <c r="Z198" i="44" s="1"/>
  <c r="H198" i="44"/>
  <c r="Y198" i="44" s="1"/>
  <c r="E198" i="44"/>
  <c r="AC197" i="44"/>
  <c r="Y197" i="44"/>
  <c r="U197" i="44"/>
  <c r="T197" i="44"/>
  <c r="Q197" i="44"/>
  <c r="AB197" i="44" s="1"/>
  <c r="N197" i="44"/>
  <c r="AA197" i="44" s="1"/>
  <c r="K197" i="44"/>
  <c r="Z197" i="44" s="1"/>
  <c r="H197" i="44"/>
  <c r="E197" i="44"/>
  <c r="X197" i="44" s="1"/>
  <c r="Z196" i="44"/>
  <c r="U196" i="44"/>
  <c r="T196" i="44"/>
  <c r="AC196" i="44" s="1"/>
  <c r="Q196" i="44"/>
  <c r="AB196" i="44" s="1"/>
  <c r="N196" i="44"/>
  <c r="AA196" i="44" s="1"/>
  <c r="K196" i="44"/>
  <c r="H196" i="44"/>
  <c r="Y196" i="44" s="1"/>
  <c r="E196" i="44"/>
  <c r="X196" i="44" s="1"/>
  <c r="AA195" i="44"/>
  <c r="U195" i="44"/>
  <c r="T195" i="44"/>
  <c r="AC195" i="44" s="1"/>
  <c r="Q195" i="44"/>
  <c r="AB195" i="44" s="1"/>
  <c r="N195" i="44"/>
  <c r="K195" i="44"/>
  <c r="Z195" i="44" s="1"/>
  <c r="H195" i="44"/>
  <c r="Y195" i="44" s="1"/>
  <c r="E195" i="44"/>
  <c r="X195" i="44" s="1"/>
  <c r="AB194" i="44"/>
  <c r="X194" i="44"/>
  <c r="U194" i="44"/>
  <c r="T194" i="44"/>
  <c r="AC194" i="44" s="1"/>
  <c r="Q194" i="44"/>
  <c r="N194" i="44"/>
  <c r="AA194" i="44" s="1"/>
  <c r="K194" i="44"/>
  <c r="Z194" i="44" s="1"/>
  <c r="H194" i="44"/>
  <c r="Y194" i="44" s="1"/>
  <c r="E194" i="44"/>
  <c r="AC193" i="44"/>
  <c r="Y193" i="44"/>
  <c r="U193" i="44"/>
  <c r="T193" i="44"/>
  <c r="Q193" i="44"/>
  <c r="AB193" i="44" s="1"/>
  <c r="N193" i="44"/>
  <c r="AA193" i="44" s="1"/>
  <c r="K193" i="44"/>
  <c r="Z193" i="44" s="1"/>
  <c r="H193" i="44"/>
  <c r="E193" i="44"/>
  <c r="X193" i="44" s="1"/>
  <c r="Z192" i="44"/>
  <c r="U192" i="44"/>
  <c r="T192" i="44"/>
  <c r="AC192" i="44" s="1"/>
  <c r="Q192" i="44"/>
  <c r="AB192" i="44" s="1"/>
  <c r="N192" i="44"/>
  <c r="AA192" i="44" s="1"/>
  <c r="K192" i="44"/>
  <c r="H192" i="44"/>
  <c r="Y192" i="44" s="1"/>
  <c r="E192" i="44"/>
  <c r="X192" i="44" s="1"/>
  <c r="AA191" i="44"/>
  <c r="U191" i="44"/>
  <c r="T191" i="44"/>
  <c r="AC191" i="44" s="1"/>
  <c r="Q191" i="44"/>
  <c r="AB191" i="44" s="1"/>
  <c r="N191" i="44"/>
  <c r="K191" i="44"/>
  <c r="Z191" i="44" s="1"/>
  <c r="H191" i="44"/>
  <c r="Y191" i="44" s="1"/>
  <c r="E191" i="44"/>
  <c r="X191" i="44" s="1"/>
  <c r="AB190" i="44"/>
  <c r="X190" i="44"/>
  <c r="U190" i="44"/>
  <c r="T190" i="44"/>
  <c r="AC190" i="44" s="1"/>
  <c r="Q190" i="44"/>
  <c r="N190" i="44"/>
  <c r="AA190" i="44" s="1"/>
  <c r="K190" i="44"/>
  <c r="Z190" i="44" s="1"/>
  <c r="H190" i="44"/>
  <c r="Y190" i="44" s="1"/>
  <c r="E190" i="44"/>
  <c r="AC189" i="44"/>
  <c r="Y189" i="44"/>
  <c r="U189" i="44"/>
  <c r="T189" i="44"/>
  <c r="Q189" i="44"/>
  <c r="AB189" i="44" s="1"/>
  <c r="N189" i="44"/>
  <c r="AA189" i="44" s="1"/>
  <c r="K189" i="44"/>
  <c r="Z189" i="44" s="1"/>
  <c r="H189" i="44"/>
  <c r="E189" i="44"/>
  <c r="X189" i="44" s="1"/>
  <c r="Z188" i="44"/>
  <c r="U188" i="44"/>
  <c r="T188" i="44"/>
  <c r="AC188" i="44" s="1"/>
  <c r="Q188" i="44"/>
  <c r="AB188" i="44" s="1"/>
  <c r="N188" i="44"/>
  <c r="AA188" i="44" s="1"/>
  <c r="K188" i="44"/>
  <c r="H188" i="44"/>
  <c r="Y188" i="44" s="1"/>
  <c r="E188" i="44"/>
  <c r="X188" i="44" s="1"/>
  <c r="AA187" i="44"/>
  <c r="U187" i="44"/>
  <c r="T187" i="44"/>
  <c r="AC187" i="44" s="1"/>
  <c r="Q187" i="44"/>
  <c r="AB187" i="44" s="1"/>
  <c r="N187" i="44"/>
  <c r="K187" i="44"/>
  <c r="Z187" i="44" s="1"/>
  <c r="H187" i="44"/>
  <c r="Y187" i="44" s="1"/>
  <c r="E187" i="44"/>
  <c r="X187" i="44" s="1"/>
  <c r="AB186" i="44"/>
  <c r="X186" i="44"/>
  <c r="U186" i="44"/>
  <c r="T186" i="44"/>
  <c r="AC186" i="44" s="1"/>
  <c r="Q186" i="44"/>
  <c r="N186" i="44"/>
  <c r="AA186" i="44" s="1"/>
  <c r="K186" i="44"/>
  <c r="Z186" i="44" s="1"/>
  <c r="H186" i="44"/>
  <c r="Y186" i="44" s="1"/>
  <c r="E186" i="44"/>
  <c r="AC185" i="44"/>
  <c r="Y185" i="44"/>
  <c r="U185" i="44"/>
  <c r="T185" i="44"/>
  <c r="Q185" i="44"/>
  <c r="AB185" i="44" s="1"/>
  <c r="N185" i="44"/>
  <c r="AA185" i="44" s="1"/>
  <c r="K185" i="44"/>
  <c r="Z185" i="44" s="1"/>
  <c r="H185" i="44"/>
  <c r="E185" i="44"/>
  <c r="X185" i="44" s="1"/>
  <c r="Z184" i="44"/>
  <c r="U184" i="44"/>
  <c r="T184" i="44"/>
  <c r="AC184" i="44" s="1"/>
  <c r="Q184" i="44"/>
  <c r="AB184" i="44" s="1"/>
  <c r="N184" i="44"/>
  <c r="AA184" i="44" s="1"/>
  <c r="K184" i="44"/>
  <c r="H184" i="44"/>
  <c r="Y184" i="44" s="1"/>
  <c r="E184" i="44"/>
  <c r="X184" i="44" s="1"/>
  <c r="AA183" i="44"/>
  <c r="U183" i="44"/>
  <c r="T183" i="44"/>
  <c r="AC183" i="44" s="1"/>
  <c r="Q183" i="44"/>
  <c r="AB183" i="44" s="1"/>
  <c r="N183" i="44"/>
  <c r="K183" i="44"/>
  <c r="Z183" i="44" s="1"/>
  <c r="H183" i="44"/>
  <c r="Y183" i="44" s="1"/>
  <c r="E183" i="44"/>
  <c r="X183" i="44" s="1"/>
  <c r="AB182" i="44"/>
  <c r="X182" i="44"/>
  <c r="U182" i="44"/>
  <c r="T182" i="44"/>
  <c r="AC182" i="44" s="1"/>
  <c r="Q182" i="44"/>
  <c r="N182" i="44"/>
  <c r="AA182" i="44" s="1"/>
  <c r="K182" i="44"/>
  <c r="Z182" i="44" s="1"/>
  <c r="H182" i="44"/>
  <c r="Y182" i="44" s="1"/>
  <c r="E182" i="44"/>
  <c r="AC181" i="44"/>
  <c r="Y181" i="44"/>
  <c r="U181" i="44"/>
  <c r="T181" i="44"/>
  <c r="Q181" i="44"/>
  <c r="AB181" i="44" s="1"/>
  <c r="N181" i="44"/>
  <c r="AA181" i="44" s="1"/>
  <c r="K181" i="44"/>
  <c r="Z181" i="44" s="1"/>
  <c r="H181" i="44"/>
  <c r="E181" i="44"/>
  <c r="X181" i="44" s="1"/>
  <c r="Z180" i="44"/>
  <c r="U180" i="44"/>
  <c r="T180" i="44"/>
  <c r="AC180" i="44" s="1"/>
  <c r="Q180" i="44"/>
  <c r="AB180" i="44" s="1"/>
  <c r="N180" i="44"/>
  <c r="AA180" i="44" s="1"/>
  <c r="K180" i="44"/>
  <c r="H180" i="44"/>
  <c r="Y180" i="44" s="1"/>
  <c r="E180" i="44"/>
  <c r="X180" i="44" s="1"/>
  <c r="AA179" i="44"/>
  <c r="U179" i="44"/>
  <c r="T179" i="44"/>
  <c r="AC179" i="44" s="1"/>
  <c r="Q179" i="44"/>
  <c r="AB179" i="44" s="1"/>
  <c r="N179" i="44"/>
  <c r="K179" i="44"/>
  <c r="Z179" i="44" s="1"/>
  <c r="H179" i="44"/>
  <c r="Y179" i="44" s="1"/>
  <c r="E179" i="44"/>
  <c r="X179" i="44" s="1"/>
  <c r="AC178" i="44"/>
  <c r="AB178" i="44"/>
  <c r="Y178" i="44"/>
  <c r="X178" i="44"/>
  <c r="U178" i="44"/>
  <c r="T178" i="44"/>
  <c r="Q178" i="44"/>
  <c r="N178" i="44"/>
  <c r="AA178" i="44" s="1"/>
  <c r="K178" i="44"/>
  <c r="Z178" i="44" s="1"/>
  <c r="H178" i="44"/>
  <c r="E178" i="44"/>
  <c r="AC177" i="44"/>
  <c r="Z177" i="44"/>
  <c r="Y177" i="44"/>
  <c r="U177" i="44"/>
  <c r="T177" i="44"/>
  <c r="Q177" i="44"/>
  <c r="AB177" i="44" s="1"/>
  <c r="N177" i="44"/>
  <c r="AA177" i="44" s="1"/>
  <c r="K177" i="44"/>
  <c r="H177" i="44"/>
  <c r="E177" i="44"/>
  <c r="X177" i="44" s="1"/>
  <c r="AA176" i="44"/>
  <c r="Z176" i="44"/>
  <c r="U176" i="44"/>
  <c r="T176" i="44"/>
  <c r="AC176" i="44" s="1"/>
  <c r="Q176" i="44"/>
  <c r="AB176" i="44" s="1"/>
  <c r="N176" i="44"/>
  <c r="K176" i="44"/>
  <c r="H176" i="44"/>
  <c r="Y176" i="44" s="1"/>
  <c r="E176" i="44"/>
  <c r="X176" i="44" s="1"/>
  <c r="AB175" i="44"/>
  <c r="AA175" i="44"/>
  <c r="X175" i="44"/>
  <c r="U175" i="44"/>
  <c r="T175" i="44"/>
  <c r="AC175" i="44" s="1"/>
  <c r="Q175" i="44"/>
  <c r="N175" i="44"/>
  <c r="K175" i="44"/>
  <c r="Z175" i="44" s="1"/>
  <c r="H175" i="44"/>
  <c r="Y175" i="44" s="1"/>
  <c r="E175" i="44"/>
  <c r="AC174" i="44"/>
  <c r="AB174" i="44"/>
  <c r="Y174" i="44"/>
  <c r="X174" i="44"/>
  <c r="U174" i="44"/>
  <c r="T174" i="44"/>
  <c r="Q174" i="44"/>
  <c r="N174" i="44"/>
  <c r="AA174" i="44" s="1"/>
  <c r="K174" i="44"/>
  <c r="Z174" i="44" s="1"/>
  <c r="H174" i="44"/>
  <c r="E174" i="44"/>
  <c r="Z173" i="44"/>
  <c r="Y173" i="44"/>
  <c r="U173" i="44"/>
  <c r="T173" i="44"/>
  <c r="AC173" i="44" s="1"/>
  <c r="Q173" i="44"/>
  <c r="AB173" i="44" s="1"/>
  <c r="N173" i="44"/>
  <c r="AA173" i="44" s="1"/>
  <c r="K173" i="44"/>
  <c r="H173" i="44"/>
  <c r="E173" i="44"/>
  <c r="X173" i="44" s="1"/>
  <c r="AA172" i="44"/>
  <c r="U172" i="44"/>
  <c r="T172" i="44"/>
  <c r="AC172" i="44" s="1"/>
  <c r="Q172" i="44"/>
  <c r="AB172" i="44" s="1"/>
  <c r="N172" i="44"/>
  <c r="K172" i="44"/>
  <c r="Z172" i="44" s="1"/>
  <c r="H172" i="44"/>
  <c r="Y172" i="44" s="1"/>
  <c r="E172" i="44"/>
  <c r="X172" i="44" s="1"/>
  <c r="AB171" i="44"/>
  <c r="AA171" i="44"/>
  <c r="X171" i="44"/>
  <c r="U171" i="44"/>
  <c r="T171" i="44"/>
  <c r="AC171" i="44" s="1"/>
  <c r="Q171" i="44"/>
  <c r="N171" i="44"/>
  <c r="K171" i="44"/>
  <c r="Z171" i="44" s="1"/>
  <c r="H171" i="44"/>
  <c r="Y171" i="44" s="1"/>
  <c r="E171" i="44"/>
  <c r="AC170" i="44"/>
  <c r="AB170" i="44"/>
  <c r="Y170" i="44"/>
  <c r="X170" i="44"/>
  <c r="U170" i="44"/>
  <c r="T170" i="44"/>
  <c r="Q170" i="44"/>
  <c r="N170" i="44"/>
  <c r="AA170" i="44" s="1"/>
  <c r="K170" i="44"/>
  <c r="Z170" i="44" s="1"/>
  <c r="H170" i="44"/>
  <c r="E170" i="44"/>
  <c r="AC169" i="44"/>
  <c r="Y169" i="44"/>
  <c r="U169" i="44"/>
  <c r="T169" i="44"/>
  <c r="Q169" i="44"/>
  <c r="AB169" i="44" s="1"/>
  <c r="N169" i="44"/>
  <c r="AA169" i="44" s="1"/>
  <c r="K169" i="44"/>
  <c r="Z169" i="44" s="1"/>
  <c r="H169" i="44"/>
  <c r="E169" i="44"/>
  <c r="X169" i="44" s="1"/>
  <c r="AB168" i="44"/>
  <c r="Z168" i="44"/>
  <c r="X168" i="44"/>
  <c r="U168" i="44"/>
  <c r="T168" i="44"/>
  <c r="AC168" i="44" s="1"/>
  <c r="Q168" i="44"/>
  <c r="N168" i="44"/>
  <c r="AA168" i="44" s="1"/>
  <c r="K168" i="44"/>
  <c r="H168" i="44"/>
  <c r="Y168" i="44" s="1"/>
  <c r="E168" i="44"/>
  <c r="AC167" i="44"/>
  <c r="AA167" i="44"/>
  <c r="Y167" i="44"/>
  <c r="U167" i="44"/>
  <c r="T167" i="44"/>
  <c r="Q167" i="44"/>
  <c r="AB167" i="44" s="1"/>
  <c r="N167" i="44"/>
  <c r="K167" i="44"/>
  <c r="Z167" i="44" s="1"/>
  <c r="H167" i="44"/>
  <c r="E167" i="44"/>
  <c r="X167" i="44" s="1"/>
  <c r="AB166" i="44"/>
  <c r="Z166" i="44"/>
  <c r="X166" i="44"/>
  <c r="U166" i="44"/>
  <c r="T166" i="44"/>
  <c r="AC166" i="44" s="1"/>
  <c r="Q166" i="44"/>
  <c r="N166" i="44"/>
  <c r="AA166" i="44" s="1"/>
  <c r="K166" i="44"/>
  <c r="H166" i="44"/>
  <c r="Y166" i="44" s="1"/>
  <c r="E166" i="44"/>
  <c r="AC165" i="44"/>
  <c r="AA165" i="44"/>
  <c r="Y165" i="44"/>
  <c r="U165" i="44"/>
  <c r="T165" i="44"/>
  <c r="Q165" i="44"/>
  <c r="AB165" i="44" s="1"/>
  <c r="N165" i="44"/>
  <c r="K165" i="44"/>
  <c r="Z165" i="44" s="1"/>
  <c r="H165" i="44"/>
  <c r="E165" i="44"/>
  <c r="X165" i="44" s="1"/>
  <c r="AB164" i="44"/>
  <c r="Z164" i="44"/>
  <c r="X164" i="44"/>
  <c r="U164" i="44"/>
  <c r="T164" i="44"/>
  <c r="AC164" i="44" s="1"/>
  <c r="Q164" i="44"/>
  <c r="N164" i="44"/>
  <c r="AA164" i="44" s="1"/>
  <c r="K164" i="44"/>
  <c r="H164" i="44"/>
  <c r="Y164" i="44" s="1"/>
  <c r="E164" i="44"/>
  <c r="AC163" i="44"/>
  <c r="AA163" i="44"/>
  <c r="Y163" i="44"/>
  <c r="U163" i="44"/>
  <c r="T163" i="44"/>
  <c r="Q163" i="44"/>
  <c r="AB163" i="44" s="1"/>
  <c r="N163" i="44"/>
  <c r="K163" i="44"/>
  <c r="Z163" i="44" s="1"/>
  <c r="H163" i="44"/>
  <c r="E163" i="44"/>
  <c r="X163" i="44" s="1"/>
  <c r="AB162" i="44"/>
  <c r="Z162" i="44"/>
  <c r="X162" i="44"/>
  <c r="U162" i="44"/>
  <c r="T162" i="44"/>
  <c r="AC162" i="44" s="1"/>
  <c r="Q162" i="44"/>
  <c r="N162" i="44"/>
  <c r="AA162" i="44" s="1"/>
  <c r="K162" i="44"/>
  <c r="H162" i="44"/>
  <c r="Y162" i="44" s="1"/>
  <c r="E162" i="44"/>
  <c r="AC161" i="44"/>
  <c r="AA161" i="44"/>
  <c r="Y161" i="44"/>
  <c r="U161" i="44"/>
  <c r="T161" i="44"/>
  <c r="Q161" i="44"/>
  <c r="AB161" i="44" s="1"/>
  <c r="N161" i="44"/>
  <c r="K161" i="44"/>
  <c r="Z161" i="44" s="1"/>
  <c r="H161" i="44"/>
  <c r="E161" i="44"/>
  <c r="X161" i="44" s="1"/>
  <c r="AB160" i="44"/>
  <c r="Z160" i="44"/>
  <c r="X160" i="44"/>
  <c r="U160" i="44"/>
  <c r="T160" i="44"/>
  <c r="AC160" i="44" s="1"/>
  <c r="Q160" i="44"/>
  <c r="N160" i="44"/>
  <c r="AA160" i="44" s="1"/>
  <c r="K160" i="44"/>
  <c r="H160" i="44"/>
  <c r="Y160" i="44" s="1"/>
  <c r="E160" i="44"/>
  <c r="AC159" i="44"/>
  <c r="AA159" i="44"/>
  <c r="Y159" i="44"/>
  <c r="U159" i="44"/>
  <c r="T159" i="44"/>
  <c r="Q159" i="44"/>
  <c r="AB159" i="44" s="1"/>
  <c r="N159" i="44"/>
  <c r="K159" i="44"/>
  <c r="Z159" i="44" s="1"/>
  <c r="H159" i="44"/>
  <c r="E159" i="44"/>
  <c r="X159" i="44" s="1"/>
  <c r="AB158" i="44"/>
  <c r="Z158" i="44"/>
  <c r="X158" i="44"/>
  <c r="U158" i="44"/>
  <c r="T158" i="44"/>
  <c r="AC158" i="44" s="1"/>
  <c r="Q158" i="44"/>
  <c r="N158" i="44"/>
  <c r="AA158" i="44" s="1"/>
  <c r="K158" i="44"/>
  <c r="H158" i="44"/>
  <c r="Y158" i="44" s="1"/>
  <c r="E158" i="44"/>
  <c r="AC157" i="44"/>
  <c r="AA157" i="44"/>
  <c r="Y157" i="44"/>
  <c r="U157" i="44"/>
  <c r="T157" i="44"/>
  <c r="Q157" i="44"/>
  <c r="AB157" i="44" s="1"/>
  <c r="N157" i="44"/>
  <c r="K157" i="44"/>
  <c r="Z157" i="44" s="1"/>
  <c r="H157" i="44"/>
  <c r="E157" i="44"/>
  <c r="X157" i="44" s="1"/>
  <c r="AB156" i="44"/>
  <c r="Z156" i="44"/>
  <c r="X156" i="44"/>
  <c r="U156" i="44"/>
  <c r="T156" i="44"/>
  <c r="AC156" i="44" s="1"/>
  <c r="Q156" i="44"/>
  <c r="N156" i="44"/>
  <c r="AA156" i="44" s="1"/>
  <c r="K156" i="44"/>
  <c r="H156" i="44"/>
  <c r="Y156" i="44" s="1"/>
  <c r="E156" i="44"/>
  <c r="AC155" i="44"/>
  <c r="AA155" i="44"/>
  <c r="Y155" i="44"/>
  <c r="U155" i="44"/>
  <c r="T155" i="44"/>
  <c r="Q155" i="44"/>
  <c r="AB155" i="44" s="1"/>
  <c r="N155" i="44"/>
  <c r="K155" i="44"/>
  <c r="Z155" i="44" s="1"/>
  <c r="H155" i="44"/>
  <c r="E155" i="44"/>
  <c r="X155" i="44" s="1"/>
  <c r="AB154" i="44"/>
  <c r="Z154" i="44"/>
  <c r="X154" i="44"/>
  <c r="U154" i="44"/>
  <c r="T154" i="44"/>
  <c r="AC154" i="44" s="1"/>
  <c r="Q154" i="44"/>
  <c r="N154" i="44"/>
  <c r="AA154" i="44" s="1"/>
  <c r="K154" i="44"/>
  <c r="H154" i="44"/>
  <c r="Y154" i="44" s="1"/>
  <c r="E154" i="44"/>
  <c r="AC153" i="44"/>
  <c r="AA153" i="44"/>
  <c r="Y153" i="44"/>
  <c r="U153" i="44"/>
  <c r="T153" i="44"/>
  <c r="Q153" i="44"/>
  <c r="AB153" i="44" s="1"/>
  <c r="N153" i="44"/>
  <c r="K153" i="44"/>
  <c r="Z153" i="44" s="1"/>
  <c r="H153" i="44"/>
  <c r="E153" i="44"/>
  <c r="X153" i="44" s="1"/>
  <c r="AB152" i="44"/>
  <c r="Z152" i="44"/>
  <c r="X152" i="44"/>
  <c r="U152" i="44"/>
  <c r="T152" i="44"/>
  <c r="AC152" i="44" s="1"/>
  <c r="Q152" i="44"/>
  <c r="N152" i="44"/>
  <c r="AA152" i="44" s="1"/>
  <c r="K152" i="44"/>
  <c r="H152" i="44"/>
  <c r="Y152" i="44" s="1"/>
  <c r="E152" i="44"/>
  <c r="AC151" i="44"/>
  <c r="AA151" i="44"/>
  <c r="Y151" i="44"/>
  <c r="U151" i="44"/>
  <c r="T151" i="44"/>
  <c r="Q151" i="44"/>
  <c r="AB151" i="44" s="1"/>
  <c r="N151" i="44"/>
  <c r="K151" i="44"/>
  <c r="Z151" i="44" s="1"/>
  <c r="H151" i="44"/>
  <c r="E151" i="44"/>
  <c r="X151" i="44" s="1"/>
  <c r="AB150" i="44"/>
  <c r="Z150" i="44"/>
  <c r="X150" i="44"/>
  <c r="U150" i="44"/>
  <c r="T150" i="44"/>
  <c r="AC150" i="44" s="1"/>
  <c r="Q150" i="44"/>
  <c r="N150" i="44"/>
  <c r="AA150" i="44" s="1"/>
  <c r="K150" i="44"/>
  <c r="H150" i="44"/>
  <c r="Y150" i="44" s="1"/>
  <c r="E150" i="44"/>
  <c r="AC149" i="44"/>
  <c r="AA149" i="44"/>
  <c r="Y149" i="44"/>
  <c r="U149" i="44"/>
  <c r="T149" i="44"/>
  <c r="Q149" i="44"/>
  <c r="AB149" i="44" s="1"/>
  <c r="N149" i="44"/>
  <c r="K149" i="44"/>
  <c r="Z149" i="44" s="1"/>
  <c r="H149" i="44"/>
  <c r="E149" i="44"/>
  <c r="X149" i="44" s="1"/>
  <c r="AB148" i="44"/>
  <c r="Z148" i="44"/>
  <c r="X148" i="44"/>
  <c r="U148" i="44"/>
  <c r="T148" i="44"/>
  <c r="AC148" i="44" s="1"/>
  <c r="Q148" i="44"/>
  <c r="N148" i="44"/>
  <c r="AA148" i="44" s="1"/>
  <c r="K148" i="44"/>
  <c r="H148" i="44"/>
  <c r="Y148" i="44" s="1"/>
  <c r="E148" i="44"/>
  <c r="AC147" i="44"/>
  <c r="AA147" i="44"/>
  <c r="Y147" i="44"/>
  <c r="U147" i="44"/>
  <c r="T147" i="44"/>
  <c r="Q147" i="44"/>
  <c r="AB147" i="44" s="1"/>
  <c r="N147" i="44"/>
  <c r="K147" i="44"/>
  <c r="Z147" i="44" s="1"/>
  <c r="H147" i="44"/>
  <c r="E147" i="44"/>
  <c r="X147" i="44" s="1"/>
  <c r="AB146" i="44"/>
  <c r="Z146" i="44"/>
  <c r="X146" i="44"/>
  <c r="U146" i="44"/>
  <c r="T146" i="44"/>
  <c r="AC146" i="44" s="1"/>
  <c r="Q146" i="44"/>
  <c r="N146" i="44"/>
  <c r="AA146" i="44" s="1"/>
  <c r="K146" i="44"/>
  <c r="H146" i="44"/>
  <c r="Y146" i="44" s="1"/>
  <c r="E146" i="44"/>
  <c r="AC145" i="44"/>
  <c r="AA145" i="44"/>
  <c r="Y145" i="44"/>
  <c r="U145" i="44"/>
  <c r="T145" i="44"/>
  <c r="Q145" i="44"/>
  <c r="AB145" i="44" s="1"/>
  <c r="N145" i="44"/>
  <c r="K145" i="44"/>
  <c r="Z145" i="44" s="1"/>
  <c r="H145" i="44"/>
  <c r="E145" i="44"/>
  <c r="X145" i="44" s="1"/>
  <c r="AB144" i="44"/>
  <c r="Z144" i="44"/>
  <c r="X144" i="44"/>
  <c r="U144" i="44"/>
  <c r="T144" i="44"/>
  <c r="AC144" i="44" s="1"/>
  <c r="Q144" i="44"/>
  <c r="N144" i="44"/>
  <c r="AA144" i="44" s="1"/>
  <c r="K144" i="44"/>
  <c r="H144" i="44"/>
  <c r="Y144" i="44" s="1"/>
  <c r="E144" i="44"/>
  <c r="AC143" i="44"/>
  <c r="AA143" i="44"/>
  <c r="Y143" i="44"/>
  <c r="U143" i="44"/>
  <c r="T143" i="44"/>
  <c r="Q143" i="44"/>
  <c r="AB143" i="44" s="1"/>
  <c r="N143" i="44"/>
  <c r="K143" i="44"/>
  <c r="Z143" i="44" s="1"/>
  <c r="H143" i="44"/>
  <c r="E143" i="44"/>
  <c r="X143" i="44" s="1"/>
  <c r="AB142" i="44"/>
  <c r="Z142" i="44"/>
  <c r="X142" i="44"/>
  <c r="U142" i="44"/>
  <c r="T142" i="44"/>
  <c r="AC142" i="44" s="1"/>
  <c r="Q142" i="44"/>
  <c r="N142" i="44"/>
  <c r="AA142" i="44" s="1"/>
  <c r="K142" i="44"/>
  <c r="H142" i="44"/>
  <c r="Y142" i="44" s="1"/>
  <c r="E142" i="44"/>
  <c r="AC141" i="44"/>
  <c r="AA141" i="44"/>
  <c r="Y141" i="44"/>
  <c r="U141" i="44"/>
  <c r="T141" i="44"/>
  <c r="Q141" i="44"/>
  <c r="AB141" i="44" s="1"/>
  <c r="N141" i="44"/>
  <c r="K141" i="44"/>
  <c r="Z141" i="44" s="1"/>
  <c r="H141" i="44"/>
  <c r="E141" i="44"/>
  <c r="X141" i="44" s="1"/>
  <c r="AB140" i="44"/>
  <c r="Z140" i="44"/>
  <c r="X140" i="44"/>
  <c r="U140" i="44"/>
  <c r="T140" i="44"/>
  <c r="AC140" i="44" s="1"/>
  <c r="Q140" i="44"/>
  <c r="N140" i="44"/>
  <c r="AA140" i="44" s="1"/>
  <c r="K140" i="44"/>
  <c r="H140" i="44"/>
  <c r="Y140" i="44" s="1"/>
  <c r="E140" i="44"/>
  <c r="AC139" i="44"/>
  <c r="AA139" i="44"/>
  <c r="Y139" i="44"/>
  <c r="U139" i="44"/>
  <c r="T139" i="44"/>
  <c r="Q139" i="44"/>
  <c r="AB139" i="44" s="1"/>
  <c r="N139" i="44"/>
  <c r="K139" i="44"/>
  <c r="Z139" i="44" s="1"/>
  <c r="H139" i="44"/>
  <c r="E139" i="44"/>
  <c r="X139" i="44" s="1"/>
  <c r="AB138" i="44"/>
  <c r="Z138" i="44"/>
  <c r="X138" i="44"/>
  <c r="U138" i="44"/>
  <c r="T138" i="44"/>
  <c r="AC138" i="44" s="1"/>
  <c r="Q138" i="44"/>
  <c r="N138" i="44"/>
  <c r="AA138" i="44" s="1"/>
  <c r="K138" i="44"/>
  <c r="H138" i="44"/>
  <c r="Y138" i="44" s="1"/>
  <c r="E138" i="44"/>
  <c r="AC137" i="44"/>
  <c r="AA137" i="44"/>
  <c r="Y137" i="44"/>
  <c r="U137" i="44"/>
  <c r="T137" i="44"/>
  <c r="Q137" i="44"/>
  <c r="AB137" i="44" s="1"/>
  <c r="N137" i="44"/>
  <c r="K137" i="44"/>
  <c r="Z137" i="44" s="1"/>
  <c r="H137" i="44"/>
  <c r="E137" i="44"/>
  <c r="X137" i="44" s="1"/>
  <c r="AB136" i="44"/>
  <c r="Z136" i="44"/>
  <c r="X136" i="44"/>
  <c r="U136" i="44"/>
  <c r="T136" i="44"/>
  <c r="AC136" i="44" s="1"/>
  <c r="Q136" i="44"/>
  <c r="N136" i="44"/>
  <c r="AA136" i="44" s="1"/>
  <c r="K136" i="44"/>
  <c r="H136" i="44"/>
  <c r="Y136" i="44" s="1"/>
  <c r="E136" i="44"/>
  <c r="AC135" i="44"/>
  <c r="AA135" i="44"/>
  <c r="Y135" i="44"/>
  <c r="U135" i="44"/>
  <c r="T135" i="44"/>
  <c r="Q135" i="44"/>
  <c r="AB135" i="44" s="1"/>
  <c r="N135" i="44"/>
  <c r="K135" i="44"/>
  <c r="Z135" i="44" s="1"/>
  <c r="H135" i="44"/>
  <c r="E135" i="44"/>
  <c r="X135" i="44" s="1"/>
  <c r="AB134" i="44"/>
  <c r="Z134" i="44"/>
  <c r="X134" i="44"/>
  <c r="U134" i="44"/>
  <c r="T134" i="44"/>
  <c r="AC134" i="44" s="1"/>
  <c r="Q134" i="44"/>
  <c r="N134" i="44"/>
  <c r="AA134" i="44" s="1"/>
  <c r="K134" i="44"/>
  <c r="H134" i="44"/>
  <c r="Y134" i="44" s="1"/>
  <c r="E134" i="44"/>
  <c r="AC133" i="44"/>
  <c r="AA133" i="44"/>
  <c r="Y133" i="44"/>
  <c r="U133" i="44"/>
  <c r="T133" i="44"/>
  <c r="Q133" i="44"/>
  <c r="AB133" i="44" s="1"/>
  <c r="N133" i="44"/>
  <c r="K133" i="44"/>
  <c r="Z133" i="44" s="1"/>
  <c r="H133" i="44"/>
  <c r="E133" i="44"/>
  <c r="X133" i="44" s="1"/>
  <c r="AB132" i="44"/>
  <c r="Z132" i="44"/>
  <c r="X132" i="44"/>
  <c r="U132" i="44"/>
  <c r="T132" i="44"/>
  <c r="AC132" i="44" s="1"/>
  <c r="Q132" i="44"/>
  <c r="N132" i="44"/>
  <c r="AA132" i="44" s="1"/>
  <c r="K132" i="44"/>
  <c r="H132" i="44"/>
  <c r="Y132" i="44" s="1"/>
  <c r="E132" i="44"/>
  <c r="AC131" i="44"/>
  <c r="AA131" i="44"/>
  <c r="Y131" i="44"/>
  <c r="U131" i="44"/>
  <c r="T131" i="44"/>
  <c r="Q131" i="44"/>
  <c r="AB131" i="44" s="1"/>
  <c r="N131" i="44"/>
  <c r="K131" i="44"/>
  <c r="Z131" i="44" s="1"/>
  <c r="H131" i="44"/>
  <c r="E131" i="44"/>
  <c r="X131" i="44" s="1"/>
  <c r="AB130" i="44"/>
  <c r="Z130" i="44"/>
  <c r="X130" i="44"/>
  <c r="U130" i="44"/>
  <c r="T130" i="44"/>
  <c r="AC130" i="44" s="1"/>
  <c r="Q130" i="44"/>
  <c r="N130" i="44"/>
  <c r="AA130" i="44" s="1"/>
  <c r="K130" i="44"/>
  <c r="H130" i="44"/>
  <c r="Y130" i="44" s="1"/>
  <c r="E130" i="44"/>
  <c r="AC129" i="44"/>
  <c r="AA129" i="44"/>
  <c r="Y129" i="44"/>
  <c r="U129" i="44"/>
  <c r="T129" i="44"/>
  <c r="Q129" i="44"/>
  <c r="AB129" i="44" s="1"/>
  <c r="N129" i="44"/>
  <c r="K129" i="44"/>
  <c r="Z129" i="44" s="1"/>
  <c r="H129" i="44"/>
  <c r="E129" i="44"/>
  <c r="X129" i="44" s="1"/>
  <c r="AB128" i="44"/>
  <c r="Z128" i="44"/>
  <c r="X128" i="44"/>
  <c r="U128" i="44"/>
  <c r="T128" i="44"/>
  <c r="AC128" i="44" s="1"/>
  <c r="Q128" i="44"/>
  <c r="N128" i="44"/>
  <c r="AA128" i="44" s="1"/>
  <c r="K128" i="44"/>
  <c r="H128" i="44"/>
  <c r="Y128" i="44" s="1"/>
  <c r="E128" i="44"/>
  <c r="AC127" i="44"/>
  <c r="AA127" i="44"/>
  <c r="Y127" i="44"/>
  <c r="U127" i="44"/>
  <c r="T127" i="44"/>
  <c r="Q127" i="44"/>
  <c r="AB127" i="44" s="1"/>
  <c r="N127" i="44"/>
  <c r="K127" i="44"/>
  <c r="Z127" i="44" s="1"/>
  <c r="H127" i="44"/>
  <c r="E127" i="44"/>
  <c r="X127" i="44" s="1"/>
  <c r="AB126" i="44"/>
  <c r="Z126" i="44"/>
  <c r="X126" i="44"/>
  <c r="U126" i="44"/>
  <c r="T126" i="44"/>
  <c r="AC126" i="44" s="1"/>
  <c r="Q126" i="44"/>
  <c r="N126" i="44"/>
  <c r="AA126" i="44" s="1"/>
  <c r="K126" i="44"/>
  <c r="H126" i="44"/>
  <c r="Y126" i="44" s="1"/>
  <c r="E126" i="44"/>
  <c r="AC125" i="44"/>
  <c r="AA125" i="44"/>
  <c r="Y125" i="44"/>
  <c r="U125" i="44"/>
  <c r="T125" i="44"/>
  <c r="Q125" i="44"/>
  <c r="AB125" i="44" s="1"/>
  <c r="N125" i="44"/>
  <c r="K125" i="44"/>
  <c r="Z125" i="44" s="1"/>
  <c r="H125" i="44"/>
  <c r="E125" i="44"/>
  <c r="X125" i="44" s="1"/>
  <c r="AB124" i="44"/>
  <c r="Z124" i="44"/>
  <c r="X124" i="44"/>
  <c r="U124" i="44"/>
  <c r="T124" i="44"/>
  <c r="AC124" i="44" s="1"/>
  <c r="Q124" i="44"/>
  <c r="N124" i="44"/>
  <c r="AA124" i="44" s="1"/>
  <c r="K124" i="44"/>
  <c r="H124" i="44"/>
  <c r="Y124" i="44" s="1"/>
  <c r="E124" i="44"/>
  <c r="AC123" i="44"/>
  <c r="AA123" i="44"/>
  <c r="Y123" i="44"/>
  <c r="U123" i="44"/>
  <c r="T123" i="44"/>
  <c r="Q123" i="44"/>
  <c r="AB123" i="44" s="1"/>
  <c r="N123" i="44"/>
  <c r="K123" i="44"/>
  <c r="Z123" i="44" s="1"/>
  <c r="H123" i="44"/>
  <c r="E123" i="44"/>
  <c r="X123" i="44" s="1"/>
  <c r="AB122" i="44"/>
  <c r="Z122" i="44"/>
  <c r="X122" i="44"/>
  <c r="U122" i="44"/>
  <c r="T122" i="44"/>
  <c r="AC122" i="44" s="1"/>
  <c r="Q122" i="44"/>
  <c r="N122" i="44"/>
  <c r="AA122" i="44" s="1"/>
  <c r="K122" i="44"/>
  <c r="H122" i="44"/>
  <c r="Y122" i="44" s="1"/>
  <c r="E122" i="44"/>
  <c r="AC121" i="44"/>
  <c r="AA121" i="44"/>
  <c r="Y121" i="44"/>
  <c r="U121" i="44"/>
  <c r="T121" i="44"/>
  <c r="Q121" i="44"/>
  <c r="AB121" i="44" s="1"/>
  <c r="N121" i="44"/>
  <c r="K121" i="44"/>
  <c r="Z121" i="44" s="1"/>
  <c r="H121" i="44"/>
  <c r="E121" i="44"/>
  <c r="X121" i="44" s="1"/>
  <c r="AB120" i="44"/>
  <c r="Z120" i="44"/>
  <c r="X120" i="44"/>
  <c r="U120" i="44"/>
  <c r="T120" i="44"/>
  <c r="AC120" i="44" s="1"/>
  <c r="Q120" i="44"/>
  <c r="N120" i="44"/>
  <c r="AA120" i="44" s="1"/>
  <c r="K120" i="44"/>
  <c r="H120" i="44"/>
  <c r="Y120" i="44" s="1"/>
  <c r="E120" i="44"/>
  <c r="AC119" i="44"/>
  <c r="AA119" i="44"/>
  <c r="Y119" i="44"/>
  <c r="U119" i="44"/>
  <c r="T119" i="44"/>
  <c r="Q119" i="44"/>
  <c r="AB119" i="44" s="1"/>
  <c r="N119" i="44"/>
  <c r="K119" i="44"/>
  <c r="Z119" i="44" s="1"/>
  <c r="H119" i="44"/>
  <c r="E119" i="44"/>
  <c r="X119" i="44" s="1"/>
  <c r="AB118" i="44"/>
  <c r="Z118" i="44"/>
  <c r="X118" i="44"/>
  <c r="U118" i="44"/>
  <c r="T118" i="44"/>
  <c r="AC118" i="44" s="1"/>
  <c r="Q118" i="44"/>
  <c r="N118" i="44"/>
  <c r="AA118" i="44" s="1"/>
  <c r="K118" i="44"/>
  <c r="H118" i="44"/>
  <c r="Y118" i="44" s="1"/>
  <c r="E118" i="44"/>
  <c r="AC117" i="44"/>
  <c r="AA117" i="44"/>
  <c r="Y117" i="44"/>
  <c r="U117" i="44"/>
  <c r="T117" i="44"/>
  <c r="Q117" i="44"/>
  <c r="AB117" i="44" s="1"/>
  <c r="N117" i="44"/>
  <c r="K117" i="44"/>
  <c r="Z117" i="44" s="1"/>
  <c r="H117" i="44"/>
  <c r="E117" i="44"/>
  <c r="X117" i="44" s="1"/>
  <c r="AB116" i="44"/>
  <c r="Z116" i="44"/>
  <c r="X116" i="44"/>
  <c r="U116" i="44"/>
  <c r="T116" i="44"/>
  <c r="AC116" i="44" s="1"/>
  <c r="Q116" i="44"/>
  <c r="N116" i="44"/>
  <c r="AA116" i="44" s="1"/>
  <c r="K116" i="44"/>
  <c r="H116" i="44"/>
  <c r="Y116" i="44" s="1"/>
  <c r="E116" i="44"/>
  <c r="AC115" i="44"/>
  <c r="AA115" i="44"/>
  <c r="Y115" i="44"/>
  <c r="U115" i="44"/>
  <c r="T115" i="44"/>
  <c r="Q115" i="44"/>
  <c r="AB115" i="44" s="1"/>
  <c r="N115" i="44"/>
  <c r="K115" i="44"/>
  <c r="Z115" i="44" s="1"/>
  <c r="H115" i="44"/>
  <c r="E115" i="44"/>
  <c r="X115" i="44" s="1"/>
  <c r="AC114" i="44"/>
  <c r="Z114" i="44"/>
  <c r="Y114" i="44"/>
  <c r="U114" i="44"/>
  <c r="T114" i="44"/>
  <c r="Q114" i="44"/>
  <c r="AB114" i="44" s="1"/>
  <c r="N114" i="44"/>
  <c r="AA114" i="44" s="1"/>
  <c r="K114" i="44"/>
  <c r="H114" i="44"/>
  <c r="E114" i="44"/>
  <c r="X114" i="44" s="1"/>
  <c r="AC113" i="44"/>
  <c r="Y113" i="44"/>
  <c r="U113" i="44"/>
  <c r="T113" i="44"/>
  <c r="Q113" i="44"/>
  <c r="AB113" i="44" s="1"/>
  <c r="N113" i="44"/>
  <c r="AA113" i="44" s="1"/>
  <c r="K113" i="44"/>
  <c r="Z113" i="44" s="1"/>
  <c r="H113" i="44"/>
  <c r="E113" i="44"/>
  <c r="X113" i="44" s="1"/>
  <c r="Z112" i="44"/>
  <c r="U112" i="44"/>
  <c r="T112" i="44"/>
  <c r="AC112" i="44" s="1"/>
  <c r="Q112" i="44"/>
  <c r="AB112" i="44" s="1"/>
  <c r="N112" i="44"/>
  <c r="AA112" i="44" s="1"/>
  <c r="K112" i="44"/>
  <c r="H112" i="44"/>
  <c r="Y112" i="44" s="1"/>
  <c r="E112" i="44"/>
  <c r="X112" i="44" s="1"/>
  <c r="AA111" i="44"/>
  <c r="U111" i="44"/>
  <c r="T111" i="44"/>
  <c r="AC111" i="44" s="1"/>
  <c r="Q111" i="44"/>
  <c r="AB111" i="44" s="1"/>
  <c r="N111" i="44"/>
  <c r="K111" i="44"/>
  <c r="Z111" i="44" s="1"/>
  <c r="H111" i="44"/>
  <c r="Y111" i="44" s="1"/>
  <c r="E111" i="44"/>
  <c r="X111" i="44" s="1"/>
  <c r="AB110" i="44"/>
  <c r="X110" i="44"/>
  <c r="U110" i="44"/>
  <c r="T110" i="44"/>
  <c r="AC110" i="44" s="1"/>
  <c r="Q110" i="44"/>
  <c r="N110" i="44"/>
  <c r="AA110" i="44" s="1"/>
  <c r="K110" i="44"/>
  <c r="Z110" i="44" s="1"/>
  <c r="H110" i="44"/>
  <c r="Y110" i="44" s="1"/>
  <c r="E110" i="44"/>
  <c r="AC109" i="44"/>
  <c r="Y109" i="44"/>
  <c r="U109" i="44"/>
  <c r="T109" i="44"/>
  <c r="Q109" i="44"/>
  <c r="AB109" i="44" s="1"/>
  <c r="N109" i="44"/>
  <c r="AA109" i="44" s="1"/>
  <c r="K109" i="44"/>
  <c r="Z109" i="44" s="1"/>
  <c r="H109" i="44"/>
  <c r="E109" i="44"/>
  <c r="X109" i="44" s="1"/>
  <c r="Z108" i="44"/>
  <c r="U108" i="44"/>
  <c r="T108" i="44"/>
  <c r="AC108" i="44" s="1"/>
  <c r="Q108" i="44"/>
  <c r="AB108" i="44" s="1"/>
  <c r="N108" i="44"/>
  <c r="AA108" i="44" s="1"/>
  <c r="K108" i="44"/>
  <c r="H108" i="44"/>
  <c r="Y108" i="44" s="1"/>
  <c r="E108" i="44"/>
  <c r="X108" i="44" s="1"/>
  <c r="AA107" i="44"/>
  <c r="U107" i="44"/>
  <c r="T107" i="44"/>
  <c r="AC107" i="44" s="1"/>
  <c r="Q107" i="44"/>
  <c r="AB107" i="44" s="1"/>
  <c r="N107" i="44"/>
  <c r="K107" i="44"/>
  <c r="Z107" i="44" s="1"/>
  <c r="H107" i="44"/>
  <c r="Y107" i="44" s="1"/>
  <c r="E107" i="44"/>
  <c r="X107" i="44" s="1"/>
  <c r="AB106" i="44"/>
  <c r="X106" i="44"/>
  <c r="U106" i="44"/>
  <c r="T106" i="44"/>
  <c r="AC106" i="44" s="1"/>
  <c r="Q106" i="44"/>
  <c r="N106" i="44"/>
  <c r="AA106" i="44" s="1"/>
  <c r="K106" i="44"/>
  <c r="Z106" i="44" s="1"/>
  <c r="H106" i="44"/>
  <c r="Y106" i="44" s="1"/>
  <c r="E106" i="44"/>
  <c r="AC105" i="44"/>
  <c r="Y105" i="44"/>
  <c r="U105" i="44"/>
  <c r="T105" i="44"/>
  <c r="Q105" i="44"/>
  <c r="AB105" i="44" s="1"/>
  <c r="N105" i="44"/>
  <c r="AA105" i="44" s="1"/>
  <c r="K105" i="44"/>
  <c r="Z105" i="44" s="1"/>
  <c r="H105" i="44"/>
  <c r="E105" i="44"/>
  <c r="X105" i="44" s="1"/>
  <c r="Z104" i="44"/>
  <c r="U104" i="44"/>
  <c r="T104" i="44"/>
  <c r="AC104" i="44" s="1"/>
  <c r="Q104" i="44"/>
  <c r="AB104" i="44" s="1"/>
  <c r="N104" i="44"/>
  <c r="AA104" i="44" s="1"/>
  <c r="K104" i="44"/>
  <c r="H104" i="44"/>
  <c r="Y104" i="44" s="1"/>
  <c r="E104" i="44"/>
  <c r="X104" i="44" s="1"/>
  <c r="AA103" i="44"/>
  <c r="U103" i="44"/>
  <c r="T103" i="44"/>
  <c r="AC103" i="44" s="1"/>
  <c r="Q103" i="44"/>
  <c r="AB103" i="44" s="1"/>
  <c r="N103" i="44"/>
  <c r="K103" i="44"/>
  <c r="Z103" i="44" s="1"/>
  <c r="H103" i="44"/>
  <c r="Y103" i="44" s="1"/>
  <c r="E103" i="44"/>
  <c r="X103" i="44" s="1"/>
  <c r="AB102" i="44"/>
  <c r="X102" i="44"/>
  <c r="U102" i="44"/>
  <c r="T102" i="44"/>
  <c r="AC102" i="44" s="1"/>
  <c r="Q102" i="44"/>
  <c r="N102" i="44"/>
  <c r="AA102" i="44" s="1"/>
  <c r="K102" i="44"/>
  <c r="Z102" i="44" s="1"/>
  <c r="H102" i="44"/>
  <c r="Y102" i="44" s="1"/>
  <c r="E102" i="44"/>
  <c r="AC101" i="44"/>
  <c r="Y101" i="44"/>
  <c r="U101" i="44"/>
  <c r="T101" i="44"/>
  <c r="Q101" i="44"/>
  <c r="AB101" i="44" s="1"/>
  <c r="N101" i="44"/>
  <c r="AA101" i="44" s="1"/>
  <c r="K101" i="44"/>
  <c r="Z101" i="44" s="1"/>
  <c r="H101" i="44"/>
  <c r="E101" i="44"/>
  <c r="X101" i="44" s="1"/>
  <c r="Z100" i="44"/>
  <c r="U100" i="44"/>
  <c r="T100" i="44"/>
  <c r="AC100" i="44" s="1"/>
  <c r="Q100" i="44"/>
  <c r="AB100" i="44" s="1"/>
  <c r="N100" i="44"/>
  <c r="AA100" i="44" s="1"/>
  <c r="K100" i="44"/>
  <c r="H100" i="44"/>
  <c r="Y100" i="44" s="1"/>
  <c r="E100" i="44"/>
  <c r="X100" i="44" s="1"/>
  <c r="AA99" i="44"/>
  <c r="U99" i="44"/>
  <c r="T99" i="44"/>
  <c r="AC99" i="44" s="1"/>
  <c r="Q99" i="44"/>
  <c r="AB99" i="44" s="1"/>
  <c r="N99" i="44"/>
  <c r="K99" i="44"/>
  <c r="Z99" i="44" s="1"/>
  <c r="H99" i="44"/>
  <c r="Y99" i="44" s="1"/>
  <c r="E99" i="44"/>
  <c r="X99" i="44" s="1"/>
  <c r="AB98" i="44"/>
  <c r="X98" i="44"/>
  <c r="U98" i="44"/>
  <c r="T98" i="44"/>
  <c r="AC98" i="44" s="1"/>
  <c r="Q98" i="44"/>
  <c r="N98" i="44"/>
  <c r="AA98" i="44" s="1"/>
  <c r="K98" i="44"/>
  <c r="Z98" i="44" s="1"/>
  <c r="H98" i="44"/>
  <c r="Y98" i="44" s="1"/>
  <c r="E98" i="44"/>
  <c r="AC97" i="44"/>
  <c r="Y97" i="44"/>
  <c r="U97" i="44"/>
  <c r="T97" i="44"/>
  <c r="Q97" i="44"/>
  <c r="AB97" i="44" s="1"/>
  <c r="N97" i="44"/>
  <c r="AA97" i="44" s="1"/>
  <c r="K97" i="44"/>
  <c r="Z97" i="44" s="1"/>
  <c r="H97" i="44"/>
  <c r="E97" i="44"/>
  <c r="X97" i="44" s="1"/>
  <c r="Z96" i="44"/>
  <c r="U96" i="44"/>
  <c r="T96" i="44"/>
  <c r="AC96" i="44" s="1"/>
  <c r="Q96" i="44"/>
  <c r="AB96" i="44" s="1"/>
  <c r="N96" i="44"/>
  <c r="AA96" i="44" s="1"/>
  <c r="K96" i="44"/>
  <c r="H96" i="44"/>
  <c r="Y96" i="44" s="1"/>
  <c r="E96" i="44"/>
  <c r="X96" i="44" s="1"/>
  <c r="AA95" i="44"/>
  <c r="U95" i="44"/>
  <c r="T95" i="44"/>
  <c r="AC95" i="44" s="1"/>
  <c r="Q95" i="44"/>
  <c r="AB95" i="44" s="1"/>
  <c r="N95" i="44"/>
  <c r="K95" i="44"/>
  <c r="Z95" i="44" s="1"/>
  <c r="H95" i="44"/>
  <c r="Y95" i="44" s="1"/>
  <c r="E95" i="44"/>
  <c r="X95" i="44" s="1"/>
  <c r="AB94" i="44"/>
  <c r="X94" i="44"/>
  <c r="U94" i="44"/>
  <c r="T94" i="44"/>
  <c r="AC94" i="44" s="1"/>
  <c r="Q94" i="44"/>
  <c r="N94" i="44"/>
  <c r="AA94" i="44" s="1"/>
  <c r="K94" i="44"/>
  <c r="Z94" i="44" s="1"/>
  <c r="H94" i="44"/>
  <c r="Y94" i="44" s="1"/>
  <c r="E94" i="44"/>
  <c r="AC93" i="44"/>
  <c r="Y93" i="44"/>
  <c r="U93" i="44"/>
  <c r="T93" i="44"/>
  <c r="Q93" i="44"/>
  <c r="AB93" i="44" s="1"/>
  <c r="N93" i="44"/>
  <c r="AA93" i="44" s="1"/>
  <c r="K93" i="44"/>
  <c r="Z93" i="44" s="1"/>
  <c r="H93" i="44"/>
  <c r="E93" i="44"/>
  <c r="X93" i="44" s="1"/>
  <c r="Z92" i="44"/>
  <c r="U92" i="44"/>
  <c r="T92" i="44"/>
  <c r="AC92" i="44" s="1"/>
  <c r="Q92" i="44"/>
  <c r="AB92" i="44" s="1"/>
  <c r="N92" i="44"/>
  <c r="AA92" i="44" s="1"/>
  <c r="K92" i="44"/>
  <c r="H92" i="44"/>
  <c r="Y92" i="44" s="1"/>
  <c r="E92" i="44"/>
  <c r="X92" i="44" s="1"/>
  <c r="AA91" i="44"/>
  <c r="U91" i="44"/>
  <c r="T91" i="44"/>
  <c r="AC91" i="44" s="1"/>
  <c r="Q91" i="44"/>
  <c r="AB91" i="44" s="1"/>
  <c r="N91" i="44"/>
  <c r="K91" i="44"/>
  <c r="Z91" i="44" s="1"/>
  <c r="H91" i="44"/>
  <c r="Y91" i="44" s="1"/>
  <c r="E91" i="44"/>
  <c r="X91" i="44" s="1"/>
  <c r="AB90" i="44"/>
  <c r="X90" i="44"/>
  <c r="U90" i="44"/>
  <c r="T90" i="44"/>
  <c r="AC90" i="44" s="1"/>
  <c r="Q90" i="44"/>
  <c r="N90" i="44"/>
  <c r="AA90" i="44" s="1"/>
  <c r="K90" i="44"/>
  <c r="Z90" i="44" s="1"/>
  <c r="H90" i="44"/>
  <c r="Y90" i="44" s="1"/>
  <c r="E90" i="44"/>
  <c r="AC89" i="44"/>
  <c r="Y89" i="44"/>
  <c r="U89" i="44"/>
  <c r="T89" i="44"/>
  <c r="Q89" i="44"/>
  <c r="AB89" i="44" s="1"/>
  <c r="N89" i="44"/>
  <c r="AA89" i="44" s="1"/>
  <c r="K89" i="44"/>
  <c r="Z89" i="44" s="1"/>
  <c r="H89" i="44"/>
  <c r="E89" i="44"/>
  <c r="X89" i="44" s="1"/>
  <c r="Z88" i="44"/>
  <c r="U88" i="44"/>
  <c r="T88" i="44"/>
  <c r="AC88" i="44" s="1"/>
  <c r="Q88" i="44"/>
  <c r="AB88" i="44" s="1"/>
  <c r="N88" i="44"/>
  <c r="AA88" i="44" s="1"/>
  <c r="K88" i="44"/>
  <c r="H88" i="44"/>
  <c r="Y88" i="44" s="1"/>
  <c r="E88" i="44"/>
  <c r="X88" i="44" s="1"/>
  <c r="AA87" i="44"/>
  <c r="U87" i="44"/>
  <c r="T87" i="44"/>
  <c r="AC87" i="44" s="1"/>
  <c r="Q87" i="44"/>
  <c r="AB87" i="44" s="1"/>
  <c r="N87" i="44"/>
  <c r="K87" i="44"/>
  <c r="Z87" i="44" s="1"/>
  <c r="H87" i="44"/>
  <c r="Y87" i="44" s="1"/>
  <c r="E87" i="44"/>
  <c r="X87" i="44" s="1"/>
  <c r="AB86" i="44"/>
  <c r="X86" i="44"/>
  <c r="U86" i="44"/>
  <c r="T86" i="44"/>
  <c r="AC86" i="44" s="1"/>
  <c r="Q86" i="44"/>
  <c r="N86" i="44"/>
  <c r="AA86" i="44" s="1"/>
  <c r="K86" i="44"/>
  <c r="Z86" i="44" s="1"/>
  <c r="H86" i="44"/>
  <c r="Y86" i="44" s="1"/>
  <c r="E86" i="44"/>
  <c r="AC85" i="44"/>
  <c r="Y85" i="44"/>
  <c r="U85" i="44"/>
  <c r="T85" i="44"/>
  <c r="Q85" i="44"/>
  <c r="AB85" i="44" s="1"/>
  <c r="N85" i="44"/>
  <c r="AA85" i="44" s="1"/>
  <c r="K85" i="44"/>
  <c r="Z85" i="44" s="1"/>
  <c r="H85" i="44"/>
  <c r="E85" i="44"/>
  <c r="X85" i="44" s="1"/>
  <c r="Z84" i="44"/>
  <c r="U84" i="44"/>
  <c r="T84" i="44"/>
  <c r="AC84" i="44" s="1"/>
  <c r="Q84" i="44"/>
  <c r="AB84" i="44" s="1"/>
  <c r="N84" i="44"/>
  <c r="AA84" i="44" s="1"/>
  <c r="K84" i="44"/>
  <c r="H84" i="44"/>
  <c r="Y84" i="44" s="1"/>
  <c r="E84" i="44"/>
  <c r="X84" i="44" s="1"/>
  <c r="AA83" i="44"/>
  <c r="U83" i="44"/>
  <c r="T83" i="44"/>
  <c r="AC83" i="44" s="1"/>
  <c r="Q83" i="44"/>
  <c r="AB83" i="44" s="1"/>
  <c r="N83" i="44"/>
  <c r="K83" i="44"/>
  <c r="Z83" i="44" s="1"/>
  <c r="H83" i="44"/>
  <c r="Y83" i="44" s="1"/>
  <c r="E83" i="44"/>
  <c r="X83" i="44" s="1"/>
  <c r="AB82" i="44"/>
  <c r="X82" i="44"/>
  <c r="U82" i="44"/>
  <c r="T82" i="44"/>
  <c r="AC82" i="44" s="1"/>
  <c r="Q82" i="44"/>
  <c r="N82" i="44"/>
  <c r="AA82" i="44" s="1"/>
  <c r="K82" i="44"/>
  <c r="Z82" i="44" s="1"/>
  <c r="H82" i="44"/>
  <c r="Y82" i="44" s="1"/>
  <c r="E82" i="44"/>
  <c r="AC81" i="44"/>
  <c r="Y81" i="44"/>
  <c r="U81" i="44"/>
  <c r="T81" i="44"/>
  <c r="Q81" i="44"/>
  <c r="AB81" i="44" s="1"/>
  <c r="N81" i="44"/>
  <c r="AA81" i="44" s="1"/>
  <c r="K81" i="44"/>
  <c r="Z81" i="44" s="1"/>
  <c r="H81" i="44"/>
  <c r="E81" i="44"/>
  <c r="X81" i="44" s="1"/>
  <c r="Z80" i="44"/>
  <c r="U80" i="44"/>
  <c r="T80" i="44"/>
  <c r="AC80" i="44" s="1"/>
  <c r="Q80" i="44"/>
  <c r="AB80" i="44" s="1"/>
  <c r="N80" i="44"/>
  <c r="AA80" i="44" s="1"/>
  <c r="K80" i="44"/>
  <c r="H80" i="44"/>
  <c r="Y80" i="44" s="1"/>
  <c r="E80" i="44"/>
  <c r="X80" i="44" s="1"/>
  <c r="AA79" i="44"/>
  <c r="U79" i="44"/>
  <c r="T79" i="44"/>
  <c r="AC79" i="44" s="1"/>
  <c r="Q79" i="44"/>
  <c r="AB79" i="44" s="1"/>
  <c r="N79" i="44"/>
  <c r="K79" i="44"/>
  <c r="Z79" i="44" s="1"/>
  <c r="H79" i="44"/>
  <c r="Y79" i="44" s="1"/>
  <c r="E79" i="44"/>
  <c r="X79" i="44" s="1"/>
  <c r="AB78" i="44"/>
  <c r="X78" i="44"/>
  <c r="U78" i="44"/>
  <c r="T78" i="44"/>
  <c r="AC78" i="44" s="1"/>
  <c r="Q78" i="44"/>
  <c r="N78" i="44"/>
  <c r="AA78" i="44" s="1"/>
  <c r="K78" i="44"/>
  <c r="Z78" i="44" s="1"/>
  <c r="H78" i="44"/>
  <c r="Y78" i="44" s="1"/>
  <c r="E78" i="44"/>
  <c r="AC77" i="44"/>
  <c r="Y77" i="44"/>
  <c r="U77" i="44"/>
  <c r="T77" i="44"/>
  <c r="Q77" i="44"/>
  <c r="AB77" i="44" s="1"/>
  <c r="N77" i="44"/>
  <c r="AA77" i="44" s="1"/>
  <c r="K77" i="44"/>
  <c r="Z77" i="44" s="1"/>
  <c r="H77" i="44"/>
  <c r="E77" i="44"/>
  <c r="X77" i="44" s="1"/>
  <c r="Z76" i="44"/>
  <c r="U76" i="44"/>
  <c r="T76" i="44"/>
  <c r="AC76" i="44" s="1"/>
  <c r="Q76" i="44"/>
  <c r="AB76" i="44" s="1"/>
  <c r="N76" i="44"/>
  <c r="AA76" i="44" s="1"/>
  <c r="K76" i="44"/>
  <c r="H76" i="44"/>
  <c r="Y76" i="44" s="1"/>
  <c r="E76" i="44"/>
  <c r="X76" i="44" s="1"/>
  <c r="AA75" i="44"/>
  <c r="Z75" i="44"/>
  <c r="U75" i="44"/>
  <c r="T75" i="44"/>
  <c r="AC75" i="44" s="1"/>
  <c r="Q75" i="44"/>
  <c r="AB75" i="44" s="1"/>
  <c r="N75" i="44"/>
  <c r="K75" i="44"/>
  <c r="H75" i="44"/>
  <c r="Y75" i="44" s="1"/>
  <c r="E75" i="44"/>
  <c r="X75" i="44" s="1"/>
  <c r="AB74" i="44"/>
  <c r="X74" i="44"/>
  <c r="U74" i="44"/>
  <c r="T74" i="44"/>
  <c r="AC74" i="44" s="1"/>
  <c r="Q74" i="44"/>
  <c r="N74" i="44"/>
  <c r="AA74" i="44" s="1"/>
  <c r="K74" i="44"/>
  <c r="Z74" i="44" s="1"/>
  <c r="H74" i="44"/>
  <c r="Y74" i="44" s="1"/>
  <c r="E74" i="44"/>
  <c r="AC73" i="44"/>
  <c r="Y73" i="44"/>
  <c r="U73" i="44"/>
  <c r="T73" i="44"/>
  <c r="Q73" i="44"/>
  <c r="AB73" i="44" s="1"/>
  <c r="N73" i="44"/>
  <c r="AA73" i="44" s="1"/>
  <c r="K73" i="44"/>
  <c r="Z73" i="44" s="1"/>
  <c r="H73" i="44"/>
  <c r="E73" i="44"/>
  <c r="X73" i="44" s="1"/>
  <c r="Z72" i="44"/>
  <c r="U72" i="44"/>
  <c r="T72" i="44"/>
  <c r="AC72" i="44" s="1"/>
  <c r="Q72" i="44"/>
  <c r="AB72" i="44" s="1"/>
  <c r="N72" i="44"/>
  <c r="AA72" i="44" s="1"/>
  <c r="K72" i="44"/>
  <c r="H72" i="44"/>
  <c r="Y72" i="44" s="1"/>
  <c r="E72" i="44"/>
  <c r="X72" i="44" s="1"/>
  <c r="AA71" i="44"/>
  <c r="Z71" i="44"/>
  <c r="U71" i="44"/>
  <c r="T71" i="44"/>
  <c r="AC71" i="44" s="1"/>
  <c r="Q71" i="44"/>
  <c r="AB71" i="44" s="1"/>
  <c r="N71" i="44"/>
  <c r="K71" i="44"/>
  <c r="H71" i="44"/>
  <c r="Y71" i="44" s="1"/>
  <c r="E71" i="44"/>
  <c r="X71" i="44" s="1"/>
  <c r="AB70" i="44"/>
  <c r="X70" i="44"/>
  <c r="U70" i="44"/>
  <c r="T70" i="44"/>
  <c r="AC70" i="44" s="1"/>
  <c r="Q70" i="44"/>
  <c r="N70" i="44"/>
  <c r="AA70" i="44" s="1"/>
  <c r="K70" i="44"/>
  <c r="Z70" i="44" s="1"/>
  <c r="H70" i="44"/>
  <c r="Y70" i="44" s="1"/>
  <c r="E70" i="44"/>
  <c r="AC69" i="44"/>
  <c r="Y69" i="44"/>
  <c r="U69" i="44"/>
  <c r="T69" i="44"/>
  <c r="Q69" i="44"/>
  <c r="AB69" i="44" s="1"/>
  <c r="N69" i="44"/>
  <c r="AA69" i="44" s="1"/>
  <c r="K69" i="44"/>
  <c r="Z69" i="44" s="1"/>
  <c r="H69" i="44"/>
  <c r="E69" i="44"/>
  <c r="X69" i="44" s="1"/>
  <c r="AB68" i="44"/>
  <c r="Z68" i="44"/>
  <c r="Y68" i="44"/>
  <c r="U68" i="44"/>
  <c r="T68" i="44"/>
  <c r="AC68" i="44" s="1"/>
  <c r="Q68" i="44"/>
  <c r="N68" i="44"/>
  <c r="AA68" i="44" s="1"/>
  <c r="K68" i="44"/>
  <c r="H68" i="44"/>
  <c r="E68" i="44"/>
  <c r="X68" i="44" s="1"/>
  <c r="AA67" i="44"/>
  <c r="Z67" i="44"/>
  <c r="U67" i="44"/>
  <c r="T67" i="44"/>
  <c r="AC67" i="44" s="1"/>
  <c r="Q67" i="44"/>
  <c r="AB67" i="44" s="1"/>
  <c r="N67" i="44"/>
  <c r="K67" i="44"/>
  <c r="H67" i="44"/>
  <c r="Y67" i="44" s="1"/>
  <c r="E67" i="44"/>
  <c r="X67" i="44" s="1"/>
  <c r="AB66" i="44"/>
  <c r="Z66" i="44"/>
  <c r="X66" i="44"/>
  <c r="U66" i="44"/>
  <c r="T66" i="44"/>
  <c r="AC66" i="44" s="1"/>
  <c r="Q66" i="44"/>
  <c r="N66" i="44"/>
  <c r="AA66" i="44" s="1"/>
  <c r="K66" i="44"/>
  <c r="H66" i="44"/>
  <c r="Y66" i="44" s="1"/>
  <c r="E66" i="44"/>
  <c r="AC65" i="44"/>
  <c r="Y65" i="44"/>
  <c r="U65" i="44"/>
  <c r="T65" i="44"/>
  <c r="Q65" i="44"/>
  <c r="AB65" i="44" s="1"/>
  <c r="N65" i="44"/>
  <c r="AA65" i="44" s="1"/>
  <c r="K65" i="44"/>
  <c r="Z65" i="44" s="1"/>
  <c r="H65" i="44"/>
  <c r="E65" i="44"/>
  <c r="X65" i="44" s="1"/>
  <c r="AC64" i="44"/>
  <c r="Z64" i="44"/>
  <c r="Y64" i="44"/>
  <c r="U64" i="44"/>
  <c r="T64" i="44"/>
  <c r="Q64" i="44"/>
  <c r="AB64" i="44" s="1"/>
  <c r="N64" i="44"/>
  <c r="AA64" i="44" s="1"/>
  <c r="K64" i="44"/>
  <c r="H64" i="44"/>
  <c r="E64" i="44"/>
  <c r="X64" i="44" s="1"/>
  <c r="AA63" i="44"/>
  <c r="Y63" i="44"/>
  <c r="U63" i="44"/>
  <c r="T63" i="44"/>
  <c r="AC63" i="44" s="1"/>
  <c r="Q63" i="44"/>
  <c r="AB63" i="44" s="1"/>
  <c r="N63" i="44"/>
  <c r="K63" i="44"/>
  <c r="Z63" i="44" s="1"/>
  <c r="H63" i="44"/>
  <c r="E63" i="44"/>
  <c r="X63" i="44" s="1"/>
  <c r="AB62" i="44"/>
  <c r="AA62" i="44"/>
  <c r="X62" i="44"/>
  <c r="U62" i="44"/>
  <c r="T62" i="44"/>
  <c r="AC62" i="44" s="1"/>
  <c r="Q62" i="44"/>
  <c r="N62" i="44"/>
  <c r="K62" i="44"/>
  <c r="Z62" i="44" s="1"/>
  <c r="H62" i="44"/>
  <c r="Y62" i="44" s="1"/>
  <c r="E62" i="44"/>
  <c r="AC61" i="44"/>
  <c r="AB61" i="44"/>
  <c r="AA61" i="44"/>
  <c r="Y61" i="44"/>
  <c r="U61" i="44"/>
  <c r="T61" i="44"/>
  <c r="Q61" i="44"/>
  <c r="N61" i="44"/>
  <c r="K61" i="44"/>
  <c r="Z61" i="44" s="1"/>
  <c r="H61" i="44"/>
  <c r="E61" i="44"/>
  <c r="X61" i="44" s="1"/>
  <c r="AB60" i="44"/>
  <c r="Z60" i="44"/>
  <c r="Y60" i="44"/>
  <c r="U60" i="44"/>
  <c r="T60" i="44"/>
  <c r="AC60" i="44" s="1"/>
  <c r="Q60" i="44"/>
  <c r="N60" i="44"/>
  <c r="AA60" i="44" s="1"/>
  <c r="K60" i="44"/>
  <c r="H60" i="44"/>
  <c r="E60" i="44"/>
  <c r="X60" i="44" s="1"/>
  <c r="AA59" i="44"/>
  <c r="Z59" i="44"/>
  <c r="U59" i="44"/>
  <c r="T59" i="44"/>
  <c r="AC59" i="44" s="1"/>
  <c r="Q59" i="44"/>
  <c r="AB59" i="44" s="1"/>
  <c r="N59" i="44"/>
  <c r="K59" i="44"/>
  <c r="H59" i="44"/>
  <c r="Y59" i="44" s="1"/>
  <c r="E59" i="44"/>
  <c r="X59" i="44" s="1"/>
  <c r="AB58" i="44"/>
  <c r="Z58" i="44"/>
  <c r="X58" i="44"/>
  <c r="U58" i="44"/>
  <c r="T58" i="44"/>
  <c r="AC58" i="44" s="1"/>
  <c r="Q58" i="44"/>
  <c r="N58" i="44"/>
  <c r="AA58" i="44" s="1"/>
  <c r="K58" i="44"/>
  <c r="H58" i="44"/>
  <c r="Y58" i="44" s="1"/>
  <c r="E58" i="44"/>
  <c r="AC57" i="44"/>
  <c r="Y57" i="44"/>
  <c r="U57" i="44"/>
  <c r="T57" i="44"/>
  <c r="Q57" i="44"/>
  <c r="AB57" i="44" s="1"/>
  <c r="N57" i="44"/>
  <c r="AA57" i="44" s="1"/>
  <c r="K57" i="44"/>
  <c r="Z57" i="44" s="1"/>
  <c r="H57" i="44"/>
  <c r="E57" i="44"/>
  <c r="X57" i="44" s="1"/>
  <c r="AB56" i="44"/>
  <c r="Z56" i="44"/>
  <c r="X56" i="44"/>
  <c r="U56" i="44"/>
  <c r="T56" i="44"/>
  <c r="AC56" i="44" s="1"/>
  <c r="Q56" i="44"/>
  <c r="N56" i="44"/>
  <c r="AA56" i="44" s="1"/>
  <c r="K56" i="44"/>
  <c r="H56" i="44"/>
  <c r="Y56" i="44" s="1"/>
  <c r="E56" i="44"/>
  <c r="AC55" i="44"/>
  <c r="AA55" i="44"/>
  <c r="Y55" i="44"/>
  <c r="U55" i="44"/>
  <c r="T55" i="44"/>
  <c r="Q55" i="44"/>
  <c r="AB55" i="44" s="1"/>
  <c r="N55" i="44"/>
  <c r="K55" i="44"/>
  <c r="Z55" i="44" s="1"/>
  <c r="H55" i="44"/>
  <c r="E55" i="44"/>
  <c r="X55" i="44" s="1"/>
  <c r="AB54" i="44"/>
  <c r="Z54" i="44"/>
  <c r="X54" i="44"/>
  <c r="U54" i="44"/>
  <c r="T54" i="44"/>
  <c r="AC54" i="44" s="1"/>
  <c r="Q54" i="44"/>
  <c r="N54" i="44"/>
  <c r="AA54" i="44" s="1"/>
  <c r="K54" i="44"/>
  <c r="H54" i="44"/>
  <c r="Y54" i="44" s="1"/>
  <c r="E54" i="44"/>
  <c r="AC53" i="44"/>
  <c r="AA53" i="44"/>
  <c r="Y53" i="44"/>
  <c r="U53" i="44"/>
  <c r="T53" i="44"/>
  <c r="Q53" i="44"/>
  <c r="AB53" i="44" s="1"/>
  <c r="N53" i="44"/>
  <c r="K53" i="44"/>
  <c r="Z53" i="44" s="1"/>
  <c r="H53" i="44"/>
  <c r="E53" i="44"/>
  <c r="X53" i="44" s="1"/>
  <c r="AB52" i="44"/>
  <c r="Z52" i="44"/>
  <c r="X52" i="44"/>
  <c r="U52" i="44"/>
  <c r="T52" i="44"/>
  <c r="AC52" i="44" s="1"/>
  <c r="Q52" i="44"/>
  <c r="N52" i="44"/>
  <c r="AA52" i="44" s="1"/>
  <c r="K52" i="44"/>
  <c r="H52" i="44"/>
  <c r="Y52" i="44" s="1"/>
  <c r="E52" i="44"/>
  <c r="AC51" i="44"/>
  <c r="AA51" i="44"/>
  <c r="Y51" i="44"/>
  <c r="U51" i="44"/>
  <c r="T51" i="44"/>
  <c r="Q51" i="44"/>
  <c r="AB51" i="44" s="1"/>
  <c r="N51" i="44"/>
  <c r="K51" i="44"/>
  <c r="Z51" i="44" s="1"/>
  <c r="H51" i="44"/>
  <c r="E51" i="44"/>
  <c r="X51" i="44" s="1"/>
  <c r="AB50" i="44"/>
  <c r="Z50" i="44"/>
  <c r="X50" i="44"/>
  <c r="U50" i="44"/>
  <c r="T50" i="44"/>
  <c r="AC50" i="44" s="1"/>
  <c r="Q50" i="44"/>
  <c r="N50" i="44"/>
  <c r="AA50" i="44" s="1"/>
  <c r="K50" i="44"/>
  <c r="H50" i="44"/>
  <c r="Y50" i="44" s="1"/>
  <c r="E50" i="44"/>
  <c r="AC49" i="44"/>
  <c r="AA49" i="44"/>
  <c r="Y49" i="44"/>
  <c r="U49" i="44"/>
  <c r="T49" i="44"/>
  <c r="Q49" i="44"/>
  <c r="AB49" i="44" s="1"/>
  <c r="N49" i="44"/>
  <c r="K49" i="44"/>
  <c r="Z49" i="44" s="1"/>
  <c r="H49" i="44"/>
  <c r="E49" i="44"/>
  <c r="X49" i="44" s="1"/>
  <c r="AB48" i="44"/>
  <c r="Z48" i="44"/>
  <c r="X48" i="44"/>
  <c r="U48" i="44"/>
  <c r="T48" i="44"/>
  <c r="AC48" i="44" s="1"/>
  <c r="Q48" i="44"/>
  <c r="N48" i="44"/>
  <c r="AA48" i="44" s="1"/>
  <c r="K48" i="44"/>
  <c r="H48" i="44"/>
  <c r="Y48" i="44" s="1"/>
  <c r="E48" i="44"/>
  <c r="AC47" i="44"/>
  <c r="AA47" i="44"/>
  <c r="Y47" i="44"/>
  <c r="U47" i="44"/>
  <c r="T47" i="44"/>
  <c r="Q47" i="44"/>
  <c r="AB47" i="44" s="1"/>
  <c r="N47" i="44"/>
  <c r="K47" i="44"/>
  <c r="Z47" i="44" s="1"/>
  <c r="H47" i="44"/>
  <c r="E47" i="44"/>
  <c r="X47" i="44" s="1"/>
  <c r="AB46" i="44"/>
  <c r="Z46" i="44"/>
  <c r="X46" i="44"/>
  <c r="U46" i="44"/>
  <c r="T46" i="44"/>
  <c r="AC46" i="44" s="1"/>
  <c r="Q46" i="44"/>
  <c r="N46" i="44"/>
  <c r="AA46" i="44" s="1"/>
  <c r="K46" i="44"/>
  <c r="H46" i="44"/>
  <c r="Y46" i="44" s="1"/>
  <c r="E46" i="44"/>
  <c r="AC45" i="44"/>
  <c r="AA45" i="44"/>
  <c r="Y45" i="44"/>
  <c r="U45" i="44"/>
  <c r="T45" i="44"/>
  <c r="Q45" i="44"/>
  <c r="AB45" i="44" s="1"/>
  <c r="N45" i="44"/>
  <c r="K45" i="44"/>
  <c r="Z45" i="44" s="1"/>
  <c r="H45" i="44"/>
  <c r="E45" i="44"/>
  <c r="X45" i="44" s="1"/>
  <c r="AB44" i="44"/>
  <c r="Z44" i="44"/>
  <c r="X44" i="44"/>
  <c r="U44" i="44"/>
  <c r="T44" i="44"/>
  <c r="AC44" i="44" s="1"/>
  <c r="Q44" i="44"/>
  <c r="N44" i="44"/>
  <c r="AA44" i="44" s="1"/>
  <c r="K44" i="44"/>
  <c r="H44" i="44"/>
  <c r="Y44" i="44" s="1"/>
  <c r="E44" i="44"/>
  <c r="AC43" i="44"/>
  <c r="AA43" i="44"/>
  <c r="Y43" i="44"/>
  <c r="U43" i="44"/>
  <c r="T43" i="44"/>
  <c r="Q43" i="44"/>
  <c r="AB43" i="44" s="1"/>
  <c r="N43" i="44"/>
  <c r="K43" i="44"/>
  <c r="Z43" i="44" s="1"/>
  <c r="H43" i="44"/>
  <c r="E43" i="44"/>
  <c r="X43" i="44" s="1"/>
  <c r="AB42" i="44"/>
  <c r="Z42" i="44"/>
  <c r="X42" i="44"/>
  <c r="U42" i="44"/>
  <c r="T42" i="44"/>
  <c r="AC42" i="44" s="1"/>
  <c r="Q42" i="44"/>
  <c r="N42" i="44"/>
  <c r="AA42" i="44" s="1"/>
  <c r="K42" i="44"/>
  <c r="H42" i="44"/>
  <c r="Y42" i="44" s="1"/>
  <c r="E42" i="44"/>
  <c r="AC41" i="44"/>
  <c r="AA41" i="44"/>
  <c r="Y41" i="44"/>
  <c r="U41" i="44"/>
  <c r="T41" i="44"/>
  <c r="Q41" i="44"/>
  <c r="AB41" i="44" s="1"/>
  <c r="N41" i="44"/>
  <c r="K41" i="44"/>
  <c r="Z41" i="44" s="1"/>
  <c r="H41" i="44"/>
  <c r="E41" i="44"/>
  <c r="X41" i="44" s="1"/>
  <c r="AB40" i="44"/>
  <c r="Z40" i="44"/>
  <c r="X40" i="44"/>
  <c r="U40" i="44"/>
  <c r="T40" i="44"/>
  <c r="AC40" i="44" s="1"/>
  <c r="Q40" i="44"/>
  <c r="N40" i="44"/>
  <c r="AA40" i="44" s="1"/>
  <c r="K40" i="44"/>
  <c r="H40" i="44"/>
  <c r="Y40" i="44" s="1"/>
  <c r="E40" i="44"/>
  <c r="AC39" i="44"/>
  <c r="AA39" i="44"/>
  <c r="Y39" i="44"/>
  <c r="U39" i="44"/>
  <c r="T39" i="44"/>
  <c r="Q39" i="44"/>
  <c r="AB39" i="44" s="1"/>
  <c r="N39" i="44"/>
  <c r="K39" i="44"/>
  <c r="Z39" i="44" s="1"/>
  <c r="H39" i="44"/>
  <c r="E39" i="44"/>
  <c r="X39" i="44" s="1"/>
  <c r="AB38" i="44"/>
  <c r="Z38" i="44"/>
  <c r="X38" i="44"/>
  <c r="U38" i="44"/>
  <c r="T38" i="44"/>
  <c r="AC38" i="44" s="1"/>
  <c r="Q38" i="44"/>
  <c r="N38" i="44"/>
  <c r="AA38" i="44" s="1"/>
  <c r="K38" i="44"/>
  <c r="H38" i="44"/>
  <c r="Y38" i="44" s="1"/>
  <c r="E38" i="44"/>
  <c r="AC37" i="44"/>
  <c r="AA37" i="44"/>
  <c r="Y37" i="44"/>
  <c r="U37" i="44"/>
  <c r="T37" i="44"/>
  <c r="Q37" i="44"/>
  <c r="AB37" i="44" s="1"/>
  <c r="N37" i="44"/>
  <c r="K37" i="44"/>
  <c r="Z37" i="44" s="1"/>
  <c r="H37" i="44"/>
  <c r="E37" i="44"/>
  <c r="X37" i="44" s="1"/>
  <c r="AB36" i="44"/>
  <c r="Z36" i="44"/>
  <c r="X36" i="44"/>
  <c r="U36" i="44"/>
  <c r="T36" i="44"/>
  <c r="AC36" i="44" s="1"/>
  <c r="Q36" i="44"/>
  <c r="N36" i="44"/>
  <c r="AA36" i="44" s="1"/>
  <c r="K36" i="44"/>
  <c r="H36" i="44"/>
  <c r="Y36" i="44" s="1"/>
  <c r="E36" i="44"/>
  <c r="AC35" i="44"/>
  <c r="AA35" i="44"/>
  <c r="Y35" i="44"/>
  <c r="U35" i="44"/>
  <c r="T35" i="44"/>
  <c r="Q35" i="44"/>
  <c r="AB35" i="44" s="1"/>
  <c r="N35" i="44"/>
  <c r="K35" i="44"/>
  <c r="Z35" i="44" s="1"/>
  <c r="H35" i="44"/>
  <c r="E35" i="44"/>
  <c r="X35" i="44" s="1"/>
  <c r="AB34" i="44"/>
  <c r="Z34" i="44"/>
  <c r="X34" i="44"/>
  <c r="U34" i="44"/>
  <c r="T34" i="44"/>
  <c r="AC34" i="44" s="1"/>
  <c r="Q34" i="44"/>
  <c r="N34" i="44"/>
  <c r="AA34" i="44" s="1"/>
  <c r="K34" i="44"/>
  <c r="H34" i="44"/>
  <c r="Y34" i="44" s="1"/>
  <c r="E34" i="44"/>
  <c r="AC33" i="44"/>
  <c r="AA33" i="44"/>
  <c r="Y33" i="44"/>
  <c r="U33" i="44"/>
  <c r="T33" i="44"/>
  <c r="Q33" i="44"/>
  <c r="AB33" i="44" s="1"/>
  <c r="N33" i="44"/>
  <c r="K33" i="44"/>
  <c r="Z33" i="44" s="1"/>
  <c r="H33" i="44"/>
  <c r="E33" i="44"/>
  <c r="X33" i="44" s="1"/>
  <c r="AB32" i="44"/>
  <c r="Z32" i="44"/>
  <c r="X32" i="44"/>
  <c r="U32" i="44"/>
  <c r="T32" i="44"/>
  <c r="AC32" i="44" s="1"/>
  <c r="Q32" i="44"/>
  <c r="N32" i="44"/>
  <c r="AA32" i="44" s="1"/>
  <c r="K32" i="44"/>
  <c r="H32" i="44"/>
  <c r="Y32" i="44" s="1"/>
  <c r="E32" i="44"/>
  <c r="AC31" i="44"/>
  <c r="AA31" i="44"/>
  <c r="Y31" i="44"/>
  <c r="U31" i="44"/>
  <c r="T31" i="44"/>
  <c r="Q31" i="44"/>
  <c r="AB31" i="44" s="1"/>
  <c r="N31" i="44"/>
  <c r="K31" i="44"/>
  <c r="Z31" i="44" s="1"/>
  <c r="H31" i="44"/>
  <c r="E31" i="44"/>
  <c r="X31" i="44" s="1"/>
  <c r="AB30" i="44"/>
  <c r="Z30" i="44"/>
  <c r="X30" i="44"/>
  <c r="U30" i="44"/>
  <c r="T30" i="44"/>
  <c r="AC30" i="44" s="1"/>
  <c r="Q30" i="44"/>
  <c r="N30" i="44"/>
  <c r="AA30" i="44" s="1"/>
  <c r="K30" i="44"/>
  <c r="H30" i="44"/>
  <c r="Y30" i="44" s="1"/>
  <c r="E30" i="44"/>
  <c r="AC29" i="44"/>
  <c r="AA29" i="44"/>
  <c r="Y29" i="44"/>
  <c r="U29" i="44"/>
  <c r="T29" i="44"/>
  <c r="Q29" i="44"/>
  <c r="AB29" i="44" s="1"/>
  <c r="N29" i="44"/>
  <c r="K29" i="44"/>
  <c r="Z29" i="44" s="1"/>
  <c r="H29" i="44"/>
  <c r="E29" i="44"/>
  <c r="X29" i="44" s="1"/>
  <c r="AB28" i="44"/>
  <c r="Z28" i="44"/>
  <c r="X28" i="44"/>
  <c r="U28" i="44"/>
  <c r="T28" i="44"/>
  <c r="AC28" i="44" s="1"/>
  <c r="Q28" i="44"/>
  <c r="N28" i="44"/>
  <c r="AA28" i="44" s="1"/>
  <c r="K28" i="44"/>
  <c r="H28" i="44"/>
  <c r="Y28" i="44" s="1"/>
  <c r="E28" i="44"/>
  <c r="AC27" i="44"/>
  <c r="AA27" i="44"/>
  <c r="Y27" i="44"/>
  <c r="U27" i="44"/>
  <c r="T27" i="44"/>
  <c r="Q27" i="44"/>
  <c r="AB27" i="44" s="1"/>
  <c r="N27" i="44"/>
  <c r="K27" i="44"/>
  <c r="Z27" i="44" s="1"/>
  <c r="H27" i="44"/>
  <c r="E27" i="44"/>
  <c r="X27" i="44" s="1"/>
  <c r="AB26" i="44"/>
  <c r="Z26" i="44"/>
  <c r="X26" i="44"/>
  <c r="U26" i="44"/>
  <c r="T26" i="44"/>
  <c r="AC26" i="44" s="1"/>
  <c r="Q26" i="44"/>
  <c r="N26" i="44"/>
  <c r="AA26" i="44" s="1"/>
  <c r="K26" i="44"/>
  <c r="H26" i="44"/>
  <c r="Y26" i="44" s="1"/>
  <c r="E26" i="44"/>
  <c r="AC25" i="44"/>
  <c r="AA25" i="44"/>
  <c r="Y25" i="44"/>
  <c r="U25" i="44"/>
  <c r="T25" i="44"/>
  <c r="Q25" i="44"/>
  <c r="AB25" i="44" s="1"/>
  <c r="N25" i="44"/>
  <c r="K25" i="44"/>
  <c r="Z25" i="44" s="1"/>
  <c r="H25" i="44"/>
  <c r="E25" i="44"/>
  <c r="X25" i="44" s="1"/>
  <c r="AB24" i="44"/>
  <c r="Z24" i="44"/>
  <c r="X24" i="44"/>
  <c r="U24" i="44"/>
  <c r="T24" i="44"/>
  <c r="AC24" i="44" s="1"/>
  <c r="Q24" i="44"/>
  <c r="N24" i="44"/>
  <c r="AA24" i="44" s="1"/>
  <c r="K24" i="44"/>
  <c r="H24" i="44"/>
  <c r="Y24" i="44" s="1"/>
  <c r="E24" i="44"/>
  <c r="AC23" i="44"/>
  <c r="AA23" i="44"/>
  <c r="Y23" i="44"/>
  <c r="U23" i="44"/>
  <c r="T23" i="44"/>
  <c r="Q23" i="44"/>
  <c r="AB23" i="44" s="1"/>
  <c r="N23" i="44"/>
  <c r="K23" i="44"/>
  <c r="Z23" i="44" s="1"/>
  <c r="H23" i="44"/>
  <c r="E23" i="44"/>
  <c r="X23" i="44" s="1"/>
  <c r="AB22" i="44"/>
  <c r="Z22" i="44"/>
  <c r="X22" i="44"/>
  <c r="U22" i="44"/>
  <c r="T22" i="44"/>
  <c r="AC22" i="44" s="1"/>
  <c r="Q22" i="44"/>
  <c r="N22" i="44"/>
  <c r="AA22" i="44" s="1"/>
  <c r="K22" i="44"/>
  <c r="H22" i="44"/>
  <c r="Y22" i="44" s="1"/>
  <c r="E22" i="44"/>
  <c r="AC21" i="44"/>
  <c r="AA21" i="44"/>
  <c r="Y21" i="44"/>
  <c r="U21" i="44"/>
  <c r="T21" i="44"/>
  <c r="Q21" i="44"/>
  <c r="AB21" i="44" s="1"/>
  <c r="N21" i="44"/>
  <c r="K21" i="44"/>
  <c r="Z21" i="44" s="1"/>
  <c r="H21" i="44"/>
  <c r="E21" i="44"/>
  <c r="X21" i="44" s="1"/>
  <c r="AB20" i="44"/>
  <c r="Z20" i="44"/>
  <c r="X20" i="44"/>
  <c r="U20" i="44"/>
  <c r="T20" i="44"/>
  <c r="AC20" i="44" s="1"/>
  <c r="Q20" i="44"/>
  <c r="N20" i="44"/>
  <c r="AA20" i="44" s="1"/>
  <c r="K20" i="44"/>
  <c r="H20" i="44"/>
  <c r="Y20" i="44" s="1"/>
  <c r="E20" i="44"/>
  <c r="AC19" i="44"/>
  <c r="AA19" i="44"/>
  <c r="Y19" i="44"/>
  <c r="U19" i="44"/>
  <c r="T19" i="44"/>
  <c r="Q19" i="44"/>
  <c r="AB19" i="44" s="1"/>
  <c r="N19" i="44"/>
  <c r="K19" i="44"/>
  <c r="Z19" i="44" s="1"/>
  <c r="H19" i="44"/>
  <c r="E19" i="44"/>
  <c r="X19" i="44" s="1"/>
  <c r="AB18" i="44"/>
  <c r="Z18" i="44"/>
  <c r="X18" i="44"/>
  <c r="U18" i="44"/>
  <c r="T18" i="44"/>
  <c r="AC18" i="44" s="1"/>
  <c r="Q18" i="44"/>
  <c r="N18" i="44"/>
  <c r="AA18" i="44" s="1"/>
  <c r="K18" i="44"/>
  <c r="H18" i="44"/>
  <c r="Y18" i="44" s="1"/>
  <c r="E18" i="44"/>
  <c r="AC17" i="44"/>
  <c r="AA17" i="44"/>
  <c r="Y17" i="44"/>
  <c r="U17" i="44"/>
  <c r="U226" i="44" s="1"/>
  <c r="T17" i="44"/>
  <c r="Q17" i="44"/>
  <c r="AB17" i="44" s="1"/>
  <c r="AB226" i="44" s="1"/>
  <c r="N17" i="44"/>
  <c r="K17" i="44"/>
  <c r="Z17" i="44" s="1"/>
  <c r="H17" i="44"/>
  <c r="E17" i="44"/>
  <c r="X17" i="44" s="1"/>
  <c r="X226" i="44" s="1"/>
  <c r="AB16" i="44"/>
  <c r="Z16" i="44"/>
  <c r="X16" i="44"/>
  <c r="U16" i="44"/>
  <c r="T16" i="44"/>
  <c r="AC16" i="44" s="1"/>
  <c r="AC225" i="44" s="1"/>
  <c r="Q16" i="44"/>
  <c r="N16" i="44"/>
  <c r="AA16" i="44" s="1"/>
  <c r="AA225" i="44" s="1"/>
  <c r="K16" i="44"/>
  <c r="H16" i="44"/>
  <c r="Y16" i="44" s="1"/>
  <c r="Y225" i="44" s="1"/>
  <c r="E16" i="44"/>
  <c r="AC15" i="44"/>
  <c r="AA15" i="44"/>
  <c r="Y15" i="44"/>
  <c r="U15" i="44"/>
  <c r="U224" i="44" s="1"/>
  <c r="T15" i="44"/>
  <c r="Q15" i="44"/>
  <c r="AB15" i="44" s="1"/>
  <c r="AB224" i="44" s="1"/>
  <c r="N15" i="44"/>
  <c r="K15" i="44"/>
  <c r="Z15" i="44" s="1"/>
  <c r="Z224" i="44" s="1"/>
  <c r="H15" i="44"/>
  <c r="E15" i="44"/>
  <c r="X15" i="44" s="1"/>
  <c r="X224" i="44" s="1"/>
  <c r="AB14" i="44"/>
  <c r="Z14" i="44"/>
  <c r="X14" i="44"/>
  <c r="U14" i="44"/>
  <c r="T14" i="44"/>
  <c r="AC14" i="44" s="1"/>
  <c r="AC223" i="44" s="1"/>
  <c r="Q14" i="44"/>
  <c r="N14" i="44"/>
  <c r="AA14" i="44" s="1"/>
  <c r="AA223" i="44" s="1"/>
  <c r="K14" i="44"/>
  <c r="H14" i="44"/>
  <c r="Y14" i="44" s="1"/>
  <c r="Y223" i="44" s="1"/>
  <c r="E14" i="44"/>
  <c r="AC13" i="44"/>
  <c r="AA13" i="44"/>
  <c r="AA222" i="44" s="1"/>
  <c r="Y13" i="44"/>
  <c r="U13" i="44"/>
  <c r="U222" i="44" s="1"/>
  <c r="T13" i="44"/>
  <c r="Q13" i="44"/>
  <c r="AB13" i="44" s="1"/>
  <c r="AB222" i="44" s="1"/>
  <c r="N13" i="44"/>
  <c r="K13" i="44"/>
  <c r="Z13" i="44" s="1"/>
  <c r="Z222" i="44" s="1"/>
  <c r="H13" i="44"/>
  <c r="E13" i="44"/>
  <c r="X13" i="44" s="1"/>
  <c r="X222" i="44" s="1"/>
  <c r="AB12" i="44"/>
  <c r="AB221" i="44" s="1"/>
  <c r="Z12" i="44"/>
  <c r="Z221" i="44" s="1"/>
  <c r="X12" i="44"/>
  <c r="U12" i="44"/>
  <c r="T12" i="44"/>
  <c r="AC12" i="44" s="1"/>
  <c r="AC221" i="44" s="1"/>
  <c r="Q12" i="44"/>
  <c r="N12" i="44"/>
  <c r="AA12" i="44" s="1"/>
  <c r="AA221" i="44" s="1"/>
  <c r="K12" i="44"/>
  <c r="H12" i="44"/>
  <c r="Y12" i="44" s="1"/>
  <c r="Y221" i="44" s="1"/>
  <c r="E12" i="44"/>
  <c r="AC11" i="44"/>
  <c r="AA11" i="44"/>
  <c r="AA220" i="44" s="1"/>
  <c r="Y11" i="44"/>
  <c r="Y220" i="44" s="1"/>
  <c r="U11" i="44"/>
  <c r="U220" i="44" s="1"/>
  <c r="T11" i="44"/>
  <c r="Q11" i="44"/>
  <c r="AB11" i="44" s="1"/>
  <c r="AB220" i="44" s="1"/>
  <c r="N11" i="44"/>
  <c r="K11" i="44"/>
  <c r="Z11" i="44" s="1"/>
  <c r="Z220" i="44" s="1"/>
  <c r="H11" i="44"/>
  <c r="E11" i="44"/>
  <c r="X11" i="44" s="1"/>
  <c r="X220" i="44" s="1"/>
  <c r="AB10" i="44"/>
  <c r="AB219" i="44" s="1"/>
  <c r="Z10" i="44"/>
  <c r="Z219" i="44" s="1"/>
  <c r="X10" i="44"/>
  <c r="U10" i="44"/>
  <c r="T10" i="44"/>
  <c r="AC10" i="44" s="1"/>
  <c r="AC219" i="44" s="1"/>
  <c r="Q10" i="44"/>
  <c r="N10" i="44"/>
  <c r="AA10" i="44" s="1"/>
  <c r="AA219" i="44" s="1"/>
  <c r="K10" i="44"/>
  <c r="H10" i="44"/>
  <c r="Y10" i="44" s="1"/>
  <c r="Y219" i="44" s="1"/>
  <c r="E10" i="44"/>
  <c r="AC9" i="44"/>
  <c r="AA9" i="44"/>
  <c r="AA218" i="44" s="1"/>
  <c r="Y9" i="44"/>
  <c r="Y218" i="44" s="1"/>
  <c r="U9" i="44"/>
  <c r="U218" i="44" s="1"/>
  <c r="T9" i="44"/>
  <c r="Q9" i="44"/>
  <c r="AB9" i="44" s="1"/>
  <c r="AB218" i="44" s="1"/>
  <c r="N9" i="44"/>
  <c r="K9" i="44"/>
  <c r="Z9" i="44" s="1"/>
  <c r="Z218" i="44" s="1"/>
  <c r="H9" i="44"/>
  <c r="E9" i="44"/>
  <c r="X9" i="44" s="1"/>
  <c r="X218" i="44" s="1"/>
  <c r="Z226" i="44" l="1"/>
  <c r="AC218" i="44"/>
  <c r="X219" i="44"/>
  <c r="AC220" i="44"/>
  <c r="X221" i="44"/>
  <c r="AC222" i="44"/>
  <c r="X223" i="44"/>
  <c r="AB223" i="44"/>
  <c r="AA224" i="44"/>
  <c r="Y226" i="44"/>
  <c r="Y222" i="44"/>
  <c r="Z225" i="44"/>
  <c r="AC226" i="44"/>
  <c r="U221" i="44"/>
  <c r="U225" i="44"/>
  <c r="Y224" i="44"/>
  <c r="X225" i="44"/>
  <c r="AB225" i="44"/>
  <c r="AA226" i="44"/>
  <c r="Z223" i="44"/>
  <c r="AC224" i="44"/>
  <c r="U219" i="44"/>
  <c r="U223" i="44"/>
  <c r="U215" i="43"/>
  <c r="T215" i="43"/>
  <c r="AC215" i="43" s="1"/>
  <c r="Q215" i="43"/>
  <c r="AB215" i="43" s="1"/>
  <c r="N215" i="43"/>
  <c r="AA215" i="43" s="1"/>
  <c r="K215" i="43"/>
  <c r="Z215" i="43" s="1"/>
  <c r="H215" i="43"/>
  <c r="Y215" i="43" s="1"/>
  <c r="E215" i="43"/>
  <c r="X215" i="43" s="1"/>
  <c r="X214" i="43"/>
  <c r="U214" i="43"/>
  <c r="T214" i="43"/>
  <c r="AC214" i="43" s="1"/>
  <c r="Q214" i="43"/>
  <c r="AB214" i="43" s="1"/>
  <c r="N214" i="43"/>
  <c r="AA214" i="43" s="1"/>
  <c r="K214" i="43"/>
  <c r="Z214" i="43" s="1"/>
  <c r="H214" i="43"/>
  <c r="Y214" i="43" s="1"/>
  <c r="E214" i="43"/>
  <c r="AC213" i="43"/>
  <c r="Y213" i="43"/>
  <c r="U213" i="43"/>
  <c r="T213" i="43"/>
  <c r="Q213" i="43"/>
  <c r="AB213" i="43" s="1"/>
  <c r="N213" i="43"/>
  <c r="AA213" i="43" s="1"/>
  <c r="K213" i="43"/>
  <c r="Z213" i="43" s="1"/>
  <c r="H213" i="43"/>
  <c r="E213" i="43"/>
  <c r="X213" i="43" s="1"/>
  <c r="Z212" i="43"/>
  <c r="U212" i="43"/>
  <c r="T212" i="43"/>
  <c r="AC212" i="43" s="1"/>
  <c r="Q212" i="43"/>
  <c r="AB212" i="43" s="1"/>
  <c r="N212" i="43"/>
  <c r="AA212" i="43" s="1"/>
  <c r="K212" i="43"/>
  <c r="H212" i="43"/>
  <c r="Y212" i="43" s="1"/>
  <c r="E212" i="43"/>
  <c r="X212" i="43" s="1"/>
  <c r="AA211" i="43"/>
  <c r="U211" i="43"/>
  <c r="T211" i="43"/>
  <c r="AC211" i="43" s="1"/>
  <c r="Q211" i="43"/>
  <c r="AB211" i="43" s="1"/>
  <c r="N211" i="43"/>
  <c r="K211" i="43"/>
  <c r="Z211" i="43" s="1"/>
  <c r="H211" i="43"/>
  <c r="Y211" i="43" s="1"/>
  <c r="E211" i="43"/>
  <c r="X211" i="43" s="1"/>
  <c r="X210" i="43"/>
  <c r="U210" i="43"/>
  <c r="T210" i="43"/>
  <c r="AC210" i="43" s="1"/>
  <c r="Q210" i="43"/>
  <c r="AB210" i="43" s="1"/>
  <c r="N210" i="43"/>
  <c r="AA210" i="43" s="1"/>
  <c r="K210" i="43"/>
  <c r="Z210" i="43" s="1"/>
  <c r="H210" i="43"/>
  <c r="Y210" i="43" s="1"/>
  <c r="E210" i="43"/>
  <c r="AC209" i="43"/>
  <c r="Y209" i="43"/>
  <c r="U209" i="43"/>
  <c r="T209" i="43"/>
  <c r="Q209" i="43"/>
  <c r="AB209" i="43" s="1"/>
  <c r="N209" i="43"/>
  <c r="AA209" i="43" s="1"/>
  <c r="K209" i="43"/>
  <c r="Z209" i="43" s="1"/>
  <c r="H209" i="43"/>
  <c r="E209" i="43"/>
  <c r="X209" i="43" s="1"/>
  <c r="Z208" i="43"/>
  <c r="U208" i="43"/>
  <c r="T208" i="43"/>
  <c r="AC208" i="43" s="1"/>
  <c r="Q208" i="43"/>
  <c r="AB208" i="43" s="1"/>
  <c r="N208" i="43"/>
  <c r="AA208" i="43" s="1"/>
  <c r="K208" i="43"/>
  <c r="H208" i="43"/>
  <c r="Y208" i="43" s="1"/>
  <c r="E208" i="43"/>
  <c r="X208" i="43" s="1"/>
  <c r="AA207" i="43"/>
  <c r="U207" i="43"/>
  <c r="T207" i="43"/>
  <c r="AC207" i="43" s="1"/>
  <c r="Q207" i="43"/>
  <c r="AB207" i="43" s="1"/>
  <c r="N207" i="43"/>
  <c r="K207" i="43"/>
  <c r="Z207" i="43" s="1"/>
  <c r="H207" i="43"/>
  <c r="Y207" i="43" s="1"/>
  <c r="E207" i="43"/>
  <c r="X207" i="43" s="1"/>
  <c r="X206" i="43"/>
  <c r="U206" i="43"/>
  <c r="T206" i="43"/>
  <c r="AC206" i="43" s="1"/>
  <c r="Q206" i="43"/>
  <c r="AB206" i="43" s="1"/>
  <c r="N206" i="43"/>
  <c r="AA206" i="43" s="1"/>
  <c r="K206" i="43"/>
  <c r="Z206" i="43" s="1"/>
  <c r="H206" i="43"/>
  <c r="Y206" i="43" s="1"/>
  <c r="E206" i="43"/>
  <c r="AC205" i="43"/>
  <c r="Y205" i="43"/>
  <c r="U205" i="43"/>
  <c r="T205" i="43"/>
  <c r="Q205" i="43"/>
  <c r="AB205" i="43" s="1"/>
  <c r="N205" i="43"/>
  <c r="AA205" i="43" s="1"/>
  <c r="K205" i="43"/>
  <c r="Z205" i="43" s="1"/>
  <c r="H205" i="43"/>
  <c r="E205" i="43"/>
  <c r="X205" i="43" s="1"/>
  <c r="Z204" i="43"/>
  <c r="U204" i="43"/>
  <c r="T204" i="43"/>
  <c r="AC204" i="43" s="1"/>
  <c r="Q204" i="43"/>
  <c r="AB204" i="43" s="1"/>
  <c r="N204" i="43"/>
  <c r="AA204" i="43" s="1"/>
  <c r="K204" i="43"/>
  <c r="H204" i="43"/>
  <c r="Y204" i="43" s="1"/>
  <c r="E204" i="43"/>
  <c r="X204" i="43" s="1"/>
  <c r="AA203" i="43"/>
  <c r="U203" i="43"/>
  <c r="T203" i="43"/>
  <c r="AC203" i="43" s="1"/>
  <c r="Q203" i="43"/>
  <c r="AB203" i="43" s="1"/>
  <c r="N203" i="43"/>
  <c r="K203" i="43"/>
  <c r="Z203" i="43" s="1"/>
  <c r="H203" i="43"/>
  <c r="Y203" i="43" s="1"/>
  <c r="E203" i="43"/>
  <c r="X203" i="43" s="1"/>
  <c r="X202" i="43"/>
  <c r="U202" i="43"/>
  <c r="T202" i="43"/>
  <c r="AC202" i="43" s="1"/>
  <c r="Q202" i="43"/>
  <c r="AB202" i="43" s="1"/>
  <c r="N202" i="43"/>
  <c r="AA202" i="43" s="1"/>
  <c r="K202" i="43"/>
  <c r="Z202" i="43" s="1"/>
  <c r="H202" i="43"/>
  <c r="Y202" i="43" s="1"/>
  <c r="E202" i="43"/>
  <c r="AC201" i="43"/>
  <c r="Y201" i="43"/>
  <c r="U201" i="43"/>
  <c r="T201" i="43"/>
  <c r="Q201" i="43"/>
  <c r="AB201" i="43" s="1"/>
  <c r="N201" i="43"/>
  <c r="AA201" i="43" s="1"/>
  <c r="K201" i="43"/>
  <c r="Z201" i="43" s="1"/>
  <c r="H201" i="43"/>
  <c r="E201" i="43"/>
  <c r="X201" i="43" s="1"/>
  <c r="Z200" i="43"/>
  <c r="U200" i="43"/>
  <c r="T200" i="43"/>
  <c r="AC200" i="43" s="1"/>
  <c r="Q200" i="43"/>
  <c r="AB200" i="43" s="1"/>
  <c r="N200" i="43"/>
  <c r="AA200" i="43" s="1"/>
  <c r="K200" i="43"/>
  <c r="H200" i="43"/>
  <c r="Y200" i="43" s="1"/>
  <c r="E200" i="43"/>
  <c r="X200" i="43" s="1"/>
  <c r="AA199" i="43"/>
  <c r="U199" i="43"/>
  <c r="T199" i="43"/>
  <c r="AC199" i="43" s="1"/>
  <c r="Q199" i="43"/>
  <c r="AB199" i="43" s="1"/>
  <c r="N199" i="43"/>
  <c r="K199" i="43"/>
  <c r="Z199" i="43" s="1"/>
  <c r="H199" i="43"/>
  <c r="Y199" i="43" s="1"/>
  <c r="E199" i="43"/>
  <c r="X199" i="43" s="1"/>
  <c r="X198" i="43"/>
  <c r="U198" i="43"/>
  <c r="T198" i="43"/>
  <c r="AC198" i="43" s="1"/>
  <c r="Q198" i="43"/>
  <c r="AB198" i="43" s="1"/>
  <c r="N198" i="43"/>
  <c r="AA198" i="43" s="1"/>
  <c r="K198" i="43"/>
  <c r="Z198" i="43" s="1"/>
  <c r="H198" i="43"/>
  <c r="Y198" i="43" s="1"/>
  <c r="E198" i="43"/>
  <c r="AC197" i="43"/>
  <c r="Y197" i="43"/>
  <c r="U197" i="43"/>
  <c r="T197" i="43"/>
  <c r="Q197" i="43"/>
  <c r="AB197" i="43" s="1"/>
  <c r="N197" i="43"/>
  <c r="AA197" i="43" s="1"/>
  <c r="K197" i="43"/>
  <c r="Z197" i="43" s="1"/>
  <c r="H197" i="43"/>
  <c r="E197" i="43"/>
  <c r="X197" i="43" s="1"/>
  <c r="Z196" i="43"/>
  <c r="U196" i="43"/>
  <c r="T196" i="43"/>
  <c r="AC196" i="43" s="1"/>
  <c r="Q196" i="43"/>
  <c r="AB196" i="43" s="1"/>
  <c r="N196" i="43"/>
  <c r="AA196" i="43" s="1"/>
  <c r="K196" i="43"/>
  <c r="H196" i="43"/>
  <c r="Y196" i="43" s="1"/>
  <c r="E196" i="43"/>
  <c r="X196" i="43" s="1"/>
  <c r="AA195" i="43"/>
  <c r="U195" i="43"/>
  <c r="T195" i="43"/>
  <c r="AC195" i="43" s="1"/>
  <c r="Q195" i="43"/>
  <c r="AB195" i="43" s="1"/>
  <c r="N195" i="43"/>
  <c r="K195" i="43"/>
  <c r="Z195" i="43" s="1"/>
  <c r="H195" i="43"/>
  <c r="Y195" i="43" s="1"/>
  <c r="E195" i="43"/>
  <c r="X195" i="43" s="1"/>
  <c r="X194" i="43"/>
  <c r="U194" i="43"/>
  <c r="T194" i="43"/>
  <c r="AC194" i="43" s="1"/>
  <c r="Q194" i="43"/>
  <c r="AB194" i="43" s="1"/>
  <c r="N194" i="43"/>
  <c r="AA194" i="43" s="1"/>
  <c r="K194" i="43"/>
  <c r="Z194" i="43" s="1"/>
  <c r="H194" i="43"/>
  <c r="Y194" i="43" s="1"/>
  <c r="E194" i="43"/>
  <c r="AC193" i="43"/>
  <c r="Y193" i="43"/>
  <c r="U193" i="43"/>
  <c r="T193" i="43"/>
  <c r="Q193" i="43"/>
  <c r="AB193" i="43" s="1"/>
  <c r="N193" i="43"/>
  <c r="AA193" i="43" s="1"/>
  <c r="K193" i="43"/>
  <c r="Z193" i="43" s="1"/>
  <c r="H193" i="43"/>
  <c r="E193" i="43"/>
  <c r="X193" i="43" s="1"/>
  <c r="Z192" i="43"/>
  <c r="U192" i="43"/>
  <c r="T192" i="43"/>
  <c r="AC192" i="43" s="1"/>
  <c r="Q192" i="43"/>
  <c r="AB192" i="43" s="1"/>
  <c r="N192" i="43"/>
  <c r="AA192" i="43" s="1"/>
  <c r="K192" i="43"/>
  <c r="H192" i="43"/>
  <c r="Y192" i="43" s="1"/>
  <c r="E192" i="43"/>
  <c r="X192" i="43" s="1"/>
  <c r="AA191" i="43"/>
  <c r="U191" i="43"/>
  <c r="T191" i="43"/>
  <c r="AC191" i="43" s="1"/>
  <c r="Q191" i="43"/>
  <c r="AB191" i="43" s="1"/>
  <c r="N191" i="43"/>
  <c r="K191" i="43"/>
  <c r="Z191" i="43" s="1"/>
  <c r="H191" i="43"/>
  <c r="Y191" i="43" s="1"/>
  <c r="E191" i="43"/>
  <c r="X191" i="43" s="1"/>
  <c r="X190" i="43"/>
  <c r="U190" i="43"/>
  <c r="T190" i="43"/>
  <c r="AC190" i="43" s="1"/>
  <c r="Q190" i="43"/>
  <c r="AB190" i="43" s="1"/>
  <c r="N190" i="43"/>
  <c r="AA190" i="43" s="1"/>
  <c r="K190" i="43"/>
  <c r="Z190" i="43" s="1"/>
  <c r="H190" i="43"/>
  <c r="Y190" i="43" s="1"/>
  <c r="E190" i="43"/>
  <c r="AC189" i="43"/>
  <c r="Y189" i="43"/>
  <c r="U189" i="43"/>
  <c r="T189" i="43"/>
  <c r="Q189" i="43"/>
  <c r="AB189" i="43" s="1"/>
  <c r="N189" i="43"/>
  <c r="AA189" i="43" s="1"/>
  <c r="K189" i="43"/>
  <c r="Z189" i="43" s="1"/>
  <c r="H189" i="43"/>
  <c r="E189" i="43"/>
  <c r="X189" i="43" s="1"/>
  <c r="Z188" i="43"/>
  <c r="U188" i="43"/>
  <c r="T188" i="43"/>
  <c r="AC188" i="43" s="1"/>
  <c r="Q188" i="43"/>
  <c r="AB188" i="43" s="1"/>
  <c r="N188" i="43"/>
  <c r="AA188" i="43" s="1"/>
  <c r="K188" i="43"/>
  <c r="H188" i="43"/>
  <c r="Y188" i="43" s="1"/>
  <c r="E188" i="43"/>
  <c r="X188" i="43" s="1"/>
  <c r="AA187" i="43"/>
  <c r="U187" i="43"/>
  <c r="T187" i="43"/>
  <c r="AC187" i="43" s="1"/>
  <c r="Q187" i="43"/>
  <c r="AB187" i="43" s="1"/>
  <c r="N187" i="43"/>
  <c r="K187" i="43"/>
  <c r="Z187" i="43" s="1"/>
  <c r="H187" i="43"/>
  <c r="Y187" i="43" s="1"/>
  <c r="E187" i="43"/>
  <c r="X187" i="43" s="1"/>
  <c r="X186" i="43"/>
  <c r="U186" i="43"/>
  <c r="T186" i="43"/>
  <c r="AC186" i="43" s="1"/>
  <c r="Q186" i="43"/>
  <c r="AB186" i="43" s="1"/>
  <c r="N186" i="43"/>
  <c r="AA186" i="43" s="1"/>
  <c r="K186" i="43"/>
  <c r="Z186" i="43" s="1"/>
  <c r="H186" i="43"/>
  <c r="Y186" i="43" s="1"/>
  <c r="E186" i="43"/>
  <c r="AC185" i="43"/>
  <c r="Y185" i="43"/>
  <c r="U185" i="43"/>
  <c r="T185" i="43"/>
  <c r="Q185" i="43"/>
  <c r="AB185" i="43" s="1"/>
  <c r="N185" i="43"/>
  <c r="AA185" i="43" s="1"/>
  <c r="K185" i="43"/>
  <c r="Z185" i="43" s="1"/>
  <c r="H185" i="43"/>
  <c r="E185" i="43"/>
  <c r="X185" i="43" s="1"/>
  <c r="Z184" i="43"/>
  <c r="U184" i="43"/>
  <c r="T184" i="43"/>
  <c r="AC184" i="43" s="1"/>
  <c r="Q184" i="43"/>
  <c r="AB184" i="43" s="1"/>
  <c r="N184" i="43"/>
  <c r="AA184" i="43" s="1"/>
  <c r="K184" i="43"/>
  <c r="H184" i="43"/>
  <c r="Y184" i="43" s="1"/>
  <c r="E184" i="43"/>
  <c r="X184" i="43" s="1"/>
  <c r="AA183" i="43"/>
  <c r="U183" i="43"/>
  <c r="T183" i="43"/>
  <c r="AC183" i="43" s="1"/>
  <c r="Q183" i="43"/>
  <c r="AB183" i="43" s="1"/>
  <c r="N183" i="43"/>
  <c r="K183" i="43"/>
  <c r="Z183" i="43" s="1"/>
  <c r="H183" i="43"/>
  <c r="Y183" i="43" s="1"/>
  <c r="E183" i="43"/>
  <c r="X183" i="43" s="1"/>
  <c r="X182" i="43"/>
  <c r="U182" i="43"/>
  <c r="T182" i="43"/>
  <c r="AC182" i="43" s="1"/>
  <c r="Q182" i="43"/>
  <c r="AB182" i="43" s="1"/>
  <c r="N182" i="43"/>
  <c r="AA182" i="43" s="1"/>
  <c r="K182" i="43"/>
  <c r="Z182" i="43" s="1"/>
  <c r="H182" i="43"/>
  <c r="Y182" i="43" s="1"/>
  <c r="E182" i="43"/>
  <c r="AC181" i="43"/>
  <c r="Y181" i="43"/>
  <c r="U181" i="43"/>
  <c r="T181" i="43"/>
  <c r="Q181" i="43"/>
  <c r="AB181" i="43" s="1"/>
  <c r="N181" i="43"/>
  <c r="AA181" i="43" s="1"/>
  <c r="K181" i="43"/>
  <c r="Z181" i="43" s="1"/>
  <c r="H181" i="43"/>
  <c r="E181" i="43"/>
  <c r="X181" i="43" s="1"/>
  <c r="Z180" i="43"/>
  <c r="U180" i="43"/>
  <c r="T180" i="43"/>
  <c r="AC180" i="43" s="1"/>
  <c r="Q180" i="43"/>
  <c r="AB180" i="43" s="1"/>
  <c r="N180" i="43"/>
  <c r="AA180" i="43" s="1"/>
  <c r="K180" i="43"/>
  <c r="H180" i="43"/>
  <c r="Y180" i="43" s="1"/>
  <c r="E180" i="43"/>
  <c r="X180" i="43" s="1"/>
  <c r="AA179" i="43"/>
  <c r="U179" i="43"/>
  <c r="T179" i="43"/>
  <c r="AC179" i="43" s="1"/>
  <c r="Q179" i="43"/>
  <c r="AB179" i="43" s="1"/>
  <c r="N179" i="43"/>
  <c r="K179" i="43"/>
  <c r="Z179" i="43" s="1"/>
  <c r="H179" i="43"/>
  <c r="Y179" i="43" s="1"/>
  <c r="E179" i="43"/>
  <c r="X179" i="43" s="1"/>
  <c r="X178" i="43"/>
  <c r="U178" i="43"/>
  <c r="T178" i="43"/>
  <c r="AC178" i="43" s="1"/>
  <c r="Q178" i="43"/>
  <c r="AB178" i="43" s="1"/>
  <c r="N178" i="43"/>
  <c r="AA178" i="43" s="1"/>
  <c r="K178" i="43"/>
  <c r="Z178" i="43" s="1"/>
  <c r="H178" i="43"/>
  <c r="Y178" i="43" s="1"/>
  <c r="E178" i="43"/>
  <c r="AC177" i="43"/>
  <c r="Y177" i="43"/>
  <c r="U177" i="43"/>
  <c r="T177" i="43"/>
  <c r="Q177" i="43"/>
  <c r="AB177" i="43" s="1"/>
  <c r="N177" i="43"/>
  <c r="AA177" i="43" s="1"/>
  <c r="K177" i="43"/>
  <c r="Z177" i="43" s="1"/>
  <c r="H177" i="43"/>
  <c r="E177" i="43"/>
  <c r="X177" i="43" s="1"/>
  <c r="Z176" i="43"/>
  <c r="U176" i="43"/>
  <c r="T176" i="43"/>
  <c r="AC176" i="43" s="1"/>
  <c r="Q176" i="43"/>
  <c r="AB176" i="43" s="1"/>
  <c r="N176" i="43"/>
  <c r="AA176" i="43" s="1"/>
  <c r="K176" i="43"/>
  <c r="H176" i="43"/>
  <c r="Y176" i="43" s="1"/>
  <c r="E176" i="43"/>
  <c r="X176" i="43" s="1"/>
  <c r="AA175" i="43"/>
  <c r="U175" i="43"/>
  <c r="T175" i="43"/>
  <c r="AC175" i="43" s="1"/>
  <c r="Q175" i="43"/>
  <c r="AB175" i="43" s="1"/>
  <c r="N175" i="43"/>
  <c r="K175" i="43"/>
  <c r="Z175" i="43" s="1"/>
  <c r="H175" i="43"/>
  <c r="Y175" i="43" s="1"/>
  <c r="E175" i="43"/>
  <c r="X175" i="43" s="1"/>
  <c r="X174" i="43"/>
  <c r="U174" i="43"/>
  <c r="T174" i="43"/>
  <c r="AC174" i="43" s="1"/>
  <c r="Q174" i="43"/>
  <c r="AB174" i="43" s="1"/>
  <c r="N174" i="43"/>
  <c r="AA174" i="43" s="1"/>
  <c r="K174" i="43"/>
  <c r="Z174" i="43" s="1"/>
  <c r="H174" i="43"/>
  <c r="Y174" i="43" s="1"/>
  <c r="E174" i="43"/>
  <c r="AC173" i="43"/>
  <c r="Y173" i="43"/>
  <c r="U173" i="43"/>
  <c r="T173" i="43"/>
  <c r="Q173" i="43"/>
  <c r="AB173" i="43" s="1"/>
  <c r="N173" i="43"/>
  <c r="AA173" i="43" s="1"/>
  <c r="K173" i="43"/>
  <c r="Z173" i="43" s="1"/>
  <c r="H173" i="43"/>
  <c r="E173" i="43"/>
  <c r="X173" i="43" s="1"/>
  <c r="Z172" i="43"/>
  <c r="U172" i="43"/>
  <c r="T172" i="43"/>
  <c r="AC172" i="43" s="1"/>
  <c r="Q172" i="43"/>
  <c r="AB172" i="43" s="1"/>
  <c r="N172" i="43"/>
  <c r="AA172" i="43" s="1"/>
  <c r="K172" i="43"/>
  <c r="H172" i="43"/>
  <c r="Y172" i="43" s="1"/>
  <c r="E172" i="43"/>
  <c r="X172" i="43" s="1"/>
  <c r="AA171" i="43"/>
  <c r="U171" i="43"/>
  <c r="T171" i="43"/>
  <c r="AC171" i="43" s="1"/>
  <c r="Q171" i="43"/>
  <c r="AB171" i="43" s="1"/>
  <c r="N171" i="43"/>
  <c r="K171" i="43"/>
  <c r="Z171" i="43" s="1"/>
  <c r="H171" i="43"/>
  <c r="Y171" i="43" s="1"/>
  <c r="E171" i="43"/>
  <c r="X171" i="43" s="1"/>
  <c r="AA170" i="43"/>
  <c r="Y170" i="43"/>
  <c r="U170" i="43"/>
  <c r="T170" i="43"/>
  <c r="AC170" i="43" s="1"/>
  <c r="Q170" i="43"/>
  <c r="AB170" i="43" s="1"/>
  <c r="N170" i="43"/>
  <c r="K170" i="43"/>
  <c r="Z170" i="43" s="1"/>
  <c r="H170" i="43"/>
  <c r="E170" i="43"/>
  <c r="X170" i="43" s="1"/>
  <c r="AB169" i="43"/>
  <c r="Z169" i="43"/>
  <c r="X169" i="43"/>
  <c r="U169" i="43"/>
  <c r="T169" i="43"/>
  <c r="AC169" i="43" s="1"/>
  <c r="Q169" i="43"/>
  <c r="N169" i="43"/>
  <c r="AA169" i="43" s="1"/>
  <c r="K169" i="43"/>
  <c r="H169" i="43"/>
  <c r="Y169" i="43" s="1"/>
  <c r="E169" i="43"/>
  <c r="AA168" i="43"/>
  <c r="Y168" i="43"/>
  <c r="U168" i="43"/>
  <c r="T168" i="43"/>
  <c r="AC168" i="43" s="1"/>
  <c r="Q168" i="43"/>
  <c r="AB168" i="43" s="1"/>
  <c r="N168" i="43"/>
  <c r="K168" i="43"/>
  <c r="Z168" i="43" s="1"/>
  <c r="H168" i="43"/>
  <c r="E168" i="43"/>
  <c r="X168" i="43" s="1"/>
  <c r="Z167" i="43"/>
  <c r="X167" i="43"/>
  <c r="U167" i="43"/>
  <c r="T167" i="43"/>
  <c r="AC167" i="43" s="1"/>
  <c r="Q167" i="43"/>
  <c r="AB167" i="43" s="1"/>
  <c r="N167" i="43"/>
  <c r="AA167" i="43" s="1"/>
  <c r="K167" i="43"/>
  <c r="H167" i="43"/>
  <c r="Y167" i="43" s="1"/>
  <c r="E167" i="43"/>
  <c r="AA166" i="43"/>
  <c r="Y166" i="43"/>
  <c r="U166" i="43"/>
  <c r="T166" i="43"/>
  <c r="AC166" i="43" s="1"/>
  <c r="Q166" i="43"/>
  <c r="AB166" i="43" s="1"/>
  <c r="N166" i="43"/>
  <c r="K166" i="43"/>
  <c r="Z166" i="43" s="1"/>
  <c r="H166" i="43"/>
  <c r="E166" i="43"/>
  <c r="X166" i="43" s="1"/>
  <c r="AB165" i="43"/>
  <c r="Z165" i="43"/>
  <c r="X165" i="43"/>
  <c r="U165" i="43"/>
  <c r="T165" i="43"/>
  <c r="AC165" i="43" s="1"/>
  <c r="Q165" i="43"/>
  <c r="N165" i="43"/>
  <c r="AA165" i="43" s="1"/>
  <c r="K165" i="43"/>
  <c r="H165" i="43"/>
  <c r="Y165" i="43" s="1"/>
  <c r="E165" i="43"/>
  <c r="AA164" i="43"/>
  <c r="Y164" i="43"/>
  <c r="U164" i="43"/>
  <c r="T164" i="43"/>
  <c r="AC164" i="43" s="1"/>
  <c r="Q164" i="43"/>
  <c r="AB164" i="43" s="1"/>
  <c r="N164" i="43"/>
  <c r="K164" i="43"/>
  <c r="Z164" i="43" s="1"/>
  <c r="H164" i="43"/>
  <c r="E164" i="43"/>
  <c r="X164" i="43" s="1"/>
  <c r="Z163" i="43"/>
  <c r="X163" i="43"/>
  <c r="U163" i="43"/>
  <c r="T163" i="43"/>
  <c r="AC163" i="43" s="1"/>
  <c r="Q163" i="43"/>
  <c r="AB163" i="43" s="1"/>
  <c r="N163" i="43"/>
  <c r="AA163" i="43" s="1"/>
  <c r="K163" i="43"/>
  <c r="H163" i="43"/>
  <c r="Y163" i="43" s="1"/>
  <c r="E163" i="43"/>
  <c r="AA162" i="43"/>
  <c r="Y162" i="43"/>
  <c r="U162" i="43"/>
  <c r="T162" i="43"/>
  <c r="AC162" i="43" s="1"/>
  <c r="Q162" i="43"/>
  <c r="AB162" i="43" s="1"/>
  <c r="N162" i="43"/>
  <c r="K162" i="43"/>
  <c r="Z162" i="43" s="1"/>
  <c r="H162" i="43"/>
  <c r="E162" i="43"/>
  <c r="X162" i="43" s="1"/>
  <c r="AB161" i="43"/>
  <c r="Z161" i="43"/>
  <c r="X161" i="43"/>
  <c r="U161" i="43"/>
  <c r="T161" i="43"/>
  <c r="AC161" i="43" s="1"/>
  <c r="Q161" i="43"/>
  <c r="N161" i="43"/>
  <c r="AA161" i="43" s="1"/>
  <c r="K161" i="43"/>
  <c r="H161" i="43"/>
  <c r="Y161" i="43" s="1"/>
  <c r="E161" i="43"/>
  <c r="AA160" i="43"/>
  <c r="Y160" i="43"/>
  <c r="U160" i="43"/>
  <c r="T160" i="43"/>
  <c r="AC160" i="43" s="1"/>
  <c r="Q160" i="43"/>
  <c r="AB160" i="43" s="1"/>
  <c r="N160" i="43"/>
  <c r="K160" i="43"/>
  <c r="Z160" i="43" s="1"/>
  <c r="H160" i="43"/>
  <c r="E160" i="43"/>
  <c r="X160" i="43" s="1"/>
  <c r="Z159" i="43"/>
  <c r="X159" i="43"/>
  <c r="U159" i="43"/>
  <c r="T159" i="43"/>
  <c r="AC159" i="43" s="1"/>
  <c r="Q159" i="43"/>
  <c r="AB159" i="43" s="1"/>
  <c r="N159" i="43"/>
  <c r="AA159" i="43" s="1"/>
  <c r="K159" i="43"/>
  <c r="H159" i="43"/>
  <c r="Y159" i="43" s="1"/>
  <c r="E159" i="43"/>
  <c r="AA158" i="43"/>
  <c r="Y158" i="43"/>
  <c r="U158" i="43"/>
  <c r="T158" i="43"/>
  <c r="AC158" i="43" s="1"/>
  <c r="Q158" i="43"/>
  <c r="AB158" i="43" s="1"/>
  <c r="N158" i="43"/>
  <c r="K158" i="43"/>
  <c r="Z158" i="43" s="1"/>
  <c r="H158" i="43"/>
  <c r="E158" i="43"/>
  <c r="X158" i="43" s="1"/>
  <c r="AB157" i="43"/>
  <c r="Z157" i="43"/>
  <c r="X157" i="43"/>
  <c r="U157" i="43"/>
  <c r="T157" i="43"/>
  <c r="AC157" i="43" s="1"/>
  <c r="Q157" i="43"/>
  <c r="N157" i="43"/>
  <c r="AA157" i="43" s="1"/>
  <c r="K157" i="43"/>
  <c r="H157" i="43"/>
  <c r="Y157" i="43" s="1"/>
  <c r="E157" i="43"/>
  <c r="AA156" i="43"/>
  <c r="Y156" i="43"/>
  <c r="U156" i="43"/>
  <c r="T156" i="43"/>
  <c r="AC156" i="43" s="1"/>
  <c r="Q156" i="43"/>
  <c r="AB156" i="43" s="1"/>
  <c r="N156" i="43"/>
  <c r="K156" i="43"/>
  <c r="Z156" i="43" s="1"/>
  <c r="H156" i="43"/>
  <c r="E156" i="43"/>
  <c r="X156" i="43" s="1"/>
  <c r="Z155" i="43"/>
  <c r="X155" i="43"/>
  <c r="U155" i="43"/>
  <c r="T155" i="43"/>
  <c r="AC155" i="43" s="1"/>
  <c r="Q155" i="43"/>
  <c r="AB155" i="43" s="1"/>
  <c r="N155" i="43"/>
  <c r="AA155" i="43" s="1"/>
  <c r="K155" i="43"/>
  <c r="H155" i="43"/>
  <c r="Y155" i="43" s="1"/>
  <c r="E155" i="43"/>
  <c r="AA154" i="43"/>
  <c r="Y154" i="43"/>
  <c r="U154" i="43"/>
  <c r="T154" i="43"/>
  <c r="AC154" i="43" s="1"/>
  <c r="Q154" i="43"/>
  <c r="AB154" i="43" s="1"/>
  <c r="N154" i="43"/>
  <c r="K154" i="43"/>
  <c r="Z154" i="43" s="1"/>
  <c r="H154" i="43"/>
  <c r="E154" i="43"/>
  <c r="X154" i="43" s="1"/>
  <c r="AB153" i="43"/>
  <c r="Z153" i="43"/>
  <c r="X153" i="43"/>
  <c r="U153" i="43"/>
  <c r="T153" i="43"/>
  <c r="AC153" i="43" s="1"/>
  <c r="Q153" i="43"/>
  <c r="N153" i="43"/>
  <c r="AA153" i="43" s="1"/>
  <c r="K153" i="43"/>
  <c r="H153" i="43"/>
  <c r="Y153" i="43" s="1"/>
  <c r="E153" i="43"/>
  <c r="AA152" i="43"/>
  <c r="Y152" i="43"/>
  <c r="U152" i="43"/>
  <c r="T152" i="43"/>
  <c r="AC152" i="43" s="1"/>
  <c r="Q152" i="43"/>
  <c r="AB152" i="43" s="1"/>
  <c r="N152" i="43"/>
  <c r="K152" i="43"/>
  <c r="Z152" i="43" s="1"/>
  <c r="H152" i="43"/>
  <c r="E152" i="43"/>
  <c r="X152" i="43" s="1"/>
  <c r="Z151" i="43"/>
  <c r="X151" i="43"/>
  <c r="U151" i="43"/>
  <c r="T151" i="43"/>
  <c r="AC151" i="43" s="1"/>
  <c r="Q151" i="43"/>
  <c r="AB151" i="43" s="1"/>
  <c r="N151" i="43"/>
  <c r="AA151" i="43" s="1"/>
  <c r="K151" i="43"/>
  <c r="H151" i="43"/>
  <c r="Y151" i="43" s="1"/>
  <c r="E151" i="43"/>
  <c r="AA150" i="43"/>
  <c r="Y150" i="43"/>
  <c r="U150" i="43"/>
  <c r="T150" i="43"/>
  <c r="AC150" i="43" s="1"/>
  <c r="Q150" i="43"/>
  <c r="AB150" i="43" s="1"/>
  <c r="N150" i="43"/>
  <c r="K150" i="43"/>
  <c r="Z150" i="43" s="1"/>
  <c r="H150" i="43"/>
  <c r="E150" i="43"/>
  <c r="X150" i="43" s="1"/>
  <c r="AB149" i="43"/>
  <c r="Z149" i="43"/>
  <c r="X149" i="43"/>
  <c r="U149" i="43"/>
  <c r="T149" i="43"/>
  <c r="AC149" i="43" s="1"/>
  <c r="Q149" i="43"/>
  <c r="N149" i="43"/>
  <c r="AA149" i="43" s="1"/>
  <c r="K149" i="43"/>
  <c r="H149" i="43"/>
  <c r="Y149" i="43" s="1"/>
  <c r="E149" i="43"/>
  <c r="AA148" i="43"/>
  <c r="Y148" i="43"/>
  <c r="U148" i="43"/>
  <c r="T148" i="43"/>
  <c r="AC148" i="43" s="1"/>
  <c r="Q148" i="43"/>
  <c r="AB148" i="43" s="1"/>
  <c r="N148" i="43"/>
  <c r="K148" i="43"/>
  <c r="Z148" i="43" s="1"/>
  <c r="H148" i="43"/>
  <c r="E148" i="43"/>
  <c r="X148" i="43" s="1"/>
  <c r="Z147" i="43"/>
  <c r="X147" i="43"/>
  <c r="U147" i="43"/>
  <c r="T147" i="43"/>
  <c r="AC147" i="43" s="1"/>
  <c r="Q147" i="43"/>
  <c r="AB147" i="43" s="1"/>
  <c r="N147" i="43"/>
  <c r="AA147" i="43" s="1"/>
  <c r="K147" i="43"/>
  <c r="H147" i="43"/>
  <c r="Y147" i="43" s="1"/>
  <c r="E147" i="43"/>
  <c r="AA146" i="43"/>
  <c r="Y146" i="43"/>
  <c r="U146" i="43"/>
  <c r="T146" i="43"/>
  <c r="AC146" i="43" s="1"/>
  <c r="Q146" i="43"/>
  <c r="AB146" i="43" s="1"/>
  <c r="N146" i="43"/>
  <c r="K146" i="43"/>
  <c r="Z146" i="43" s="1"/>
  <c r="H146" i="43"/>
  <c r="E146" i="43"/>
  <c r="X146" i="43" s="1"/>
  <c r="AB145" i="43"/>
  <c r="Z145" i="43"/>
  <c r="X145" i="43"/>
  <c r="U145" i="43"/>
  <c r="T145" i="43"/>
  <c r="AC145" i="43" s="1"/>
  <c r="Q145" i="43"/>
  <c r="N145" i="43"/>
  <c r="AA145" i="43" s="1"/>
  <c r="K145" i="43"/>
  <c r="H145" i="43"/>
  <c r="Y145" i="43" s="1"/>
  <c r="E145" i="43"/>
  <c r="AA144" i="43"/>
  <c r="Y144" i="43"/>
  <c r="U144" i="43"/>
  <c r="T144" i="43"/>
  <c r="AC144" i="43" s="1"/>
  <c r="Q144" i="43"/>
  <c r="AB144" i="43" s="1"/>
  <c r="N144" i="43"/>
  <c r="K144" i="43"/>
  <c r="Z144" i="43" s="1"/>
  <c r="H144" i="43"/>
  <c r="E144" i="43"/>
  <c r="X144" i="43" s="1"/>
  <c r="Z143" i="43"/>
  <c r="X143" i="43"/>
  <c r="U143" i="43"/>
  <c r="T143" i="43"/>
  <c r="AC143" i="43" s="1"/>
  <c r="Q143" i="43"/>
  <c r="AB143" i="43" s="1"/>
  <c r="N143" i="43"/>
  <c r="AA143" i="43" s="1"/>
  <c r="K143" i="43"/>
  <c r="H143" i="43"/>
  <c r="Y143" i="43" s="1"/>
  <c r="E143" i="43"/>
  <c r="AA142" i="43"/>
  <c r="Y142" i="43"/>
  <c r="U142" i="43"/>
  <c r="T142" i="43"/>
  <c r="AC142" i="43" s="1"/>
  <c r="Q142" i="43"/>
  <c r="AB142" i="43" s="1"/>
  <c r="N142" i="43"/>
  <c r="K142" i="43"/>
  <c r="Z142" i="43" s="1"/>
  <c r="H142" i="43"/>
  <c r="E142" i="43"/>
  <c r="X142" i="43" s="1"/>
  <c r="AB141" i="43"/>
  <c r="Z141" i="43"/>
  <c r="X141" i="43"/>
  <c r="U141" i="43"/>
  <c r="T141" i="43"/>
  <c r="AC141" i="43" s="1"/>
  <c r="Q141" i="43"/>
  <c r="N141" i="43"/>
  <c r="AA141" i="43" s="1"/>
  <c r="K141" i="43"/>
  <c r="H141" i="43"/>
  <c r="Y141" i="43" s="1"/>
  <c r="E141" i="43"/>
  <c r="AA140" i="43"/>
  <c r="Y140" i="43"/>
  <c r="U140" i="43"/>
  <c r="T140" i="43"/>
  <c r="AC140" i="43" s="1"/>
  <c r="Q140" i="43"/>
  <c r="AB140" i="43" s="1"/>
  <c r="N140" i="43"/>
  <c r="K140" i="43"/>
  <c r="Z140" i="43" s="1"/>
  <c r="H140" i="43"/>
  <c r="E140" i="43"/>
  <c r="X140" i="43" s="1"/>
  <c r="Z139" i="43"/>
  <c r="X139" i="43"/>
  <c r="U139" i="43"/>
  <c r="T139" i="43"/>
  <c r="AC139" i="43" s="1"/>
  <c r="Q139" i="43"/>
  <c r="AB139" i="43" s="1"/>
  <c r="N139" i="43"/>
  <c r="AA139" i="43" s="1"/>
  <c r="K139" i="43"/>
  <c r="H139" i="43"/>
  <c r="Y139" i="43" s="1"/>
  <c r="E139" i="43"/>
  <c r="AA138" i="43"/>
  <c r="Y138" i="43"/>
  <c r="U138" i="43"/>
  <c r="T138" i="43"/>
  <c r="AC138" i="43" s="1"/>
  <c r="Q138" i="43"/>
  <c r="AB138" i="43" s="1"/>
  <c r="N138" i="43"/>
  <c r="K138" i="43"/>
  <c r="Z138" i="43" s="1"/>
  <c r="H138" i="43"/>
  <c r="E138" i="43"/>
  <c r="X138" i="43" s="1"/>
  <c r="AB137" i="43"/>
  <c r="Z137" i="43"/>
  <c r="X137" i="43"/>
  <c r="U137" i="43"/>
  <c r="T137" i="43"/>
  <c r="AC137" i="43" s="1"/>
  <c r="Q137" i="43"/>
  <c r="N137" i="43"/>
  <c r="AA137" i="43" s="1"/>
  <c r="K137" i="43"/>
  <c r="H137" i="43"/>
  <c r="Y137" i="43" s="1"/>
  <c r="E137" i="43"/>
  <c r="AA136" i="43"/>
  <c r="Y136" i="43"/>
  <c r="U136" i="43"/>
  <c r="T136" i="43"/>
  <c r="AC136" i="43" s="1"/>
  <c r="Q136" i="43"/>
  <c r="AB136" i="43" s="1"/>
  <c r="N136" i="43"/>
  <c r="K136" i="43"/>
  <c r="Z136" i="43" s="1"/>
  <c r="H136" i="43"/>
  <c r="E136" i="43"/>
  <c r="X136" i="43" s="1"/>
  <c r="Z135" i="43"/>
  <c r="X135" i="43"/>
  <c r="U135" i="43"/>
  <c r="T135" i="43"/>
  <c r="AC135" i="43" s="1"/>
  <c r="Q135" i="43"/>
  <c r="AB135" i="43" s="1"/>
  <c r="N135" i="43"/>
  <c r="AA135" i="43" s="1"/>
  <c r="K135" i="43"/>
  <c r="H135" i="43"/>
  <c r="Y135" i="43" s="1"/>
  <c r="E135" i="43"/>
  <c r="AA134" i="43"/>
  <c r="Y134" i="43"/>
  <c r="U134" i="43"/>
  <c r="T134" i="43"/>
  <c r="AC134" i="43" s="1"/>
  <c r="Q134" i="43"/>
  <c r="AB134" i="43" s="1"/>
  <c r="N134" i="43"/>
  <c r="K134" i="43"/>
  <c r="Z134" i="43" s="1"/>
  <c r="H134" i="43"/>
  <c r="E134" i="43"/>
  <c r="X134" i="43" s="1"/>
  <c r="AB133" i="43"/>
  <c r="Z133" i="43"/>
  <c r="X133" i="43"/>
  <c r="U133" i="43"/>
  <c r="T133" i="43"/>
  <c r="AC133" i="43" s="1"/>
  <c r="Q133" i="43"/>
  <c r="N133" i="43"/>
  <c r="AA133" i="43" s="1"/>
  <c r="K133" i="43"/>
  <c r="H133" i="43"/>
  <c r="Y133" i="43" s="1"/>
  <c r="E133" i="43"/>
  <c r="AA132" i="43"/>
  <c r="Y132" i="43"/>
  <c r="U132" i="43"/>
  <c r="T132" i="43"/>
  <c r="AC132" i="43" s="1"/>
  <c r="Q132" i="43"/>
  <c r="AB132" i="43" s="1"/>
  <c r="N132" i="43"/>
  <c r="K132" i="43"/>
  <c r="Z132" i="43" s="1"/>
  <c r="H132" i="43"/>
  <c r="E132" i="43"/>
  <c r="X132" i="43" s="1"/>
  <c r="Z131" i="43"/>
  <c r="X131" i="43"/>
  <c r="U131" i="43"/>
  <c r="T131" i="43"/>
  <c r="AC131" i="43" s="1"/>
  <c r="Q131" i="43"/>
  <c r="AB131" i="43" s="1"/>
  <c r="N131" i="43"/>
  <c r="AA131" i="43" s="1"/>
  <c r="K131" i="43"/>
  <c r="H131" i="43"/>
  <c r="Y131" i="43" s="1"/>
  <c r="E131" i="43"/>
  <c r="AA130" i="43"/>
  <c r="Y130" i="43"/>
  <c r="U130" i="43"/>
  <c r="T130" i="43"/>
  <c r="AC130" i="43" s="1"/>
  <c r="Q130" i="43"/>
  <c r="AB130" i="43" s="1"/>
  <c r="N130" i="43"/>
  <c r="K130" i="43"/>
  <c r="Z130" i="43" s="1"/>
  <c r="H130" i="43"/>
  <c r="E130" i="43"/>
  <c r="X130" i="43" s="1"/>
  <c r="AB129" i="43"/>
  <c r="Z129" i="43"/>
  <c r="X129" i="43"/>
  <c r="U129" i="43"/>
  <c r="T129" i="43"/>
  <c r="AC129" i="43" s="1"/>
  <c r="Q129" i="43"/>
  <c r="N129" i="43"/>
  <c r="AA129" i="43" s="1"/>
  <c r="K129" i="43"/>
  <c r="H129" i="43"/>
  <c r="Y129" i="43" s="1"/>
  <c r="E129" i="43"/>
  <c r="AA128" i="43"/>
  <c r="Y128" i="43"/>
  <c r="U128" i="43"/>
  <c r="T128" i="43"/>
  <c r="AC128" i="43" s="1"/>
  <c r="Q128" i="43"/>
  <c r="AB128" i="43" s="1"/>
  <c r="N128" i="43"/>
  <c r="K128" i="43"/>
  <c r="Z128" i="43" s="1"/>
  <c r="H128" i="43"/>
  <c r="E128" i="43"/>
  <c r="X128" i="43" s="1"/>
  <c r="Z127" i="43"/>
  <c r="X127" i="43"/>
  <c r="U127" i="43"/>
  <c r="T127" i="43"/>
  <c r="AC127" i="43" s="1"/>
  <c r="Q127" i="43"/>
  <c r="AB127" i="43" s="1"/>
  <c r="N127" i="43"/>
  <c r="AA127" i="43" s="1"/>
  <c r="K127" i="43"/>
  <c r="H127" i="43"/>
  <c r="Y127" i="43" s="1"/>
  <c r="E127" i="43"/>
  <c r="AA126" i="43"/>
  <c r="Y126" i="43"/>
  <c r="U126" i="43"/>
  <c r="T126" i="43"/>
  <c r="AC126" i="43" s="1"/>
  <c r="Q126" i="43"/>
  <c r="AB126" i="43" s="1"/>
  <c r="N126" i="43"/>
  <c r="K126" i="43"/>
  <c r="Z126" i="43" s="1"/>
  <c r="H126" i="43"/>
  <c r="E126" i="43"/>
  <c r="X126" i="43" s="1"/>
  <c r="AB125" i="43"/>
  <c r="Z125" i="43"/>
  <c r="X125" i="43"/>
  <c r="U125" i="43"/>
  <c r="T125" i="43"/>
  <c r="AC125" i="43" s="1"/>
  <c r="Q125" i="43"/>
  <c r="N125" i="43"/>
  <c r="AA125" i="43" s="1"/>
  <c r="K125" i="43"/>
  <c r="H125" i="43"/>
  <c r="Y125" i="43" s="1"/>
  <c r="E125" i="43"/>
  <c r="AA124" i="43"/>
  <c r="Y124" i="43"/>
  <c r="U124" i="43"/>
  <c r="T124" i="43"/>
  <c r="AC124" i="43" s="1"/>
  <c r="Q124" i="43"/>
  <c r="AB124" i="43" s="1"/>
  <c r="N124" i="43"/>
  <c r="K124" i="43"/>
  <c r="Z124" i="43" s="1"/>
  <c r="H124" i="43"/>
  <c r="E124" i="43"/>
  <c r="X124" i="43" s="1"/>
  <c r="Z123" i="43"/>
  <c r="X123" i="43"/>
  <c r="U123" i="43"/>
  <c r="T123" i="43"/>
  <c r="AC123" i="43" s="1"/>
  <c r="Q123" i="43"/>
  <c r="AB123" i="43" s="1"/>
  <c r="N123" i="43"/>
  <c r="AA123" i="43" s="1"/>
  <c r="K123" i="43"/>
  <c r="H123" i="43"/>
  <c r="Y123" i="43" s="1"/>
  <c r="E123" i="43"/>
  <c r="AA122" i="43"/>
  <c r="Y122" i="43"/>
  <c r="U122" i="43"/>
  <c r="T122" i="43"/>
  <c r="AC122" i="43" s="1"/>
  <c r="Q122" i="43"/>
  <c r="AB122" i="43" s="1"/>
  <c r="N122" i="43"/>
  <c r="K122" i="43"/>
  <c r="Z122" i="43" s="1"/>
  <c r="H122" i="43"/>
  <c r="E122" i="43"/>
  <c r="X122" i="43" s="1"/>
  <c r="AB121" i="43"/>
  <c r="Z121" i="43"/>
  <c r="X121" i="43"/>
  <c r="U121" i="43"/>
  <c r="T121" i="43"/>
  <c r="AC121" i="43" s="1"/>
  <c r="Q121" i="43"/>
  <c r="N121" i="43"/>
  <c r="AA121" i="43" s="1"/>
  <c r="K121" i="43"/>
  <c r="H121" i="43"/>
  <c r="Y121" i="43" s="1"/>
  <c r="E121" i="43"/>
  <c r="AA120" i="43"/>
  <c r="Y120" i="43"/>
  <c r="U120" i="43"/>
  <c r="T120" i="43"/>
  <c r="AC120" i="43" s="1"/>
  <c r="Q120" i="43"/>
  <c r="AB120" i="43" s="1"/>
  <c r="N120" i="43"/>
  <c r="K120" i="43"/>
  <c r="Z120" i="43" s="1"/>
  <c r="H120" i="43"/>
  <c r="E120" i="43"/>
  <c r="X120" i="43" s="1"/>
  <c r="Z119" i="43"/>
  <c r="X119" i="43"/>
  <c r="U119" i="43"/>
  <c r="T119" i="43"/>
  <c r="AC119" i="43" s="1"/>
  <c r="Q119" i="43"/>
  <c r="AB119" i="43" s="1"/>
  <c r="N119" i="43"/>
  <c r="AA119" i="43" s="1"/>
  <c r="K119" i="43"/>
  <c r="H119" i="43"/>
  <c r="Y119" i="43" s="1"/>
  <c r="E119" i="43"/>
  <c r="AA118" i="43"/>
  <c r="Y118" i="43"/>
  <c r="U118" i="43"/>
  <c r="T118" i="43"/>
  <c r="AC118" i="43" s="1"/>
  <c r="Q118" i="43"/>
  <c r="AB118" i="43" s="1"/>
  <c r="N118" i="43"/>
  <c r="K118" i="43"/>
  <c r="Z118" i="43" s="1"/>
  <c r="H118" i="43"/>
  <c r="E118" i="43"/>
  <c r="X118" i="43" s="1"/>
  <c r="AB117" i="43"/>
  <c r="Z117" i="43"/>
  <c r="X117" i="43"/>
  <c r="U117" i="43"/>
  <c r="T117" i="43"/>
  <c r="AC117" i="43" s="1"/>
  <c r="Q117" i="43"/>
  <c r="N117" i="43"/>
  <c r="AA117" i="43" s="1"/>
  <c r="K117" i="43"/>
  <c r="H117" i="43"/>
  <c r="Y117" i="43" s="1"/>
  <c r="E117" i="43"/>
  <c r="AA116" i="43"/>
  <c r="Y116" i="43"/>
  <c r="U116" i="43"/>
  <c r="T116" i="43"/>
  <c r="AC116" i="43" s="1"/>
  <c r="Q116" i="43"/>
  <c r="AB116" i="43" s="1"/>
  <c r="N116" i="43"/>
  <c r="K116" i="43"/>
  <c r="Z116" i="43" s="1"/>
  <c r="H116" i="43"/>
  <c r="E116" i="43"/>
  <c r="X116" i="43" s="1"/>
  <c r="Z115" i="43"/>
  <c r="X115" i="43"/>
  <c r="U115" i="43"/>
  <c r="T115" i="43"/>
  <c r="AC115" i="43" s="1"/>
  <c r="Q115" i="43"/>
  <c r="AB115" i="43" s="1"/>
  <c r="N115" i="43"/>
  <c r="AA115" i="43" s="1"/>
  <c r="K115" i="43"/>
  <c r="H115" i="43"/>
  <c r="Y115" i="43" s="1"/>
  <c r="E115" i="43"/>
  <c r="AA114" i="43"/>
  <c r="Z114" i="43"/>
  <c r="X114" i="43"/>
  <c r="U114" i="43"/>
  <c r="T114" i="43"/>
  <c r="AC114" i="43" s="1"/>
  <c r="Q114" i="43"/>
  <c r="AB114" i="43" s="1"/>
  <c r="N114" i="43"/>
  <c r="K114" i="43"/>
  <c r="H114" i="43"/>
  <c r="Y114" i="43" s="1"/>
  <c r="E114" i="43"/>
  <c r="AC113" i="43"/>
  <c r="AA113" i="43"/>
  <c r="Y113" i="43"/>
  <c r="X113" i="43"/>
  <c r="U113" i="43"/>
  <c r="T113" i="43"/>
  <c r="Q113" i="43"/>
  <c r="AB113" i="43" s="1"/>
  <c r="N113" i="43"/>
  <c r="K113" i="43"/>
  <c r="Z113" i="43" s="1"/>
  <c r="H113" i="43"/>
  <c r="E113" i="43"/>
  <c r="AC112" i="43"/>
  <c r="Z112" i="43"/>
  <c r="Y112" i="43"/>
  <c r="X112" i="43"/>
  <c r="U112" i="43"/>
  <c r="T112" i="43"/>
  <c r="Q112" i="43"/>
  <c r="AB112" i="43" s="1"/>
  <c r="N112" i="43"/>
  <c r="AA112" i="43" s="1"/>
  <c r="K112" i="43"/>
  <c r="H112" i="43"/>
  <c r="E112" i="43"/>
  <c r="AC111" i="43"/>
  <c r="AA111" i="43"/>
  <c r="Z111" i="43"/>
  <c r="Y111" i="43"/>
  <c r="U111" i="43"/>
  <c r="T111" i="43"/>
  <c r="Q111" i="43"/>
  <c r="AB111" i="43" s="1"/>
  <c r="N111" i="43"/>
  <c r="K111" i="43"/>
  <c r="H111" i="43"/>
  <c r="E111" i="43"/>
  <c r="X111" i="43" s="1"/>
  <c r="AB110" i="43"/>
  <c r="AA110" i="43"/>
  <c r="Z110" i="43"/>
  <c r="X110" i="43"/>
  <c r="U110" i="43"/>
  <c r="T110" i="43"/>
  <c r="AC110" i="43" s="1"/>
  <c r="Q110" i="43"/>
  <c r="N110" i="43"/>
  <c r="K110" i="43"/>
  <c r="H110" i="43"/>
  <c r="Y110" i="43" s="1"/>
  <c r="E110" i="43"/>
  <c r="AB109" i="43"/>
  <c r="AA109" i="43"/>
  <c r="Y109" i="43"/>
  <c r="X109" i="43"/>
  <c r="U109" i="43"/>
  <c r="T109" i="43"/>
  <c r="AC109" i="43" s="1"/>
  <c r="Q109" i="43"/>
  <c r="N109" i="43"/>
  <c r="K109" i="43"/>
  <c r="Z109" i="43" s="1"/>
  <c r="H109" i="43"/>
  <c r="E109" i="43"/>
  <c r="Z108" i="43"/>
  <c r="Y108" i="43"/>
  <c r="X108" i="43"/>
  <c r="U108" i="43"/>
  <c r="T108" i="43"/>
  <c r="AC108" i="43" s="1"/>
  <c r="Q108" i="43"/>
  <c r="AB108" i="43" s="1"/>
  <c r="N108" i="43"/>
  <c r="AA108" i="43" s="1"/>
  <c r="K108" i="43"/>
  <c r="H108" i="43"/>
  <c r="E108" i="43"/>
  <c r="AC107" i="43"/>
  <c r="AA107" i="43"/>
  <c r="Z107" i="43"/>
  <c r="Y107" i="43"/>
  <c r="U107" i="43"/>
  <c r="T107" i="43"/>
  <c r="Q107" i="43"/>
  <c r="AB107" i="43" s="1"/>
  <c r="N107" i="43"/>
  <c r="K107" i="43"/>
  <c r="H107" i="43"/>
  <c r="E107" i="43"/>
  <c r="X107" i="43" s="1"/>
  <c r="AB106" i="43"/>
  <c r="AA106" i="43"/>
  <c r="Z106" i="43"/>
  <c r="X106" i="43"/>
  <c r="U106" i="43"/>
  <c r="T106" i="43"/>
  <c r="AC106" i="43" s="1"/>
  <c r="Q106" i="43"/>
  <c r="N106" i="43"/>
  <c r="K106" i="43"/>
  <c r="H106" i="43"/>
  <c r="Y106" i="43" s="1"/>
  <c r="E106" i="43"/>
  <c r="AC105" i="43"/>
  <c r="AB105" i="43"/>
  <c r="AA105" i="43"/>
  <c r="Y105" i="43"/>
  <c r="X105" i="43"/>
  <c r="U105" i="43"/>
  <c r="T105" i="43"/>
  <c r="Q105" i="43"/>
  <c r="N105" i="43"/>
  <c r="K105" i="43"/>
  <c r="Z105" i="43" s="1"/>
  <c r="H105" i="43"/>
  <c r="E105" i="43"/>
  <c r="AC104" i="43"/>
  <c r="AB104" i="43"/>
  <c r="Z104" i="43"/>
  <c r="Y104" i="43"/>
  <c r="X104" i="43"/>
  <c r="U104" i="43"/>
  <c r="T104" i="43"/>
  <c r="Q104" i="43"/>
  <c r="N104" i="43"/>
  <c r="AA104" i="43" s="1"/>
  <c r="K104" i="43"/>
  <c r="H104" i="43"/>
  <c r="E104" i="43"/>
  <c r="AC103" i="43"/>
  <c r="AA103" i="43"/>
  <c r="Z103" i="43"/>
  <c r="Y103" i="43"/>
  <c r="U103" i="43"/>
  <c r="T103" i="43"/>
  <c r="Q103" i="43"/>
  <c r="AB103" i="43" s="1"/>
  <c r="N103" i="43"/>
  <c r="K103" i="43"/>
  <c r="H103" i="43"/>
  <c r="E103" i="43"/>
  <c r="X103" i="43" s="1"/>
  <c r="AA102" i="43"/>
  <c r="Z102" i="43"/>
  <c r="X102" i="43"/>
  <c r="U102" i="43"/>
  <c r="T102" i="43"/>
  <c r="AC102" i="43" s="1"/>
  <c r="Q102" i="43"/>
  <c r="AB102" i="43" s="1"/>
  <c r="N102" i="43"/>
  <c r="K102" i="43"/>
  <c r="H102" i="43"/>
  <c r="Y102" i="43" s="1"/>
  <c r="E102" i="43"/>
  <c r="AA101" i="43"/>
  <c r="Y101" i="43"/>
  <c r="X101" i="43"/>
  <c r="U101" i="43"/>
  <c r="T101" i="43"/>
  <c r="AC101" i="43" s="1"/>
  <c r="Q101" i="43"/>
  <c r="AB101" i="43" s="1"/>
  <c r="N101" i="43"/>
  <c r="K101" i="43"/>
  <c r="Z101" i="43" s="1"/>
  <c r="H101" i="43"/>
  <c r="E101" i="43"/>
  <c r="AB100" i="43"/>
  <c r="Z100" i="43"/>
  <c r="Y100" i="43"/>
  <c r="X100" i="43"/>
  <c r="U100" i="43"/>
  <c r="T100" i="43"/>
  <c r="AC100" i="43" s="1"/>
  <c r="Q100" i="43"/>
  <c r="N100" i="43"/>
  <c r="AA100" i="43" s="1"/>
  <c r="K100" i="43"/>
  <c r="H100" i="43"/>
  <c r="E100" i="43"/>
  <c r="AC99" i="43"/>
  <c r="AA99" i="43"/>
  <c r="Z99" i="43"/>
  <c r="Y99" i="43"/>
  <c r="U99" i="43"/>
  <c r="T99" i="43"/>
  <c r="Q99" i="43"/>
  <c r="AB99" i="43" s="1"/>
  <c r="N99" i="43"/>
  <c r="K99" i="43"/>
  <c r="H99" i="43"/>
  <c r="E99" i="43"/>
  <c r="X99" i="43" s="1"/>
  <c r="AA98" i="43"/>
  <c r="Z98" i="43"/>
  <c r="X98" i="43"/>
  <c r="U98" i="43"/>
  <c r="T98" i="43"/>
  <c r="AC98" i="43" s="1"/>
  <c r="Q98" i="43"/>
  <c r="AB98" i="43" s="1"/>
  <c r="N98" i="43"/>
  <c r="K98" i="43"/>
  <c r="H98" i="43"/>
  <c r="Y98" i="43" s="1"/>
  <c r="E98" i="43"/>
  <c r="AC97" i="43"/>
  <c r="AA97" i="43"/>
  <c r="Y97" i="43"/>
  <c r="X97" i="43"/>
  <c r="U97" i="43"/>
  <c r="T97" i="43"/>
  <c r="Q97" i="43"/>
  <c r="AB97" i="43" s="1"/>
  <c r="N97" i="43"/>
  <c r="K97" i="43"/>
  <c r="Z97" i="43" s="1"/>
  <c r="H97" i="43"/>
  <c r="E97" i="43"/>
  <c r="AC96" i="43"/>
  <c r="Z96" i="43"/>
  <c r="Y96" i="43"/>
  <c r="X96" i="43"/>
  <c r="U96" i="43"/>
  <c r="T96" i="43"/>
  <c r="Q96" i="43"/>
  <c r="AB96" i="43" s="1"/>
  <c r="N96" i="43"/>
  <c r="AA96" i="43" s="1"/>
  <c r="K96" i="43"/>
  <c r="H96" i="43"/>
  <c r="E96" i="43"/>
  <c r="AA95" i="43"/>
  <c r="Z95" i="43"/>
  <c r="U95" i="43"/>
  <c r="T95" i="43"/>
  <c r="AC95" i="43" s="1"/>
  <c r="Q95" i="43"/>
  <c r="AB95" i="43" s="1"/>
  <c r="N95" i="43"/>
  <c r="K95" i="43"/>
  <c r="H95" i="43"/>
  <c r="Y95" i="43" s="1"/>
  <c r="E95" i="43"/>
  <c r="X95" i="43" s="1"/>
  <c r="AA94" i="43"/>
  <c r="Z94" i="43"/>
  <c r="X94" i="43"/>
  <c r="U94" i="43"/>
  <c r="T94" i="43"/>
  <c r="AC94" i="43" s="1"/>
  <c r="Q94" i="43"/>
  <c r="AB94" i="43" s="1"/>
  <c r="N94" i="43"/>
  <c r="K94" i="43"/>
  <c r="H94" i="43"/>
  <c r="Y94" i="43" s="1"/>
  <c r="E94" i="43"/>
  <c r="AA93" i="43"/>
  <c r="Y93" i="43"/>
  <c r="X93" i="43"/>
  <c r="U93" i="43"/>
  <c r="T93" i="43"/>
  <c r="AC93" i="43" s="1"/>
  <c r="Q93" i="43"/>
  <c r="AB93" i="43" s="1"/>
  <c r="N93" i="43"/>
  <c r="K93" i="43"/>
  <c r="Z93" i="43" s="1"/>
  <c r="H93" i="43"/>
  <c r="E93" i="43"/>
  <c r="Z92" i="43"/>
  <c r="Y92" i="43"/>
  <c r="X92" i="43"/>
  <c r="U92" i="43"/>
  <c r="T92" i="43"/>
  <c r="AC92" i="43" s="1"/>
  <c r="Q92" i="43"/>
  <c r="AB92" i="43" s="1"/>
  <c r="N92" i="43"/>
  <c r="AA92" i="43" s="1"/>
  <c r="K92" i="43"/>
  <c r="H92" i="43"/>
  <c r="E92" i="43"/>
  <c r="AC91" i="43"/>
  <c r="AA91" i="43"/>
  <c r="Z91" i="43"/>
  <c r="Y91" i="43"/>
  <c r="U91" i="43"/>
  <c r="T91" i="43"/>
  <c r="Q91" i="43"/>
  <c r="AB91" i="43" s="1"/>
  <c r="N91" i="43"/>
  <c r="K91" i="43"/>
  <c r="H91" i="43"/>
  <c r="E91" i="43"/>
  <c r="X91" i="43" s="1"/>
  <c r="AA90" i="43"/>
  <c r="X90" i="43"/>
  <c r="U90" i="43"/>
  <c r="T90" i="43"/>
  <c r="AC90" i="43" s="1"/>
  <c r="Q90" i="43"/>
  <c r="AB90" i="43" s="1"/>
  <c r="N90" i="43"/>
  <c r="K90" i="43"/>
  <c r="Z90" i="43" s="1"/>
  <c r="H90" i="43"/>
  <c r="Y90" i="43" s="1"/>
  <c r="E90" i="43"/>
  <c r="AB89" i="43"/>
  <c r="AA89" i="43"/>
  <c r="Y89" i="43"/>
  <c r="X89" i="43"/>
  <c r="U89" i="43"/>
  <c r="T89" i="43"/>
  <c r="AC89" i="43" s="1"/>
  <c r="Q89" i="43"/>
  <c r="N89" i="43"/>
  <c r="K89" i="43"/>
  <c r="Z89" i="43" s="1"/>
  <c r="H89" i="43"/>
  <c r="E89" i="43"/>
  <c r="AB88" i="43"/>
  <c r="Z88" i="43"/>
  <c r="X88" i="43"/>
  <c r="U88" i="43"/>
  <c r="T88" i="43"/>
  <c r="AC88" i="43" s="1"/>
  <c r="Q88" i="43"/>
  <c r="N88" i="43"/>
  <c r="AA88" i="43" s="1"/>
  <c r="K88" i="43"/>
  <c r="H88" i="43"/>
  <c r="Y88" i="43" s="1"/>
  <c r="E88" i="43"/>
  <c r="AA87" i="43"/>
  <c r="U87" i="43"/>
  <c r="T87" i="43"/>
  <c r="AC87" i="43" s="1"/>
  <c r="Q87" i="43"/>
  <c r="AB87" i="43" s="1"/>
  <c r="N87" i="43"/>
  <c r="K87" i="43"/>
  <c r="Z87" i="43" s="1"/>
  <c r="H87" i="43"/>
  <c r="Y87" i="43" s="1"/>
  <c r="E87" i="43"/>
  <c r="X87" i="43" s="1"/>
  <c r="AB86" i="43"/>
  <c r="Z86" i="43"/>
  <c r="X86" i="43"/>
  <c r="U86" i="43"/>
  <c r="T86" i="43"/>
  <c r="AC86" i="43" s="1"/>
  <c r="Q86" i="43"/>
  <c r="N86" i="43"/>
  <c r="AA86" i="43" s="1"/>
  <c r="K86" i="43"/>
  <c r="H86" i="43"/>
  <c r="Y86" i="43" s="1"/>
  <c r="E86" i="43"/>
  <c r="Y85" i="43"/>
  <c r="X85" i="43"/>
  <c r="U85" i="43"/>
  <c r="T85" i="43"/>
  <c r="AC85" i="43" s="1"/>
  <c r="Q85" i="43"/>
  <c r="AB85" i="43" s="1"/>
  <c r="N85" i="43"/>
  <c r="AA85" i="43" s="1"/>
  <c r="K85" i="43"/>
  <c r="Z85" i="43" s="1"/>
  <c r="H85" i="43"/>
  <c r="E85" i="43"/>
  <c r="Z84" i="43"/>
  <c r="X84" i="43"/>
  <c r="U84" i="43"/>
  <c r="T84" i="43"/>
  <c r="AC84" i="43" s="1"/>
  <c r="Q84" i="43"/>
  <c r="AB84" i="43" s="1"/>
  <c r="N84" i="43"/>
  <c r="AA84" i="43" s="1"/>
  <c r="K84" i="43"/>
  <c r="H84" i="43"/>
  <c r="Y84" i="43" s="1"/>
  <c r="E84" i="43"/>
  <c r="AA83" i="43"/>
  <c r="Y83" i="43"/>
  <c r="U83" i="43"/>
  <c r="T83" i="43"/>
  <c r="AC83" i="43" s="1"/>
  <c r="Q83" i="43"/>
  <c r="AB83" i="43" s="1"/>
  <c r="N83" i="43"/>
  <c r="K83" i="43"/>
  <c r="Z83" i="43" s="1"/>
  <c r="H83" i="43"/>
  <c r="E83" i="43"/>
  <c r="X83" i="43" s="1"/>
  <c r="AA82" i="43"/>
  <c r="X82" i="43"/>
  <c r="U82" i="43"/>
  <c r="T82" i="43"/>
  <c r="AC82" i="43" s="1"/>
  <c r="Q82" i="43"/>
  <c r="AB82" i="43" s="1"/>
  <c r="N82" i="43"/>
  <c r="K82" i="43"/>
  <c r="Z82" i="43" s="1"/>
  <c r="H82" i="43"/>
  <c r="Y82" i="43" s="1"/>
  <c r="E82" i="43"/>
  <c r="AB81" i="43"/>
  <c r="AA81" i="43"/>
  <c r="Y81" i="43"/>
  <c r="X81" i="43"/>
  <c r="U81" i="43"/>
  <c r="T81" i="43"/>
  <c r="AC81" i="43" s="1"/>
  <c r="Q81" i="43"/>
  <c r="N81" i="43"/>
  <c r="K81" i="43"/>
  <c r="Z81" i="43" s="1"/>
  <c r="H81" i="43"/>
  <c r="E81" i="43"/>
  <c r="AB80" i="43"/>
  <c r="Z80" i="43"/>
  <c r="X80" i="43"/>
  <c r="U80" i="43"/>
  <c r="T80" i="43"/>
  <c r="AC80" i="43" s="1"/>
  <c r="Q80" i="43"/>
  <c r="N80" i="43"/>
  <c r="AA80" i="43" s="1"/>
  <c r="K80" i="43"/>
  <c r="H80" i="43"/>
  <c r="Y80" i="43" s="1"/>
  <c r="E80" i="43"/>
  <c r="AA79" i="43"/>
  <c r="Z79" i="43"/>
  <c r="U79" i="43"/>
  <c r="T79" i="43"/>
  <c r="AC79" i="43" s="1"/>
  <c r="Q79" i="43"/>
  <c r="AB79" i="43" s="1"/>
  <c r="N79" i="43"/>
  <c r="K79" i="43"/>
  <c r="H79" i="43"/>
  <c r="Y79" i="43" s="1"/>
  <c r="E79" i="43"/>
  <c r="X79" i="43" s="1"/>
  <c r="Z78" i="43"/>
  <c r="X78" i="43"/>
  <c r="U78" i="43"/>
  <c r="T78" i="43"/>
  <c r="AC78" i="43" s="1"/>
  <c r="Q78" i="43"/>
  <c r="AB78" i="43" s="1"/>
  <c r="N78" i="43"/>
  <c r="AA78" i="43" s="1"/>
  <c r="K78" i="43"/>
  <c r="H78" i="43"/>
  <c r="Y78" i="43" s="1"/>
  <c r="E78" i="43"/>
  <c r="Y77" i="43"/>
  <c r="X77" i="43"/>
  <c r="U77" i="43"/>
  <c r="T77" i="43"/>
  <c r="AC77" i="43" s="1"/>
  <c r="Q77" i="43"/>
  <c r="AB77" i="43" s="1"/>
  <c r="N77" i="43"/>
  <c r="AA77" i="43" s="1"/>
  <c r="K77" i="43"/>
  <c r="Z77" i="43" s="1"/>
  <c r="H77" i="43"/>
  <c r="E77" i="43"/>
  <c r="Z76" i="43"/>
  <c r="X76" i="43"/>
  <c r="U76" i="43"/>
  <c r="T76" i="43"/>
  <c r="AC76" i="43" s="1"/>
  <c r="Q76" i="43"/>
  <c r="AB76" i="43" s="1"/>
  <c r="N76" i="43"/>
  <c r="AA76" i="43" s="1"/>
  <c r="K76" i="43"/>
  <c r="H76" i="43"/>
  <c r="Y76" i="43" s="1"/>
  <c r="E76" i="43"/>
  <c r="AA75" i="43"/>
  <c r="Y75" i="43"/>
  <c r="U75" i="43"/>
  <c r="T75" i="43"/>
  <c r="AC75" i="43" s="1"/>
  <c r="Q75" i="43"/>
  <c r="AB75" i="43" s="1"/>
  <c r="N75" i="43"/>
  <c r="K75" i="43"/>
  <c r="Z75" i="43" s="1"/>
  <c r="H75" i="43"/>
  <c r="E75" i="43"/>
  <c r="X75" i="43" s="1"/>
  <c r="AB74" i="43"/>
  <c r="AA74" i="43"/>
  <c r="X74" i="43"/>
  <c r="U74" i="43"/>
  <c r="T74" i="43"/>
  <c r="AC74" i="43" s="1"/>
  <c r="Q74" i="43"/>
  <c r="N74" i="43"/>
  <c r="K74" i="43"/>
  <c r="Z74" i="43" s="1"/>
  <c r="H74" i="43"/>
  <c r="Y74" i="43" s="1"/>
  <c r="E74" i="43"/>
  <c r="AC73" i="43"/>
  <c r="AA73" i="43"/>
  <c r="Y73" i="43"/>
  <c r="X73" i="43"/>
  <c r="U73" i="43"/>
  <c r="T73" i="43"/>
  <c r="Q73" i="43"/>
  <c r="AB73" i="43" s="1"/>
  <c r="N73" i="43"/>
  <c r="K73" i="43"/>
  <c r="Z73" i="43" s="1"/>
  <c r="H73" i="43"/>
  <c r="E73" i="43"/>
  <c r="AB72" i="43"/>
  <c r="Z72" i="43"/>
  <c r="X72" i="43"/>
  <c r="U72" i="43"/>
  <c r="T72" i="43"/>
  <c r="AC72" i="43" s="1"/>
  <c r="Q72" i="43"/>
  <c r="N72" i="43"/>
  <c r="AA72" i="43" s="1"/>
  <c r="K72" i="43"/>
  <c r="H72" i="43"/>
  <c r="Y72" i="43" s="1"/>
  <c r="E72" i="43"/>
  <c r="AA71" i="43"/>
  <c r="Z71" i="43"/>
  <c r="U71" i="43"/>
  <c r="T71" i="43"/>
  <c r="AC71" i="43" s="1"/>
  <c r="Q71" i="43"/>
  <c r="AB71" i="43" s="1"/>
  <c r="N71" i="43"/>
  <c r="K71" i="43"/>
  <c r="H71" i="43"/>
  <c r="Y71" i="43" s="1"/>
  <c r="E71" i="43"/>
  <c r="X71" i="43" s="1"/>
  <c r="Z70" i="43"/>
  <c r="X70" i="43"/>
  <c r="U70" i="43"/>
  <c r="T70" i="43"/>
  <c r="AC70" i="43" s="1"/>
  <c r="Q70" i="43"/>
  <c r="AB70" i="43" s="1"/>
  <c r="N70" i="43"/>
  <c r="AA70" i="43" s="1"/>
  <c r="K70" i="43"/>
  <c r="H70" i="43"/>
  <c r="Y70" i="43" s="1"/>
  <c r="E70" i="43"/>
  <c r="Y69" i="43"/>
  <c r="X69" i="43"/>
  <c r="U69" i="43"/>
  <c r="T69" i="43"/>
  <c r="AC69" i="43" s="1"/>
  <c r="Q69" i="43"/>
  <c r="AB69" i="43" s="1"/>
  <c r="N69" i="43"/>
  <c r="AA69" i="43" s="1"/>
  <c r="K69" i="43"/>
  <c r="Z69" i="43" s="1"/>
  <c r="H69" i="43"/>
  <c r="E69" i="43"/>
  <c r="Z68" i="43"/>
  <c r="X68" i="43"/>
  <c r="U68" i="43"/>
  <c r="T68" i="43"/>
  <c r="AC68" i="43" s="1"/>
  <c r="Q68" i="43"/>
  <c r="AB68" i="43" s="1"/>
  <c r="N68" i="43"/>
  <c r="AA68" i="43" s="1"/>
  <c r="K68" i="43"/>
  <c r="H68" i="43"/>
  <c r="Y68" i="43" s="1"/>
  <c r="E68" i="43"/>
  <c r="AA67" i="43"/>
  <c r="Y67" i="43"/>
  <c r="U67" i="43"/>
  <c r="T67" i="43"/>
  <c r="AC67" i="43" s="1"/>
  <c r="Q67" i="43"/>
  <c r="AB67" i="43" s="1"/>
  <c r="N67" i="43"/>
  <c r="K67" i="43"/>
  <c r="Z67" i="43" s="1"/>
  <c r="H67" i="43"/>
  <c r="E67" i="43"/>
  <c r="X67" i="43" s="1"/>
  <c r="AB66" i="43"/>
  <c r="AA66" i="43"/>
  <c r="X66" i="43"/>
  <c r="U66" i="43"/>
  <c r="T66" i="43"/>
  <c r="AC66" i="43" s="1"/>
  <c r="Q66" i="43"/>
  <c r="N66" i="43"/>
  <c r="K66" i="43"/>
  <c r="Z66" i="43" s="1"/>
  <c r="H66" i="43"/>
  <c r="Y66" i="43" s="1"/>
  <c r="E66" i="43"/>
  <c r="AA65" i="43"/>
  <c r="Y65" i="43"/>
  <c r="X65" i="43"/>
  <c r="U65" i="43"/>
  <c r="T65" i="43"/>
  <c r="AC65" i="43" s="1"/>
  <c r="Q65" i="43"/>
  <c r="AB65" i="43" s="1"/>
  <c r="N65" i="43"/>
  <c r="K65" i="43"/>
  <c r="Z65" i="43" s="1"/>
  <c r="H65" i="43"/>
  <c r="E65" i="43"/>
  <c r="Z64" i="43"/>
  <c r="X64" i="43"/>
  <c r="U64" i="43"/>
  <c r="T64" i="43"/>
  <c r="AC64" i="43" s="1"/>
  <c r="Q64" i="43"/>
  <c r="AB64" i="43" s="1"/>
  <c r="N64" i="43"/>
  <c r="AA64" i="43" s="1"/>
  <c r="K64" i="43"/>
  <c r="H64" i="43"/>
  <c r="Y64" i="43" s="1"/>
  <c r="E64" i="43"/>
  <c r="AA63" i="43"/>
  <c r="Z63" i="43"/>
  <c r="U63" i="43"/>
  <c r="T63" i="43"/>
  <c r="AC63" i="43" s="1"/>
  <c r="Q63" i="43"/>
  <c r="AB63" i="43" s="1"/>
  <c r="N63" i="43"/>
  <c r="K63" i="43"/>
  <c r="H63" i="43"/>
  <c r="Y63" i="43" s="1"/>
  <c r="E63" i="43"/>
  <c r="X63" i="43" s="1"/>
  <c r="AB62" i="43"/>
  <c r="Z62" i="43"/>
  <c r="X62" i="43"/>
  <c r="U62" i="43"/>
  <c r="T62" i="43"/>
  <c r="AC62" i="43" s="1"/>
  <c r="Q62" i="43"/>
  <c r="N62" i="43"/>
  <c r="AA62" i="43" s="1"/>
  <c r="K62" i="43"/>
  <c r="H62" i="43"/>
  <c r="Y62" i="43" s="1"/>
  <c r="E62" i="43"/>
  <c r="Y61" i="43"/>
  <c r="X61" i="43"/>
  <c r="U61" i="43"/>
  <c r="T61" i="43"/>
  <c r="AC61" i="43" s="1"/>
  <c r="Q61" i="43"/>
  <c r="AB61" i="43" s="1"/>
  <c r="N61" i="43"/>
  <c r="AA61" i="43" s="1"/>
  <c r="K61" i="43"/>
  <c r="Z61" i="43" s="1"/>
  <c r="H61" i="43"/>
  <c r="E61" i="43"/>
  <c r="Z60" i="43"/>
  <c r="X60" i="43"/>
  <c r="U60" i="43"/>
  <c r="T60" i="43"/>
  <c r="AC60" i="43" s="1"/>
  <c r="Q60" i="43"/>
  <c r="AB60" i="43" s="1"/>
  <c r="N60" i="43"/>
  <c r="AA60" i="43" s="1"/>
  <c r="K60" i="43"/>
  <c r="H60" i="43"/>
  <c r="Y60" i="43" s="1"/>
  <c r="E60" i="43"/>
  <c r="AA59" i="43"/>
  <c r="Y59" i="43"/>
  <c r="U59" i="43"/>
  <c r="T59" i="43"/>
  <c r="AC59" i="43" s="1"/>
  <c r="Q59" i="43"/>
  <c r="AB59" i="43" s="1"/>
  <c r="N59" i="43"/>
  <c r="K59" i="43"/>
  <c r="Z59" i="43" s="1"/>
  <c r="H59" i="43"/>
  <c r="E59" i="43"/>
  <c r="X59" i="43" s="1"/>
  <c r="AA58" i="43"/>
  <c r="X58" i="43"/>
  <c r="U58" i="43"/>
  <c r="T58" i="43"/>
  <c r="AC58" i="43" s="1"/>
  <c r="Q58" i="43"/>
  <c r="AB58" i="43" s="1"/>
  <c r="N58" i="43"/>
  <c r="K58" i="43"/>
  <c r="Z58" i="43" s="1"/>
  <c r="H58" i="43"/>
  <c r="Y58" i="43" s="1"/>
  <c r="E58" i="43"/>
  <c r="AA57" i="43"/>
  <c r="Y57" i="43"/>
  <c r="U57" i="43"/>
  <c r="T57" i="43"/>
  <c r="AC57" i="43" s="1"/>
  <c r="Q57" i="43"/>
  <c r="AB57" i="43" s="1"/>
  <c r="N57" i="43"/>
  <c r="K57" i="43"/>
  <c r="Z57" i="43" s="1"/>
  <c r="H57" i="43"/>
  <c r="E57" i="43"/>
  <c r="X57" i="43" s="1"/>
  <c r="AB56" i="43"/>
  <c r="Z56" i="43"/>
  <c r="X56" i="43"/>
  <c r="U56" i="43"/>
  <c r="T56" i="43"/>
  <c r="AC56" i="43" s="1"/>
  <c r="Q56" i="43"/>
  <c r="N56" i="43"/>
  <c r="AA56" i="43" s="1"/>
  <c r="K56" i="43"/>
  <c r="H56" i="43"/>
  <c r="Y56" i="43" s="1"/>
  <c r="E56" i="43"/>
  <c r="AA55" i="43"/>
  <c r="Y55" i="43"/>
  <c r="U55" i="43"/>
  <c r="T55" i="43"/>
  <c r="AC55" i="43" s="1"/>
  <c r="Q55" i="43"/>
  <c r="AB55" i="43" s="1"/>
  <c r="N55" i="43"/>
  <c r="K55" i="43"/>
  <c r="Z55" i="43" s="1"/>
  <c r="H55" i="43"/>
  <c r="E55" i="43"/>
  <c r="X55" i="43" s="1"/>
  <c r="Z54" i="43"/>
  <c r="X54" i="43"/>
  <c r="U54" i="43"/>
  <c r="T54" i="43"/>
  <c r="AC54" i="43" s="1"/>
  <c r="Q54" i="43"/>
  <c r="AB54" i="43" s="1"/>
  <c r="N54" i="43"/>
  <c r="AA54" i="43" s="1"/>
  <c r="K54" i="43"/>
  <c r="H54" i="43"/>
  <c r="Y54" i="43" s="1"/>
  <c r="E54" i="43"/>
  <c r="AA53" i="43"/>
  <c r="Y53" i="43"/>
  <c r="U53" i="43"/>
  <c r="T53" i="43"/>
  <c r="AC53" i="43" s="1"/>
  <c r="Q53" i="43"/>
  <c r="AB53" i="43" s="1"/>
  <c r="N53" i="43"/>
  <c r="K53" i="43"/>
  <c r="Z53" i="43" s="1"/>
  <c r="H53" i="43"/>
  <c r="E53" i="43"/>
  <c r="X53" i="43" s="1"/>
  <c r="AB52" i="43"/>
  <c r="Z52" i="43"/>
  <c r="X52" i="43"/>
  <c r="U52" i="43"/>
  <c r="T52" i="43"/>
  <c r="AC52" i="43" s="1"/>
  <c r="Q52" i="43"/>
  <c r="N52" i="43"/>
  <c r="AA52" i="43" s="1"/>
  <c r="K52" i="43"/>
  <c r="H52" i="43"/>
  <c r="Y52" i="43" s="1"/>
  <c r="E52" i="43"/>
  <c r="AA51" i="43"/>
  <c r="Y51" i="43"/>
  <c r="U51" i="43"/>
  <c r="T51" i="43"/>
  <c r="AC51" i="43" s="1"/>
  <c r="Q51" i="43"/>
  <c r="AB51" i="43" s="1"/>
  <c r="N51" i="43"/>
  <c r="K51" i="43"/>
  <c r="Z51" i="43" s="1"/>
  <c r="H51" i="43"/>
  <c r="E51" i="43"/>
  <c r="X51" i="43" s="1"/>
  <c r="Z50" i="43"/>
  <c r="X50" i="43"/>
  <c r="U50" i="43"/>
  <c r="T50" i="43"/>
  <c r="AC50" i="43" s="1"/>
  <c r="Q50" i="43"/>
  <c r="AB50" i="43" s="1"/>
  <c r="N50" i="43"/>
  <c r="AA50" i="43" s="1"/>
  <c r="K50" i="43"/>
  <c r="H50" i="43"/>
  <c r="Y50" i="43" s="1"/>
  <c r="E50" i="43"/>
  <c r="AA49" i="43"/>
  <c r="Y49" i="43"/>
  <c r="U49" i="43"/>
  <c r="T49" i="43"/>
  <c r="AC49" i="43" s="1"/>
  <c r="Q49" i="43"/>
  <c r="AB49" i="43" s="1"/>
  <c r="N49" i="43"/>
  <c r="K49" i="43"/>
  <c r="Z49" i="43" s="1"/>
  <c r="H49" i="43"/>
  <c r="E49" i="43"/>
  <c r="X49" i="43" s="1"/>
  <c r="AB48" i="43"/>
  <c r="Z48" i="43"/>
  <c r="X48" i="43"/>
  <c r="U48" i="43"/>
  <c r="T48" i="43"/>
  <c r="AC48" i="43" s="1"/>
  <c r="Q48" i="43"/>
  <c r="N48" i="43"/>
  <c r="AA48" i="43" s="1"/>
  <c r="K48" i="43"/>
  <c r="H48" i="43"/>
  <c r="Y48" i="43" s="1"/>
  <c r="E48" i="43"/>
  <c r="AA47" i="43"/>
  <c r="Y47" i="43"/>
  <c r="U47" i="43"/>
  <c r="T47" i="43"/>
  <c r="AC47" i="43" s="1"/>
  <c r="Q47" i="43"/>
  <c r="AB47" i="43" s="1"/>
  <c r="N47" i="43"/>
  <c r="K47" i="43"/>
  <c r="Z47" i="43" s="1"/>
  <c r="H47" i="43"/>
  <c r="E47" i="43"/>
  <c r="X47" i="43" s="1"/>
  <c r="Z46" i="43"/>
  <c r="X46" i="43"/>
  <c r="U46" i="43"/>
  <c r="T46" i="43"/>
  <c r="AC46" i="43" s="1"/>
  <c r="Q46" i="43"/>
  <c r="AB46" i="43" s="1"/>
  <c r="N46" i="43"/>
  <c r="AA46" i="43" s="1"/>
  <c r="K46" i="43"/>
  <c r="H46" i="43"/>
  <c r="Y46" i="43" s="1"/>
  <c r="E46" i="43"/>
  <c r="AA45" i="43"/>
  <c r="Y45" i="43"/>
  <c r="U45" i="43"/>
  <c r="T45" i="43"/>
  <c r="AC45" i="43" s="1"/>
  <c r="Q45" i="43"/>
  <c r="AB45" i="43" s="1"/>
  <c r="N45" i="43"/>
  <c r="K45" i="43"/>
  <c r="Z45" i="43" s="1"/>
  <c r="H45" i="43"/>
  <c r="E45" i="43"/>
  <c r="X45" i="43" s="1"/>
  <c r="AB44" i="43"/>
  <c r="Z44" i="43"/>
  <c r="X44" i="43"/>
  <c r="U44" i="43"/>
  <c r="T44" i="43"/>
  <c r="AC44" i="43" s="1"/>
  <c r="Q44" i="43"/>
  <c r="N44" i="43"/>
  <c r="AA44" i="43" s="1"/>
  <c r="K44" i="43"/>
  <c r="H44" i="43"/>
  <c r="Y44" i="43" s="1"/>
  <c r="E44" i="43"/>
  <c r="AA43" i="43"/>
  <c r="Y43" i="43"/>
  <c r="U43" i="43"/>
  <c r="T43" i="43"/>
  <c r="AC43" i="43" s="1"/>
  <c r="Q43" i="43"/>
  <c r="AB43" i="43" s="1"/>
  <c r="N43" i="43"/>
  <c r="K43" i="43"/>
  <c r="Z43" i="43" s="1"/>
  <c r="H43" i="43"/>
  <c r="E43" i="43"/>
  <c r="X43" i="43" s="1"/>
  <c r="Z42" i="43"/>
  <c r="X42" i="43"/>
  <c r="U42" i="43"/>
  <c r="T42" i="43"/>
  <c r="AC42" i="43" s="1"/>
  <c r="Q42" i="43"/>
  <c r="AB42" i="43" s="1"/>
  <c r="N42" i="43"/>
  <c r="AA42" i="43" s="1"/>
  <c r="K42" i="43"/>
  <c r="H42" i="43"/>
  <c r="Y42" i="43" s="1"/>
  <c r="E42" i="43"/>
  <c r="AA41" i="43"/>
  <c r="Y41" i="43"/>
  <c r="U41" i="43"/>
  <c r="T41" i="43"/>
  <c r="AC41" i="43" s="1"/>
  <c r="Q41" i="43"/>
  <c r="AB41" i="43" s="1"/>
  <c r="N41" i="43"/>
  <c r="K41" i="43"/>
  <c r="Z41" i="43" s="1"/>
  <c r="H41" i="43"/>
  <c r="E41" i="43"/>
  <c r="X41" i="43" s="1"/>
  <c r="AB40" i="43"/>
  <c r="Z40" i="43"/>
  <c r="X40" i="43"/>
  <c r="U40" i="43"/>
  <c r="T40" i="43"/>
  <c r="AC40" i="43" s="1"/>
  <c r="Q40" i="43"/>
  <c r="N40" i="43"/>
  <c r="AA40" i="43" s="1"/>
  <c r="K40" i="43"/>
  <c r="H40" i="43"/>
  <c r="Y40" i="43" s="1"/>
  <c r="E40" i="43"/>
  <c r="AA39" i="43"/>
  <c r="Y39" i="43"/>
  <c r="U39" i="43"/>
  <c r="T39" i="43"/>
  <c r="AC39" i="43" s="1"/>
  <c r="Q39" i="43"/>
  <c r="AB39" i="43" s="1"/>
  <c r="N39" i="43"/>
  <c r="K39" i="43"/>
  <c r="Z39" i="43" s="1"/>
  <c r="H39" i="43"/>
  <c r="E39" i="43"/>
  <c r="X39" i="43" s="1"/>
  <c r="Z38" i="43"/>
  <c r="X38" i="43"/>
  <c r="U38" i="43"/>
  <c r="T38" i="43"/>
  <c r="AC38" i="43" s="1"/>
  <c r="Q38" i="43"/>
  <c r="AB38" i="43" s="1"/>
  <c r="N38" i="43"/>
  <c r="AA38" i="43" s="1"/>
  <c r="K38" i="43"/>
  <c r="H38" i="43"/>
  <c r="Y38" i="43" s="1"/>
  <c r="E38" i="43"/>
  <c r="AA37" i="43"/>
  <c r="Y37" i="43"/>
  <c r="U37" i="43"/>
  <c r="T37" i="43"/>
  <c r="AC37" i="43" s="1"/>
  <c r="Q37" i="43"/>
  <c r="AB37" i="43" s="1"/>
  <c r="N37" i="43"/>
  <c r="K37" i="43"/>
  <c r="Z37" i="43" s="1"/>
  <c r="H37" i="43"/>
  <c r="E37" i="43"/>
  <c r="X37" i="43" s="1"/>
  <c r="AB36" i="43"/>
  <c r="Z36" i="43"/>
  <c r="X36" i="43"/>
  <c r="U36" i="43"/>
  <c r="T36" i="43"/>
  <c r="AC36" i="43" s="1"/>
  <c r="Q36" i="43"/>
  <c r="N36" i="43"/>
  <c r="AA36" i="43" s="1"/>
  <c r="K36" i="43"/>
  <c r="H36" i="43"/>
  <c r="Y36" i="43" s="1"/>
  <c r="E36" i="43"/>
  <c r="AA35" i="43"/>
  <c r="Y35" i="43"/>
  <c r="U35" i="43"/>
  <c r="T35" i="43"/>
  <c r="AC35" i="43" s="1"/>
  <c r="Q35" i="43"/>
  <c r="AB35" i="43" s="1"/>
  <c r="N35" i="43"/>
  <c r="K35" i="43"/>
  <c r="Z35" i="43" s="1"/>
  <c r="H35" i="43"/>
  <c r="E35" i="43"/>
  <c r="X35" i="43" s="1"/>
  <c r="Z34" i="43"/>
  <c r="X34" i="43"/>
  <c r="U34" i="43"/>
  <c r="T34" i="43"/>
  <c r="AC34" i="43" s="1"/>
  <c r="Q34" i="43"/>
  <c r="AB34" i="43" s="1"/>
  <c r="N34" i="43"/>
  <c r="AA34" i="43" s="1"/>
  <c r="K34" i="43"/>
  <c r="H34" i="43"/>
  <c r="Y34" i="43" s="1"/>
  <c r="E34" i="43"/>
  <c r="AA33" i="43"/>
  <c r="Y33" i="43"/>
  <c r="U33" i="43"/>
  <c r="T33" i="43"/>
  <c r="AC33" i="43" s="1"/>
  <c r="Q33" i="43"/>
  <c r="AB33" i="43" s="1"/>
  <c r="N33" i="43"/>
  <c r="K33" i="43"/>
  <c r="Z33" i="43" s="1"/>
  <c r="H33" i="43"/>
  <c r="E33" i="43"/>
  <c r="X33" i="43" s="1"/>
  <c r="AB32" i="43"/>
  <c r="Z32" i="43"/>
  <c r="X32" i="43"/>
  <c r="U32" i="43"/>
  <c r="T32" i="43"/>
  <c r="AC32" i="43" s="1"/>
  <c r="Q32" i="43"/>
  <c r="N32" i="43"/>
  <c r="AA32" i="43" s="1"/>
  <c r="K32" i="43"/>
  <c r="H32" i="43"/>
  <c r="Y32" i="43" s="1"/>
  <c r="E32" i="43"/>
  <c r="AA31" i="43"/>
  <c r="Y31" i="43"/>
  <c r="U31" i="43"/>
  <c r="T31" i="43"/>
  <c r="AC31" i="43" s="1"/>
  <c r="Q31" i="43"/>
  <c r="AB31" i="43" s="1"/>
  <c r="N31" i="43"/>
  <c r="K31" i="43"/>
  <c r="Z31" i="43" s="1"/>
  <c r="H31" i="43"/>
  <c r="E31" i="43"/>
  <c r="X31" i="43" s="1"/>
  <c r="Z30" i="43"/>
  <c r="X30" i="43"/>
  <c r="U30" i="43"/>
  <c r="T30" i="43"/>
  <c r="AC30" i="43" s="1"/>
  <c r="Q30" i="43"/>
  <c r="AB30" i="43" s="1"/>
  <c r="N30" i="43"/>
  <c r="AA30" i="43" s="1"/>
  <c r="K30" i="43"/>
  <c r="H30" i="43"/>
  <c r="Y30" i="43" s="1"/>
  <c r="E30" i="43"/>
  <c r="AA29" i="43"/>
  <c r="Y29" i="43"/>
  <c r="U29" i="43"/>
  <c r="T29" i="43"/>
  <c r="AC29" i="43" s="1"/>
  <c r="Q29" i="43"/>
  <c r="AB29" i="43" s="1"/>
  <c r="N29" i="43"/>
  <c r="K29" i="43"/>
  <c r="Z29" i="43" s="1"/>
  <c r="H29" i="43"/>
  <c r="E29" i="43"/>
  <c r="X29" i="43" s="1"/>
  <c r="AB28" i="43"/>
  <c r="Z28" i="43"/>
  <c r="X28" i="43"/>
  <c r="U28" i="43"/>
  <c r="T28" i="43"/>
  <c r="AC28" i="43" s="1"/>
  <c r="Q28" i="43"/>
  <c r="N28" i="43"/>
  <c r="AA28" i="43" s="1"/>
  <c r="K28" i="43"/>
  <c r="H28" i="43"/>
  <c r="Y28" i="43" s="1"/>
  <c r="E28" i="43"/>
  <c r="AA27" i="43"/>
  <c r="Y27" i="43"/>
  <c r="U27" i="43"/>
  <c r="T27" i="43"/>
  <c r="AC27" i="43" s="1"/>
  <c r="Q27" i="43"/>
  <c r="AB27" i="43" s="1"/>
  <c r="N27" i="43"/>
  <c r="K27" i="43"/>
  <c r="Z27" i="43" s="1"/>
  <c r="H27" i="43"/>
  <c r="E27" i="43"/>
  <c r="X27" i="43" s="1"/>
  <c r="Z26" i="43"/>
  <c r="X26" i="43"/>
  <c r="U26" i="43"/>
  <c r="T26" i="43"/>
  <c r="AC26" i="43" s="1"/>
  <c r="Q26" i="43"/>
  <c r="AB26" i="43" s="1"/>
  <c r="N26" i="43"/>
  <c r="AA26" i="43" s="1"/>
  <c r="K26" i="43"/>
  <c r="H26" i="43"/>
  <c r="Y26" i="43" s="1"/>
  <c r="E26" i="43"/>
  <c r="AA25" i="43"/>
  <c r="Y25" i="43"/>
  <c r="U25" i="43"/>
  <c r="T25" i="43"/>
  <c r="AC25" i="43" s="1"/>
  <c r="Q25" i="43"/>
  <c r="AB25" i="43" s="1"/>
  <c r="N25" i="43"/>
  <c r="K25" i="43"/>
  <c r="Z25" i="43" s="1"/>
  <c r="H25" i="43"/>
  <c r="E25" i="43"/>
  <c r="X25" i="43" s="1"/>
  <c r="AB24" i="43"/>
  <c r="Z24" i="43"/>
  <c r="X24" i="43"/>
  <c r="U24" i="43"/>
  <c r="T24" i="43"/>
  <c r="AC24" i="43" s="1"/>
  <c r="Q24" i="43"/>
  <c r="N24" i="43"/>
  <c r="AA24" i="43" s="1"/>
  <c r="K24" i="43"/>
  <c r="H24" i="43"/>
  <c r="Y24" i="43" s="1"/>
  <c r="E24" i="43"/>
  <c r="AA23" i="43"/>
  <c r="Y23" i="43"/>
  <c r="U23" i="43"/>
  <c r="T23" i="43"/>
  <c r="AC23" i="43" s="1"/>
  <c r="Q23" i="43"/>
  <c r="AB23" i="43" s="1"/>
  <c r="N23" i="43"/>
  <c r="K23" i="43"/>
  <c r="Z23" i="43" s="1"/>
  <c r="H23" i="43"/>
  <c r="E23" i="43"/>
  <c r="X23" i="43" s="1"/>
  <c r="Z22" i="43"/>
  <c r="X22" i="43"/>
  <c r="U22" i="43"/>
  <c r="T22" i="43"/>
  <c r="AC22" i="43" s="1"/>
  <c r="Q22" i="43"/>
  <c r="AB22" i="43" s="1"/>
  <c r="N22" i="43"/>
  <c r="AA22" i="43" s="1"/>
  <c r="K22" i="43"/>
  <c r="H22" i="43"/>
  <c r="Y22" i="43" s="1"/>
  <c r="E22" i="43"/>
  <c r="AA21" i="43"/>
  <c r="Y21" i="43"/>
  <c r="U21" i="43"/>
  <c r="T21" i="43"/>
  <c r="AC21" i="43" s="1"/>
  <c r="Q21" i="43"/>
  <c r="AB21" i="43" s="1"/>
  <c r="N21" i="43"/>
  <c r="K21" i="43"/>
  <c r="Z21" i="43" s="1"/>
  <c r="H21" i="43"/>
  <c r="E21" i="43"/>
  <c r="X21" i="43" s="1"/>
  <c r="AB20" i="43"/>
  <c r="Z20" i="43"/>
  <c r="X20" i="43"/>
  <c r="U20" i="43"/>
  <c r="T20" i="43"/>
  <c r="AC20" i="43" s="1"/>
  <c r="Q20" i="43"/>
  <c r="N20" i="43"/>
  <c r="AA20" i="43" s="1"/>
  <c r="K20" i="43"/>
  <c r="H20" i="43"/>
  <c r="Y20" i="43" s="1"/>
  <c r="E20" i="43"/>
  <c r="AA19" i="43"/>
  <c r="Y19" i="43"/>
  <c r="U19" i="43"/>
  <c r="T19" i="43"/>
  <c r="AC19" i="43" s="1"/>
  <c r="Q19" i="43"/>
  <c r="AB19" i="43" s="1"/>
  <c r="N19" i="43"/>
  <c r="K19" i="43"/>
  <c r="Z19" i="43" s="1"/>
  <c r="H19" i="43"/>
  <c r="E19" i="43"/>
  <c r="X19" i="43" s="1"/>
  <c r="Z18" i="43"/>
  <c r="X18" i="43"/>
  <c r="U18" i="43"/>
  <c r="T18" i="43"/>
  <c r="AC18" i="43" s="1"/>
  <c r="Q18" i="43"/>
  <c r="AB18" i="43" s="1"/>
  <c r="N18" i="43"/>
  <c r="AA18" i="43" s="1"/>
  <c r="K18" i="43"/>
  <c r="H18" i="43"/>
  <c r="Y18" i="43" s="1"/>
  <c r="E18" i="43"/>
  <c r="AA17" i="43"/>
  <c r="Y17" i="43"/>
  <c r="U17" i="43"/>
  <c r="U226" i="43" s="1"/>
  <c r="T17" i="43"/>
  <c r="AC17" i="43" s="1"/>
  <c r="Q17" i="43"/>
  <c r="AB17" i="43" s="1"/>
  <c r="N17" i="43"/>
  <c r="K17" i="43"/>
  <c r="Z17" i="43" s="1"/>
  <c r="Z226" i="43" s="1"/>
  <c r="H17" i="43"/>
  <c r="E17" i="43"/>
  <c r="X17" i="43" s="1"/>
  <c r="X226" i="43" s="1"/>
  <c r="AB16" i="43"/>
  <c r="Z16" i="43"/>
  <c r="X16" i="43"/>
  <c r="U16" i="43"/>
  <c r="T16" i="43"/>
  <c r="AC16" i="43" s="1"/>
  <c r="Q16" i="43"/>
  <c r="N16" i="43"/>
  <c r="AA16" i="43" s="1"/>
  <c r="AA225" i="43" s="1"/>
  <c r="K16" i="43"/>
  <c r="H16" i="43"/>
  <c r="Y16" i="43" s="1"/>
  <c r="Y225" i="43" s="1"/>
  <c r="E16" i="43"/>
  <c r="AA15" i="43"/>
  <c r="Y15" i="43"/>
  <c r="U15" i="43"/>
  <c r="U224" i="43" s="1"/>
  <c r="T15" i="43"/>
  <c r="AC15" i="43" s="1"/>
  <c r="Q15" i="43"/>
  <c r="AB15" i="43" s="1"/>
  <c r="N15" i="43"/>
  <c r="K15" i="43"/>
  <c r="Z15" i="43" s="1"/>
  <c r="Z224" i="43" s="1"/>
  <c r="H15" i="43"/>
  <c r="E15" i="43"/>
  <c r="X15" i="43" s="1"/>
  <c r="X224" i="43" s="1"/>
  <c r="Z14" i="43"/>
  <c r="X14" i="43"/>
  <c r="U14" i="43"/>
  <c r="T14" i="43"/>
  <c r="AC14" i="43" s="1"/>
  <c r="Q14" i="43"/>
  <c r="AB14" i="43" s="1"/>
  <c r="N14" i="43"/>
  <c r="AA14" i="43" s="1"/>
  <c r="AA223" i="43" s="1"/>
  <c r="K14" i="43"/>
  <c r="H14" i="43"/>
  <c r="Y14" i="43" s="1"/>
  <c r="Y223" i="43" s="1"/>
  <c r="E14" i="43"/>
  <c r="AA13" i="43"/>
  <c r="Y13" i="43"/>
  <c r="U13" i="43"/>
  <c r="U222" i="43" s="1"/>
  <c r="T13" i="43"/>
  <c r="AC13" i="43" s="1"/>
  <c r="Q13" i="43"/>
  <c r="AB13" i="43" s="1"/>
  <c r="N13" i="43"/>
  <c r="K13" i="43"/>
  <c r="Z13" i="43" s="1"/>
  <c r="Z222" i="43" s="1"/>
  <c r="H13" i="43"/>
  <c r="E13" i="43"/>
  <c r="X13" i="43" s="1"/>
  <c r="X222" i="43" s="1"/>
  <c r="AB12" i="43"/>
  <c r="Z12" i="43"/>
  <c r="X12" i="43"/>
  <c r="U12" i="43"/>
  <c r="T12" i="43"/>
  <c r="AC12" i="43" s="1"/>
  <c r="Q12" i="43"/>
  <c r="N12" i="43"/>
  <c r="AA12" i="43" s="1"/>
  <c r="AA221" i="43" s="1"/>
  <c r="K12" i="43"/>
  <c r="H12" i="43"/>
  <c r="Y12" i="43" s="1"/>
  <c r="Y221" i="43" s="1"/>
  <c r="E12" i="43"/>
  <c r="AA11" i="43"/>
  <c r="Y11" i="43"/>
  <c r="U11" i="43"/>
  <c r="U220" i="43" s="1"/>
  <c r="T11" i="43"/>
  <c r="AC11" i="43" s="1"/>
  <c r="Q11" i="43"/>
  <c r="AB11" i="43" s="1"/>
  <c r="N11" i="43"/>
  <c r="K11" i="43"/>
  <c r="Z11" i="43" s="1"/>
  <c r="Z220" i="43" s="1"/>
  <c r="H11" i="43"/>
  <c r="E11" i="43"/>
  <c r="X11" i="43" s="1"/>
  <c r="X220" i="43" s="1"/>
  <c r="Z10" i="43"/>
  <c r="X10" i="43"/>
  <c r="U10" i="43"/>
  <c r="T10" i="43"/>
  <c r="AC10" i="43" s="1"/>
  <c r="Q10" i="43"/>
  <c r="AB10" i="43" s="1"/>
  <c r="N10" i="43"/>
  <c r="AA10" i="43" s="1"/>
  <c r="AA219" i="43" s="1"/>
  <c r="K10" i="43"/>
  <c r="H10" i="43"/>
  <c r="Y10" i="43" s="1"/>
  <c r="Y219" i="43" s="1"/>
  <c r="E10" i="43"/>
  <c r="AA9" i="43"/>
  <c r="Y9" i="43"/>
  <c r="U9" i="43"/>
  <c r="U218" i="43" s="1"/>
  <c r="T9" i="43"/>
  <c r="AC9" i="43" s="1"/>
  <c r="Q9" i="43"/>
  <c r="AB9" i="43" s="1"/>
  <c r="N9" i="43"/>
  <c r="K9" i="43"/>
  <c r="Z9" i="43" s="1"/>
  <c r="Z218" i="43" s="1"/>
  <c r="H9" i="43"/>
  <c r="E9" i="43"/>
  <c r="X9" i="43" s="1"/>
  <c r="X218" i="43" s="1"/>
  <c r="U215" i="42"/>
  <c r="T215" i="42"/>
  <c r="AC215" i="42" s="1"/>
  <c r="Q215" i="42"/>
  <c r="AB215" i="42" s="1"/>
  <c r="N215" i="42"/>
  <c r="AA215" i="42" s="1"/>
  <c r="K215" i="42"/>
  <c r="Z215" i="42" s="1"/>
  <c r="H215" i="42"/>
  <c r="Y215" i="42" s="1"/>
  <c r="E215" i="42"/>
  <c r="X215" i="42" s="1"/>
  <c r="X214" i="42"/>
  <c r="U214" i="42"/>
  <c r="T214" i="42"/>
  <c r="AC214" i="42" s="1"/>
  <c r="Q214" i="42"/>
  <c r="AB214" i="42" s="1"/>
  <c r="N214" i="42"/>
  <c r="AA214" i="42" s="1"/>
  <c r="K214" i="42"/>
  <c r="Z214" i="42" s="1"/>
  <c r="H214" i="42"/>
  <c r="Y214" i="42" s="1"/>
  <c r="E214" i="42"/>
  <c r="AC213" i="42"/>
  <c r="Y213" i="42"/>
  <c r="U213" i="42"/>
  <c r="T213" i="42"/>
  <c r="Q213" i="42"/>
  <c r="AB213" i="42" s="1"/>
  <c r="N213" i="42"/>
  <c r="AA213" i="42" s="1"/>
  <c r="K213" i="42"/>
  <c r="Z213" i="42" s="1"/>
  <c r="H213" i="42"/>
  <c r="E213" i="42"/>
  <c r="X213" i="42" s="1"/>
  <c r="Z212" i="42"/>
  <c r="U212" i="42"/>
  <c r="T212" i="42"/>
  <c r="AC212" i="42" s="1"/>
  <c r="Q212" i="42"/>
  <c r="AB212" i="42" s="1"/>
  <c r="N212" i="42"/>
  <c r="AA212" i="42" s="1"/>
  <c r="K212" i="42"/>
  <c r="H212" i="42"/>
  <c r="Y212" i="42" s="1"/>
  <c r="E212" i="42"/>
  <c r="X212" i="42" s="1"/>
  <c r="AA211" i="42"/>
  <c r="U211" i="42"/>
  <c r="T211" i="42"/>
  <c r="AC211" i="42" s="1"/>
  <c r="Q211" i="42"/>
  <c r="AB211" i="42" s="1"/>
  <c r="N211" i="42"/>
  <c r="K211" i="42"/>
  <c r="Z211" i="42" s="1"/>
  <c r="H211" i="42"/>
  <c r="Y211" i="42" s="1"/>
  <c r="E211" i="42"/>
  <c r="X211" i="42" s="1"/>
  <c r="X210" i="42"/>
  <c r="U210" i="42"/>
  <c r="T210" i="42"/>
  <c r="AC210" i="42" s="1"/>
  <c r="Q210" i="42"/>
  <c r="AB210" i="42" s="1"/>
  <c r="N210" i="42"/>
  <c r="AA210" i="42" s="1"/>
  <c r="K210" i="42"/>
  <c r="Z210" i="42" s="1"/>
  <c r="H210" i="42"/>
  <c r="Y210" i="42" s="1"/>
  <c r="E210" i="42"/>
  <c r="AC209" i="42"/>
  <c r="Y209" i="42"/>
  <c r="U209" i="42"/>
  <c r="T209" i="42"/>
  <c r="Q209" i="42"/>
  <c r="AB209" i="42" s="1"/>
  <c r="N209" i="42"/>
  <c r="AA209" i="42" s="1"/>
  <c r="K209" i="42"/>
  <c r="Z209" i="42" s="1"/>
  <c r="H209" i="42"/>
  <c r="E209" i="42"/>
  <c r="X209" i="42" s="1"/>
  <c r="Z208" i="42"/>
  <c r="U208" i="42"/>
  <c r="T208" i="42"/>
  <c r="AC208" i="42" s="1"/>
  <c r="Q208" i="42"/>
  <c r="AB208" i="42" s="1"/>
  <c r="N208" i="42"/>
  <c r="AA208" i="42" s="1"/>
  <c r="K208" i="42"/>
  <c r="H208" i="42"/>
  <c r="Y208" i="42" s="1"/>
  <c r="E208" i="42"/>
  <c r="X208" i="42" s="1"/>
  <c r="AA207" i="42"/>
  <c r="U207" i="42"/>
  <c r="T207" i="42"/>
  <c r="AC207" i="42" s="1"/>
  <c r="Q207" i="42"/>
  <c r="AB207" i="42" s="1"/>
  <c r="N207" i="42"/>
  <c r="K207" i="42"/>
  <c r="Z207" i="42" s="1"/>
  <c r="H207" i="42"/>
  <c r="Y207" i="42" s="1"/>
  <c r="E207" i="42"/>
  <c r="X207" i="42" s="1"/>
  <c r="X206" i="42"/>
  <c r="U206" i="42"/>
  <c r="T206" i="42"/>
  <c r="AC206" i="42" s="1"/>
  <c r="Q206" i="42"/>
  <c r="AB206" i="42" s="1"/>
  <c r="N206" i="42"/>
  <c r="AA206" i="42" s="1"/>
  <c r="K206" i="42"/>
  <c r="Z206" i="42" s="1"/>
  <c r="H206" i="42"/>
  <c r="Y206" i="42" s="1"/>
  <c r="E206" i="42"/>
  <c r="AC205" i="42"/>
  <c r="Y205" i="42"/>
  <c r="U205" i="42"/>
  <c r="T205" i="42"/>
  <c r="Q205" i="42"/>
  <c r="AB205" i="42" s="1"/>
  <c r="N205" i="42"/>
  <c r="AA205" i="42" s="1"/>
  <c r="K205" i="42"/>
  <c r="Z205" i="42" s="1"/>
  <c r="H205" i="42"/>
  <c r="E205" i="42"/>
  <c r="X205" i="42" s="1"/>
  <c r="Z204" i="42"/>
  <c r="U204" i="42"/>
  <c r="T204" i="42"/>
  <c r="AC204" i="42" s="1"/>
  <c r="Q204" i="42"/>
  <c r="AB204" i="42" s="1"/>
  <c r="N204" i="42"/>
  <c r="AA204" i="42" s="1"/>
  <c r="K204" i="42"/>
  <c r="H204" i="42"/>
  <c r="Y204" i="42" s="1"/>
  <c r="E204" i="42"/>
  <c r="X204" i="42" s="1"/>
  <c r="AA203" i="42"/>
  <c r="U203" i="42"/>
  <c r="T203" i="42"/>
  <c r="AC203" i="42" s="1"/>
  <c r="Q203" i="42"/>
  <c r="AB203" i="42" s="1"/>
  <c r="N203" i="42"/>
  <c r="K203" i="42"/>
  <c r="Z203" i="42" s="1"/>
  <c r="H203" i="42"/>
  <c r="Y203" i="42" s="1"/>
  <c r="E203" i="42"/>
  <c r="X203" i="42" s="1"/>
  <c r="X202" i="42"/>
  <c r="U202" i="42"/>
  <c r="T202" i="42"/>
  <c r="AC202" i="42" s="1"/>
  <c r="Q202" i="42"/>
  <c r="AB202" i="42" s="1"/>
  <c r="N202" i="42"/>
  <c r="AA202" i="42" s="1"/>
  <c r="K202" i="42"/>
  <c r="Z202" i="42" s="1"/>
  <c r="H202" i="42"/>
  <c r="Y202" i="42" s="1"/>
  <c r="E202" i="42"/>
  <c r="AC201" i="42"/>
  <c r="Y201" i="42"/>
  <c r="U201" i="42"/>
  <c r="T201" i="42"/>
  <c r="Q201" i="42"/>
  <c r="AB201" i="42" s="1"/>
  <c r="N201" i="42"/>
  <c r="AA201" i="42" s="1"/>
  <c r="K201" i="42"/>
  <c r="Z201" i="42" s="1"/>
  <c r="H201" i="42"/>
  <c r="E201" i="42"/>
  <c r="X201" i="42" s="1"/>
  <c r="Z200" i="42"/>
  <c r="U200" i="42"/>
  <c r="T200" i="42"/>
  <c r="AC200" i="42" s="1"/>
  <c r="Q200" i="42"/>
  <c r="AB200" i="42" s="1"/>
  <c r="N200" i="42"/>
  <c r="AA200" i="42" s="1"/>
  <c r="K200" i="42"/>
  <c r="H200" i="42"/>
  <c r="Y200" i="42" s="1"/>
  <c r="E200" i="42"/>
  <c r="X200" i="42" s="1"/>
  <c r="AA199" i="42"/>
  <c r="U199" i="42"/>
  <c r="T199" i="42"/>
  <c r="AC199" i="42" s="1"/>
  <c r="Q199" i="42"/>
  <c r="AB199" i="42" s="1"/>
  <c r="N199" i="42"/>
  <c r="K199" i="42"/>
  <c r="Z199" i="42" s="1"/>
  <c r="H199" i="42"/>
  <c r="Y199" i="42" s="1"/>
  <c r="E199" i="42"/>
  <c r="X199" i="42" s="1"/>
  <c r="X198" i="42"/>
  <c r="U198" i="42"/>
  <c r="T198" i="42"/>
  <c r="AC198" i="42" s="1"/>
  <c r="Q198" i="42"/>
  <c r="AB198" i="42" s="1"/>
  <c r="N198" i="42"/>
  <c r="AA198" i="42" s="1"/>
  <c r="K198" i="42"/>
  <c r="Z198" i="42" s="1"/>
  <c r="H198" i="42"/>
  <c r="Y198" i="42" s="1"/>
  <c r="E198" i="42"/>
  <c r="AC197" i="42"/>
  <c r="Y197" i="42"/>
  <c r="U197" i="42"/>
  <c r="T197" i="42"/>
  <c r="Q197" i="42"/>
  <c r="AB197" i="42" s="1"/>
  <c r="N197" i="42"/>
  <c r="AA197" i="42" s="1"/>
  <c r="K197" i="42"/>
  <c r="Z197" i="42" s="1"/>
  <c r="H197" i="42"/>
  <c r="E197" i="42"/>
  <c r="X197" i="42" s="1"/>
  <c r="Z196" i="42"/>
  <c r="U196" i="42"/>
  <c r="T196" i="42"/>
  <c r="AC196" i="42" s="1"/>
  <c r="Q196" i="42"/>
  <c r="AB196" i="42" s="1"/>
  <c r="N196" i="42"/>
  <c r="AA196" i="42" s="1"/>
  <c r="K196" i="42"/>
  <c r="H196" i="42"/>
  <c r="Y196" i="42" s="1"/>
  <c r="E196" i="42"/>
  <c r="X196" i="42" s="1"/>
  <c r="AA195" i="42"/>
  <c r="U195" i="42"/>
  <c r="T195" i="42"/>
  <c r="AC195" i="42" s="1"/>
  <c r="Q195" i="42"/>
  <c r="AB195" i="42" s="1"/>
  <c r="N195" i="42"/>
  <c r="K195" i="42"/>
  <c r="Z195" i="42" s="1"/>
  <c r="H195" i="42"/>
  <c r="Y195" i="42" s="1"/>
  <c r="E195" i="42"/>
  <c r="X195" i="42" s="1"/>
  <c r="X194" i="42"/>
  <c r="U194" i="42"/>
  <c r="T194" i="42"/>
  <c r="AC194" i="42" s="1"/>
  <c r="Q194" i="42"/>
  <c r="AB194" i="42" s="1"/>
  <c r="N194" i="42"/>
  <c r="AA194" i="42" s="1"/>
  <c r="K194" i="42"/>
  <c r="Z194" i="42" s="1"/>
  <c r="H194" i="42"/>
  <c r="Y194" i="42" s="1"/>
  <c r="E194" i="42"/>
  <c r="AC193" i="42"/>
  <c r="Y193" i="42"/>
  <c r="U193" i="42"/>
  <c r="T193" i="42"/>
  <c r="Q193" i="42"/>
  <c r="AB193" i="42" s="1"/>
  <c r="N193" i="42"/>
  <c r="AA193" i="42" s="1"/>
  <c r="K193" i="42"/>
  <c r="Z193" i="42" s="1"/>
  <c r="H193" i="42"/>
  <c r="E193" i="42"/>
  <c r="X193" i="42" s="1"/>
  <c r="Z192" i="42"/>
  <c r="U192" i="42"/>
  <c r="T192" i="42"/>
  <c r="AC192" i="42" s="1"/>
  <c r="Q192" i="42"/>
  <c r="AB192" i="42" s="1"/>
  <c r="N192" i="42"/>
  <c r="AA192" i="42" s="1"/>
  <c r="K192" i="42"/>
  <c r="H192" i="42"/>
  <c r="Y192" i="42" s="1"/>
  <c r="E192" i="42"/>
  <c r="X192" i="42" s="1"/>
  <c r="AA191" i="42"/>
  <c r="U191" i="42"/>
  <c r="T191" i="42"/>
  <c r="AC191" i="42" s="1"/>
  <c r="Q191" i="42"/>
  <c r="AB191" i="42" s="1"/>
  <c r="N191" i="42"/>
  <c r="K191" i="42"/>
  <c r="Z191" i="42" s="1"/>
  <c r="H191" i="42"/>
  <c r="Y191" i="42" s="1"/>
  <c r="E191" i="42"/>
  <c r="X191" i="42" s="1"/>
  <c r="X190" i="42"/>
  <c r="U190" i="42"/>
  <c r="T190" i="42"/>
  <c r="AC190" i="42" s="1"/>
  <c r="Q190" i="42"/>
  <c r="AB190" i="42" s="1"/>
  <c r="N190" i="42"/>
  <c r="AA190" i="42" s="1"/>
  <c r="K190" i="42"/>
  <c r="Z190" i="42" s="1"/>
  <c r="H190" i="42"/>
  <c r="Y190" i="42" s="1"/>
  <c r="E190" i="42"/>
  <c r="AC189" i="42"/>
  <c r="Y189" i="42"/>
  <c r="U189" i="42"/>
  <c r="T189" i="42"/>
  <c r="Q189" i="42"/>
  <c r="AB189" i="42" s="1"/>
  <c r="N189" i="42"/>
  <c r="AA189" i="42" s="1"/>
  <c r="K189" i="42"/>
  <c r="Z189" i="42" s="1"/>
  <c r="H189" i="42"/>
  <c r="E189" i="42"/>
  <c r="X189" i="42" s="1"/>
  <c r="Z188" i="42"/>
  <c r="U188" i="42"/>
  <c r="T188" i="42"/>
  <c r="AC188" i="42" s="1"/>
  <c r="Q188" i="42"/>
  <c r="AB188" i="42" s="1"/>
  <c r="N188" i="42"/>
  <c r="AA188" i="42" s="1"/>
  <c r="K188" i="42"/>
  <c r="H188" i="42"/>
  <c r="Y188" i="42" s="1"/>
  <c r="E188" i="42"/>
  <c r="X188" i="42" s="1"/>
  <c r="AA187" i="42"/>
  <c r="U187" i="42"/>
  <c r="T187" i="42"/>
  <c r="AC187" i="42" s="1"/>
  <c r="Q187" i="42"/>
  <c r="AB187" i="42" s="1"/>
  <c r="N187" i="42"/>
  <c r="K187" i="42"/>
  <c r="Z187" i="42" s="1"/>
  <c r="H187" i="42"/>
  <c r="Y187" i="42" s="1"/>
  <c r="E187" i="42"/>
  <c r="X187" i="42" s="1"/>
  <c r="X186" i="42"/>
  <c r="U186" i="42"/>
  <c r="T186" i="42"/>
  <c r="AC186" i="42" s="1"/>
  <c r="Q186" i="42"/>
  <c r="AB186" i="42" s="1"/>
  <c r="N186" i="42"/>
  <c r="AA186" i="42" s="1"/>
  <c r="K186" i="42"/>
  <c r="Z186" i="42" s="1"/>
  <c r="H186" i="42"/>
  <c r="Y186" i="42" s="1"/>
  <c r="E186" i="42"/>
  <c r="AC185" i="42"/>
  <c r="Y185" i="42"/>
  <c r="U185" i="42"/>
  <c r="T185" i="42"/>
  <c r="Q185" i="42"/>
  <c r="AB185" i="42" s="1"/>
  <c r="N185" i="42"/>
  <c r="AA185" i="42" s="1"/>
  <c r="K185" i="42"/>
  <c r="Z185" i="42" s="1"/>
  <c r="H185" i="42"/>
  <c r="E185" i="42"/>
  <c r="X185" i="42" s="1"/>
  <c r="Z184" i="42"/>
  <c r="U184" i="42"/>
  <c r="T184" i="42"/>
  <c r="AC184" i="42" s="1"/>
  <c r="Q184" i="42"/>
  <c r="AB184" i="42" s="1"/>
  <c r="N184" i="42"/>
  <c r="AA184" i="42" s="1"/>
  <c r="K184" i="42"/>
  <c r="H184" i="42"/>
  <c r="Y184" i="42" s="1"/>
  <c r="E184" i="42"/>
  <c r="X184" i="42" s="1"/>
  <c r="AA183" i="42"/>
  <c r="U183" i="42"/>
  <c r="T183" i="42"/>
  <c r="AC183" i="42" s="1"/>
  <c r="Q183" i="42"/>
  <c r="AB183" i="42" s="1"/>
  <c r="N183" i="42"/>
  <c r="K183" i="42"/>
  <c r="Z183" i="42" s="1"/>
  <c r="H183" i="42"/>
  <c r="Y183" i="42" s="1"/>
  <c r="E183" i="42"/>
  <c r="X183" i="42" s="1"/>
  <c r="X182" i="42"/>
  <c r="U182" i="42"/>
  <c r="T182" i="42"/>
  <c r="AC182" i="42" s="1"/>
  <c r="Q182" i="42"/>
  <c r="AB182" i="42" s="1"/>
  <c r="N182" i="42"/>
  <c r="AA182" i="42" s="1"/>
  <c r="K182" i="42"/>
  <c r="Z182" i="42" s="1"/>
  <c r="H182" i="42"/>
  <c r="Y182" i="42" s="1"/>
  <c r="E182" i="42"/>
  <c r="AC181" i="42"/>
  <c r="Y181" i="42"/>
  <c r="U181" i="42"/>
  <c r="T181" i="42"/>
  <c r="Q181" i="42"/>
  <c r="AB181" i="42" s="1"/>
  <c r="N181" i="42"/>
  <c r="AA181" i="42" s="1"/>
  <c r="K181" i="42"/>
  <c r="Z181" i="42" s="1"/>
  <c r="H181" i="42"/>
  <c r="E181" i="42"/>
  <c r="X181" i="42" s="1"/>
  <c r="Z180" i="42"/>
  <c r="U180" i="42"/>
  <c r="T180" i="42"/>
  <c r="AC180" i="42" s="1"/>
  <c r="Q180" i="42"/>
  <c r="AB180" i="42" s="1"/>
  <c r="N180" i="42"/>
  <c r="AA180" i="42" s="1"/>
  <c r="K180" i="42"/>
  <c r="H180" i="42"/>
  <c r="Y180" i="42" s="1"/>
  <c r="E180" i="42"/>
  <c r="X180" i="42" s="1"/>
  <c r="AA179" i="42"/>
  <c r="U179" i="42"/>
  <c r="T179" i="42"/>
  <c r="AC179" i="42" s="1"/>
  <c r="Q179" i="42"/>
  <c r="AB179" i="42" s="1"/>
  <c r="N179" i="42"/>
  <c r="K179" i="42"/>
  <c r="Z179" i="42" s="1"/>
  <c r="H179" i="42"/>
  <c r="Y179" i="42" s="1"/>
  <c r="E179" i="42"/>
  <c r="X179" i="42" s="1"/>
  <c r="X178" i="42"/>
  <c r="U178" i="42"/>
  <c r="T178" i="42"/>
  <c r="AC178" i="42" s="1"/>
  <c r="Q178" i="42"/>
  <c r="AB178" i="42" s="1"/>
  <c r="N178" i="42"/>
  <c r="AA178" i="42" s="1"/>
  <c r="K178" i="42"/>
  <c r="Z178" i="42" s="1"/>
  <c r="H178" i="42"/>
  <c r="Y178" i="42" s="1"/>
  <c r="E178" i="42"/>
  <c r="AC177" i="42"/>
  <c r="Y177" i="42"/>
  <c r="U177" i="42"/>
  <c r="T177" i="42"/>
  <c r="Q177" i="42"/>
  <c r="AB177" i="42" s="1"/>
  <c r="N177" i="42"/>
  <c r="AA177" i="42" s="1"/>
  <c r="K177" i="42"/>
  <c r="Z177" i="42" s="1"/>
  <c r="H177" i="42"/>
  <c r="E177" i="42"/>
  <c r="X177" i="42" s="1"/>
  <c r="Z176" i="42"/>
  <c r="U176" i="42"/>
  <c r="T176" i="42"/>
  <c r="AC176" i="42" s="1"/>
  <c r="Q176" i="42"/>
  <c r="AB176" i="42" s="1"/>
  <c r="N176" i="42"/>
  <c r="AA176" i="42" s="1"/>
  <c r="K176" i="42"/>
  <c r="H176" i="42"/>
  <c r="Y176" i="42" s="1"/>
  <c r="E176" i="42"/>
  <c r="X176" i="42" s="1"/>
  <c r="AA175" i="42"/>
  <c r="U175" i="42"/>
  <c r="T175" i="42"/>
  <c r="AC175" i="42" s="1"/>
  <c r="Q175" i="42"/>
  <c r="AB175" i="42" s="1"/>
  <c r="N175" i="42"/>
  <c r="K175" i="42"/>
  <c r="Z175" i="42" s="1"/>
  <c r="H175" i="42"/>
  <c r="Y175" i="42" s="1"/>
  <c r="E175" i="42"/>
  <c r="X175" i="42" s="1"/>
  <c r="X174" i="42"/>
  <c r="U174" i="42"/>
  <c r="T174" i="42"/>
  <c r="AC174" i="42" s="1"/>
  <c r="Q174" i="42"/>
  <c r="AB174" i="42" s="1"/>
  <c r="N174" i="42"/>
  <c r="AA174" i="42" s="1"/>
  <c r="K174" i="42"/>
  <c r="Z174" i="42" s="1"/>
  <c r="H174" i="42"/>
  <c r="Y174" i="42" s="1"/>
  <c r="E174" i="42"/>
  <c r="AC173" i="42"/>
  <c r="Y173" i="42"/>
  <c r="U173" i="42"/>
  <c r="T173" i="42"/>
  <c r="Q173" i="42"/>
  <c r="AB173" i="42" s="1"/>
  <c r="N173" i="42"/>
  <c r="AA173" i="42" s="1"/>
  <c r="K173" i="42"/>
  <c r="Z173" i="42" s="1"/>
  <c r="H173" i="42"/>
  <c r="E173" i="42"/>
  <c r="X173" i="42" s="1"/>
  <c r="Z172" i="42"/>
  <c r="U172" i="42"/>
  <c r="T172" i="42"/>
  <c r="AC172" i="42" s="1"/>
  <c r="Q172" i="42"/>
  <c r="AB172" i="42" s="1"/>
  <c r="N172" i="42"/>
  <c r="AA172" i="42" s="1"/>
  <c r="K172" i="42"/>
  <c r="H172" i="42"/>
  <c r="Y172" i="42" s="1"/>
  <c r="E172" i="42"/>
  <c r="X172" i="42" s="1"/>
  <c r="AA171" i="42"/>
  <c r="U171" i="42"/>
  <c r="T171" i="42"/>
  <c r="AC171" i="42" s="1"/>
  <c r="Q171" i="42"/>
  <c r="AB171" i="42" s="1"/>
  <c r="N171" i="42"/>
  <c r="K171" i="42"/>
  <c r="Z171" i="42" s="1"/>
  <c r="H171" i="42"/>
  <c r="Y171" i="42" s="1"/>
  <c r="E171" i="42"/>
  <c r="X171" i="42" s="1"/>
  <c r="AA170" i="42"/>
  <c r="Y170" i="42"/>
  <c r="U170" i="42"/>
  <c r="T170" i="42"/>
  <c r="AC170" i="42" s="1"/>
  <c r="Q170" i="42"/>
  <c r="AB170" i="42" s="1"/>
  <c r="N170" i="42"/>
  <c r="K170" i="42"/>
  <c r="Z170" i="42" s="1"/>
  <c r="H170" i="42"/>
  <c r="E170" i="42"/>
  <c r="X170" i="42" s="1"/>
  <c r="AB169" i="42"/>
  <c r="Z169" i="42"/>
  <c r="X169" i="42"/>
  <c r="U169" i="42"/>
  <c r="T169" i="42"/>
  <c r="AC169" i="42" s="1"/>
  <c r="Q169" i="42"/>
  <c r="N169" i="42"/>
  <c r="AA169" i="42" s="1"/>
  <c r="K169" i="42"/>
  <c r="H169" i="42"/>
  <c r="Y169" i="42" s="1"/>
  <c r="E169" i="42"/>
  <c r="AA168" i="42"/>
  <c r="Y168" i="42"/>
  <c r="U168" i="42"/>
  <c r="T168" i="42"/>
  <c r="AC168" i="42" s="1"/>
  <c r="Q168" i="42"/>
  <c r="AB168" i="42" s="1"/>
  <c r="N168" i="42"/>
  <c r="K168" i="42"/>
  <c r="Z168" i="42" s="1"/>
  <c r="H168" i="42"/>
  <c r="E168" i="42"/>
  <c r="X168" i="42" s="1"/>
  <c r="Z167" i="42"/>
  <c r="X167" i="42"/>
  <c r="U167" i="42"/>
  <c r="T167" i="42"/>
  <c r="AC167" i="42" s="1"/>
  <c r="Q167" i="42"/>
  <c r="AB167" i="42" s="1"/>
  <c r="N167" i="42"/>
  <c r="AA167" i="42" s="1"/>
  <c r="K167" i="42"/>
  <c r="H167" i="42"/>
  <c r="Y167" i="42" s="1"/>
  <c r="E167" i="42"/>
  <c r="AA166" i="42"/>
  <c r="Y166" i="42"/>
  <c r="U166" i="42"/>
  <c r="T166" i="42"/>
  <c r="AC166" i="42" s="1"/>
  <c r="Q166" i="42"/>
  <c r="AB166" i="42" s="1"/>
  <c r="N166" i="42"/>
  <c r="K166" i="42"/>
  <c r="Z166" i="42" s="1"/>
  <c r="H166" i="42"/>
  <c r="E166" i="42"/>
  <c r="X166" i="42" s="1"/>
  <c r="AB165" i="42"/>
  <c r="Z165" i="42"/>
  <c r="X165" i="42"/>
  <c r="U165" i="42"/>
  <c r="T165" i="42"/>
  <c r="AC165" i="42" s="1"/>
  <c r="Q165" i="42"/>
  <c r="N165" i="42"/>
  <c r="AA165" i="42" s="1"/>
  <c r="K165" i="42"/>
  <c r="H165" i="42"/>
  <c r="Y165" i="42" s="1"/>
  <c r="E165" i="42"/>
  <c r="AA164" i="42"/>
  <c r="Y164" i="42"/>
  <c r="U164" i="42"/>
  <c r="T164" i="42"/>
  <c r="AC164" i="42" s="1"/>
  <c r="Q164" i="42"/>
  <c r="AB164" i="42" s="1"/>
  <c r="N164" i="42"/>
  <c r="K164" i="42"/>
  <c r="Z164" i="42" s="1"/>
  <c r="H164" i="42"/>
  <c r="E164" i="42"/>
  <c r="X164" i="42" s="1"/>
  <c r="Z163" i="42"/>
  <c r="X163" i="42"/>
  <c r="U163" i="42"/>
  <c r="T163" i="42"/>
  <c r="AC163" i="42" s="1"/>
  <c r="Q163" i="42"/>
  <c r="AB163" i="42" s="1"/>
  <c r="N163" i="42"/>
  <c r="AA163" i="42" s="1"/>
  <c r="K163" i="42"/>
  <c r="H163" i="42"/>
  <c r="Y163" i="42" s="1"/>
  <c r="E163" i="42"/>
  <c r="AA162" i="42"/>
  <c r="Y162" i="42"/>
  <c r="U162" i="42"/>
  <c r="T162" i="42"/>
  <c r="AC162" i="42" s="1"/>
  <c r="Q162" i="42"/>
  <c r="AB162" i="42" s="1"/>
  <c r="N162" i="42"/>
  <c r="K162" i="42"/>
  <c r="Z162" i="42" s="1"/>
  <c r="H162" i="42"/>
  <c r="E162" i="42"/>
  <c r="X162" i="42" s="1"/>
  <c r="AB161" i="42"/>
  <c r="Z161" i="42"/>
  <c r="X161" i="42"/>
  <c r="U161" i="42"/>
  <c r="T161" i="42"/>
  <c r="AC161" i="42" s="1"/>
  <c r="Q161" i="42"/>
  <c r="N161" i="42"/>
  <c r="AA161" i="42" s="1"/>
  <c r="K161" i="42"/>
  <c r="H161" i="42"/>
  <c r="Y161" i="42" s="1"/>
  <c r="E161" i="42"/>
  <c r="AA160" i="42"/>
  <c r="Y160" i="42"/>
  <c r="U160" i="42"/>
  <c r="T160" i="42"/>
  <c r="AC160" i="42" s="1"/>
  <c r="Q160" i="42"/>
  <c r="AB160" i="42" s="1"/>
  <c r="N160" i="42"/>
  <c r="K160" i="42"/>
  <c r="Z160" i="42" s="1"/>
  <c r="H160" i="42"/>
  <c r="E160" i="42"/>
  <c r="X160" i="42" s="1"/>
  <c r="Z159" i="42"/>
  <c r="X159" i="42"/>
  <c r="U159" i="42"/>
  <c r="T159" i="42"/>
  <c r="AC159" i="42" s="1"/>
  <c r="Q159" i="42"/>
  <c r="AB159" i="42" s="1"/>
  <c r="N159" i="42"/>
  <c r="AA159" i="42" s="1"/>
  <c r="K159" i="42"/>
  <c r="H159" i="42"/>
  <c r="Y159" i="42" s="1"/>
  <c r="E159" i="42"/>
  <c r="AA158" i="42"/>
  <c r="Y158" i="42"/>
  <c r="U158" i="42"/>
  <c r="T158" i="42"/>
  <c r="AC158" i="42" s="1"/>
  <c r="Q158" i="42"/>
  <c r="AB158" i="42" s="1"/>
  <c r="N158" i="42"/>
  <c r="K158" i="42"/>
  <c r="Z158" i="42" s="1"/>
  <c r="H158" i="42"/>
  <c r="E158" i="42"/>
  <c r="X158" i="42" s="1"/>
  <c r="AB157" i="42"/>
  <c r="Z157" i="42"/>
  <c r="X157" i="42"/>
  <c r="U157" i="42"/>
  <c r="T157" i="42"/>
  <c r="AC157" i="42" s="1"/>
  <c r="Q157" i="42"/>
  <c r="N157" i="42"/>
  <c r="AA157" i="42" s="1"/>
  <c r="K157" i="42"/>
  <c r="H157" i="42"/>
  <c r="Y157" i="42" s="1"/>
  <c r="E157" i="42"/>
  <c r="AA156" i="42"/>
  <c r="Y156" i="42"/>
  <c r="U156" i="42"/>
  <c r="T156" i="42"/>
  <c r="AC156" i="42" s="1"/>
  <c r="Q156" i="42"/>
  <c r="AB156" i="42" s="1"/>
  <c r="N156" i="42"/>
  <c r="K156" i="42"/>
  <c r="Z156" i="42" s="1"/>
  <c r="H156" i="42"/>
  <c r="E156" i="42"/>
  <c r="X156" i="42" s="1"/>
  <c r="Z155" i="42"/>
  <c r="X155" i="42"/>
  <c r="U155" i="42"/>
  <c r="T155" i="42"/>
  <c r="AC155" i="42" s="1"/>
  <c r="Q155" i="42"/>
  <c r="AB155" i="42" s="1"/>
  <c r="N155" i="42"/>
  <c r="AA155" i="42" s="1"/>
  <c r="K155" i="42"/>
  <c r="H155" i="42"/>
  <c r="Y155" i="42" s="1"/>
  <c r="E155" i="42"/>
  <c r="AA154" i="42"/>
  <c r="Y154" i="42"/>
  <c r="U154" i="42"/>
  <c r="T154" i="42"/>
  <c r="AC154" i="42" s="1"/>
  <c r="Q154" i="42"/>
  <c r="AB154" i="42" s="1"/>
  <c r="N154" i="42"/>
  <c r="K154" i="42"/>
  <c r="Z154" i="42" s="1"/>
  <c r="H154" i="42"/>
  <c r="E154" i="42"/>
  <c r="X154" i="42" s="1"/>
  <c r="AB153" i="42"/>
  <c r="Z153" i="42"/>
  <c r="X153" i="42"/>
  <c r="U153" i="42"/>
  <c r="T153" i="42"/>
  <c r="AC153" i="42" s="1"/>
  <c r="Q153" i="42"/>
  <c r="N153" i="42"/>
  <c r="AA153" i="42" s="1"/>
  <c r="K153" i="42"/>
  <c r="H153" i="42"/>
  <c r="Y153" i="42" s="1"/>
  <c r="E153" i="42"/>
  <c r="AA152" i="42"/>
  <c r="Y152" i="42"/>
  <c r="U152" i="42"/>
  <c r="T152" i="42"/>
  <c r="AC152" i="42" s="1"/>
  <c r="Q152" i="42"/>
  <c r="AB152" i="42" s="1"/>
  <c r="N152" i="42"/>
  <c r="K152" i="42"/>
  <c r="Z152" i="42" s="1"/>
  <c r="H152" i="42"/>
  <c r="E152" i="42"/>
  <c r="X152" i="42" s="1"/>
  <c r="Z151" i="42"/>
  <c r="X151" i="42"/>
  <c r="U151" i="42"/>
  <c r="T151" i="42"/>
  <c r="AC151" i="42" s="1"/>
  <c r="Q151" i="42"/>
  <c r="AB151" i="42" s="1"/>
  <c r="N151" i="42"/>
  <c r="AA151" i="42" s="1"/>
  <c r="K151" i="42"/>
  <c r="H151" i="42"/>
  <c r="Y151" i="42" s="1"/>
  <c r="E151" i="42"/>
  <c r="AA150" i="42"/>
  <c r="Y150" i="42"/>
  <c r="U150" i="42"/>
  <c r="T150" i="42"/>
  <c r="AC150" i="42" s="1"/>
  <c r="Q150" i="42"/>
  <c r="AB150" i="42" s="1"/>
  <c r="N150" i="42"/>
  <c r="K150" i="42"/>
  <c r="Z150" i="42" s="1"/>
  <c r="H150" i="42"/>
  <c r="E150" i="42"/>
  <c r="X150" i="42" s="1"/>
  <c r="AB149" i="42"/>
  <c r="Z149" i="42"/>
  <c r="X149" i="42"/>
  <c r="U149" i="42"/>
  <c r="T149" i="42"/>
  <c r="AC149" i="42" s="1"/>
  <c r="Q149" i="42"/>
  <c r="N149" i="42"/>
  <c r="AA149" i="42" s="1"/>
  <c r="K149" i="42"/>
  <c r="H149" i="42"/>
  <c r="Y149" i="42" s="1"/>
  <c r="E149" i="42"/>
  <c r="AA148" i="42"/>
  <c r="Y148" i="42"/>
  <c r="U148" i="42"/>
  <c r="T148" i="42"/>
  <c r="AC148" i="42" s="1"/>
  <c r="Q148" i="42"/>
  <c r="AB148" i="42" s="1"/>
  <c r="N148" i="42"/>
  <c r="K148" i="42"/>
  <c r="Z148" i="42" s="1"/>
  <c r="H148" i="42"/>
  <c r="E148" i="42"/>
  <c r="X148" i="42" s="1"/>
  <c r="Z147" i="42"/>
  <c r="X147" i="42"/>
  <c r="U147" i="42"/>
  <c r="T147" i="42"/>
  <c r="AC147" i="42" s="1"/>
  <c r="Q147" i="42"/>
  <c r="AB147" i="42" s="1"/>
  <c r="N147" i="42"/>
  <c r="AA147" i="42" s="1"/>
  <c r="K147" i="42"/>
  <c r="H147" i="42"/>
  <c r="Y147" i="42" s="1"/>
  <c r="E147" i="42"/>
  <c r="AA146" i="42"/>
  <c r="Y146" i="42"/>
  <c r="U146" i="42"/>
  <c r="T146" i="42"/>
  <c r="AC146" i="42" s="1"/>
  <c r="Q146" i="42"/>
  <c r="AB146" i="42" s="1"/>
  <c r="N146" i="42"/>
  <c r="K146" i="42"/>
  <c r="Z146" i="42" s="1"/>
  <c r="H146" i="42"/>
  <c r="E146" i="42"/>
  <c r="X146" i="42" s="1"/>
  <c r="AB145" i="42"/>
  <c r="Z145" i="42"/>
  <c r="X145" i="42"/>
  <c r="U145" i="42"/>
  <c r="T145" i="42"/>
  <c r="AC145" i="42" s="1"/>
  <c r="Q145" i="42"/>
  <c r="N145" i="42"/>
  <c r="AA145" i="42" s="1"/>
  <c r="K145" i="42"/>
  <c r="H145" i="42"/>
  <c r="Y145" i="42" s="1"/>
  <c r="E145" i="42"/>
  <c r="AA144" i="42"/>
  <c r="Y144" i="42"/>
  <c r="U144" i="42"/>
  <c r="T144" i="42"/>
  <c r="AC144" i="42" s="1"/>
  <c r="Q144" i="42"/>
  <c r="AB144" i="42" s="1"/>
  <c r="N144" i="42"/>
  <c r="K144" i="42"/>
  <c r="Z144" i="42" s="1"/>
  <c r="H144" i="42"/>
  <c r="E144" i="42"/>
  <c r="X144" i="42" s="1"/>
  <c r="Z143" i="42"/>
  <c r="X143" i="42"/>
  <c r="U143" i="42"/>
  <c r="T143" i="42"/>
  <c r="AC143" i="42" s="1"/>
  <c r="Q143" i="42"/>
  <c r="AB143" i="42" s="1"/>
  <c r="N143" i="42"/>
  <c r="AA143" i="42" s="1"/>
  <c r="K143" i="42"/>
  <c r="H143" i="42"/>
  <c r="Y143" i="42" s="1"/>
  <c r="E143" i="42"/>
  <c r="AA142" i="42"/>
  <c r="Y142" i="42"/>
  <c r="U142" i="42"/>
  <c r="T142" i="42"/>
  <c r="AC142" i="42" s="1"/>
  <c r="Q142" i="42"/>
  <c r="AB142" i="42" s="1"/>
  <c r="N142" i="42"/>
  <c r="K142" i="42"/>
  <c r="Z142" i="42" s="1"/>
  <c r="H142" i="42"/>
  <c r="E142" i="42"/>
  <c r="X142" i="42" s="1"/>
  <c r="AB141" i="42"/>
  <c r="Z141" i="42"/>
  <c r="X141" i="42"/>
  <c r="U141" i="42"/>
  <c r="T141" i="42"/>
  <c r="AC141" i="42" s="1"/>
  <c r="Q141" i="42"/>
  <c r="N141" i="42"/>
  <c r="AA141" i="42" s="1"/>
  <c r="K141" i="42"/>
  <c r="H141" i="42"/>
  <c r="Y141" i="42" s="1"/>
  <c r="E141" i="42"/>
  <c r="AA140" i="42"/>
  <c r="Y140" i="42"/>
  <c r="U140" i="42"/>
  <c r="T140" i="42"/>
  <c r="AC140" i="42" s="1"/>
  <c r="Q140" i="42"/>
  <c r="AB140" i="42" s="1"/>
  <c r="N140" i="42"/>
  <c r="K140" i="42"/>
  <c r="Z140" i="42" s="1"/>
  <c r="H140" i="42"/>
  <c r="E140" i="42"/>
  <c r="X140" i="42" s="1"/>
  <c r="Z139" i="42"/>
  <c r="X139" i="42"/>
  <c r="U139" i="42"/>
  <c r="T139" i="42"/>
  <c r="AC139" i="42" s="1"/>
  <c r="Q139" i="42"/>
  <c r="AB139" i="42" s="1"/>
  <c r="N139" i="42"/>
  <c r="AA139" i="42" s="1"/>
  <c r="K139" i="42"/>
  <c r="H139" i="42"/>
  <c r="Y139" i="42" s="1"/>
  <c r="E139" i="42"/>
  <c r="AC138" i="42"/>
  <c r="AA138" i="42"/>
  <c r="Y138" i="42"/>
  <c r="U138" i="42"/>
  <c r="T138" i="42"/>
  <c r="Q138" i="42"/>
  <c r="AB138" i="42" s="1"/>
  <c r="N138" i="42"/>
  <c r="K138" i="42"/>
  <c r="Z138" i="42" s="1"/>
  <c r="H138" i="42"/>
  <c r="E138" i="42"/>
  <c r="X138" i="42" s="1"/>
  <c r="Z137" i="42"/>
  <c r="X137" i="42"/>
  <c r="U137" i="42"/>
  <c r="T137" i="42"/>
  <c r="AC137" i="42" s="1"/>
  <c r="Q137" i="42"/>
  <c r="AB137" i="42" s="1"/>
  <c r="N137" i="42"/>
  <c r="AA137" i="42" s="1"/>
  <c r="K137" i="42"/>
  <c r="H137" i="42"/>
  <c r="Y137" i="42" s="1"/>
  <c r="E137" i="42"/>
  <c r="AA136" i="42"/>
  <c r="Y136" i="42"/>
  <c r="U136" i="42"/>
  <c r="T136" i="42"/>
  <c r="AC136" i="42" s="1"/>
  <c r="Q136" i="42"/>
  <c r="AB136" i="42" s="1"/>
  <c r="N136" i="42"/>
  <c r="K136" i="42"/>
  <c r="Z136" i="42" s="1"/>
  <c r="H136" i="42"/>
  <c r="E136" i="42"/>
  <c r="X136" i="42" s="1"/>
  <c r="AB135" i="42"/>
  <c r="Z135" i="42"/>
  <c r="X135" i="42"/>
  <c r="U135" i="42"/>
  <c r="T135" i="42"/>
  <c r="AC135" i="42" s="1"/>
  <c r="Q135" i="42"/>
  <c r="N135" i="42"/>
  <c r="AA135" i="42" s="1"/>
  <c r="K135" i="42"/>
  <c r="H135" i="42"/>
  <c r="Y135" i="42" s="1"/>
  <c r="E135" i="42"/>
  <c r="AA134" i="42"/>
  <c r="Y134" i="42"/>
  <c r="U134" i="42"/>
  <c r="T134" i="42"/>
  <c r="AC134" i="42" s="1"/>
  <c r="Q134" i="42"/>
  <c r="AB134" i="42" s="1"/>
  <c r="N134" i="42"/>
  <c r="K134" i="42"/>
  <c r="Z134" i="42" s="1"/>
  <c r="H134" i="42"/>
  <c r="E134" i="42"/>
  <c r="X134" i="42" s="1"/>
  <c r="Z133" i="42"/>
  <c r="X133" i="42"/>
  <c r="U133" i="42"/>
  <c r="T133" i="42"/>
  <c r="AC133" i="42" s="1"/>
  <c r="Q133" i="42"/>
  <c r="AB133" i="42" s="1"/>
  <c r="N133" i="42"/>
  <c r="AA133" i="42" s="1"/>
  <c r="K133" i="42"/>
  <c r="H133" i="42"/>
  <c r="Y133" i="42" s="1"/>
  <c r="E133" i="42"/>
  <c r="AA132" i="42"/>
  <c r="Y132" i="42"/>
  <c r="U132" i="42"/>
  <c r="T132" i="42"/>
  <c r="AC132" i="42" s="1"/>
  <c r="Q132" i="42"/>
  <c r="AB132" i="42" s="1"/>
  <c r="N132" i="42"/>
  <c r="K132" i="42"/>
  <c r="Z132" i="42" s="1"/>
  <c r="H132" i="42"/>
  <c r="E132" i="42"/>
  <c r="X132" i="42" s="1"/>
  <c r="AB131" i="42"/>
  <c r="Z131" i="42"/>
  <c r="X131" i="42"/>
  <c r="U131" i="42"/>
  <c r="T131" i="42"/>
  <c r="AC131" i="42" s="1"/>
  <c r="Q131" i="42"/>
  <c r="N131" i="42"/>
  <c r="AA131" i="42" s="1"/>
  <c r="K131" i="42"/>
  <c r="H131" i="42"/>
  <c r="Y131" i="42" s="1"/>
  <c r="E131" i="42"/>
  <c r="AA130" i="42"/>
  <c r="Y130" i="42"/>
  <c r="U130" i="42"/>
  <c r="T130" i="42"/>
  <c r="AC130" i="42" s="1"/>
  <c r="Q130" i="42"/>
  <c r="AB130" i="42" s="1"/>
  <c r="N130" i="42"/>
  <c r="K130" i="42"/>
  <c r="Z130" i="42" s="1"/>
  <c r="H130" i="42"/>
  <c r="E130" i="42"/>
  <c r="X130" i="42" s="1"/>
  <c r="Z129" i="42"/>
  <c r="X129" i="42"/>
  <c r="U129" i="42"/>
  <c r="T129" i="42"/>
  <c r="AC129" i="42" s="1"/>
  <c r="Q129" i="42"/>
  <c r="AB129" i="42" s="1"/>
  <c r="N129" i="42"/>
  <c r="AA129" i="42" s="1"/>
  <c r="K129" i="42"/>
  <c r="H129" i="42"/>
  <c r="Y129" i="42" s="1"/>
  <c r="E129" i="42"/>
  <c r="AA128" i="42"/>
  <c r="Y128" i="42"/>
  <c r="U128" i="42"/>
  <c r="T128" i="42"/>
  <c r="AC128" i="42" s="1"/>
  <c r="Q128" i="42"/>
  <c r="AB128" i="42" s="1"/>
  <c r="N128" i="42"/>
  <c r="K128" i="42"/>
  <c r="Z128" i="42" s="1"/>
  <c r="H128" i="42"/>
  <c r="E128" i="42"/>
  <c r="X128" i="42" s="1"/>
  <c r="AB127" i="42"/>
  <c r="Z127" i="42"/>
  <c r="X127" i="42"/>
  <c r="U127" i="42"/>
  <c r="T127" i="42"/>
  <c r="AC127" i="42" s="1"/>
  <c r="Q127" i="42"/>
  <c r="N127" i="42"/>
  <c r="AA127" i="42" s="1"/>
  <c r="K127" i="42"/>
  <c r="H127" i="42"/>
  <c r="Y127" i="42" s="1"/>
  <c r="E127" i="42"/>
  <c r="AA126" i="42"/>
  <c r="Y126" i="42"/>
  <c r="U126" i="42"/>
  <c r="T126" i="42"/>
  <c r="AC126" i="42" s="1"/>
  <c r="Q126" i="42"/>
  <c r="AB126" i="42" s="1"/>
  <c r="N126" i="42"/>
  <c r="K126" i="42"/>
  <c r="Z126" i="42" s="1"/>
  <c r="H126" i="42"/>
  <c r="E126" i="42"/>
  <c r="X126" i="42" s="1"/>
  <c r="Z125" i="42"/>
  <c r="X125" i="42"/>
  <c r="U125" i="42"/>
  <c r="T125" i="42"/>
  <c r="AC125" i="42" s="1"/>
  <c r="Q125" i="42"/>
  <c r="AB125" i="42" s="1"/>
  <c r="N125" i="42"/>
  <c r="AA125" i="42" s="1"/>
  <c r="K125" i="42"/>
  <c r="H125" i="42"/>
  <c r="Y125" i="42" s="1"/>
  <c r="E125" i="42"/>
  <c r="AC124" i="42"/>
  <c r="AA124" i="42"/>
  <c r="Y124" i="42"/>
  <c r="U124" i="42"/>
  <c r="T124" i="42"/>
  <c r="Q124" i="42"/>
  <c r="AB124" i="42" s="1"/>
  <c r="N124" i="42"/>
  <c r="K124" i="42"/>
  <c r="Z124" i="42" s="1"/>
  <c r="H124" i="42"/>
  <c r="E124" i="42"/>
  <c r="X124" i="42" s="1"/>
  <c r="Z123" i="42"/>
  <c r="X123" i="42"/>
  <c r="U123" i="42"/>
  <c r="T123" i="42"/>
  <c r="AC123" i="42" s="1"/>
  <c r="Q123" i="42"/>
  <c r="AB123" i="42" s="1"/>
  <c r="N123" i="42"/>
  <c r="AA123" i="42" s="1"/>
  <c r="K123" i="42"/>
  <c r="H123" i="42"/>
  <c r="Y123" i="42" s="1"/>
  <c r="E123" i="42"/>
  <c r="AA122" i="42"/>
  <c r="Y122" i="42"/>
  <c r="U122" i="42"/>
  <c r="T122" i="42"/>
  <c r="AC122" i="42" s="1"/>
  <c r="Q122" i="42"/>
  <c r="AB122" i="42" s="1"/>
  <c r="N122" i="42"/>
  <c r="K122" i="42"/>
  <c r="Z122" i="42" s="1"/>
  <c r="H122" i="42"/>
  <c r="E122" i="42"/>
  <c r="X122" i="42" s="1"/>
  <c r="AB121" i="42"/>
  <c r="Z121" i="42"/>
  <c r="X121" i="42"/>
  <c r="U121" i="42"/>
  <c r="T121" i="42"/>
  <c r="AC121" i="42" s="1"/>
  <c r="Q121" i="42"/>
  <c r="N121" i="42"/>
  <c r="AA121" i="42" s="1"/>
  <c r="K121" i="42"/>
  <c r="H121" i="42"/>
  <c r="Y121" i="42" s="1"/>
  <c r="E121" i="42"/>
  <c r="AA120" i="42"/>
  <c r="Y120" i="42"/>
  <c r="U120" i="42"/>
  <c r="T120" i="42"/>
  <c r="AC120" i="42" s="1"/>
  <c r="Q120" i="42"/>
  <c r="AB120" i="42" s="1"/>
  <c r="N120" i="42"/>
  <c r="K120" i="42"/>
  <c r="Z120" i="42" s="1"/>
  <c r="H120" i="42"/>
  <c r="E120" i="42"/>
  <c r="X120" i="42" s="1"/>
  <c r="Z119" i="42"/>
  <c r="X119" i="42"/>
  <c r="U119" i="42"/>
  <c r="T119" i="42"/>
  <c r="AC119" i="42" s="1"/>
  <c r="Q119" i="42"/>
  <c r="AB119" i="42" s="1"/>
  <c r="N119" i="42"/>
  <c r="AA119" i="42" s="1"/>
  <c r="K119" i="42"/>
  <c r="H119" i="42"/>
  <c r="Y119" i="42" s="1"/>
  <c r="E119" i="42"/>
  <c r="AC118" i="42"/>
  <c r="AA118" i="42"/>
  <c r="Y118" i="42"/>
  <c r="U118" i="42"/>
  <c r="T118" i="42"/>
  <c r="Q118" i="42"/>
  <c r="AB118" i="42" s="1"/>
  <c r="N118" i="42"/>
  <c r="K118" i="42"/>
  <c r="Z118" i="42" s="1"/>
  <c r="H118" i="42"/>
  <c r="E118" i="42"/>
  <c r="X118" i="42" s="1"/>
  <c r="Z117" i="42"/>
  <c r="X117" i="42"/>
  <c r="U117" i="42"/>
  <c r="T117" i="42"/>
  <c r="AC117" i="42" s="1"/>
  <c r="Q117" i="42"/>
  <c r="AB117" i="42" s="1"/>
  <c r="N117" i="42"/>
  <c r="AA117" i="42" s="1"/>
  <c r="K117" i="42"/>
  <c r="H117" i="42"/>
  <c r="Y117" i="42" s="1"/>
  <c r="E117" i="42"/>
  <c r="AA116" i="42"/>
  <c r="Y116" i="42"/>
  <c r="U116" i="42"/>
  <c r="T116" i="42"/>
  <c r="AC116" i="42" s="1"/>
  <c r="Q116" i="42"/>
  <c r="AB116" i="42" s="1"/>
  <c r="N116" i="42"/>
  <c r="K116" i="42"/>
  <c r="Z116" i="42" s="1"/>
  <c r="H116" i="42"/>
  <c r="E116" i="42"/>
  <c r="X116" i="42" s="1"/>
  <c r="AB115" i="42"/>
  <c r="Z115" i="42"/>
  <c r="X115" i="42"/>
  <c r="U115" i="42"/>
  <c r="T115" i="42"/>
  <c r="AC115" i="42" s="1"/>
  <c r="Q115" i="42"/>
  <c r="N115" i="42"/>
  <c r="AA115" i="42" s="1"/>
  <c r="K115" i="42"/>
  <c r="H115" i="42"/>
  <c r="Y115" i="42" s="1"/>
  <c r="E115" i="42"/>
  <c r="AA114" i="42"/>
  <c r="Z114" i="42"/>
  <c r="X114" i="42"/>
  <c r="U114" i="42"/>
  <c r="T114" i="42"/>
  <c r="AC114" i="42" s="1"/>
  <c r="Q114" i="42"/>
  <c r="AB114" i="42" s="1"/>
  <c r="N114" i="42"/>
  <c r="K114" i="42"/>
  <c r="H114" i="42"/>
  <c r="Y114" i="42" s="1"/>
  <c r="E114" i="42"/>
  <c r="AC113" i="42"/>
  <c r="AB113" i="42"/>
  <c r="AA113" i="42"/>
  <c r="Y113" i="42"/>
  <c r="X113" i="42"/>
  <c r="U113" i="42"/>
  <c r="T113" i="42"/>
  <c r="Q113" i="42"/>
  <c r="N113" i="42"/>
  <c r="K113" i="42"/>
  <c r="Z113" i="42" s="1"/>
  <c r="H113" i="42"/>
  <c r="E113" i="42"/>
  <c r="AC112" i="42"/>
  <c r="AB112" i="42"/>
  <c r="Z112" i="42"/>
  <c r="Y112" i="42"/>
  <c r="X112" i="42"/>
  <c r="U112" i="42"/>
  <c r="T112" i="42"/>
  <c r="Q112" i="42"/>
  <c r="N112" i="42"/>
  <c r="AA112" i="42" s="1"/>
  <c r="K112" i="42"/>
  <c r="H112" i="42"/>
  <c r="E112" i="42"/>
  <c r="AC111" i="42"/>
  <c r="AA111" i="42"/>
  <c r="Z111" i="42"/>
  <c r="Y111" i="42"/>
  <c r="U111" i="42"/>
  <c r="T111" i="42"/>
  <c r="Q111" i="42"/>
  <c r="AB111" i="42" s="1"/>
  <c r="N111" i="42"/>
  <c r="K111" i="42"/>
  <c r="H111" i="42"/>
  <c r="E111" i="42"/>
  <c r="X111" i="42" s="1"/>
  <c r="AA110" i="42"/>
  <c r="Z110" i="42"/>
  <c r="X110" i="42"/>
  <c r="U110" i="42"/>
  <c r="T110" i="42"/>
  <c r="AC110" i="42" s="1"/>
  <c r="Q110" i="42"/>
  <c r="AB110" i="42" s="1"/>
  <c r="N110" i="42"/>
  <c r="K110" i="42"/>
  <c r="H110" i="42"/>
  <c r="Y110" i="42" s="1"/>
  <c r="E110" i="42"/>
  <c r="AB109" i="42"/>
  <c r="AA109" i="42"/>
  <c r="Y109" i="42"/>
  <c r="X109" i="42"/>
  <c r="U109" i="42"/>
  <c r="T109" i="42"/>
  <c r="AC109" i="42" s="1"/>
  <c r="Q109" i="42"/>
  <c r="N109" i="42"/>
  <c r="K109" i="42"/>
  <c r="Z109" i="42" s="1"/>
  <c r="H109" i="42"/>
  <c r="E109" i="42"/>
  <c r="AB108" i="42"/>
  <c r="Z108" i="42"/>
  <c r="Y108" i="42"/>
  <c r="X108" i="42"/>
  <c r="U108" i="42"/>
  <c r="T108" i="42"/>
  <c r="AC108" i="42" s="1"/>
  <c r="Q108" i="42"/>
  <c r="N108" i="42"/>
  <c r="AA108" i="42" s="1"/>
  <c r="K108" i="42"/>
  <c r="H108" i="42"/>
  <c r="E108" i="42"/>
  <c r="AC107" i="42"/>
  <c r="AA107" i="42"/>
  <c r="Z107" i="42"/>
  <c r="Y107" i="42"/>
  <c r="U107" i="42"/>
  <c r="T107" i="42"/>
  <c r="Q107" i="42"/>
  <c r="AB107" i="42" s="1"/>
  <c r="N107" i="42"/>
  <c r="K107" i="42"/>
  <c r="H107" i="42"/>
  <c r="E107" i="42"/>
  <c r="X107" i="42" s="1"/>
  <c r="AA106" i="42"/>
  <c r="Z106" i="42"/>
  <c r="X106" i="42"/>
  <c r="U106" i="42"/>
  <c r="T106" i="42"/>
  <c r="AC106" i="42" s="1"/>
  <c r="Q106" i="42"/>
  <c r="AB106" i="42" s="1"/>
  <c r="N106" i="42"/>
  <c r="K106" i="42"/>
  <c r="H106" i="42"/>
  <c r="Y106" i="42" s="1"/>
  <c r="E106" i="42"/>
  <c r="AC105" i="42"/>
  <c r="AA105" i="42"/>
  <c r="Y105" i="42"/>
  <c r="X105" i="42"/>
  <c r="U105" i="42"/>
  <c r="T105" i="42"/>
  <c r="Q105" i="42"/>
  <c r="AB105" i="42" s="1"/>
  <c r="N105" i="42"/>
  <c r="K105" i="42"/>
  <c r="Z105" i="42" s="1"/>
  <c r="H105" i="42"/>
  <c r="E105" i="42"/>
  <c r="AC104" i="42"/>
  <c r="Z104" i="42"/>
  <c r="Y104" i="42"/>
  <c r="X104" i="42"/>
  <c r="U104" i="42"/>
  <c r="T104" i="42"/>
  <c r="Q104" i="42"/>
  <c r="AB104" i="42" s="1"/>
  <c r="N104" i="42"/>
  <c r="AA104" i="42" s="1"/>
  <c r="K104" i="42"/>
  <c r="H104" i="42"/>
  <c r="E104" i="42"/>
  <c r="AC103" i="42"/>
  <c r="AA103" i="42"/>
  <c r="Z103" i="42"/>
  <c r="Y103" i="42"/>
  <c r="U103" i="42"/>
  <c r="T103" i="42"/>
  <c r="Q103" i="42"/>
  <c r="AB103" i="42" s="1"/>
  <c r="N103" i="42"/>
  <c r="K103" i="42"/>
  <c r="H103" i="42"/>
  <c r="E103" i="42"/>
  <c r="X103" i="42" s="1"/>
  <c r="AB102" i="42"/>
  <c r="AA102" i="42"/>
  <c r="Z102" i="42"/>
  <c r="X102" i="42"/>
  <c r="U102" i="42"/>
  <c r="T102" i="42"/>
  <c r="AC102" i="42" s="1"/>
  <c r="Q102" i="42"/>
  <c r="N102" i="42"/>
  <c r="K102" i="42"/>
  <c r="H102" i="42"/>
  <c r="Y102" i="42" s="1"/>
  <c r="E102" i="42"/>
  <c r="AA101" i="42"/>
  <c r="Y101" i="42"/>
  <c r="X101" i="42"/>
  <c r="U101" i="42"/>
  <c r="T101" i="42"/>
  <c r="AC101" i="42" s="1"/>
  <c r="Q101" i="42"/>
  <c r="AB101" i="42" s="1"/>
  <c r="N101" i="42"/>
  <c r="K101" i="42"/>
  <c r="Z101" i="42" s="1"/>
  <c r="H101" i="42"/>
  <c r="E101" i="42"/>
  <c r="Z100" i="42"/>
  <c r="Y100" i="42"/>
  <c r="X100" i="42"/>
  <c r="U100" i="42"/>
  <c r="T100" i="42"/>
  <c r="AC100" i="42" s="1"/>
  <c r="Q100" i="42"/>
  <c r="AB100" i="42" s="1"/>
  <c r="N100" i="42"/>
  <c r="AA100" i="42" s="1"/>
  <c r="K100" i="42"/>
  <c r="H100" i="42"/>
  <c r="E100" i="42"/>
  <c r="AC99" i="42"/>
  <c r="AA99" i="42"/>
  <c r="Z99" i="42"/>
  <c r="Y99" i="42"/>
  <c r="U99" i="42"/>
  <c r="T99" i="42"/>
  <c r="Q99" i="42"/>
  <c r="AB99" i="42" s="1"/>
  <c r="N99" i="42"/>
  <c r="K99" i="42"/>
  <c r="H99" i="42"/>
  <c r="E99" i="42"/>
  <c r="X99" i="42" s="1"/>
  <c r="AB98" i="42"/>
  <c r="AA98" i="42"/>
  <c r="Z98" i="42"/>
  <c r="X98" i="42"/>
  <c r="U98" i="42"/>
  <c r="T98" i="42"/>
  <c r="AC98" i="42" s="1"/>
  <c r="Q98" i="42"/>
  <c r="N98" i="42"/>
  <c r="K98" i="42"/>
  <c r="H98" i="42"/>
  <c r="Y98" i="42" s="1"/>
  <c r="E98" i="42"/>
  <c r="AC97" i="42"/>
  <c r="AB97" i="42"/>
  <c r="AA97" i="42"/>
  <c r="Y97" i="42"/>
  <c r="X97" i="42"/>
  <c r="U97" i="42"/>
  <c r="T97" i="42"/>
  <c r="Q97" i="42"/>
  <c r="N97" i="42"/>
  <c r="K97" i="42"/>
  <c r="Z97" i="42" s="1"/>
  <c r="H97" i="42"/>
  <c r="E97" i="42"/>
  <c r="AC96" i="42"/>
  <c r="AB96" i="42"/>
  <c r="Z96" i="42"/>
  <c r="Y96" i="42"/>
  <c r="X96" i="42"/>
  <c r="U96" i="42"/>
  <c r="T96" i="42"/>
  <c r="Q96" i="42"/>
  <c r="N96" i="42"/>
  <c r="AA96" i="42" s="1"/>
  <c r="K96" i="42"/>
  <c r="H96" i="42"/>
  <c r="E96" i="42"/>
  <c r="AA95" i="42"/>
  <c r="Z95" i="42"/>
  <c r="U95" i="42"/>
  <c r="T95" i="42"/>
  <c r="AC95" i="42" s="1"/>
  <c r="Q95" i="42"/>
  <c r="AB95" i="42" s="1"/>
  <c r="N95" i="42"/>
  <c r="K95" i="42"/>
  <c r="H95" i="42"/>
  <c r="Y95" i="42" s="1"/>
  <c r="E95" i="42"/>
  <c r="X95" i="42" s="1"/>
  <c r="AB94" i="42"/>
  <c r="AA94" i="42"/>
  <c r="Z94" i="42"/>
  <c r="X94" i="42"/>
  <c r="U94" i="42"/>
  <c r="T94" i="42"/>
  <c r="AC94" i="42" s="1"/>
  <c r="Q94" i="42"/>
  <c r="N94" i="42"/>
  <c r="K94" i="42"/>
  <c r="H94" i="42"/>
  <c r="Y94" i="42" s="1"/>
  <c r="E94" i="42"/>
  <c r="AA93" i="42"/>
  <c r="Y93" i="42"/>
  <c r="X93" i="42"/>
  <c r="U93" i="42"/>
  <c r="T93" i="42"/>
  <c r="AC93" i="42" s="1"/>
  <c r="Q93" i="42"/>
  <c r="AB93" i="42" s="1"/>
  <c r="N93" i="42"/>
  <c r="K93" i="42"/>
  <c r="Z93" i="42" s="1"/>
  <c r="H93" i="42"/>
  <c r="E93" i="42"/>
  <c r="Z92" i="42"/>
  <c r="Y92" i="42"/>
  <c r="X92" i="42"/>
  <c r="U92" i="42"/>
  <c r="T92" i="42"/>
  <c r="AC92" i="42" s="1"/>
  <c r="Q92" i="42"/>
  <c r="AB92" i="42" s="1"/>
  <c r="N92" i="42"/>
  <c r="AA92" i="42" s="1"/>
  <c r="K92" i="42"/>
  <c r="H92" i="42"/>
  <c r="E92" i="42"/>
  <c r="AC91" i="42"/>
  <c r="AA91" i="42"/>
  <c r="Z91" i="42"/>
  <c r="Y91" i="42"/>
  <c r="U91" i="42"/>
  <c r="T91" i="42"/>
  <c r="Q91" i="42"/>
  <c r="AB91" i="42" s="1"/>
  <c r="N91" i="42"/>
  <c r="K91" i="42"/>
  <c r="H91" i="42"/>
  <c r="E91" i="42"/>
  <c r="X91" i="42" s="1"/>
  <c r="AB90" i="42"/>
  <c r="AA90" i="42"/>
  <c r="X90" i="42"/>
  <c r="U90" i="42"/>
  <c r="T90" i="42"/>
  <c r="AC90" i="42" s="1"/>
  <c r="Q90" i="42"/>
  <c r="N90" i="42"/>
  <c r="K90" i="42"/>
  <c r="Z90" i="42" s="1"/>
  <c r="H90" i="42"/>
  <c r="Y90" i="42" s="1"/>
  <c r="E90" i="42"/>
  <c r="AB89" i="42"/>
  <c r="AA89" i="42"/>
  <c r="Y89" i="42"/>
  <c r="X89" i="42"/>
  <c r="U89" i="42"/>
  <c r="T89" i="42"/>
  <c r="AC89" i="42" s="1"/>
  <c r="Q89" i="42"/>
  <c r="N89" i="42"/>
  <c r="K89" i="42"/>
  <c r="Z89" i="42" s="1"/>
  <c r="H89" i="42"/>
  <c r="E89" i="42"/>
  <c r="Z88" i="42"/>
  <c r="X88" i="42"/>
  <c r="U88" i="42"/>
  <c r="T88" i="42"/>
  <c r="AC88" i="42" s="1"/>
  <c r="Q88" i="42"/>
  <c r="AB88" i="42" s="1"/>
  <c r="N88" i="42"/>
  <c r="AA88" i="42" s="1"/>
  <c r="K88" i="42"/>
  <c r="H88" i="42"/>
  <c r="Y88" i="42" s="1"/>
  <c r="E88" i="42"/>
  <c r="AA87" i="42"/>
  <c r="Z87" i="42"/>
  <c r="U87" i="42"/>
  <c r="T87" i="42"/>
  <c r="AC87" i="42" s="1"/>
  <c r="Q87" i="42"/>
  <c r="AB87" i="42" s="1"/>
  <c r="N87" i="42"/>
  <c r="K87" i="42"/>
  <c r="H87" i="42"/>
  <c r="Y87" i="42" s="1"/>
  <c r="E87" i="42"/>
  <c r="X87" i="42" s="1"/>
  <c r="AB86" i="42"/>
  <c r="Z86" i="42"/>
  <c r="X86" i="42"/>
  <c r="U86" i="42"/>
  <c r="T86" i="42"/>
  <c r="AC86" i="42" s="1"/>
  <c r="Q86" i="42"/>
  <c r="N86" i="42"/>
  <c r="AA86" i="42" s="1"/>
  <c r="K86" i="42"/>
  <c r="H86" i="42"/>
  <c r="Y86" i="42" s="1"/>
  <c r="E86" i="42"/>
  <c r="Y85" i="42"/>
  <c r="X85" i="42"/>
  <c r="U85" i="42"/>
  <c r="T85" i="42"/>
  <c r="AC85" i="42" s="1"/>
  <c r="Q85" i="42"/>
  <c r="AB85" i="42" s="1"/>
  <c r="N85" i="42"/>
  <c r="AA85" i="42" s="1"/>
  <c r="K85" i="42"/>
  <c r="Z85" i="42" s="1"/>
  <c r="H85" i="42"/>
  <c r="E85" i="42"/>
  <c r="Z84" i="42"/>
  <c r="X84" i="42"/>
  <c r="U84" i="42"/>
  <c r="T84" i="42"/>
  <c r="AC84" i="42" s="1"/>
  <c r="Q84" i="42"/>
  <c r="AB84" i="42" s="1"/>
  <c r="N84" i="42"/>
  <c r="AA84" i="42" s="1"/>
  <c r="K84" i="42"/>
  <c r="H84" i="42"/>
  <c r="Y84" i="42" s="1"/>
  <c r="E84" i="42"/>
  <c r="AA83" i="42"/>
  <c r="Y83" i="42"/>
  <c r="U83" i="42"/>
  <c r="T83" i="42"/>
  <c r="AC83" i="42" s="1"/>
  <c r="Q83" i="42"/>
  <c r="AB83" i="42" s="1"/>
  <c r="N83" i="42"/>
  <c r="K83" i="42"/>
  <c r="Z83" i="42" s="1"/>
  <c r="H83" i="42"/>
  <c r="E83" i="42"/>
  <c r="X83" i="42" s="1"/>
  <c r="AA82" i="42"/>
  <c r="X82" i="42"/>
  <c r="U82" i="42"/>
  <c r="T82" i="42"/>
  <c r="AC82" i="42" s="1"/>
  <c r="Q82" i="42"/>
  <c r="AB82" i="42" s="1"/>
  <c r="N82" i="42"/>
  <c r="K82" i="42"/>
  <c r="Z82" i="42" s="1"/>
  <c r="H82" i="42"/>
  <c r="Y82" i="42" s="1"/>
  <c r="E82" i="42"/>
  <c r="AA81" i="42"/>
  <c r="Y81" i="42"/>
  <c r="X81" i="42"/>
  <c r="U81" i="42"/>
  <c r="T81" i="42"/>
  <c r="AC81" i="42" s="1"/>
  <c r="Q81" i="42"/>
  <c r="AB81" i="42" s="1"/>
  <c r="N81" i="42"/>
  <c r="K81" i="42"/>
  <c r="Z81" i="42" s="1"/>
  <c r="H81" i="42"/>
  <c r="E81" i="42"/>
  <c r="AB80" i="42"/>
  <c r="Z80" i="42"/>
  <c r="X80" i="42"/>
  <c r="U80" i="42"/>
  <c r="T80" i="42"/>
  <c r="AC80" i="42" s="1"/>
  <c r="Q80" i="42"/>
  <c r="N80" i="42"/>
  <c r="AA80" i="42" s="1"/>
  <c r="K80" i="42"/>
  <c r="H80" i="42"/>
  <c r="Y80" i="42" s="1"/>
  <c r="E80" i="42"/>
  <c r="AA79" i="42"/>
  <c r="Z79" i="42"/>
  <c r="U79" i="42"/>
  <c r="T79" i="42"/>
  <c r="AC79" i="42" s="1"/>
  <c r="Q79" i="42"/>
  <c r="AB79" i="42" s="1"/>
  <c r="N79" i="42"/>
  <c r="K79" i="42"/>
  <c r="H79" i="42"/>
  <c r="Y79" i="42" s="1"/>
  <c r="E79" i="42"/>
  <c r="X79" i="42" s="1"/>
  <c r="Z78" i="42"/>
  <c r="X78" i="42"/>
  <c r="U78" i="42"/>
  <c r="T78" i="42"/>
  <c r="AC78" i="42" s="1"/>
  <c r="Q78" i="42"/>
  <c r="AB78" i="42" s="1"/>
  <c r="N78" i="42"/>
  <c r="AA78" i="42" s="1"/>
  <c r="K78" i="42"/>
  <c r="H78" i="42"/>
  <c r="Y78" i="42" s="1"/>
  <c r="E78" i="42"/>
  <c r="Y77" i="42"/>
  <c r="X77" i="42"/>
  <c r="U77" i="42"/>
  <c r="T77" i="42"/>
  <c r="AC77" i="42" s="1"/>
  <c r="Q77" i="42"/>
  <c r="AB77" i="42" s="1"/>
  <c r="N77" i="42"/>
  <c r="AA77" i="42" s="1"/>
  <c r="K77" i="42"/>
  <c r="Z77" i="42" s="1"/>
  <c r="H77" i="42"/>
  <c r="E77" i="42"/>
  <c r="Z76" i="42"/>
  <c r="X76" i="42"/>
  <c r="U76" i="42"/>
  <c r="T76" i="42"/>
  <c r="AC76" i="42" s="1"/>
  <c r="Q76" i="42"/>
  <c r="AB76" i="42" s="1"/>
  <c r="N76" i="42"/>
  <c r="AA76" i="42" s="1"/>
  <c r="K76" i="42"/>
  <c r="H76" i="42"/>
  <c r="Y76" i="42" s="1"/>
  <c r="E76" i="42"/>
  <c r="AA75" i="42"/>
  <c r="Y75" i="42"/>
  <c r="U75" i="42"/>
  <c r="T75" i="42"/>
  <c r="AC75" i="42" s="1"/>
  <c r="Q75" i="42"/>
  <c r="AB75" i="42" s="1"/>
  <c r="N75" i="42"/>
  <c r="K75" i="42"/>
  <c r="Z75" i="42" s="1"/>
  <c r="H75" i="42"/>
  <c r="E75" i="42"/>
  <c r="X75" i="42" s="1"/>
  <c r="AB74" i="42"/>
  <c r="AA74" i="42"/>
  <c r="X74" i="42"/>
  <c r="U74" i="42"/>
  <c r="T74" i="42"/>
  <c r="AC74" i="42" s="1"/>
  <c r="Q74" i="42"/>
  <c r="N74" i="42"/>
  <c r="K74" i="42"/>
  <c r="Z74" i="42" s="1"/>
  <c r="H74" i="42"/>
  <c r="Y74" i="42" s="1"/>
  <c r="E74" i="42"/>
  <c r="AA73" i="42"/>
  <c r="Y73" i="42"/>
  <c r="X73" i="42"/>
  <c r="U73" i="42"/>
  <c r="T73" i="42"/>
  <c r="AC73" i="42" s="1"/>
  <c r="Q73" i="42"/>
  <c r="AB73" i="42" s="1"/>
  <c r="N73" i="42"/>
  <c r="K73" i="42"/>
  <c r="Z73" i="42" s="1"/>
  <c r="H73" i="42"/>
  <c r="E73" i="42"/>
  <c r="Z72" i="42"/>
  <c r="X72" i="42"/>
  <c r="U72" i="42"/>
  <c r="T72" i="42"/>
  <c r="AC72" i="42" s="1"/>
  <c r="Q72" i="42"/>
  <c r="AB72" i="42" s="1"/>
  <c r="N72" i="42"/>
  <c r="AA72" i="42" s="1"/>
  <c r="K72" i="42"/>
  <c r="H72" i="42"/>
  <c r="Y72" i="42" s="1"/>
  <c r="E72" i="42"/>
  <c r="AA71" i="42"/>
  <c r="Z71" i="42"/>
  <c r="U71" i="42"/>
  <c r="T71" i="42"/>
  <c r="AC71" i="42" s="1"/>
  <c r="Q71" i="42"/>
  <c r="AB71" i="42" s="1"/>
  <c r="N71" i="42"/>
  <c r="K71" i="42"/>
  <c r="H71" i="42"/>
  <c r="Y71" i="42" s="1"/>
  <c r="E71" i="42"/>
  <c r="X71" i="42" s="1"/>
  <c r="AB70" i="42"/>
  <c r="Z70" i="42"/>
  <c r="X70" i="42"/>
  <c r="U70" i="42"/>
  <c r="T70" i="42"/>
  <c r="AC70" i="42" s="1"/>
  <c r="Q70" i="42"/>
  <c r="N70" i="42"/>
  <c r="AA70" i="42" s="1"/>
  <c r="K70" i="42"/>
  <c r="H70" i="42"/>
  <c r="Y70" i="42" s="1"/>
  <c r="E70" i="42"/>
  <c r="Y69" i="42"/>
  <c r="X69" i="42"/>
  <c r="U69" i="42"/>
  <c r="T69" i="42"/>
  <c r="AC69" i="42" s="1"/>
  <c r="Q69" i="42"/>
  <c r="AB69" i="42" s="1"/>
  <c r="N69" i="42"/>
  <c r="AA69" i="42" s="1"/>
  <c r="K69" i="42"/>
  <c r="Z69" i="42" s="1"/>
  <c r="H69" i="42"/>
  <c r="E69" i="42"/>
  <c r="Z68" i="42"/>
  <c r="X68" i="42"/>
  <c r="U68" i="42"/>
  <c r="T68" i="42"/>
  <c r="AC68" i="42" s="1"/>
  <c r="Q68" i="42"/>
  <c r="AB68" i="42" s="1"/>
  <c r="N68" i="42"/>
  <c r="AA68" i="42" s="1"/>
  <c r="K68" i="42"/>
  <c r="H68" i="42"/>
  <c r="Y68" i="42" s="1"/>
  <c r="E68" i="42"/>
  <c r="AA67" i="42"/>
  <c r="Y67" i="42"/>
  <c r="U67" i="42"/>
  <c r="T67" i="42"/>
  <c r="AC67" i="42" s="1"/>
  <c r="Q67" i="42"/>
  <c r="AB67" i="42" s="1"/>
  <c r="N67" i="42"/>
  <c r="K67" i="42"/>
  <c r="Z67" i="42" s="1"/>
  <c r="H67" i="42"/>
  <c r="E67" i="42"/>
  <c r="X67" i="42" s="1"/>
  <c r="AA66" i="42"/>
  <c r="X66" i="42"/>
  <c r="U66" i="42"/>
  <c r="T66" i="42"/>
  <c r="AC66" i="42" s="1"/>
  <c r="Q66" i="42"/>
  <c r="AB66" i="42" s="1"/>
  <c r="N66" i="42"/>
  <c r="K66" i="42"/>
  <c r="Z66" i="42" s="1"/>
  <c r="H66" i="42"/>
  <c r="Y66" i="42" s="1"/>
  <c r="E66" i="42"/>
  <c r="AB65" i="42"/>
  <c r="AA65" i="42"/>
  <c r="Y65" i="42"/>
  <c r="X65" i="42"/>
  <c r="U65" i="42"/>
  <c r="T65" i="42"/>
  <c r="AC65" i="42" s="1"/>
  <c r="Q65" i="42"/>
  <c r="N65" i="42"/>
  <c r="K65" i="42"/>
  <c r="Z65" i="42" s="1"/>
  <c r="H65" i="42"/>
  <c r="E65" i="42"/>
  <c r="AB64" i="42"/>
  <c r="Z64" i="42"/>
  <c r="X64" i="42"/>
  <c r="U64" i="42"/>
  <c r="T64" i="42"/>
  <c r="AC64" i="42" s="1"/>
  <c r="Q64" i="42"/>
  <c r="N64" i="42"/>
  <c r="AA64" i="42" s="1"/>
  <c r="K64" i="42"/>
  <c r="H64" i="42"/>
  <c r="Y64" i="42" s="1"/>
  <c r="E64" i="42"/>
  <c r="AA63" i="42"/>
  <c r="Z63" i="42"/>
  <c r="U63" i="42"/>
  <c r="T63" i="42"/>
  <c r="AC63" i="42" s="1"/>
  <c r="Q63" i="42"/>
  <c r="AB63" i="42" s="1"/>
  <c r="N63" i="42"/>
  <c r="K63" i="42"/>
  <c r="H63" i="42"/>
  <c r="Y63" i="42" s="1"/>
  <c r="E63" i="42"/>
  <c r="X63" i="42" s="1"/>
  <c r="Z62" i="42"/>
  <c r="X62" i="42"/>
  <c r="U62" i="42"/>
  <c r="T62" i="42"/>
  <c r="AC62" i="42" s="1"/>
  <c r="Q62" i="42"/>
  <c r="AB62" i="42" s="1"/>
  <c r="N62" i="42"/>
  <c r="AA62" i="42" s="1"/>
  <c r="K62" i="42"/>
  <c r="H62" i="42"/>
  <c r="Y62" i="42" s="1"/>
  <c r="E62" i="42"/>
  <c r="Y61" i="42"/>
  <c r="X61" i="42"/>
  <c r="U61" i="42"/>
  <c r="T61" i="42"/>
  <c r="AC61" i="42" s="1"/>
  <c r="Q61" i="42"/>
  <c r="AB61" i="42" s="1"/>
  <c r="N61" i="42"/>
  <c r="AA61" i="42" s="1"/>
  <c r="K61" i="42"/>
  <c r="Z61" i="42" s="1"/>
  <c r="H61" i="42"/>
  <c r="E61" i="42"/>
  <c r="Z60" i="42"/>
  <c r="X60" i="42"/>
  <c r="U60" i="42"/>
  <c r="T60" i="42"/>
  <c r="AC60" i="42" s="1"/>
  <c r="Q60" i="42"/>
  <c r="AB60" i="42" s="1"/>
  <c r="N60" i="42"/>
  <c r="AA60" i="42" s="1"/>
  <c r="K60" i="42"/>
  <c r="H60" i="42"/>
  <c r="Y60" i="42" s="1"/>
  <c r="E60" i="42"/>
  <c r="AA59" i="42"/>
  <c r="Y59" i="42"/>
  <c r="U59" i="42"/>
  <c r="T59" i="42"/>
  <c r="AC59" i="42" s="1"/>
  <c r="Q59" i="42"/>
  <c r="AB59" i="42" s="1"/>
  <c r="N59" i="42"/>
  <c r="K59" i="42"/>
  <c r="Z59" i="42" s="1"/>
  <c r="H59" i="42"/>
  <c r="E59" i="42"/>
  <c r="X59" i="42" s="1"/>
  <c r="AB58" i="42"/>
  <c r="AA58" i="42"/>
  <c r="X58" i="42"/>
  <c r="U58" i="42"/>
  <c r="T58" i="42"/>
  <c r="AC58" i="42" s="1"/>
  <c r="Q58" i="42"/>
  <c r="N58" i="42"/>
  <c r="K58" i="42"/>
  <c r="Z58" i="42" s="1"/>
  <c r="H58" i="42"/>
  <c r="Y58" i="42" s="1"/>
  <c r="E58" i="42"/>
  <c r="AA57" i="42"/>
  <c r="Y57" i="42"/>
  <c r="U57" i="42"/>
  <c r="T57" i="42"/>
  <c r="AC57" i="42" s="1"/>
  <c r="Q57" i="42"/>
  <c r="AB57" i="42" s="1"/>
  <c r="N57" i="42"/>
  <c r="K57" i="42"/>
  <c r="Z57" i="42" s="1"/>
  <c r="H57" i="42"/>
  <c r="E57" i="42"/>
  <c r="X57" i="42" s="1"/>
  <c r="Z56" i="42"/>
  <c r="X56" i="42"/>
  <c r="U56" i="42"/>
  <c r="T56" i="42"/>
  <c r="AC56" i="42" s="1"/>
  <c r="Q56" i="42"/>
  <c r="AB56" i="42" s="1"/>
  <c r="N56" i="42"/>
  <c r="AA56" i="42" s="1"/>
  <c r="K56" i="42"/>
  <c r="H56" i="42"/>
  <c r="Y56" i="42" s="1"/>
  <c r="E56" i="42"/>
  <c r="AA55" i="42"/>
  <c r="Y55" i="42"/>
  <c r="U55" i="42"/>
  <c r="T55" i="42"/>
  <c r="AC55" i="42" s="1"/>
  <c r="Q55" i="42"/>
  <c r="AB55" i="42" s="1"/>
  <c r="N55" i="42"/>
  <c r="K55" i="42"/>
  <c r="Z55" i="42" s="1"/>
  <c r="H55" i="42"/>
  <c r="E55" i="42"/>
  <c r="X55" i="42" s="1"/>
  <c r="AB54" i="42"/>
  <c r="Z54" i="42"/>
  <c r="X54" i="42"/>
  <c r="U54" i="42"/>
  <c r="T54" i="42"/>
  <c r="AC54" i="42" s="1"/>
  <c r="Q54" i="42"/>
  <c r="N54" i="42"/>
  <c r="AA54" i="42" s="1"/>
  <c r="K54" i="42"/>
  <c r="H54" i="42"/>
  <c r="Y54" i="42" s="1"/>
  <c r="E54" i="42"/>
  <c r="AA53" i="42"/>
  <c r="Y53" i="42"/>
  <c r="U53" i="42"/>
  <c r="T53" i="42"/>
  <c r="AC53" i="42" s="1"/>
  <c r="Q53" i="42"/>
  <c r="AB53" i="42" s="1"/>
  <c r="N53" i="42"/>
  <c r="K53" i="42"/>
  <c r="Z53" i="42" s="1"/>
  <c r="H53" i="42"/>
  <c r="E53" i="42"/>
  <c r="X53" i="42" s="1"/>
  <c r="Z52" i="42"/>
  <c r="X52" i="42"/>
  <c r="U52" i="42"/>
  <c r="T52" i="42"/>
  <c r="AC52" i="42" s="1"/>
  <c r="Q52" i="42"/>
  <c r="AB52" i="42" s="1"/>
  <c r="N52" i="42"/>
  <c r="AA52" i="42" s="1"/>
  <c r="K52" i="42"/>
  <c r="H52" i="42"/>
  <c r="Y52" i="42" s="1"/>
  <c r="E52" i="42"/>
  <c r="AA51" i="42"/>
  <c r="Y51" i="42"/>
  <c r="U51" i="42"/>
  <c r="T51" i="42"/>
  <c r="AC51" i="42" s="1"/>
  <c r="Q51" i="42"/>
  <c r="AB51" i="42" s="1"/>
  <c r="N51" i="42"/>
  <c r="K51" i="42"/>
  <c r="Z51" i="42" s="1"/>
  <c r="H51" i="42"/>
  <c r="E51" i="42"/>
  <c r="X51" i="42" s="1"/>
  <c r="AB50" i="42"/>
  <c r="Z50" i="42"/>
  <c r="X50" i="42"/>
  <c r="U50" i="42"/>
  <c r="T50" i="42"/>
  <c r="AC50" i="42" s="1"/>
  <c r="Q50" i="42"/>
  <c r="N50" i="42"/>
  <c r="AA50" i="42" s="1"/>
  <c r="K50" i="42"/>
  <c r="H50" i="42"/>
  <c r="Y50" i="42" s="1"/>
  <c r="E50" i="42"/>
  <c r="AA49" i="42"/>
  <c r="Y49" i="42"/>
  <c r="U49" i="42"/>
  <c r="T49" i="42"/>
  <c r="AC49" i="42" s="1"/>
  <c r="Q49" i="42"/>
  <c r="AB49" i="42" s="1"/>
  <c r="N49" i="42"/>
  <c r="K49" i="42"/>
  <c r="Z49" i="42" s="1"/>
  <c r="H49" i="42"/>
  <c r="E49" i="42"/>
  <c r="X49" i="42" s="1"/>
  <c r="Z48" i="42"/>
  <c r="X48" i="42"/>
  <c r="U48" i="42"/>
  <c r="T48" i="42"/>
  <c r="AC48" i="42" s="1"/>
  <c r="Q48" i="42"/>
  <c r="AB48" i="42" s="1"/>
  <c r="N48" i="42"/>
  <c r="AA48" i="42" s="1"/>
  <c r="K48" i="42"/>
  <c r="H48" i="42"/>
  <c r="Y48" i="42" s="1"/>
  <c r="E48" i="42"/>
  <c r="AA47" i="42"/>
  <c r="Y47" i="42"/>
  <c r="U47" i="42"/>
  <c r="T47" i="42"/>
  <c r="AC47" i="42" s="1"/>
  <c r="Q47" i="42"/>
  <c r="AB47" i="42" s="1"/>
  <c r="N47" i="42"/>
  <c r="K47" i="42"/>
  <c r="Z47" i="42" s="1"/>
  <c r="H47" i="42"/>
  <c r="E47" i="42"/>
  <c r="X47" i="42" s="1"/>
  <c r="AB46" i="42"/>
  <c r="Z46" i="42"/>
  <c r="X46" i="42"/>
  <c r="U46" i="42"/>
  <c r="T46" i="42"/>
  <c r="AC46" i="42" s="1"/>
  <c r="Q46" i="42"/>
  <c r="N46" i="42"/>
  <c r="AA46" i="42" s="1"/>
  <c r="K46" i="42"/>
  <c r="H46" i="42"/>
  <c r="Y46" i="42" s="1"/>
  <c r="E46" i="42"/>
  <c r="AA45" i="42"/>
  <c r="Y45" i="42"/>
  <c r="U45" i="42"/>
  <c r="T45" i="42"/>
  <c r="AC45" i="42" s="1"/>
  <c r="Q45" i="42"/>
  <c r="AB45" i="42" s="1"/>
  <c r="N45" i="42"/>
  <c r="K45" i="42"/>
  <c r="Z45" i="42" s="1"/>
  <c r="H45" i="42"/>
  <c r="E45" i="42"/>
  <c r="X45" i="42" s="1"/>
  <c r="Z44" i="42"/>
  <c r="X44" i="42"/>
  <c r="U44" i="42"/>
  <c r="T44" i="42"/>
  <c r="AC44" i="42" s="1"/>
  <c r="Q44" i="42"/>
  <c r="AB44" i="42" s="1"/>
  <c r="N44" i="42"/>
  <c r="AA44" i="42" s="1"/>
  <c r="K44" i="42"/>
  <c r="H44" i="42"/>
  <c r="Y44" i="42" s="1"/>
  <c r="E44" i="42"/>
  <c r="AA43" i="42"/>
  <c r="Y43" i="42"/>
  <c r="U43" i="42"/>
  <c r="T43" i="42"/>
  <c r="AC43" i="42" s="1"/>
  <c r="Q43" i="42"/>
  <c r="AB43" i="42" s="1"/>
  <c r="N43" i="42"/>
  <c r="K43" i="42"/>
  <c r="Z43" i="42" s="1"/>
  <c r="H43" i="42"/>
  <c r="E43" i="42"/>
  <c r="X43" i="42" s="1"/>
  <c r="AB42" i="42"/>
  <c r="Z42" i="42"/>
  <c r="X42" i="42"/>
  <c r="U42" i="42"/>
  <c r="T42" i="42"/>
  <c r="AC42" i="42" s="1"/>
  <c r="Q42" i="42"/>
  <c r="N42" i="42"/>
  <c r="AA42" i="42" s="1"/>
  <c r="K42" i="42"/>
  <c r="H42" i="42"/>
  <c r="Y42" i="42" s="1"/>
  <c r="E42" i="42"/>
  <c r="AA41" i="42"/>
  <c r="Y41" i="42"/>
  <c r="U41" i="42"/>
  <c r="T41" i="42"/>
  <c r="AC41" i="42" s="1"/>
  <c r="Q41" i="42"/>
  <c r="AB41" i="42" s="1"/>
  <c r="N41" i="42"/>
  <c r="K41" i="42"/>
  <c r="Z41" i="42" s="1"/>
  <c r="H41" i="42"/>
  <c r="E41" i="42"/>
  <c r="X41" i="42" s="1"/>
  <c r="Z40" i="42"/>
  <c r="X40" i="42"/>
  <c r="U40" i="42"/>
  <c r="T40" i="42"/>
  <c r="AC40" i="42" s="1"/>
  <c r="Q40" i="42"/>
  <c r="AB40" i="42" s="1"/>
  <c r="N40" i="42"/>
  <c r="AA40" i="42" s="1"/>
  <c r="K40" i="42"/>
  <c r="H40" i="42"/>
  <c r="Y40" i="42" s="1"/>
  <c r="E40" i="42"/>
  <c r="AA39" i="42"/>
  <c r="Y39" i="42"/>
  <c r="U39" i="42"/>
  <c r="T39" i="42"/>
  <c r="AC39" i="42" s="1"/>
  <c r="Q39" i="42"/>
  <c r="AB39" i="42" s="1"/>
  <c r="N39" i="42"/>
  <c r="K39" i="42"/>
  <c r="Z39" i="42" s="1"/>
  <c r="H39" i="42"/>
  <c r="E39" i="42"/>
  <c r="X39" i="42" s="1"/>
  <c r="AB38" i="42"/>
  <c r="Z38" i="42"/>
  <c r="X38" i="42"/>
  <c r="U38" i="42"/>
  <c r="T38" i="42"/>
  <c r="AC38" i="42" s="1"/>
  <c r="Q38" i="42"/>
  <c r="N38" i="42"/>
  <c r="AA38" i="42" s="1"/>
  <c r="K38" i="42"/>
  <c r="H38" i="42"/>
  <c r="Y38" i="42" s="1"/>
  <c r="E38" i="42"/>
  <c r="AA37" i="42"/>
  <c r="Y37" i="42"/>
  <c r="U37" i="42"/>
  <c r="T37" i="42"/>
  <c r="AC37" i="42" s="1"/>
  <c r="Q37" i="42"/>
  <c r="AB37" i="42" s="1"/>
  <c r="N37" i="42"/>
  <c r="K37" i="42"/>
  <c r="Z37" i="42" s="1"/>
  <c r="H37" i="42"/>
  <c r="E37" i="42"/>
  <c r="X37" i="42" s="1"/>
  <c r="Z36" i="42"/>
  <c r="X36" i="42"/>
  <c r="U36" i="42"/>
  <c r="T36" i="42"/>
  <c r="AC36" i="42" s="1"/>
  <c r="Q36" i="42"/>
  <c r="AB36" i="42" s="1"/>
  <c r="N36" i="42"/>
  <c r="AA36" i="42" s="1"/>
  <c r="K36" i="42"/>
  <c r="H36" i="42"/>
  <c r="Y36" i="42" s="1"/>
  <c r="E36" i="42"/>
  <c r="AA35" i="42"/>
  <c r="Y35" i="42"/>
  <c r="U35" i="42"/>
  <c r="T35" i="42"/>
  <c r="AC35" i="42" s="1"/>
  <c r="Q35" i="42"/>
  <c r="AB35" i="42" s="1"/>
  <c r="N35" i="42"/>
  <c r="K35" i="42"/>
  <c r="Z35" i="42" s="1"/>
  <c r="H35" i="42"/>
  <c r="E35" i="42"/>
  <c r="X35" i="42" s="1"/>
  <c r="AB34" i="42"/>
  <c r="Z34" i="42"/>
  <c r="X34" i="42"/>
  <c r="U34" i="42"/>
  <c r="T34" i="42"/>
  <c r="AC34" i="42" s="1"/>
  <c r="Q34" i="42"/>
  <c r="N34" i="42"/>
  <c r="AA34" i="42" s="1"/>
  <c r="K34" i="42"/>
  <c r="H34" i="42"/>
  <c r="Y34" i="42" s="1"/>
  <c r="E34" i="42"/>
  <c r="AA33" i="42"/>
  <c r="Y33" i="42"/>
  <c r="U33" i="42"/>
  <c r="T33" i="42"/>
  <c r="AC33" i="42" s="1"/>
  <c r="Q33" i="42"/>
  <c r="AB33" i="42" s="1"/>
  <c r="N33" i="42"/>
  <c r="K33" i="42"/>
  <c r="Z33" i="42" s="1"/>
  <c r="H33" i="42"/>
  <c r="E33" i="42"/>
  <c r="X33" i="42" s="1"/>
  <c r="Z32" i="42"/>
  <c r="X32" i="42"/>
  <c r="U32" i="42"/>
  <c r="T32" i="42"/>
  <c r="AC32" i="42" s="1"/>
  <c r="Q32" i="42"/>
  <c r="AB32" i="42" s="1"/>
  <c r="N32" i="42"/>
  <c r="AA32" i="42" s="1"/>
  <c r="K32" i="42"/>
  <c r="H32" i="42"/>
  <c r="Y32" i="42" s="1"/>
  <c r="E32" i="42"/>
  <c r="AA31" i="42"/>
  <c r="Y31" i="42"/>
  <c r="U31" i="42"/>
  <c r="T31" i="42"/>
  <c r="AC31" i="42" s="1"/>
  <c r="Q31" i="42"/>
  <c r="AB31" i="42" s="1"/>
  <c r="N31" i="42"/>
  <c r="K31" i="42"/>
  <c r="Z31" i="42" s="1"/>
  <c r="H31" i="42"/>
  <c r="E31" i="42"/>
  <c r="X31" i="42" s="1"/>
  <c r="AB30" i="42"/>
  <c r="Z30" i="42"/>
  <c r="X30" i="42"/>
  <c r="U30" i="42"/>
  <c r="T30" i="42"/>
  <c r="AC30" i="42" s="1"/>
  <c r="Q30" i="42"/>
  <c r="N30" i="42"/>
  <c r="AA30" i="42" s="1"/>
  <c r="K30" i="42"/>
  <c r="H30" i="42"/>
  <c r="Y30" i="42" s="1"/>
  <c r="E30" i="42"/>
  <c r="AA29" i="42"/>
  <c r="Y29" i="42"/>
  <c r="U29" i="42"/>
  <c r="T29" i="42"/>
  <c r="AC29" i="42" s="1"/>
  <c r="Q29" i="42"/>
  <c r="AB29" i="42" s="1"/>
  <c r="N29" i="42"/>
  <c r="K29" i="42"/>
  <c r="Z29" i="42" s="1"/>
  <c r="H29" i="42"/>
  <c r="E29" i="42"/>
  <c r="X29" i="42" s="1"/>
  <c r="Z28" i="42"/>
  <c r="X28" i="42"/>
  <c r="U28" i="42"/>
  <c r="T28" i="42"/>
  <c r="AC28" i="42" s="1"/>
  <c r="Q28" i="42"/>
  <c r="AB28" i="42" s="1"/>
  <c r="N28" i="42"/>
  <c r="AA28" i="42" s="1"/>
  <c r="K28" i="42"/>
  <c r="H28" i="42"/>
  <c r="Y28" i="42" s="1"/>
  <c r="E28" i="42"/>
  <c r="AA27" i="42"/>
  <c r="Y27" i="42"/>
  <c r="U27" i="42"/>
  <c r="T27" i="42"/>
  <c r="AC27" i="42" s="1"/>
  <c r="Q27" i="42"/>
  <c r="AB27" i="42" s="1"/>
  <c r="N27" i="42"/>
  <c r="K27" i="42"/>
  <c r="Z27" i="42" s="1"/>
  <c r="H27" i="42"/>
  <c r="E27" i="42"/>
  <c r="X27" i="42" s="1"/>
  <c r="AB26" i="42"/>
  <c r="Z26" i="42"/>
  <c r="X26" i="42"/>
  <c r="U26" i="42"/>
  <c r="T26" i="42"/>
  <c r="AC26" i="42" s="1"/>
  <c r="Q26" i="42"/>
  <c r="N26" i="42"/>
  <c r="AA26" i="42" s="1"/>
  <c r="K26" i="42"/>
  <c r="H26" i="42"/>
  <c r="Y26" i="42" s="1"/>
  <c r="E26" i="42"/>
  <c r="AA25" i="42"/>
  <c r="Y25" i="42"/>
  <c r="U25" i="42"/>
  <c r="T25" i="42"/>
  <c r="AC25" i="42" s="1"/>
  <c r="Q25" i="42"/>
  <c r="AB25" i="42" s="1"/>
  <c r="N25" i="42"/>
  <c r="K25" i="42"/>
  <c r="Z25" i="42" s="1"/>
  <c r="H25" i="42"/>
  <c r="E25" i="42"/>
  <c r="X25" i="42" s="1"/>
  <c r="Z24" i="42"/>
  <c r="X24" i="42"/>
  <c r="U24" i="42"/>
  <c r="T24" i="42"/>
  <c r="AC24" i="42" s="1"/>
  <c r="Q24" i="42"/>
  <c r="AB24" i="42" s="1"/>
  <c r="N24" i="42"/>
  <c r="AA24" i="42" s="1"/>
  <c r="K24" i="42"/>
  <c r="H24" i="42"/>
  <c r="Y24" i="42" s="1"/>
  <c r="E24" i="42"/>
  <c r="AA23" i="42"/>
  <c r="Y23" i="42"/>
  <c r="U23" i="42"/>
  <c r="T23" i="42"/>
  <c r="AC23" i="42" s="1"/>
  <c r="Q23" i="42"/>
  <c r="AB23" i="42" s="1"/>
  <c r="N23" i="42"/>
  <c r="K23" i="42"/>
  <c r="Z23" i="42" s="1"/>
  <c r="H23" i="42"/>
  <c r="E23" i="42"/>
  <c r="X23" i="42" s="1"/>
  <c r="AB22" i="42"/>
  <c r="Z22" i="42"/>
  <c r="X22" i="42"/>
  <c r="U22" i="42"/>
  <c r="T22" i="42"/>
  <c r="AC22" i="42" s="1"/>
  <c r="Q22" i="42"/>
  <c r="N22" i="42"/>
  <c r="AA22" i="42" s="1"/>
  <c r="K22" i="42"/>
  <c r="H22" i="42"/>
  <c r="Y22" i="42" s="1"/>
  <c r="E22" i="42"/>
  <c r="AA21" i="42"/>
  <c r="Y21" i="42"/>
  <c r="U21" i="42"/>
  <c r="T21" i="42"/>
  <c r="AC21" i="42" s="1"/>
  <c r="Q21" i="42"/>
  <c r="AB21" i="42" s="1"/>
  <c r="N21" i="42"/>
  <c r="K21" i="42"/>
  <c r="Z21" i="42" s="1"/>
  <c r="H21" i="42"/>
  <c r="E21" i="42"/>
  <c r="X21" i="42" s="1"/>
  <c r="Z20" i="42"/>
  <c r="X20" i="42"/>
  <c r="U20" i="42"/>
  <c r="T20" i="42"/>
  <c r="AC20" i="42" s="1"/>
  <c r="Q20" i="42"/>
  <c r="AB20" i="42" s="1"/>
  <c r="N20" i="42"/>
  <c r="AA20" i="42" s="1"/>
  <c r="K20" i="42"/>
  <c r="H20" i="42"/>
  <c r="Y20" i="42" s="1"/>
  <c r="E20" i="42"/>
  <c r="AA19" i="42"/>
  <c r="Y19" i="42"/>
  <c r="U19" i="42"/>
  <c r="T19" i="42"/>
  <c r="AC19" i="42" s="1"/>
  <c r="Q19" i="42"/>
  <c r="AB19" i="42" s="1"/>
  <c r="N19" i="42"/>
  <c r="K19" i="42"/>
  <c r="Z19" i="42" s="1"/>
  <c r="H19" i="42"/>
  <c r="E19" i="42"/>
  <c r="X19" i="42" s="1"/>
  <c r="AB18" i="42"/>
  <c r="Z18" i="42"/>
  <c r="X18" i="42"/>
  <c r="U18" i="42"/>
  <c r="T18" i="42"/>
  <c r="AC18" i="42" s="1"/>
  <c r="Q18" i="42"/>
  <c r="N18" i="42"/>
  <c r="AA18" i="42" s="1"/>
  <c r="K18" i="42"/>
  <c r="H18" i="42"/>
  <c r="Y18" i="42" s="1"/>
  <c r="E18" i="42"/>
  <c r="AA17" i="42"/>
  <c r="Y17" i="42"/>
  <c r="U17" i="42"/>
  <c r="U226" i="42" s="1"/>
  <c r="T17" i="42"/>
  <c r="AC17" i="42" s="1"/>
  <c r="Q17" i="42"/>
  <c r="AB17" i="42" s="1"/>
  <c r="N17" i="42"/>
  <c r="K17" i="42"/>
  <c r="Z17" i="42" s="1"/>
  <c r="Z226" i="42" s="1"/>
  <c r="H17" i="42"/>
  <c r="E17" i="42"/>
  <c r="X17" i="42" s="1"/>
  <c r="X226" i="42" s="1"/>
  <c r="Z16" i="42"/>
  <c r="X16" i="42"/>
  <c r="U16" i="42"/>
  <c r="T16" i="42"/>
  <c r="AC16" i="42" s="1"/>
  <c r="Q16" i="42"/>
  <c r="AB16" i="42" s="1"/>
  <c r="N16" i="42"/>
  <c r="AA16" i="42" s="1"/>
  <c r="AA225" i="42" s="1"/>
  <c r="K16" i="42"/>
  <c r="H16" i="42"/>
  <c r="Y16" i="42" s="1"/>
  <c r="Y225" i="42" s="1"/>
  <c r="E16" i="42"/>
  <c r="AA15" i="42"/>
  <c r="Y15" i="42"/>
  <c r="U15" i="42"/>
  <c r="U224" i="42" s="1"/>
  <c r="T15" i="42"/>
  <c r="AC15" i="42" s="1"/>
  <c r="Q15" i="42"/>
  <c r="AB15" i="42" s="1"/>
  <c r="N15" i="42"/>
  <c r="K15" i="42"/>
  <c r="Z15" i="42" s="1"/>
  <c r="Z224" i="42" s="1"/>
  <c r="H15" i="42"/>
  <c r="E15" i="42"/>
  <c r="X15" i="42" s="1"/>
  <c r="X224" i="42" s="1"/>
  <c r="AB14" i="42"/>
  <c r="Z14" i="42"/>
  <c r="X14" i="42"/>
  <c r="U14" i="42"/>
  <c r="T14" i="42"/>
  <c r="AC14" i="42" s="1"/>
  <c r="Q14" i="42"/>
  <c r="N14" i="42"/>
  <c r="AA14" i="42" s="1"/>
  <c r="AA223" i="42" s="1"/>
  <c r="K14" i="42"/>
  <c r="H14" i="42"/>
  <c r="Y14" i="42" s="1"/>
  <c r="Y223" i="42" s="1"/>
  <c r="E14" i="42"/>
  <c r="AA13" i="42"/>
  <c r="Y13" i="42"/>
  <c r="U13" i="42"/>
  <c r="U222" i="42" s="1"/>
  <c r="T13" i="42"/>
  <c r="AC13" i="42" s="1"/>
  <c r="Q13" i="42"/>
  <c r="AB13" i="42" s="1"/>
  <c r="N13" i="42"/>
  <c r="K13" i="42"/>
  <c r="Z13" i="42" s="1"/>
  <c r="Z222" i="42" s="1"/>
  <c r="H13" i="42"/>
  <c r="E13" i="42"/>
  <c r="X13" i="42" s="1"/>
  <c r="X222" i="42" s="1"/>
  <c r="Z12" i="42"/>
  <c r="X12" i="42"/>
  <c r="U12" i="42"/>
  <c r="T12" i="42"/>
  <c r="AC12" i="42" s="1"/>
  <c r="Q12" i="42"/>
  <c r="AB12" i="42" s="1"/>
  <c r="N12" i="42"/>
  <c r="AA12" i="42" s="1"/>
  <c r="AA221" i="42" s="1"/>
  <c r="K12" i="42"/>
  <c r="H12" i="42"/>
  <c r="Y12" i="42" s="1"/>
  <c r="Y221" i="42" s="1"/>
  <c r="E12" i="42"/>
  <c r="AA11" i="42"/>
  <c r="Y11" i="42"/>
  <c r="U11" i="42"/>
  <c r="U220" i="42" s="1"/>
  <c r="T11" i="42"/>
  <c r="AC11" i="42" s="1"/>
  <c r="Q11" i="42"/>
  <c r="AB11" i="42" s="1"/>
  <c r="N11" i="42"/>
  <c r="K11" i="42"/>
  <c r="Z11" i="42" s="1"/>
  <c r="Z220" i="42" s="1"/>
  <c r="H11" i="42"/>
  <c r="E11" i="42"/>
  <c r="X11" i="42" s="1"/>
  <c r="X220" i="42" s="1"/>
  <c r="AB10" i="42"/>
  <c r="Z10" i="42"/>
  <c r="X10" i="42"/>
  <c r="U10" i="42"/>
  <c r="T10" i="42"/>
  <c r="AC10" i="42" s="1"/>
  <c r="Q10" i="42"/>
  <c r="N10" i="42"/>
  <c r="AA10" i="42" s="1"/>
  <c r="AA219" i="42" s="1"/>
  <c r="K10" i="42"/>
  <c r="H10" i="42"/>
  <c r="Y10" i="42" s="1"/>
  <c r="Y219" i="42" s="1"/>
  <c r="E10" i="42"/>
  <c r="AA9" i="42"/>
  <c r="Y9" i="42"/>
  <c r="U9" i="42"/>
  <c r="U218" i="42" s="1"/>
  <c r="T9" i="42"/>
  <c r="AC9" i="42" s="1"/>
  <c r="Q9" i="42"/>
  <c r="AB9" i="42" s="1"/>
  <c r="N9" i="42"/>
  <c r="K9" i="42"/>
  <c r="Z9" i="42" s="1"/>
  <c r="Z218" i="42" s="1"/>
  <c r="H9" i="42"/>
  <c r="E9" i="42"/>
  <c r="X9" i="42" s="1"/>
  <c r="X218" i="42" s="1"/>
  <c r="AB226" i="42" l="1"/>
  <c r="AB222" i="42"/>
  <c r="AB220" i="42"/>
  <c r="AB222" i="43"/>
  <c r="AB218" i="42"/>
  <c r="AB220" i="43"/>
  <c r="AB224" i="42"/>
  <c r="AB218" i="43"/>
  <c r="AB226" i="43"/>
  <c r="AB224" i="43"/>
  <c r="AC219" i="42"/>
  <c r="AC221" i="42"/>
  <c r="AC223" i="42"/>
  <c r="AC225" i="42"/>
  <c r="AC219" i="43"/>
  <c r="AC221" i="43"/>
  <c r="AC223" i="43"/>
  <c r="AC225" i="43"/>
  <c r="AA218" i="43"/>
  <c r="Y220" i="43"/>
  <c r="X221" i="43"/>
  <c r="AB221" i="43"/>
  <c r="AA222" i="43"/>
  <c r="Y224" i="43"/>
  <c r="X225" i="43"/>
  <c r="AB225" i="43"/>
  <c r="AA226" i="43"/>
  <c r="U219" i="43"/>
  <c r="U223" i="43"/>
  <c r="AC218" i="43"/>
  <c r="Z221" i="43"/>
  <c r="AC222" i="43"/>
  <c r="X223" i="43"/>
  <c r="AB223" i="43"/>
  <c r="AA224" i="43"/>
  <c r="Y226" i="43"/>
  <c r="Y218" i="43"/>
  <c r="X219" i="43"/>
  <c r="AB219" i="43"/>
  <c r="AA220" i="43"/>
  <c r="Y222" i="43"/>
  <c r="Z225" i="43"/>
  <c r="AC226" i="43"/>
  <c r="U221" i="43"/>
  <c r="U225" i="43"/>
  <c r="Z219" i="43"/>
  <c r="AC220" i="43"/>
  <c r="Z223" i="43"/>
  <c r="AC224" i="43"/>
  <c r="AB221" i="42"/>
  <c r="Z223" i="42"/>
  <c r="U219" i="42"/>
  <c r="U223" i="42"/>
  <c r="AA218" i="42"/>
  <c r="Y220" i="42"/>
  <c r="X221" i="42"/>
  <c r="AC224" i="42"/>
  <c r="AC218" i="42"/>
  <c r="X219" i="42"/>
  <c r="AB219" i="42"/>
  <c r="AA220" i="42"/>
  <c r="AC222" i="42"/>
  <c r="Z225" i="42"/>
  <c r="Y226" i="42"/>
  <c r="Y224" i="42"/>
  <c r="Y218" i="42"/>
  <c r="Z221" i="42"/>
  <c r="Y222" i="42"/>
  <c r="X223" i="42"/>
  <c r="AB223" i="42"/>
  <c r="AA224" i="42"/>
  <c r="AC226" i="42"/>
  <c r="U221" i="42"/>
  <c r="U225" i="42"/>
  <c r="Z219" i="42"/>
  <c r="AC220" i="42"/>
  <c r="AA222" i="42"/>
  <c r="X225" i="42"/>
  <c r="AB225" i="42"/>
  <c r="AA226" i="42"/>
  <c r="BK61" i="32"/>
  <c r="BJ61" i="32"/>
  <c r="BI61" i="32"/>
  <c r="BH61" i="32"/>
  <c r="BG61" i="32"/>
  <c r="BF61" i="32"/>
  <c r="BE61" i="32"/>
  <c r="BD61" i="32"/>
  <c r="BC61" i="32"/>
  <c r="BB61" i="32"/>
  <c r="BK60" i="32"/>
  <c r="BJ60" i="32"/>
  <c r="BI60" i="32"/>
  <c r="BH60" i="32"/>
  <c r="BG60" i="32"/>
  <c r="BF60" i="32"/>
  <c r="BE60" i="32"/>
  <c r="BD60" i="32"/>
  <c r="BC60" i="32"/>
  <c r="BB60" i="32"/>
  <c r="BK59" i="32"/>
  <c r="BJ59" i="32"/>
  <c r="BI59" i="32"/>
  <c r="BH59" i="32"/>
  <c r="BG59" i="32"/>
  <c r="BF59" i="32"/>
  <c r="BE59" i="32"/>
  <c r="BD59" i="32"/>
  <c r="BC59" i="32"/>
  <c r="BB59" i="32"/>
  <c r="BK58" i="32"/>
  <c r="BJ58" i="32"/>
  <c r="BI58" i="32"/>
  <c r="BH58" i="32"/>
  <c r="BG58" i="32"/>
  <c r="BF58" i="32"/>
  <c r="BE58" i="32"/>
  <c r="BD58" i="32"/>
  <c r="BC58" i="32"/>
  <c r="BB58" i="32"/>
  <c r="BK57" i="32"/>
  <c r="BJ57" i="32"/>
  <c r="BI57" i="32"/>
  <c r="BH57" i="32"/>
  <c r="BG57" i="32"/>
  <c r="BF57" i="32"/>
  <c r="BE57" i="32"/>
  <c r="BD57" i="32"/>
  <c r="BC57" i="32"/>
  <c r="BB57" i="32"/>
  <c r="BK56" i="32"/>
  <c r="BJ56" i="32"/>
  <c r="BI56" i="32"/>
  <c r="BH56" i="32"/>
  <c r="BG56" i="32"/>
  <c r="BF56" i="32"/>
  <c r="BE56" i="32"/>
  <c r="BD56" i="32"/>
  <c r="BC56" i="32"/>
  <c r="BB56" i="32"/>
  <c r="BK55" i="32"/>
  <c r="BJ55" i="32"/>
  <c r="BI55" i="32"/>
  <c r="BH55" i="32"/>
  <c r="BG55" i="32"/>
  <c r="BF55" i="32"/>
  <c r="BE55" i="32"/>
  <c r="BD55" i="32"/>
  <c r="BC55" i="32"/>
  <c r="BB55" i="32"/>
  <c r="BK54" i="32"/>
  <c r="BJ54" i="32"/>
  <c r="BI54" i="32"/>
  <c r="BH54" i="32"/>
  <c r="BG54" i="32"/>
  <c r="BF54" i="32"/>
  <c r="BE54" i="32"/>
  <c r="BD54" i="32"/>
  <c r="BC54" i="32"/>
  <c r="BB54" i="32"/>
  <c r="BK53" i="32"/>
  <c r="BJ53" i="32"/>
  <c r="BJ62" i="32" s="1"/>
  <c r="BI53" i="32"/>
  <c r="BH53" i="32"/>
  <c r="BG53" i="32"/>
  <c r="BF53" i="32"/>
  <c r="BF62" i="32" s="1"/>
  <c r="BE53" i="32"/>
  <c r="BE62" i="32" s="1"/>
  <c r="BD53" i="32"/>
  <c r="BC53" i="32"/>
  <c r="BB53" i="32"/>
  <c r="BK47" i="32"/>
  <c r="BJ47" i="32"/>
  <c r="BH47" i="32"/>
  <c r="BG47" i="32"/>
  <c r="BF47" i="32"/>
  <c r="BE47" i="32"/>
  <c r="BM46" i="32"/>
  <c r="BM45" i="32"/>
  <c r="BM44" i="32"/>
  <c r="BM43" i="32"/>
  <c r="BM42" i="32"/>
  <c r="BM41" i="32"/>
  <c r="BM40" i="32"/>
  <c r="BM39" i="32"/>
  <c r="BM38" i="32"/>
  <c r="BK32" i="32"/>
  <c r="BJ32" i="32"/>
  <c r="BH32" i="32"/>
  <c r="BG32" i="32"/>
  <c r="BF32" i="32"/>
  <c r="BE32" i="32"/>
  <c r="BM31" i="32"/>
  <c r="BM30" i="32"/>
  <c r="BM29" i="32"/>
  <c r="BM28" i="32"/>
  <c r="BM27" i="32"/>
  <c r="BM26" i="32"/>
  <c r="BM25" i="32"/>
  <c r="BM24" i="32"/>
  <c r="BM23" i="32"/>
  <c r="BK17" i="32"/>
  <c r="BJ17" i="32"/>
  <c r="BH17" i="32"/>
  <c r="BG17" i="32"/>
  <c r="BF17" i="32"/>
  <c r="BE17" i="32"/>
  <c r="BM16" i="32"/>
  <c r="BM15" i="32"/>
  <c r="BM14" i="32"/>
  <c r="BM13" i="32"/>
  <c r="BM12" i="32"/>
  <c r="BM11" i="32"/>
  <c r="BM10" i="32"/>
  <c r="BM9" i="32"/>
  <c r="BM8" i="32"/>
  <c r="BM47" i="32" l="1"/>
  <c r="BM56" i="32"/>
  <c r="BM32" i="32"/>
  <c r="BM17" i="32"/>
  <c r="BH62" i="32"/>
  <c r="BM54" i="32"/>
  <c r="BM58" i="32"/>
  <c r="BM59" i="32"/>
  <c r="BM57" i="32"/>
  <c r="BM61" i="32"/>
  <c r="BG62" i="32"/>
  <c r="BK62" i="32"/>
  <c r="BM55" i="32"/>
  <c r="BM60" i="32"/>
  <c r="BM53" i="32"/>
  <c r="Q233" i="40"/>
  <c r="Q232" i="40"/>
  <c r="Q231" i="40"/>
  <c r="Q230" i="40"/>
  <c r="Q229" i="40"/>
  <c r="Q228" i="40"/>
  <c r="Q227" i="40"/>
  <c r="Q226" i="40"/>
  <c r="Q225" i="40"/>
  <c r="Q224" i="40"/>
  <c r="Q223" i="40"/>
  <c r="Q222" i="40"/>
  <c r="Q221" i="40"/>
  <c r="Q220" i="40"/>
  <c r="Q219" i="40"/>
  <c r="Q218" i="40"/>
  <c r="Q217" i="40"/>
  <c r="Q216" i="40"/>
  <c r="Q215" i="40"/>
  <c r="Q214" i="40"/>
  <c r="Q213" i="40"/>
  <c r="Q212" i="40"/>
  <c r="Q211" i="40"/>
  <c r="Q210" i="40"/>
  <c r="Q209" i="40"/>
  <c r="Q208" i="40"/>
  <c r="Q207" i="40"/>
  <c r="Q206" i="40"/>
  <c r="Q205" i="40"/>
  <c r="Q204" i="40"/>
  <c r="Q203" i="40"/>
  <c r="Q202" i="40"/>
  <c r="Q201" i="40"/>
  <c r="Q200" i="40"/>
  <c r="Q199" i="40"/>
  <c r="Q198" i="40"/>
  <c r="Q197" i="40"/>
  <c r="Q196" i="40"/>
  <c r="Q195" i="40"/>
  <c r="Q194" i="40"/>
  <c r="Q193" i="40"/>
  <c r="Q192" i="40"/>
  <c r="Q191" i="40"/>
  <c r="Q190" i="40"/>
  <c r="Q189" i="40"/>
  <c r="Q188" i="40"/>
  <c r="Q187" i="40"/>
  <c r="Q186" i="40"/>
  <c r="Q185" i="40"/>
  <c r="Q184" i="40"/>
  <c r="Q183" i="40"/>
  <c r="Q182" i="40"/>
  <c r="Q181" i="40"/>
  <c r="Q180" i="40"/>
  <c r="Q179" i="40"/>
  <c r="Q178" i="40"/>
  <c r="Q177" i="40"/>
  <c r="Q176" i="40"/>
  <c r="Q175" i="40"/>
  <c r="Q174" i="40"/>
  <c r="Q173" i="40"/>
  <c r="Q172" i="40"/>
  <c r="Q171" i="40"/>
  <c r="Q170" i="40"/>
  <c r="Q169" i="40"/>
  <c r="Q168" i="40"/>
  <c r="Q167" i="40"/>
  <c r="Q166" i="40"/>
  <c r="Q165" i="40"/>
  <c r="Q164" i="40"/>
  <c r="Q163" i="40"/>
  <c r="Q162" i="40"/>
  <c r="Q161" i="40"/>
  <c r="Q160" i="40"/>
  <c r="Q159" i="40"/>
  <c r="Q158" i="40"/>
  <c r="Q157" i="40"/>
  <c r="Q156" i="40"/>
  <c r="Q155" i="40"/>
  <c r="Q154" i="40"/>
  <c r="Q153" i="40"/>
  <c r="Q152" i="40"/>
  <c r="Q151" i="40"/>
  <c r="Q150" i="40"/>
  <c r="Q149" i="40"/>
  <c r="Q148" i="40"/>
  <c r="Q147" i="40"/>
  <c r="Q146" i="40"/>
  <c r="Q145" i="40"/>
  <c r="Q144" i="40"/>
  <c r="Q143" i="40"/>
  <c r="Q142" i="40"/>
  <c r="Q141" i="40"/>
  <c r="Q140" i="40"/>
  <c r="Q139" i="40"/>
  <c r="Q138" i="40"/>
  <c r="Q137" i="40"/>
  <c r="Q136" i="40"/>
  <c r="Q135" i="40"/>
  <c r="Q134" i="40"/>
  <c r="Q133" i="40"/>
  <c r="Q132" i="40"/>
  <c r="Q131" i="40"/>
  <c r="Q130" i="40"/>
  <c r="Q129" i="40"/>
  <c r="Q128" i="40"/>
  <c r="Q127" i="40"/>
  <c r="Q126" i="40"/>
  <c r="Q125" i="40"/>
  <c r="Q124" i="40"/>
  <c r="Q123" i="40"/>
  <c r="Q122" i="40"/>
  <c r="Q121" i="40"/>
  <c r="Q120" i="40"/>
  <c r="Q119" i="40"/>
  <c r="Q118" i="40"/>
  <c r="Q117" i="40"/>
  <c r="Q116" i="40"/>
  <c r="Q115" i="40"/>
  <c r="Q114" i="40"/>
  <c r="Q113" i="40"/>
  <c r="Q112" i="40"/>
  <c r="Q111" i="40"/>
  <c r="Q110" i="40"/>
  <c r="Q109" i="40"/>
  <c r="Q108" i="40"/>
  <c r="Q107" i="40"/>
  <c r="Q106" i="40"/>
  <c r="Q105" i="40"/>
  <c r="Q104" i="40"/>
  <c r="Q103" i="40"/>
  <c r="Q102" i="40"/>
  <c r="Q101" i="40"/>
  <c r="Q100" i="40"/>
  <c r="Q99" i="40"/>
  <c r="Q98" i="40"/>
  <c r="Q97" i="40"/>
  <c r="Q96" i="40"/>
  <c r="Q95" i="40"/>
  <c r="Q94" i="40"/>
  <c r="Q93" i="40"/>
  <c r="Q92" i="40"/>
  <c r="Q91" i="40"/>
  <c r="Q90" i="40"/>
  <c r="Q89" i="40"/>
  <c r="Q88" i="40"/>
  <c r="Q87" i="40"/>
  <c r="Q86" i="40"/>
  <c r="Q85" i="40"/>
  <c r="Q84" i="40"/>
  <c r="Q83" i="40"/>
  <c r="Q82" i="40"/>
  <c r="Q81" i="40"/>
  <c r="Q80" i="40"/>
  <c r="Q79" i="40"/>
  <c r="Q78" i="40"/>
  <c r="Q77" i="40"/>
  <c r="Q76" i="40"/>
  <c r="Q75" i="40"/>
  <c r="Q74" i="40"/>
  <c r="Q73" i="40"/>
  <c r="Q72" i="40"/>
  <c r="Q71" i="40"/>
  <c r="Q70" i="40"/>
  <c r="Q69" i="40"/>
  <c r="Q68" i="40"/>
  <c r="Q67" i="40"/>
  <c r="Q66" i="40"/>
  <c r="Q65" i="40"/>
  <c r="Q64" i="40"/>
  <c r="Q63" i="40"/>
  <c r="Q62" i="40"/>
  <c r="Q61" i="40"/>
  <c r="Q60" i="40"/>
  <c r="Q59" i="40"/>
  <c r="Q58" i="40"/>
  <c r="Q57" i="40"/>
  <c r="Q56" i="40"/>
  <c r="Q55" i="40"/>
  <c r="Q54" i="40"/>
  <c r="Q53" i="40"/>
  <c r="Q52" i="40"/>
  <c r="Q51" i="40"/>
  <c r="Q50" i="40"/>
  <c r="Q49" i="40"/>
  <c r="Q48" i="40"/>
  <c r="Q47" i="40"/>
  <c r="Q46" i="40"/>
  <c r="Q45" i="40"/>
  <c r="Q44" i="40"/>
  <c r="Q43" i="40"/>
  <c r="Q42" i="40"/>
  <c r="Q41" i="40"/>
  <c r="Q40" i="40"/>
  <c r="Q39" i="40"/>
  <c r="Q38" i="40"/>
  <c r="Q37" i="40"/>
  <c r="Q36" i="40"/>
  <c r="Q35" i="40"/>
  <c r="Q34" i="40"/>
  <c r="Q33" i="40"/>
  <c r="Q32" i="40"/>
  <c r="Q31" i="40"/>
  <c r="Q30" i="40"/>
  <c r="Q29" i="40"/>
  <c r="Q28" i="40"/>
  <c r="Q27" i="40"/>
  <c r="Q26" i="40"/>
  <c r="Q25" i="40"/>
  <c r="Q24" i="40"/>
  <c r="Q23" i="40"/>
  <c r="Q22" i="40"/>
  <c r="Q21" i="40"/>
  <c r="Q20" i="40"/>
  <c r="Q19" i="40"/>
  <c r="Q18" i="40"/>
  <c r="Q17" i="40"/>
  <c r="Q16" i="40"/>
  <c r="Q15" i="40"/>
  <c r="Q14" i="40"/>
  <c r="Q13" i="40"/>
  <c r="Q12" i="40"/>
  <c r="Q11" i="40"/>
  <c r="Q10" i="40"/>
  <c r="Q9" i="40"/>
  <c r="N233" i="40"/>
  <c r="N232" i="40"/>
  <c r="N231" i="40"/>
  <c r="N230" i="40"/>
  <c r="N229" i="40"/>
  <c r="N228" i="40"/>
  <c r="N227" i="40"/>
  <c r="N226" i="40"/>
  <c r="N225" i="40"/>
  <c r="N224" i="40"/>
  <c r="N223" i="40"/>
  <c r="N222" i="40"/>
  <c r="N221" i="40"/>
  <c r="N220" i="40"/>
  <c r="N219" i="40"/>
  <c r="N218" i="40"/>
  <c r="N217" i="40"/>
  <c r="N216" i="40"/>
  <c r="N215" i="40"/>
  <c r="N214" i="40"/>
  <c r="N213" i="40"/>
  <c r="N212" i="40"/>
  <c r="N211" i="40"/>
  <c r="N210" i="40"/>
  <c r="N209" i="40"/>
  <c r="N208" i="40"/>
  <c r="N207" i="40"/>
  <c r="N206" i="40"/>
  <c r="N205" i="40"/>
  <c r="N204" i="40"/>
  <c r="N203" i="40"/>
  <c r="N202" i="40"/>
  <c r="N201" i="40"/>
  <c r="N200" i="40"/>
  <c r="N199" i="40"/>
  <c r="N198" i="40"/>
  <c r="N197" i="40"/>
  <c r="N196" i="40"/>
  <c r="N195" i="40"/>
  <c r="N194" i="40"/>
  <c r="N193" i="40"/>
  <c r="N192" i="40"/>
  <c r="N191" i="40"/>
  <c r="N190" i="40"/>
  <c r="N189" i="40"/>
  <c r="N188" i="40"/>
  <c r="N187" i="40"/>
  <c r="N186" i="40"/>
  <c r="N185" i="40"/>
  <c r="N184" i="40"/>
  <c r="N183" i="40"/>
  <c r="N182" i="40"/>
  <c r="N181" i="40"/>
  <c r="N180" i="40"/>
  <c r="N179" i="40"/>
  <c r="N178" i="40"/>
  <c r="N177" i="40"/>
  <c r="N176" i="40"/>
  <c r="N175" i="40"/>
  <c r="N174" i="40"/>
  <c r="N173" i="40"/>
  <c r="N172" i="40"/>
  <c r="N171" i="40"/>
  <c r="N170" i="40"/>
  <c r="N169" i="40"/>
  <c r="N168" i="40"/>
  <c r="N167" i="40"/>
  <c r="N166" i="40"/>
  <c r="N165" i="40"/>
  <c r="N164" i="40"/>
  <c r="N163" i="40"/>
  <c r="N162" i="40"/>
  <c r="N161" i="40"/>
  <c r="N160" i="40"/>
  <c r="N159" i="40"/>
  <c r="N158" i="40"/>
  <c r="N157" i="40"/>
  <c r="N156" i="40"/>
  <c r="N155" i="40"/>
  <c r="N154" i="40"/>
  <c r="N153" i="40"/>
  <c r="N152" i="40"/>
  <c r="N151" i="40"/>
  <c r="N150" i="40"/>
  <c r="N149" i="40"/>
  <c r="N148" i="40"/>
  <c r="N147" i="40"/>
  <c r="N146" i="40"/>
  <c r="N145" i="40"/>
  <c r="N144" i="40"/>
  <c r="N143" i="40"/>
  <c r="N142" i="40"/>
  <c r="N141" i="40"/>
  <c r="N140" i="40"/>
  <c r="N139" i="40"/>
  <c r="N138" i="40"/>
  <c r="N137" i="40"/>
  <c r="N136" i="40"/>
  <c r="N135" i="40"/>
  <c r="N134" i="40"/>
  <c r="N133" i="40"/>
  <c r="N132" i="40"/>
  <c r="N131" i="40"/>
  <c r="N130" i="40"/>
  <c r="N129" i="40"/>
  <c r="N128" i="40"/>
  <c r="N127" i="40"/>
  <c r="N126" i="40"/>
  <c r="N125" i="40"/>
  <c r="N124" i="40"/>
  <c r="N123" i="40"/>
  <c r="N122" i="40"/>
  <c r="N121" i="40"/>
  <c r="N120" i="40"/>
  <c r="N119" i="40"/>
  <c r="N118" i="40"/>
  <c r="N117" i="40"/>
  <c r="N116" i="40"/>
  <c r="N115" i="40"/>
  <c r="N114" i="40"/>
  <c r="N113" i="40"/>
  <c r="N112" i="40"/>
  <c r="N111" i="40"/>
  <c r="N110" i="40"/>
  <c r="N109" i="40"/>
  <c r="N108" i="40"/>
  <c r="N107" i="40"/>
  <c r="N106" i="40"/>
  <c r="N105" i="40"/>
  <c r="N104" i="40"/>
  <c r="N103" i="40"/>
  <c r="N102" i="40"/>
  <c r="N101" i="40"/>
  <c r="N100" i="40"/>
  <c r="N99" i="40"/>
  <c r="N98" i="40"/>
  <c r="N97" i="40"/>
  <c r="N96" i="40"/>
  <c r="N95" i="40"/>
  <c r="N94" i="40"/>
  <c r="N93" i="40"/>
  <c r="N92" i="40"/>
  <c r="N91" i="40"/>
  <c r="N90" i="40"/>
  <c r="N89" i="40"/>
  <c r="N88" i="40"/>
  <c r="N87" i="40"/>
  <c r="N86" i="40"/>
  <c r="N85" i="40"/>
  <c r="N84" i="40"/>
  <c r="N83" i="40"/>
  <c r="N82" i="40"/>
  <c r="N81" i="40"/>
  <c r="N80" i="40"/>
  <c r="N79" i="40"/>
  <c r="N78" i="40"/>
  <c r="N77" i="40"/>
  <c r="N76" i="40"/>
  <c r="N75" i="40"/>
  <c r="N74" i="40"/>
  <c r="N73" i="40"/>
  <c r="N72" i="40"/>
  <c r="N71" i="40"/>
  <c r="N70" i="40"/>
  <c r="N69" i="40"/>
  <c r="N68" i="40"/>
  <c r="N67" i="40"/>
  <c r="N66" i="40"/>
  <c r="N65" i="40"/>
  <c r="N64" i="40"/>
  <c r="N63" i="40"/>
  <c r="N62" i="40"/>
  <c r="N61" i="40"/>
  <c r="N60" i="40"/>
  <c r="N59" i="40"/>
  <c r="N58" i="40"/>
  <c r="N57" i="40"/>
  <c r="N56" i="40"/>
  <c r="N55" i="40"/>
  <c r="N54" i="40"/>
  <c r="N53" i="40"/>
  <c r="N52" i="40"/>
  <c r="N51" i="40"/>
  <c r="N50" i="40"/>
  <c r="N49" i="40"/>
  <c r="N48" i="40"/>
  <c r="N47" i="40"/>
  <c r="N46" i="40"/>
  <c r="N45" i="40"/>
  <c r="N44" i="40"/>
  <c r="N43" i="40"/>
  <c r="N42" i="40"/>
  <c r="N41" i="40"/>
  <c r="N40" i="40"/>
  <c r="N39" i="40"/>
  <c r="N38" i="40"/>
  <c r="N37" i="40"/>
  <c r="N36" i="40"/>
  <c r="N35" i="40"/>
  <c r="N34" i="40"/>
  <c r="N33" i="40"/>
  <c r="N32" i="40"/>
  <c r="N31" i="40"/>
  <c r="N30" i="40"/>
  <c r="N29" i="40"/>
  <c r="N28" i="40"/>
  <c r="N27" i="40"/>
  <c r="N26" i="40"/>
  <c r="N25" i="40"/>
  <c r="N24" i="40"/>
  <c r="N23" i="40"/>
  <c r="N22" i="40"/>
  <c r="N21" i="40"/>
  <c r="N20" i="40"/>
  <c r="N19" i="40"/>
  <c r="N18" i="40"/>
  <c r="N17" i="40"/>
  <c r="N16" i="40"/>
  <c r="N15" i="40"/>
  <c r="N14" i="40"/>
  <c r="N13" i="40"/>
  <c r="N12" i="40"/>
  <c r="N11" i="40"/>
  <c r="N10" i="40"/>
  <c r="N9" i="40"/>
  <c r="K233" i="40"/>
  <c r="K232" i="40"/>
  <c r="K231" i="40"/>
  <c r="K230" i="40"/>
  <c r="K229" i="40"/>
  <c r="K228" i="40"/>
  <c r="K227" i="40"/>
  <c r="K226" i="40"/>
  <c r="K225" i="40"/>
  <c r="K224" i="40"/>
  <c r="K223" i="40"/>
  <c r="K222" i="40"/>
  <c r="K221" i="40"/>
  <c r="K220" i="40"/>
  <c r="K219" i="40"/>
  <c r="K218" i="40"/>
  <c r="K217" i="40"/>
  <c r="K216" i="40"/>
  <c r="K215" i="40"/>
  <c r="K214" i="40"/>
  <c r="K213" i="40"/>
  <c r="K212" i="40"/>
  <c r="K211" i="40"/>
  <c r="K210" i="40"/>
  <c r="K209" i="40"/>
  <c r="K208" i="40"/>
  <c r="K207" i="40"/>
  <c r="K206" i="40"/>
  <c r="K205" i="40"/>
  <c r="K204" i="40"/>
  <c r="K203" i="40"/>
  <c r="K202" i="40"/>
  <c r="K201" i="40"/>
  <c r="K200" i="40"/>
  <c r="K199" i="40"/>
  <c r="K198" i="40"/>
  <c r="K197" i="40"/>
  <c r="K196" i="40"/>
  <c r="K195" i="40"/>
  <c r="K194" i="40"/>
  <c r="K193" i="40"/>
  <c r="K192" i="40"/>
  <c r="K191" i="40"/>
  <c r="K190" i="40"/>
  <c r="K189" i="40"/>
  <c r="K188" i="40"/>
  <c r="K187" i="40"/>
  <c r="K186" i="40"/>
  <c r="K185" i="40"/>
  <c r="K184" i="40"/>
  <c r="K183" i="40"/>
  <c r="K182" i="40"/>
  <c r="K181" i="40"/>
  <c r="K180" i="40"/>
  <c r="K179" i="40"/>
  <c r="K178" i="40"/>
  <c r="K177" i="40"/>
  <c r="K176" i="40"/>
  <c r="K175" i="40"/>
  <c r="K174" i="40"/>
  <c r="K173" i="40"/>
  <c r="K172" i="40"/>
  <c r="K171" i="40"/>
  <c r="K170" i="40"/>
  <c r="K169" i="40"/>
  <c r="K168" i="40"/>
  <c r="K167" i="40"/>
  <c r="K166" i="40"/>
  <c r="K165" i="40"/>
  <c r="K164" i="40"/>
  <c r="K163" i="40"/>
  <c r="K162" i="40"/>
  <c r="K161" i="40"/>
  <c r="K160" i="40"/>
  <c r="K159" i="40"/>
  <c r="K158" i="40"/>
  <c r="K157" i="40"/>
  <c r="K156" i="40"/>
  <c r="K155" i="40"/>
  <c r="K154" i="40"/>
  <c r="K153" i="40"/>
  <c r="K152" i="40"/>
  <c r="K151" i="40"/>
  <c r="K150" i="40"/>
  <c r="K149" i="40"/>
  <c r="K148" i="40"/>
  <c r="K147" i="40"/>
  <c r="K146" i="40"/>
  <c r="K145" i="40"/>
  <c r="K144" i="40"/>
  <c r="K143" i="40"/>
  <c r="K142" i="40"/>
  <c r="K141" i="40"/>
  <c r="K140" i="40"/>
  <c r="K139" i="40"/>
  <c r="K138" i="40"/>
  <c r="K137" i="40"/>
  <c r="K136" i="40"/>
  <c r="K135" i="40"/>
  <c r="K134" i="40"/>
  <c r="K133" i="40"/>
  <c r="K132" i="40"/>
  <c r="K131" i="40"/>
  <c r="K130" i="40"/>
  <c r="K129" i="40"/>
  <c r="K128" i="40"/>
  <c r="K127" i="40"/>
  <c r="K126" i="40"/>
  <c r="K125" i="40"/>
  <c r="K124" i="40"/>
  <c r="K123" i="40"/>
  <c r="K122" i="40"/>
  <c r="K121" i="40"/>
  <c r="K120" i="40"/>
  <c r="K119" i="40"/>
  <c r="K118" i="40"/>
  <c r="K117" i="40"/>
  <c r="K116" i="40"/>
  <c r="K115" i="40"/>
  <c r="K114" i="40"/>
  <c r="K113" i="40"/>
  <c r="K112" i="40"/>
  <c r="K111" i="40"/>
  <c r="K110" i="40"/>
  <c r="K109" i="40"/>
  <c r="K108" i="40"/>
  <c r="K107" i="40"/>
  <c r="K106" i="40"/>
  <c r="K105" i="40"/>
  <c r="K104" i="40"/>
  <c r="K103" i="40"/>
  <c r="K102" i="40"/>
  <c r="K101" i="40"/>
  <c r="K100" i="40"/>
  <c r="K99" i="40"/>
  <c r="K98" i="40"/>
  <c r="K97" i="40"/>
  <c r="K96" i="40"/>
  <c r="K95" i="40"/>
  <c r="K94" i="40"/>
  <c r="K93" i="40"/>
  <c r="K92" i="40"/>
  <c r="K91" i="40"/>
  <c r="K90" i="40"/>
  <c r="K89" i="40"/>
  <c r="K88" i="40"/>
  <c r="K87" i="40"/>
  <c r="K86" i="40"/>
  <c r="K85" i="40"/>
  <c r="K84" i="40"/>
  <c r="K83" i="40"/>
  <c r="K82" i="40"/>
  <c r="K81" i="40"/>
  <c r="K80" i="40"/>
  <c r="K79" i="40"/>
  <c r="K78" i="40"/>
  <c r="K77" i="40"/>
  <c r="K76" i="40"/>
  <c r="K75" i="40"/>
  <c r="K74" i="40"/>
  <c r="K73" i="40"/>
  <c r="K72" i="40"/>
  <c r="K71" i="40"/>
  <c r="K70" i="40"/>
  <c r="K69" i="40"/>
  <c r="K68" i="40"/>
  <c r="K67" i="40"/>
  <c r="K66" i="40"/>
  <c r="K65" i="40"/>
  <c r="K64" i="40"/>
  <c r="K63" i="40"/>
  <c r="K62" i="40"/>
  <c r="K61" i="40"/>
  <c r="K60" i="40"/>
  <c r="K59" i="40"/>
  <c r="K58" i="40"/>
  <c r="K57" i="40"/>
  <c r="K56" i="40"/>
  <c r="K55" i="40"/>
  <c r="K54" i="40"/>
  <c r="K53" i="40"/>
  <c r="K52" i="40"/>
  <c r="K51" i="40"/>
  <c r="K50" i="40"/>
  <c r="K49" i="40"/>
  <c r="K48" i="40"/>
  <c r="K47" i="40"/>
  <c r="K46" i="40"/>
  <c r="K45" i="40"/>
  <c r="K44" i="40"/>
  <c r="K43" i="40"/>
  <c r="K42" i="40"/>
  <c r="K41" i="40"/>
  <c r="K40" i="40"/>
  <c r="K39" i="40"/>
  <c r="K38" i="40"/>
  <c r="K37" i="40"/>
  <c r="K36" i="40"/>
  <c r="K35" i="40"/>
  <c r="K34" i="40"/>
  <c r="K33" i="40"/>
  <c r="K32" i="40"/>
  <c r="K31" i="40"/>
  <c r="K30" i="40"/>
  <c r="K29" i="40"/>
  <c r="K28" i="40"/>
  <c r="K27" i="40"/>
  <c r="K26" i="40"/>
  <c r="K25" i="40"/>
  <c r="K24" i="40"/>
  <c r="K23" i="40"/>
  <c r="K22" i="40"/>
  <c r="K21" i="40"/>
  <c r="K20" i="40"/>
  <c r="K19" i="40"/>
  <c r="K18" i="40"/>
  <c r="K17" i="40"/>
  <c r="K16" i="40"/>
  <c r="K15" i="40"/>
  <c r="K14" i="40"/>
  <c r="K13" i="40"/>
  <c r="K12" i="40"/>
  <c r="K11" i="40"/>
  <c r="K10" i="40"/>
  <c r="K9" i="40"/>
  <c r="H233" i="40"/>
  <c r="H232" i="40"/>
  <c r="H231" i="40"/>
  <c r="H230" i="40"/>
  <c r="H229" i="40"/>
  <c r="H228" i="40"/>
  <c r="H227" i="40"/>
  <c r="H226" i="40"/>
  <c r="H225" i="40"/>
  <c r="H224" i="40"/>
  <c r="H223" i="40"/>
  <c r="H222" i="40"/>
  <c r="H221" i="40"/>
  <c r="H220" i="40"/>
  <c r="H219" i="40"/>
  <c r="H218" i="40"/>
  <c r="H217" i="40"/>
  <c r="H216" i="40"/>
  <c r="H215" i="40"/>
  <c r="H214" i="40"/>
  <c r="H213" i="40"/>
  <c r="H212" i="40"/>
  <c r="H211" i="40"/>
  <c r="H210" i="40"/>
  <c r="H209" i="40"/>
  <c r="H208" i="40"/>
  <c r="H207" i="40"/>
  <c r="H206" i="40"/>
  <c r="H205" i="40"/>
  <c r="H204" i="40"/>
  <c r="H203" i="40"/>
  <c r="H202" i="40"/>
  <c r="H201" i="40"/>
  <c r="H200" i="40"/>
  <c r="H199" i="40"/>
  <c r="H198" i="40"/>
  <c r="H197" i="40"/>
  <c r="H196" i="40"/>
  <c r="H195" i="40"/>
  <c r="H194" i="40"/>
  <c r="H193" i="40"/>
  <c r="H192" i="40"/>
  <c r="H191" i="40"/>
  <c r="H190" i="40"/>
  <c r="H189" i="40"/>
  <c r="H188" i="40"/>
  <c r="H187" i="40"/>
  <c r="H186" i="40"/>
  <c r="H185" i="40"/>
  <c r="H184" i="40"/>
  <c r="H183" i="40"/>
  <c r="H182" i="40"/>
  <c r="H181" i="40"/>
  <c r="H180" i="40"/>
  <c r="H179" i="40"/>
  <c r="H178" i="40"/>
  <c r="H177" i="40"/>
  <c r="H176" i="40"/>
  <c r="H175" i="40"/>
  <c r="H174" i="40"/>
  <c r="H173" i="40"/>
  <c r="H172" i="40"/>
  <c r="H171" i="40"/>
  <c r="H170" i="40"/>
  <c r="H169" i="40"/>
  <c r="H168" i="40"/>
  <c r="H167" i="40"/>
  <c r="H166" i="40"/>
  <c r="H165" i="40"/>
  <c r="H164" i="40"/>
  <c r="H163" i="40"/>
  <c r="H162" i="40"/>
  <c r="H161" i="40"/>
  <c r="H160" i="40"/>
  <c r="H159" i="40"/>
  <c r="H158" i="40"/>
  <c r="H157" i="40"/>
  <c r="H156" i="40"/>
  <c r="H155" i="40"/>
  <c r="H154" i="40"/>
  <c r="H153" i="40"/>
  <c r="H152" i="40"/>
  <c r="H151" i="40"/>
  <c r="H150" i="40"/>
  <c r="H149" i="40"/>
  <c r="H148" i="40"/>
  <c r="H147" i="40"/>
  <c r="H146" i="40"/>
  <c r="H145" i="40"/>
  <c r="H144" i="40"/>
  <c r="H143" i="40"/>
  <c r="H142" i="40"/>
  <c r="H141" i="40"/>
  <c r="H140" i="40"/>
  <c r="H139" i="40"/>
  <c r="H138" i="40"/>
  <c r="H137" i="40"/>
  <c r="H136" i="40"/>
  <c r="H135" i="40"/>
  <c r="H134" i="40"/>
  <c r="H133" i="40"/>
  <c r="H132" i="40"/>
  <c r="H131" i="40"/>
  <c r="H130" i="40"/>
  <c r="H129" i="40"/>
  <c r="H128" i="40"/>
  <c r="H127" i="40"/>
  <c r="H126" i="40"/>
  <c r="H125" i="40"/>
  <c r="H124" i="40"/>
  <c r="H123" i="40"/>
  <c r="H122" i="40"/>
  <c r="H121" i="40"/>
  <c r="H120" i="40"/>
  <c r="H119" i="40"/>
  <c r="H118" i="40"/>
  <c r="H117" i="40"/>
  <c r="H116" i="40"/>
  <c r="H115" i="40"/>
  <c r="H114" i="40"/>
  <c r="H113" i="40"/>
  <c r="H112" i="40"/>
  <c r="H111" i="40"/>
  <c r="H110" i="40"/>
  <c r="H109" i="40"/>
  <c r="H108" i="40"/>
  <c r="H107" i="40"/>
  <c r="H106" i="40"/>
  <c r="H105" i="40"/>
  <c r="H104" i="40"/>
  <c r="H103" i="40"/>
  <c r="H102" i="40"/>
  <c r="H101" i="40"/>
  <c r="H100" i="40"/>
  <c r="H99" i="40"/>
  <c r="H98" i="40"/>
  <c r="H97" i="40"/>
  <c r="H96" i="40"/>
  <c r="H95" i="40"/>
  <c r="H94" i="40"/>
  <c r="H93" i="40"/>
  <c r="H92" i="40"/>
  <c r="H91" i="40"/>
  <c r="H90" i="40"/>
  <c r="H89" i="40"/>
  <c r="H88" i="40"/>
  <c r="H87" i="40"/>
  <c r="H86" i="40"/>
  <c r="H85" i="40"/>
  <c r="H84" i="40"/>
  <c r="H83" i="40"/>
  <c r="H82" i="40"/>
  <c r="H81" i="40"/>
  <c r="H80" i="40"/>
  <c r="H79" i="40"/>
  <c r="H78" i="40"/>
  <c r="H77" i="40"/>
  <c r="H76" i="40"/>
  <c r="H75" i="40"/>
  <c r="H74" i="40"/>
  <c r="H73" i="40"/>
  <c r="H72" i="40"/>
  <c r="H71" i="40"/>
  <c r="H70" i="40"/>
  <c r="H69" i="40"/>
  <c r="H68" i="40"/>
  <c r="H67" i="40"/>
  <c r="H66" i="40"/>
  <c r="H65" i="40"/>
  <c r="H64" i="40"/>
  <c r="H63" i="40"/>
  <c r="H62" i="40"/>
  <c r="H61" i="40"/>
  <c r="H60" i="40"/>
  <c r="H59" i="40"/>
  <c r="H58" i="40"/>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6" i="40"/>
  <c r="H25" i="40"/>
  <c r="H24" i="40"/>
  <c r="H23" i="40"/>
  <c r="H22" i="40"/>
  <c r="H21" i="40"/>
  <c r="H20" i="40"/>
  <c r="H19" i="40"/>
  <c r="H18" i="40"/>
  <c r="H17" i="40"/>
  <c r="H16" i="40"/>
  <c r="H15" i="40"/>
  <c r="H14" i="40"/>
  <c r="H13" i="40"/>
  <c r="H12" i="40"/>
  <c r="H11" i="40"/>
  <c r="H10" i="40"/>
  <c r="H9" i="40"/>
  <c r="E233" i="40"/>
  <c r="E232" i="40"/>
  <c r="E231" i="40"/>
  <c r="E230" i="40"/>
  <c r="X230" i="40" s="1"/>
  <c r="E229" i="40"/>
  <c r="E228" i="40"/>
  <c r="E227" i="40"/>
  <c r="E226" i="40"/>
  <c r="X226" i="40" s="1"/>
  <c r="E225" i="40"/>
  <c r="E224" i="40"/>
  <c r="E223" i="40"/>
  <c r="E222" i="40"/>
  <c r="X222" i="40" s="1"/>
  <c r="E221" i="40"/>
  <c r="E220" i="40"/>
  <c r="E219" i="40"/>
  <c r="E218" i="40"/>
  <c r="X218" i="40" s="1"/>
  <c r="E217" i="40"/>
  <c r="E216" i="40"/>
  <c r="E215" i="40"/>
  <c r="E214" i="40"/>
  <c r="E213" i="40"/>
  <c r="E212" i="40"/>
  <c r="E211" i="40"/>
  <c r="E210" i="40"/>
  <c r="E209" i="40"/>
  <c r="E208" i="40"/>
  <c r="E207" i="40"/>
  <c r="E206" i="40"/>
  <c r="E205" i="40"/>
  <c r="E204" i="40"/>
  <c r="E203" i="40"/>
  <c r="E202" i="40"/>
  <c r="E201" i="40"/>
  <c r="E200" i="40"/>
  <c r="E199" i="40"/>
  <c r="E198" i="40"/>
  <c r="E197" i="40"/>
  <c r="E196" i="40"/>
  <c r="E195" i="40"/>
  <c r="E194" i="40"/>
  <c r="E193" i="40"/>
  <c r="E192" i="40"/>
  <c r="E191" i="40"/>
  <c r="E190" i="40"/>
  <c r="E189" i="40"/>
  <c r="E188" i="40"/>
  <c r="E187" i="40"/>
  <c r="E186" i="40"/>
  <c r="E185" i="40"/>
  <c r="E184" i="40"/>
  <c r="E183" i="40"/>
  <c r="E182" i="40"/>
  <c r="E181" i="40"/>
  <c r="E180" i="40"/>
  <c r="E179" i="40"/>
  <c r="E178" i="40"/>
  <c r="E177" i="40"/>
  <c r="E176" i="40"/>
  <c r="E175" i="40"/>
  <c r="E174" i="40"/>
  <c r="E173" i="40"/>
  <c r="E172" i="40"/>
  <c r="E171" i="40"/>
  <c r="E170" i="40"/>
  <c r="E169" i="40"/>
  <c r="E168" i="40"/>
  <c r="E167" i="40"/>
  <c r="E166" i="40"/>
  <c r="E165" i="40"/>
  <c r="E164" i="40"/>
  <c r="E163" i="40"/>
  <c r="E162" i="40"/>
  <c r="E161" i="40"/>
  <c r="E160" i="40"/>
  <c r="E159" i="40"/>
  <c r="E158" i="40"/>
  <c r="E157" i="40"/>
  <c r="E156" i="40"/>
  <c r="E155" i="40"/>
  <c r="E154" i="40"/>
  <c r="E153" i="40"/>
  <c r="E152" i="40"/>
  <c r="E151" i="40"/>
  <c r="E150" i="40"/>
  <c r="E149" i="40"/>
  <c r="E148" i="40"/>
  <c r="E147" i="40"/>
  <c r="E146" i="40"/>
  <c r="E145" i="40"/>
  <c r="E144" i="40"/>
  <c r="E143" i="40"/>
  <c r="E142" i="40"/>
  <c r="E141" i="40"/>
  <c r="E140" i="40"/>
  <c r="E139" i="40"/>
  <c r="E138" i="40"/>
  <c r="E137" i="40"/>
  <c r="E136" i="40"/>
  <c r="E135" i="40"/>
  <c r="E134" i="40"/>
  <c r="E133" i="40"/>
  <c r="E132" i="40"/>
  <c r="E131" i="40"/>
  <c r="E130" i="40"/>
  <c r="E129" i="40"/>
  <c r="E128" i="40"/>
  <c r="E127" i="40"/>
  <c r="E126" i="40"/>
  <c r="E125" i="40"/>
  <c r="E124" i="40"/>
  <c r="E123" i="40"/>
  <c r="E122" i="40"/>
  <c r="E121" i="40"/>
  <c r="E120" i="40"/>
  <c r="E119" i="40"/>
  <c r="E118" i="40"/>
  <c r="E117" i="40"/>
  <c r="E116" i="40"/>
  <c r="E115" i="40"/>
  <c r="E114" i="40"/>
  <c r="E113" i="40"/>
  <c r="E112" i="40"/>
  <c r="E111" i="40"/>
  <c r="E110" i="40"/>
  <c r="E109" i="40"/>
  <c r="E108" i="40"/>
  <c r="E107" i="40"/>
  <c r="E106" i="40"/>
  <c r="E105" i="40"/>
  <c r="E104" i="40"/>
  <c r="E103" i="40"/>
  <c r="E102" i="40"/>
  <c r="E101" i="40"/>
  <c r="E100" i="40"/>
  <c r="E99" i="40"/>
  <c r="E98" i="40"/>
  <c r="E97" i="40"/>
  <c r="E96" i="40"/>
  <c r="E95" i="40"/>
  <c r="E94" i="40"/>
  <c r="E93" i="40"/>
  <c r="E92" i="40"/>
  <c r="E91" i="40"/>
  <c r="E90" i="40"/>
  <c r="E89" i="40"/>
  <c r="E88" i="40"/>
  <c r="E87" i="40"/>
  <c r="E86" i="40"/>
  <c r="E85" i="40"/>
  <c r="E84" i="40"/>
  <c r="E83" i="40"/>
  <c r="E82" i="40"/>
  <c r="E81" i="40"/>
  <c r="E80" i="40"/>
  <c r="E79" i="40"/>
  <c r="E78" i="40"/>
  <c r="E77" i="40"/>
  <c r="E76" i="40"/>
  <c r="E75" i="40"/>
  <c r="E74" i="40"/>
  <c r="E73" i="40"/>
  <c r="E72" i="40"/>
  <c r="E71" i="40"/>
  <c r="E70" i="40"/>
  <c r="E69" i="40"/>
  <c r="E68" i="40"/>
  <c r="E67" i="40"/>
  <c r="E66" i="40"/>
  <c r="E65" i="40"/>
  <c r="E64" i="40"/>
  <c r="E63" i="40"/>
  <c r="E62" i="40"/>
  <c r="E61" i="40"/>
  <c r="E60" i="40"/>
  <c r="E59" i="40"/>
  <c r="E58" i="40"/>
  <c r="E57" i="40"/>
  <c r="E56" i="40"/>
  <c r="E55" i="40"/>
  <c r="E54" i="40"/>
  <c r="E53" i="40"/>
  <c r="E52" i="40"/>
  <c r="E51" i="40"/>
  <c r="E50" i="40"/>
  <c r="E49" i="40"/>
  <c r="E48" i="40"/>
  <c r="E47" i="40"/>
  <c r="E46" i="40"/>
  <c r="E45" i="40"/>
  <c r="E44" i="40"/>
  <c r="E43" i="40"/>
  <c r="E42" i="40"/>
  <c r="E41" i="40"/>
  <c r="E40" i="40"/>
  <c r="E39" i="40"/>
  <c r="E38" i="40"/>
  <c r="E37" i="40"/>
  <c r="E36" i="40"/>
  <c r="E35" i="40"/>
  <c r="E34" i="40"/>
  <c r="E33" i="40"/>
  <c r="E32" i="40"/>
  <c r="E31" i="40"/>
  <c r="E30" i="40"/>
  <c r="E29" i="40"/>
  <c r="E28" i="40"/>
  <c r="E26" i="40"/>
  <c r="E25" i="40"/>
  <c r="E24" i="40"/>
  <c r="E23" i="40"/>
  <c r="E22" i="40"/>
  <c r="E21" i="40"/>
  <c r="E20" i="40"/>
  <c r="E19" i="40"/>
  <c r="E18" i="40"/>
  <c r="E17" i="40"/>
  <c r="E16" i="40"/>
  <c r="E15" i="40"/>
  <c r="E14" i="40"/>
  <c r="E13" i="40"/>
  <c r="E12" i="40"/>
  <c r="E11" i="40"/>
  <c r="E10" i="40"/>
  <c r="E9" i="40"/>
  <c r="AB233" i="40"/>
  <c r="AA233" i="40"/>
  <c r="Z233" i="40"/>
  <c r="Y233" i="40"/>
  <c r="X233" i="40"/>
  <c r="U233" i="40"/>
  <c r="T233" i="40"/>
  <c r="AC233" i="40" s="1"/>
  <c r="AB232" i="40"/>
  <c r="AA232" i="40"/>
  <c r="Z232" i="40"/>
  <c r="Y232" i="40"/>
  <c r="X232" i="40"/>
  <c r="U232" i="40"/>
  <c r="T232" i="40"/>
  <c r="AC232" i="40" s="1"/>
  <c r="AB231" i="40"/>
  <c r="AA231" i="40"/>
  <c r="Z231" i="40"/>
  <c r="Y231" i="40"/>
  <c r="X231" i="40"/>
  <c r="U231" i="40"/>
  <c r="T231" i="40"/>
  <c r="AC231" i="40" s="1"/>
  <c r="AB230" i="40"/>
  <c r="AA230" i="40"/>
  <c r="Z230" i="40"/>
  <c r="Y230" i="40"/>
  <c r="U230" i="40"/>
  <c r="T230" i="40"/>
  <c r="AC230" i="40" s="1"/>
  <c r="AB229" i="40"/>
  <c r="AA229" i="40"/>
  <c r="Z229" i="40"/>
  <c r="Y229" i="40"/>
  <c r="X229" i="40"/>
  <c r="U229" i="40"/>
  <c r="T229" i="40"/>
  <c r="AC229" i="40" s="1"/>
  <c r="AB228" i="40"/>
  <c r="AA228" i="40"/>
  <c r="Z228" i="40"/>
  <c r="Y228" i="40"/>
  <c r="X228" i="40"/>
  <c r="U228" i="40"/>
  <c r="T228" i="40"/>
  <c r="AC228" i="40" s="1"/>
  <c r="AB227" i="40"/>
  <c r="AA227" i="40"/>
  <c r="Z227" i="40"/>
  <c r="Y227" i="40"/>
  <c r="X227" i="40"/>
  <c r="U227" i="40"/>
  <c r="T227" i="40"/>
  <c r="AC227" i="40" s="1"/>
  <c r="AB226" i="40"/>
  <c r="AA226" i="40"/>
  <c r="Z226" i="40"/>
  <c r="Y226" i="40"/>
  <c r="U226" i="40"/>
  <c r="T226" i="40"/>
  <c r="AC226" i="40" s="1"/>
  <c r="AB225" i="40"/>
  <c r="AA225" i="40"/>
  <c r="Z225" i="40"/>
  <c r="Y225" i="40"/>
  <c r="X225" i="40"/>
  <c r="U225" i="40"/>
  <c r="T225" i="40"/>
  <c r="AC225" i="40" s="1"/>
  <c r="AB224" i="40"/>
  <c r="AA224" i="40"/>
  <c r="Z224" i="40"/>
  <c r="Y224" i="40"/>
  <c r="X224" i="40"/>
  <c r="U224" i="40"/>
  <c r="T224" i="40"/>
  <c r="AC224" i="40" s="1"/>
  <c r="AB223" i="40"/>
  <c r="AA223" i="40"/>
  <c r="Z223" i="40"/>
  <c r="Y223" i="40"/>
  <c r="X223" i="40"/>
  <c r="U223" i="40"/>
  <c r="T223" i="40"/>
  <c r="AC223" i="40" s="1"/>
  <c r="AB222" i="40"/>
  <c r="AA222" i="40"/>
  <c r="Z222" i="40"/>
  <c r="Y222" i="40"/>
  <c r="U222" i="40"/>
  <c r="T222" i="40"/>
  <c r="AC222" i="40" s="1"/>
  <c r="AB221" i="40"/>
  <c r="AA221" i="40"/>
  <c r="Z221" i="40"/>
  <c r="Y221" i="40"/>
  <c r="X221" i="40"/>
  <c r="U221" i="40"/>
  <c r="T221" i="40"/>
  <c r="AC221" i="40" s="1"/>
  <c r="AB220" i="40"/>
  <c r="AA220" i="40"/>
  <c r="Z220" i="40"/>
  <c r="Y220" i="40"/>
  <c r="X220" i="40"/>
  <c r="U220" i="40"/>
  <c r="T220" i="40"/>
  <c r="AC220" i="40" s="1"/>
  <c r="AB219" i="40"/>
  <c r="AA219" i="40"/>
  <c r="Z219" i="40"/>
  <c r="Y219" i="40"/>
  <c r="X219" i="40"/>
  <c r="U219" i="40"/>
  <c r="T219" i="40"/>
  <c r="AC219" i="40" s="1"/>
  <c r="AB218" i="40"/>
  <c r="AA218" i="40"/>
  <c r="Z218" i="40"/>
  <c r="Y218" i="40"/>
  <c r="U218" i="40"/>
  <c r="T218" i="40"/>
  <c r="AC218" i="40" s="1"/>
  <c r="AB217" i="40"/>
  <c r="AA217" i="40"/>
  <c r="Z217" i="40"/>
  <c r="Y217" i="40"/>
  <c r="X217" i="40"/>
  <c r="U217" i="40"/>
  <c r="T217" i="40"/>
  <c r="AC217" i="40" s="1"/>
  <c r="AB216" i="40"/>
  <c r="AA216" i="40"/>
  <c r="Z216" i="40"/>
  <c r="Y216" i="40"/>
  <c r="X216" i="40"/>
  <c r="U216" i="40"/>
  <c r="T216" i="40"/>
  <c r="AC216" i="40" s="1"/>
  <c r="Q233" i="39"/>
  <c r="Q232" i="39"/>
  <c r="Q231" i="39"/>
  <c r="Q230" i="39"/>
  <c r="AB230" i="39" s="1"/>
  <c r="Q229" i="39"/>
  <c r="Q228" i="39"/>
  <c r="Q227" i="39"/>
  <c r="Q226" i="39"/>
  <c r="AB226" i="39" s="1"/>
  <c r="Q225" i="39"/>
  <c r="Q224" i="39"/>
  <c r="Q223" i="39"/>
  <c r="Q222" i="39"/>
  <c r="AB222" i="39" s="1"/>
  <c r="Q221" i="39"/>
  <c r="Q220" i="39"/>
  <c r="Q219" i="39"/>
  <c r="Q218" i="39"/>
  <c r="AB218" i="39" s="1"/>
  <c r="Q217" i="39"/>
  <c r="Q216" i="39"/>
  <c r="Q215" i="39"/>
  <c r="Q214" i="39"/>
  <c r="AB214" i="39" s="1"/>
  <c r="Q213" i="39"/>
  <c r="Q212" i="39"/>
  <c r="Q211" i="39"/>
  <c r="Q210" i="39"/>
  <c r="AB210" i="39" s="1"/>
  <c r="Q209" i="39"/>
  <c r="Q208" i="39"/>
  <c r="Q207" i="39"/>
  <c r="Q206" i="39"/>
  <c r="AB206" i="39" s="1"/>
  <c r="Q205" i="39"/>
  <c r="Q204" i="39"/>
  <c r="Q203" i="39"/>
  <c r="Q202" i="39"/>
  <c r="AB202" i="39" s="1"/>
  <c r="Q201" i="39"/>
  <c r="Q200" i="39"/>
  <c r="Q199" i="39"/>
  <c r="Q198" i="39"/>
  <c r="AB198" i="39" s="1"/>
  <c r="Q197" i="39"/>
  <c r="Q196" i="39"/>
  <c r="Q195" i="39"/>
  <c r="Q194" i="39"/>
  <c r="AB194" i="39" s="1"/>
  <c r="Q193" i="39"/>
  <c r="Q192" i="39"/>
  <c r="Q191" i="39"/>
  <c r="Q190" i="39"/>
  <c r="AB190" i="39" s="1"/>
  <c r="Q189" i="39"/>
  <c r="Q188" i="39"/>
  <c r="Q187" i="39"/>
  <c r="Q186" i="39"/>
  <c r="AB186" i="39" s="1"/>
  <c r="Q185" i="39"/>
  <c r="Q184" i="39"/>
  <c r="Q183" i="39"/>
  <c r="Q182" i="39"/>
  <c r="AB182" i="39" s="1"/>
  <c r="Q181" i="39"/>
  <c r="Q180" i="39"/>
  <c r="Q179" i="39"/>
  <c r="Q178" i="39"/>
  <c r="AB178" i="39" s="1"/>
  <c r="Q177" i="39"/>
  <c r="Q176" i="39"/>
  <c r="Q175" i="39"/>
  <c r="Q174" i="39"/>
  <c r="AB174" i="39" s="1"/>
  <c r="Q173" i="39"/>
  <c r="Q172" i="39"/>
  <c r="Q171" i="39"/>
  <c r="Q170" i="39"/>
  <c r="AB170" i="39" s="1"/>
  <c r="Q169" i="39"/>
  <c r="Q168" i="39"/>
  <c r="Q167" i="39"/>
  <c r="Q166" i="39"/>
  <c r="AB166" i="39" s="1"/>
  <c r="Q165" i="39"/>
  <c r="Q164" i="39"/>
  <c r="Q163" i="39"/>
  <c r="Q162" i="39"/>
  <c r="AB162" i="39" s="1"/>
  <c r="Q161" i="39"/>
  <c r="Q160" i="39"/>
  <c r="Q159" i="39"/>
  <c r="Q158" i="39"/>
  <c r="AB158" i="39" s="1"/>
  <c r="Q157" i="39"/>
  <c r="Q156" i="39"/>
  <c r="Q155" i="39"/>
  <c r="Q154" i="39"/>
  <c r="AB154" i="39" s="1"/>
  <c r="Q153" i="39"/>
  <c r="Q152" i="39"/>
  <c r="Q151" i="39"/>
  <c r="Q150" i="39"/>
  <c r="AB150" i="39" s="1"/>
  <c r="Q149" i="39"/>
  <c r="Q148" i="39"/>
  <c r="Q147" i="39"/>
  <c r="Q146" i="39"/>
  <c r="AB146" i="39" s="1"/>
  <c r="Q145" i="39"/>
  <c r="Q144" i="39"/>
  <c r="Q143" i="39"/>
  <c r="Q142" i="39"/>
  <c r="AB142" i="39" s="1"/>
  <c r="Q141" i="39"/>
  <c r="Q140" i="39"/>
  <c r="Q139" i="39"/>
  <c r="Q138" i="39"/>
  <c r="AB138" i="39" s="1"/>
  <c r="Q137" i="39"/>
  <c r="Q136" i="39"/>
  <c r="Q135" i="39"/>
  <c r="Q134" i="39"/>
  <c r="AB134" i="39" s="1"/>
  <c r="Q133" i="39"/>
  <c r="Q132" i="39"/>
  <c r="Q131" i="39"/>
  <c r="Q130" i="39"/>
  <c r="AB130" i="39" s="1"/>
  <c r="Q129" i="39"/>
  <c r="Q128" i="39"/>
  <c r="Q127" i="39"/>
  <c r="Q126" i="39"/>
  <c r="AB126" i="39" s="1"/>
  <c r="Q125" i="39"/>
  <c r="Q124" i="39"/>
  <c r="Q123" i="39"/>
  <c r="Q122" i="39"/>
  <c r="AB122" i="39" s="1"/>
  <c r="Q121" i="39"/>
  <c r="Q120" i="39"/>
  <c r="Q119" i="39"/>
  <c r="Q118" i="39"/>
  <c r="AB118" i="39" s="1"/>
  <c r="Q117" i="39"/>
  <c r="Q116" i="39"/>
  <c r="Q115" i="39"/>
  <c r="Q114" i="39"/>
  <c r="AB114" i="39" s="1"/>
  <c r="Q113" i="39"/>
  <c r="Q112" i="39"/>
  <c r="Q111" i="39"/>
  <c r="Q110" i="39"/>
  <c r="AB110" i="39" s="1"/>
  <c r="Q109" i="39"/>
  <c r="Q108" i="39"/>
  <c r="Q107" i="39"/>
  <c r="Q106" i="39"/>
  <c r="AB106" i="39" s="1"/>
  <c r="Q105" i="39"/>
  <c r="Q104" i="39"/>
  <c r="Q103" i="39"/>
  <c r="Q102" i="39"/>
  <c r="AB102" i="39" s="1"/>
  <c r="Q101" i="39"/>
  <c r="Q100" i="39"/>
  <c r="Q99" i="39"/>
  <c r="Q98" i="39"/>
  <c r="AB98" i="39" s="1"/>
  <c r="Q97" i="39"/>
  <c r="Q96" i="39"/>
  <c r="Q95" i="39"/>
  <c r="Q94" i="39"/>
  <c r="AB94" i="39" s="1"/>
  <c r="Q93" i="39"/>
  <c r="Q92" i="39"/>
  <c r="Q91" i="39"/>
  <c r="Q90" i="39"/>
  <c r="AB90" i="39" s="1"/>
  <c r="Q89" i="39"/>
  <c r="Q88" i="39"/>
  <c r="Q87" i="39"/>
  <c r="Q86" i="39"/>
  <c r="AB86" i="39" s="1"/>
  <c r="Q85" i="39"/>
  <c r="Q84" i="39"/>
  <c r="Q83" i="39"/>
  <c r="Q82" i="39"/>
  <c r="AB82" i="39" s="1"/>
  <c r="Q81" i="39"/>
  <c r="Q80" i="39"/>
  <c r="Q79" i="39"/>
  <c r="Q78" i="39"/>
  <c r="AB78" i="39" s="1"/>
  <c r="Q77" i="39"/>
  <c r="Q76" i="39"/>
  <c r="Q75" i="39"/>
  <c r="Q74" i="39"/>
  <c r="AB74" i="39" s="1"/>
  <c r="Q73" i="39"/>
  <c r="Q72" i="39"/>
  <c r="Q71" i="39"/>
  <c r="Q70" i="39"/>
  <c r="AB70" i="39" s="1"/>
  <c r="Q69" i="39"/>
  <c r="Q68" i="39"/>
  <c r="Q67" i="39"/>
  <c r="Q66" i="39"/>
  <c r="AB66" i="39" s="1"/>
  <c r="Q65" i="39"/>
  <c r="Q64" i="39"/>
  <c r="Q63" i="39"/>
  <c r="Q62" i="39"/>
  <c r="AB62" i="39" s="1"/>
  <c r="Q61" i="39"/>
  <c r="Q60" i="39"/>
  <c r="Q59" i="39"/>
  <c r="Q58" i="39"/>
  <c r="Q57" i="39"/>
  <c r="Q56" i="39"/>
  <c r="Q55" i="39"/>
  <c r="Q54" i="39"/>
  <c r="Q53" i="39"/>
  <c r="Q52" i="39"/>
  <c r="Q51" i="39"/>
  <c r="Q50" i="39"/>
  <c r="AB50" i="39" s="1"/>
  <c r="Q49" i="39"/>
  <c r="Q48" i="39"/>
  <c r="Q47" i="39"/>
  <c r="Q46" i="39"/>
  <c r="Q45" i="39"/>
  <c r="Q44" i="39"/>
  <c r="Q43" i="39"/>
  <c r="Q42" i="39"/>
  <c r="AB42" i="39" s="1"/>
  <c r="Q41" i="39"/>
  <c r="Q40" i="39"/>
  <c r="Q39" i="39"/>
  <c r="Q38" i="39"/>
  <c r="AB38" i="39" s="1"/>
  <c r="Q37" i="39"/>
  <c r="Q36" i="39"/>
  <c r="Q35" i="39"/>
  <c r="Q34" i="39"/>
  <c r="AB34" i="39" s="1"/>
  <c r="Q33" i="39"/>
  <c r="Q32" i="39"/>
  <c r="Q31" i="39"/>
  <c r="Q30" i="39"/>
  <c r="AB30" i="39" s="1"/>
  <c r="Q29" i="39"/>
  <c r="Q28" i="39"/>
  <c r="Q27" i="39"/>
  <c r="Q26" i="39"/>
  <c r="AB26" i="39" s="1"/>
  <c r="Q25" i="39"/>
  <c r="Q24" i="39"/>
  <c r="Q23" i="39"/>
  <c r="Q22" i="39"/>
  <c r="AB22" i="39" s="1"/>
  <c r="Q21" i="39"/>
  <c r="Q20" i="39"/>
  <c r="Q19" i="39"/>
  <c r="Q18" i="39"/>
  <c r="AB18" i="39" s="1"/>
  <c r="Q16" i="39"/>
  <c r="Q15" i="39"/>
  <c r="Q14" i="39"/>
  <c r="Q13" i="39"/>
  <c r="Q12" i="39"/>
  <c r="Q11" i="39"/>
  <c r="Q10" i="39"/>
  <c r="Q9" i="39"/>
  <c r="AB9" i="39" s="1"/>
  <c r="N233" i="39"/>
  <c r="N232" i="39"/>
  <c r="N231" i="39"/>
  <c r="N230" i="39"/>
  <c r="N229" i="39"/>
  <c r="N228" i="39"/>
  <c r="N227" i="39"/>
  <c r="N226" i="39"/>
  <c r="N225" i="39"/>
  <c r="N224" i="39"/>
  <c r="N223" i="39"/>
  <c r="N222" i="39"/>
  <c r="N221" i="39"/>
  <c r="N220" i="39"/>
  <c r="N219" i="39"/>
  <c r="N218" i="39"/>
  <c r="N217" i="39"/>
  <c r="N216" i="39"/>
  <c r="N215" i="39"/>
  <c r="N214" i="39"/>
  <c r="N213" i="39"/>
  <c r="N212" i="39"/>
  <c r="N211" i="39"/>
  <c r="N210" i="39"/>
  <c r="N209" i="39"/>
  <c r="N208" i="39"/>
  <c r="N207" i="39"/>
  <c r="N206" i="39"/>
  <c r="N205" i="39"/>
  <c r="N204" i="39"/>
  <c r="N203" i="39"/>
  <c r="N202" i="39"/>
  <c r="N201" i="39"/>
  <c r="N200" i="39"/>
  <c r="N199" i="39"/>
  <c r="N198" i="39"/>
  <c r="N197" i="39"/>
  <c r="N196" i="39"/>
  <c r="N195" i="39"/>
  <c r="N194" i="39"/>
  <c r="N193" i="39"/>
  <c r="N192" i="39"/>
  <c r="N191" i="39"/>
  <c r="N190" i="39"/>
  <c r="N189" i="39"/>
  <c r="N188" i="39"/>
  <c r="N187" i="39"/>
  <c r="N186" i="39"/>
  <c r="N185" i="39"/>
  <c r="N184" i="39"/>
  <c r="N183" i="39"/>
  <c r="N182" i="39"/>
  <c r="N181" i="39"/>
  <c r="N180" i="39"/>
  <c r="N179" i="39"/>
  <c r="N178" i="39"/>
  <c r="N177" i="39"/>
  <c r="N176" i="39"/>
  <c r="N175" i="39"/>
  <c r="N174" i="39"/>
  <c r="N173" i="39"/>
  <c r="N172" i="39"/>
  <c r="N171" i="39"/>
  <c r="N170" i="39"/>
  <c r="N169" i="39"/>
  <c r="N168" i="39"/>
  <c r="N167" i="39"/>
  <c r="N166" i="39"/>
  <c r="N165" i="39"/>
  <c r="N164" i="39"/>
  <c r="N163" i="39"/>
  <c r="N162" i="39"/>
  <c r="N161" i="39"/>
  <c r="N160" i="39"/>
  <c r="N159" i="39"/>
  <c r="N158" i="39"/>
  <c r="N157" i="39"/>
  <c r="N156" i="39"/>
  <c r="N155" i="39"/>
  <c r="N154" i="39"/>
  <c r="N153" i="39"/>
  <c r="N152" i="39"/>
  <c r="N151" i="39"/>
  <c r="N150" i="39"/>
  <c r="N149" i="39"/>
  <c r="N148" i="39"/>
  <c r="N147" i="39"/>
  <c r="N146" i="39"/>
  <c r="N145" i="39"/>
  <c r="N144" i="39"/>
  <c r="N143" i="39"/>
  <c r="N142" i="39"/>
  <c r="N141" i="39"/>
  <c r="N140" i="39"/>
  <c r="N139" i="39"/>
  <c r="N138" i="39"/>
  <c r="N137" i="39"/>
  <c r="N136" i="39"/>
  <c r="N135" i="39"/>
  <c r="N134" i="39"/>
  <c r="N133" i="39"/>
  <c r="N132" i="39"/>
  <c r="N131" i="39"/>
  <c r="N130" i="39"/>
  <c r="N129" i="39"/>
  <c r="N128" i="39"/>
  <c r="N127" i="39"/>
  <c r="N126" i="39"/>
  <c r="N125" i="39"/>
  <c r="N124" i="39"/>
  <c r="N123" i="39"/>
  <c r="N122" i="39"/>
  <c r="N121" i="39"/>
  <c r="N120" i="39"/>
  <c r="N119" i="39"/>
  <c r="N118" i="39"/>
  <c r="N117" i="39"/>
  <c r="N116" i="39"/>
  <c r="N115" i="39"/>
  <c r="N114" i="39"/>
  <c r="N113" i="39"/>
  <c r="N112" i="39"/>
  <c r="N111" i="39"/>
  <c r="N110" i="39"/>
  <c r="N109" i="39"/>
  <c r="N108" i="39"/>
  <c r="N107" i="39"/>
  <c r="N106" i="39"/>
  <c r="N105" i="39"/>
  <c r="N104" i="39"/>
  <c r="N103" i="39"/>
  <c r="N102" i="39"/>
  <c r="N101" i="39"/>
  <c r="N100" i="39"/>
  <c r="N99" i="39"/>
  <c r="N98" i="39"/>
  <c r="N97" i="39"/>
  <c r="N96" i="39"/>
  <c r="N95" i="39"/>
  <c r="N94" i="39"/>
  <c r="N93" i="39"/>
  <c r="N92" i="39"/>
  <c r="N91" i="39"/>
  <c r="N90" i="39"/>
  <c r="N89" i="39"/>
  <c r="N88" i="39"/>
  <c r="N87" i="39"/>
  <c r="N86" i="39"/>
  <c r="N85" i="39"/>
  <c r="N84" i="39"/>
  <c r="N83" i="39"/>
  <c r="N82" i="39"/>
  <c r="N81" i="39"/>
  <c r="N80" i="39"/>
  <c r="N79" i="39"/>
  <c r="N78" i="39"/>
  <c r="N77" i="39"/>
  <c r="N76" i="39"/>
  <c r="N75" i="39"/>
  <c r="N74" i="39"/>
  <c r="N73" i="39"/>
  <c r="N72" i="39"/>
  <c r="N71" i="39"/>
  <c r="N70" i="39"/>
  <c r="N69" i="39"/>
  <c r="N68" i="39"/>
  <c r="N67" i="39"/>
  <c r="N66" i="39"/>
  <c r="N65" i="39"/>
  <c r="N64" i="39"/>
  <c r="N63" i="39"/>
  <c r="N62" i="39"/>
  <c r="N61" i="39"/>
  <c r="N60" i="39"/>
  <c r="N59" i="39"/>
  <c r="N58" i="39"/>
  <c r="N57" i="39"/>
  <c r="N56" i="39"/>
  <c r="N55" i="39"/>
  <c r="N54" i="39"/>
  <c r="N53" i="39"/>
  <c r="N52" i="39"/>
  <c r="N51" i="39"/>
  <c r="N50" i="39"/>
  <c r="N49" i="39"/>
  <c r="N48" i="39"/>
  <c r="N47" i="39"/>
  <c r="N46" i="39"/>
  <c r="N45" i="39"/>
  <c r="N44" i="39"/>
  <c r="N43" i="39"/>
  <c r="N42" i="39"/>
  <c r="N41" i="39"/>
  <c r="N40" i="39"/>
  <c r="N39" i="39"/>
  <c r="N38" i="39"/>
  <c r="N37" i="39"/>
  <c r="N36" i="39"/>
  <c r="N35" i="39"/>
  <c r="N34" i="39"/>
  <c r="N33" i="39"/>
  <c r="N32" i="39"/>
  <c r="N31" i="39"/>
  <c r="N30" i="39"/>
  <c r="N29" i="39"/>
  <c r="N28" i="39"/>
  <c r="N27" i="39"/>
  <c r="N26" i="39"/>
  <c r="N25" i="39"/>
  <c r="N24" i="39"/>
  <c r="N23" i="39"/>
  <c r="N22" i="39"/>
  <c r="N21" i="39"/>
  <c r="N20" i="39"/>
  <c r="N19" i="39"/>
  <c r="N18" i="39"/>
  <c r="N16" i="39"/>
  <c r="N15" i="39"/>
  <c r="N14" i="39"/>
  <c r="N13" i="39"/>
  <c r="N12" i="39"/>
  <c r="N11" i="39"/>
  <c r="N10" i="39"/>
  <c r="N9" i="39"/>
  <c r="K233" i="39"/>
  <c r="K232" i="39"/>
  <c r="K231" i="39"/>
  <c r="K230" i="39"/>
  <c r="K229" i="39"/>
  <c r="K228" i="39"/>
  <c r="K227" i="39"/>
  <c r="K226" i="39"/>
  <c r="K225" i="39"/>
  <c r="K224" i="39"/>
  <c r="K223" i="39"/>
  <c r="K222" i="39"/>
  <c r="K221" i="39"/>
  <c r="K220" i="39"/>
  <c r="K219" i="39"/>
  <c r="K218" i="39"/>
  <c r="K217" i="39"/>
  <c r="K216" i="39"/>
  <c r="K215" i="39"/>
  <c r="K214" i="39"/>
  <c r="K213" i="39"/>
  <c r="K212" i="39"/>
  <c r="K211" i="39"/>
  <c r="K210" i="39"/>
  <c r="K209" i="39"/>
  <c r="K208" i="39"/>
  <c r="K207" i="39"/>
  <c r="K206" i="39"/>
  <c r="K205" i="39"/>
  <c r="K204" i="39"/>
  <c r="K203" i="39"/>
  <c r="K202" i="39"/>
  <c r="K201" i="39"/>
  <c r="K200" i="39"/>
  <c r="K199" i="39"/>
  <c r="K198" i="39"/>
  <c r="K197" i="39"/>
  <c r="K196" i="39"/>
  <c r="K195" i="39"/>
  <c r="K194" i="39"/>
  <c r="K193" i="39"/>
  <c r="K192" i="39"/>
  <c r="K191" i="39"/>
  <c r="K190" i="39"/>
  <c r="K189" i="39"/>
  <c r="K188" i="39"/>
  <c r="K187" i="39"/>
  <c r="K186" i="39"/>
  <c r="K185" i="39"/>
  <c r="K184" i="39"/>
  <c r="K183" i="39"/>
  <c r="K182" i="39"/>
  <c r="K181" i="39"/>
  <c r="K180" i="39"/>
  <c r="K179" i="39"/>
  <c r="K178" i="39"/>
  <c r="K177" i="39"/>
  <c r="K176" i="39"/>
  <c r="K175" i="39"/>
  <c r="K174" i="39"/>
  <c r="K173" i="39"/>
  <c r="K172" i="39"/>
  <c r="K171" i="39"/>
  <c r="K170" i="39"/>
  <c r="K169" i="39"/>
  <c r="K168" i="39"/>
  <c r="K167" i="39"/>
  <c r="K166" i="39"/>
  <c r="K165" i="39"/>
  <c r="K164" i="39"/>
  <c r="K163" i="39"/>
  <c r="K162" i="39"/>
  <c r="K161" i="39"/>
  <c r="K160" i="39"/>
  <c r="K159" i="39"/>
  <c r="K158" i="39"/>
  <c r="K157" i="39"/>
  <c r="K156" i="39"/>
  <c r="K155" i="39"/>
  <c r="K154" i="39"/>
  <c r="K153" i="39"/>
  <c r="K152" i="39"/>
  <c r="K151" i="39"/>
  <c r="K150" i="39"/>
  <c r="K149" i="39"/>
  <c r="K148" i="39"/>
  <c r="K147" i="39"/>
  <c r="K146" i="39"/>
  <c r="K145" i="39"/>
  <c r="K144" i="39"/>
  <c r="K143" i="39"/>
  <c r="K142" i="39"/>
  <c r="K141" i="39"/>
  <c r="K140" i="39"/>
  <c r="K139" i="39"/>
  <c r="K138" i="39"/>
  <c r="K137" i="39"/>
  <c r="K136" i="39"/>
  <c r="K135" i="39"/>
  <c r="K134" i="39"/>
  <c r="K133" i="39"/>
  <c r="K132" i="39"/>
  <c r="K131" i="39"/>
  <c r="K130" i="39"/>
  <c r="K129" i="39"/>
  <c r="K128" i="39"/>
  <c r="K127" i="39"/>
  <c r="K126" i="39"/>
  <c r="K125" i="39"/>
  <c r="K124" i="39"/>
  <c r="K123" i="39"/>
  <c r="K122" i="39"/>
  <c r="K121" i="39"/>
  <c r="K120" i="39"/>
  <c r="K119" i="39"/>
  <c r="K118" i="39"/>
  <c r="K117" i="39"/>
  <c r="K116" i="39"/>
  <c r="K115" i="39"/>
  <c r="K114" i="39"/>
  <c r="K113" i="39"/>
  <c r="K112" i="39"/>
  <c r="K111" i="39"/>
  <c r="K110" i="39"/>
  <c r="K109" i="39"/>
  <c r="K108" i="39"/>
  <c r="K107" i="39"/>
  <c r="K106" i="39"/>
  <c r="K105" i="39"/>
  <c r="K104" i="39"/>
  <c r="K103" i="39"/>
  <c r="K102" i="39"/>
  <c r="K101" i="39"/>
  <c r="K100" i="39"/>
  <c r="K99" i="39"/>
  <c r="K98" i="39"/>
  <c r="K97" i="39"/>
  <c r="K96" i="39"/>
  <c r="K95" i="39"/>
  <c r="K94" i="39"/>
  <c r="K93" i="39"/>
  <c r="K92" i="39"/>
  <c r="K91" i="39"/>
  <c r="K90" i="39"/>
  <c r="K89" i="39"/>
  <c r="K88" i="39"/>
  <c r="K87" i="39"/>
  <c r="K86" i="39"/>
  <c r="K85" i="39"/>
  <c r="K84" i="39"/>
  <c r="K83" i="39"/>
  <c r="K82" i="39"/>
  <c r="K81" i="39"/>
  <c r="K80" i="39"/>
  <c r="K79" i="39"/>
  <c r="K78" i="39"/>
  <c r="K77" i="39"/>
  <c r="K76" i="39"/>
  <c r="K75" i="39"/>
  <c r="K74" i="39"/>
  <c r="K73" i="39"/>
  <c r="K72" i="39"/>
  <c r="K71" i="39"/>
  <c r="K70" i="39"/>
  <c r="K69" i="39"/>
  <c r="K68" i="39"/>
  <c r="K67" i="39"/>
  <c r="K66" i="39"/>
  <c r="K65" i="39"/>
  <c r="K64" i="39"/>
  <c r="K63" i="39"/>
  <c r="K62" i="39"/>
  <c r="K61" i="39"/>
  <c r="K60" i="39"/>
  <c r="K59" i="39"/>
  <c r="K58" i="39"/>
  <c r="K57" i="39"/>
  <c r="K56" i="39"/>
  <c r="K55" i="39"/>
  <c r="K54" i="39"/>
  <c r="K53" i="39"/>
  <c r="K52" i="39"/>
  <c r="K51" i="39"/>
  <c r="K50" i="39"/>
  <c r="K49" i="39"/>
  <c r="K48" i="39"/>
  <c r="K47" i="39"/>
  <c r="K46" i="39"/>
  <c r="K45" i="39"/>
  <c r="K44" i="39"/>
  <c r="K43" i="39"/>
  <c r="K42" i="39"/>
  <c r="K41" i="39"/>
  <c r="K40" i="39"/>
  <c r="K39" i="39"/>
  <c r="K38" i="39"/>
  <c r="K37" i="39"/>
  <c r="K36" i="39"/>
  <c r="K35" i="39"/>
  <c r="K34" i="39"/>
  <c r="K33" i="39"/>
  <c r="K32" i="39"/>
  <c r="K31" i="39"/>
  <c r="K30" i="39"/>
  <c r="K29" i="39"/>
  <c r="K28" i="39"/>
  <c r="K27" i="39"/>
  <c r="K26" i="39"/>
  <c r="K25" i="39"/>
  <c r="K24" i="39"/>
  <c r="K23" i="39"/>
  <c r="K22" i="39"/>
  <c r="K21" i="39"/>
  <c r="K20" i="39"/>
  <c r="K19" i="39"/>
  <c r="K18" i="39"/>
  <c r="K16" i="39"/>
  <c r="K15" i="39"/>
  <c r="K14" i="39"/>
  <c r="K13" i="39"/>
  <c r="K12" i="39"/>
  <c r="K11" i="39"/>
  <c r="K10" i="39"/>
  <c r="K9" i="39"/>
  <c r="H233" i="39"/>
  <c r="H232" i="39"/>
  <c r="H231" i="39"/>
  <c r="H230" i="39"/>
  <c r="H229" i="39"/>
  <c r="H228" i="39"/>
  <c r="H227" i="39"/>
  <c r="H226" i="39"/>
  <c r="H225" i="39"/>
  <c r="H224" i="39"/>
  <c r="H223" i="39"/>
  <c r="H222" i="39"/>
  <c r="H221" i="39"/>
  <c r="H220" i="39"/>
  <c r="H219" i="39"/>
  <c r="H218" i="39"/>
  <c r="H217" i="39"/>
  <c r="H216" i="39"/>
  <c r="H215" i="39"/>
  <c r="H214" i="39"/>
  <c r="H213" i="39"/>
  <c r="H212" i="39"/>
  <c r="H211" i="39"/>
  <c r="H210" i="39"/>
  <c r="H209" i="39"/>
  <c r="H208" i="39"/>
  <c r="H207" i="39"/>
  <c r="H206" i="39"/>
  <c r="H205" i="39"/>
  <c r="H204" i="39"/>
  <c r="H203" i="39"/>
  <c r="H202" i="39"/>
  <c r="H201" i="39"/>
  <c r="H200" i="39"/>
  <c r="H199" i="39"/>
  <c r="H198" i="39"/>
  <c r="H197" i="39"/>
  <c r="H196" i="39"/>
  <c r="H195" i="39"/>
  <c r="H194" i="39"/>
  <c r="H193" i="39"/>
  <c r="H192" i="39"/>
  <c r="H191" i="39"/>
  <c r="H190" i="39"/>
  <c r="H189" i="39"/>
  <c r="H188" i="39"/>
  <c r="H187" i="39"/>
  <c r="H186" i="39"/>
  <c r="H185" i="39"/>
  <c r="H184" i="39"/>
  <c r="H183" i="39"/>
  <c r="H182" i="39"/>
  <c r="H181" i="39"/>
  <c r="H180" i="39"/>
  <c r="H179" i="39"/>
  <c r="H178" i="39"/>
  <c r="H177" i="39"/>
  <c r="H176" i="39"/>
  <c r="H175" i="39"/>
  <c r="H174" i="39"/>
  <c r="H173" i="39"/>
  <c r="H172" i="39"/>
  <c r="H171" i="39"/>
  <c r="H170" i="39"/>
  <c r="H169" i="39"/>
  <c r="H168" i="39"/>
  <c r="H167" i="39"/>
  <c r="H166" i="39"/>
  <c r="H165" i="39"/>
  <c r="H164" i="39"/>
  <c r="H163" i="39"/>
  <c r="H162" i="39"/>
  <c r="H161" i="39"/>
  <c r="H160" i="39"/>
  <c r="H159" i="39"/>
  <c r="H158" i="39"/>
  <c r="H157" i="39"/>
  <c r="H156" i="39"/>
  <c r="H155" i="39"/>
  <c r="H154" i="39"/>
  <c r="H153" i="39"/>
  <c r="H152" i="39"/>
  <c r="H151" i="39"/>
  <c r="H150" i="39"/>
  <c r="H149" i="39"/>
  <c r="H148" i="39"/>
  <c r="H147" i="39"/>
  <c r="H146" i="39"/>
  <c r="H145" i="39"/>
  <c r="H144" i="39"/>
  <c r="H143" i="39"/>
  <c r="H142" i="39"/>
  <c r="H141" i="39"/>
  <c r="H140" i="39"/>
  <c r="H139" i="39"/>
  <c r="H138" i="39"/>
  <c r="H137" i="39"/>
  <c r="H136" i="39"/>
  <c r="H135" i="39"/>
  <c r="H134" i="39"/>
  <c r="H133" i="39"/>
  <c r="H132" i="39"/>
  <c r="H131" i="39"/>
  <c r="H130" i="39"/>
  <c r="H129" i="39"/>
  <c r="H128" i="39"/>
  <c r="H127" i="39"/>
  <c r="H126" i="39"/>
  <c r="H125" i="39"/>
  <c r="H124" i="39"/>
  <c r="H123" i="39"/>
  <c r="H122" i="39"/>
  <c r="H121" i="39"/>
  <c r="H120" i="39"/>
  <c r="H119" i="39"/>
  <c r="H118" i="39"/>
  <c r="H117" i="39"/>
  <c r="H116" i="39"/>
  <c r="H115" i="39"/>
  <c r="H114" i="39"/>
  <c r="H113" i="39"/>
  <c r="H112" i="39"/>
  <c r="H111" i="39"/>
  <c r="H110" i="39"/>
  <c r="H109" i="39"/>
  <c r="H108" i="39"/>
  <c r="H107" i="39"/>
  <c r="H106" i="39"/>
  <c r="H105" i="39"/>
  <c r="H104" i="39"/>
  <c r="H103" i="39"/>
  <c r="H102" i="39"/>
  <c r="H101" i="39"/>
  <c r="H100" i="39"/>
  <c r="H99" i="39"/>
  <c r="H98" i="39"/>
  <c r="H97" i="39"/>
  <c r="H96" i="39"/>
  <c r="H95" i="39"/>
  <c r="H94" i="39"/>
  <c r="H93" i="39"/>
  <c r="H92" i="39"/>
  <c r="H91" i="39"/>
  <c r="H90" i="39"/>
  <c r="H89" i="39"/>
  <c r="H88" i="39"/>
  <c r="H87" i="39"/>
  <c r="H86" i="39"/>
  <c r="H85" i="39"/>
  <c r="H84" i="39"/>
  <c r="H83" i="39"/>
  <c r="H82" i="39"/>
  <c r="H81" i="39"/>
  <c r="H80" i="39"/>
  <c r="H79" i="39"/>
  <c r="H78" i="39"/>
  <c r="H77" i="39"/>
  <c r="H76" i="39"/>
  <c r="H75" i="39"/>
  <c r="H74" i="39"/>
  <c r="H73" i="39"/>
  <c r="H72" i="39"/>
  <c r="H71" i="39"/>
  <c r="H70" i="39"/>
  <c r="H69" i="39"/>
  <c r="H68" i="39"/>
  <c r="H67" i="39"/>
  <c r="H66" i="39"/>
  <c r="H65" i="39"/>
  <c r="H64" i="39"/>
  <c r="H63" i="39"/>
  <c r="H62" i="39"/>
  <c r="H61" i="39"/>
  <c r="H60" i="39"/>
  <c r="H59" i="39"/>
  <c r="H58" i="39"/>
  <c r="H57" i="39"/>
  <c r="H56" i="39"/>
  <c r="H55" i="39"/>
  <c r="H54" i="39"/>
  <c r="H53" i="39"/>
  <c r="H52" i="39"/>
  <c r="H51" i="39"/>
  <c r="H50" i="39"/>
  <c r="H49" i="39"/>
  <c r="H48" i="39"/>
  <c r="H47" i="39"/>
  <c r="H46" i="39"/>
  <c r="H45" i="39"/>
  <c r="H44"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6" i="39"/>
  <c r="H15" i="39"/>
  <c r="H14" i="39"/>
  <c r="H13" i="39"/>
  <c r="H12" i="39"/>
  <c r="H11" i="39"/>
  <c r="H10" i="39"/>
  <c r="H9" i="39"/>
  <c r="E233" i="39"/>
  <c r="E232" i="39"/>
  <c r="E231" i="39"/>
  <c r="E230" i="39"/>
  <c r="E229" i="39"/>
  <c r="E228" i="39"/>
  <c r="E227" i="39"/>
  <c r="E226" i="39"/>
  <c r="E225" i="39"/>
  <c r="E224" i="39"/>
  <c r="E223" i="39"/>
  <c r="E222" i="39"/>
  <c r="E221" i="39"/>
  <c r="E220" i="39"/>
  <c r="E219" i="39"/>
  <c r="E218" i="39"/>
  <c r="E217" i="39"/>
  <c r="E216" i="39"/>
  <c r="E215" i="39"/>
  <c r="E214" i="39"/>
  <c r="E213" i="39"/>
  <c r="E212" i="39"/>
  <c r="E211" i="39"/>
  <c r="E210" i="39"/>
  <c r="E209" i="39"/>
  <c r="E208" i="39"/>
  <c r="E207" i="39"/>
  <c r="E206" i="39"/>
  <c r="E205" i="39"/>
  <c r="E204" i="39"/>
  <c r="E203" i="39"/>
  <c r="E202" i="39"/>
  <c r="E201" i="39"/>
  <c r="E200" i="39"/>
  <c r="E199" i="39"/>
  <c r="E198" i="39"/>
  <c r="E197" i="39"/>
  <c r="E196" i="39"/>
  <c r="E195" i="39"/>
  <c r="E194" i="39"/>
  <c r="E193" i="39"/>
  <c r="E192" i="39"/>
  <c r="E191" i="39"/>
  <c r="E190" i="39"/>
  <c r="E189" i="39"/>
  <c r="E188" i="39"/>
  <c r="E187" i="39"/>
  <c r="E186" i="39"/>
  <c r="E185" i="39"/>
  <c r="E184" i="39"/>
  <c r="E183" i="39"/>
  <c r="E182" i="39"/>
  <c r="E181" i="39"/>
  <c r="E180" i="39"/>
  <c r="E179" i="39"/>
  <c r="E178" i="39"/>
  <c r="E177" i="39"/>
  <c r="E176" i="39"/>
  <c r="E175" i="39"/>
  <c r="E174" i="39"/>
  <c r="E173" i="39"/>
  <c r="E172" i="39"/>
  <c r="E171" i="39"/>
  <c r="E170" i="39"/>
  <c r="E169" i="39"/>
  <c r="E168" i="39"/>
  <c r="E167" i="39"/>
  <c r="E166" i="39"/>
  <c r="E165" i="39"/>
  <c r="E164" i="39"/>
  <c r="E163" i="39"/>
  <c r="E162" i="39"/>
  <c r="E161" i="39"/>
  <c r="E160" i="39"/>
  <c r="E159" i="39"/>
  <c r="E158" i="39"/>
  <c r="E157" i="39"/>
  <c r="E156" i="39"/>
  <c r="E155" i="39"/>
  <c r="E154" i="39"/>
  <c r="E153" i="39"/>
  <c r="E152" i="39"/>
  <c r="E151" i="39"/>
  <c r="E150" i="39"/>
  <c r="E149" i="39"/>
  <c r="E148" i="39"/>
  <c r="E147" i="39"/>
  <c r="E146" i="39"/>
  <c r="E145" i="39"/>
  <c r="E144" i="39"/>
  <c r="E143" i="39"/>
  <c r="E142" i="39"/>
  <c r="E141" i="39"/>
  <c r="E140" i="39"/>
  <c r="E139" i="39"/>
  <c r="E138" i="39"/>
  <c r="E137" i="39"/>
  <c r="E136" i="39"/>
  <c r="E135" i="39"/>
  <c r="E134" i="39"/>
  <c r="E133" i="39"/>
  <c r="E132" i="39"/>
  <c r="E131" i="39"/>
  <c r="E130" i="39"/>
  <c r="E129" i="39"/>
  <c r="E128" i="39"/>
  <c r="E127" i="39"/>
  <c r="E126" i="39"/>
  <c r="E125" i="39"/>
  <c r="E124" i="39"/>
  <c r="E123" i="39"/>
  <c r="E122" i="39"/>
  <c r="E121" i="39"/>
  <c r="E120" i="39"/>
  <c r="E119" i="39"/>
  <c r="E118" i="39"/>
  <c r="E117" i="39"/>
  <c r="E116" i="39"/>
  <c r="E115" i="39"/>
  <c r="E114" i="39"/>
  <c r="E113" i="39"/>
  <c r="E112" i="39"/>
  <c r="E111" i="39"/>
  <c r="E110" i="39"/>
  <c r="E109" i="39"/>
  <c r="E108" i="39"/>
  <c r="E107" i="39"/>
  <c r="E106" i="39"/>
  <c r="E105" i="39"/>
  <c r="E104" i="39"/>
  <c r="E103" i="39"/>
  <c r="E102" i="39"/>
  <c r="E101" i="39"/>
  <c r="E100" i="39"/>
  <c r="E99" i="39"/>
  <c r="E98" i="39"/>
  <c r="E97" i="39"/>
  <c r="E96" i="39"/>
  <c r="E95" i="39"/>
  <c r="E94" i="39"/>
  <c r="E93" i="39"/>
  <c r="E92" i="39"/>
  <c r="E91" i="39"/>
  <c r="E90" i="39"/>
  <c r="E89" i="39"/>
  <c r="E88" i="39"/>
  <c r="E87" i="39"/>
  <c r="E86" i="39"/>
  <c r="E85" i="39"/>
  <c r="E84" i="39"/>
  <c r="E83" i="39"/>
  <c r="E82" i="39"/>
  <c r="E81" i="39"/>
  <c r="E80" i="39"/>
  <c r="E79" i="39"/>
  <c r="E78" i="39"/>
  <c r="E77" i="39"/>
  <c r="E76" i="39"/>
  <c r="E75" i="39"/>
  <c r="E74" i="39"/>
  <c r="E73" i="39"/>
  <c r="E72" i="39"/>
  <c r="E71" i="39"/>
  <c r="E70" i="39"/>
  <c r="E69" i="39"/>
  <c r="E68" i="39"/>
  <c r="E67" i="39"/>
  <c r="E66" i="39"/>
  <c r="E65" i="39"/>
  <c r="E64" i="39"/>
  <c r="E63" i="39"/>
  <c r="E62" i="39"/>
  <c r="E61" i="39"/>
  <c r="E60" i="39"/>
  <c r="E59" i="39"/>
  <c r="E58" i="39"/>
  <c r="E57" i="39"/>
  <c r="E56" i="39"/>
  <c r="E55" i="39"/>
  <c r="E54" i="39"/>
  <c r="E53" i="39"/>
  <c r="E52" i="39"/>
  <c r="E51" i="39"/>
  <c r="E50" i="39"/>
  <c r="E49" i="39"/>
  <c r="E48" i="39"/>
  <c r="E47" i="39"/>
  <c r="E46" i="39"/>
  <c r="E45" i="39"/>
  <c r="E44" i="39"/>
  <c r="E43" i="39"/>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6" i="39"/>
  <c r="E15" i="39"/>
  <c r="E14" i="39"/>
  <c r="E13" i="39"/>
  <c r="E12" i="39"/>
  <c r="E11" i="39"/>
  <c r="E10" i="39"/>
  <c r="E9" i="39"/>
  <c r="AC233" i="39"/>
  <c r="Y233" i="39"/>
  <c r="U233" i="39"/>
  <c r="T233" i="39"/>
  <c r="AB233" i="39"/>
  <c r="AA233" i="39"/>
  <c r="Z233" i="39"/>
  <c r="X233" i="39"/>
  <c r="AB232" i="39"/>
  <c r="AA232" i="39"/>
  <c r="Z232" i="39"/>
  <c r="Y232" i="39"/>
  <c r="X232" i="39"/>
  <c r="U232" i="39"/>
  <c r="T232" i="39"/>
  <c r="AC232" i="39" s="1"/>
  <c r="AB231" i="39"/>
  <c r="AA231" i="39"/>
  <c r="Z231" i="39"/>
  <c r="Y231" i="39"/>
  <c r="X231" i="39"/>
  <c r="U231" i="39"/>
  <c r="T231" i="39"/>
  <c r="AC231" i="39" s="1"/>
  <c r="AA230" i="39"/>
  <c r="Z230" i="39"/>
  <c r="Y230" i="39"/>
  <c r="X230" i="39"/>
  <c r="U230" i="39"/>
  <c r="T230" i="39"/>
  <c r="AC230" i="39" s="1"/>
  <c r="AB229" i="39"/>
  <c r="AA229" i="39"/>
  <c r="Z229" i="39"/>
  <c r="Y229" i="39"/>
  <c r="X229" i="39"/>
  <c r="U229" i="39"/>
  <c r="T229" i="39"/>
  <c r="AC229" i="39" s="1"/>
  <c r="AB228" i="39"/>
  <c r="AA228" i="39"/>
  <c r="Z228" i="39"/>
  <c r="Y228" i="39"/>
  <c r="X228" i="39"/>
  <c r="U228" i="39"/>
  <c r="T228" i="39"/>
  <c r="AC228" i="39" s="1"/>
  <c r="AB227" i="39"/>
  <c r="AA227" i="39"/>
  <c r="Z227" i="39"/>
  <c r="Y227" i="39"/>
  <c r="X227" i="39"/>
  <c r="U227" i="39"/>
  <c r="T227" i="39"/>
  <c r="AC227" i="39" s="1"/>
  <c r="Z226" i="39"/>
  <c r="Y226" i="39"/>
  <c r="U226" i="39"/>
  <c r="T226" i="39"/>
  <c r="AC226" i="39" s="1"/>
  <c r="AA226" i="39"/>
  <c r="X226" i="39"/>
  <c r="AA225" i="39"/>
  <c r="Z225" i="39"/>
  <c r="U225" i="39"/>
  <c r="T225" i="39"/>
  <c r="AC225" i="39" s="1"/>
  <c r="AB225" i="39"/>
  <c r="Y225" i="39"/>
  <c r="X225" i="39"/>
  <c r="AB224" i="39"/>
  <c r="AA224" i="39"/>
  <c r="Z224" i="39"/>
  <c r="Y224" i="39"/>
  <c r="X224" i="39"/>
  <c r="U224" i="39"/>
  <c r="T224" i="39"/>
  <c r="AC224" i="39" s="1"/>
  <c r="AB223" i="39"/>
  <c r="AA223" i="39"/>
  <c r="Z223" i="39"/>
  <c r="Y223" i="39"/>
  <c r="X223" i="39"/>
  <c r="U223" i="39"/>
  <c r="T223" i="39"/>
  <c r="AC223" i="39" s="1"/>
  <c r="AA222" i="39"/>
  <c r="Z222" i="39"/>
  <c r="Y222" i="39"/>
  <c r="X222" i="39"/>
  <c r="U222" i="39"/>
  <c r="T222" i="39"/>
  <c r="AC222" i="39" s="1"/>
  <c r="AB221" i="39"/>
  <c r="AA221" i="39"/>
  <c r="Z221" i="39"/>
  <c r="Y221" i="39"/>
  <c r="X221" i="39"/>
  <c r="U221" i="39"/>
  <c r="T221" i="39"/>
  <c r="AC221" i="39" s="1"/>
  <c r="AB220" i="39"/>
  <c r="AA220" i="39"/>
  <c r="Z220" i="39"/>
  <c r="Y220" i="39"/>
  <c r="X220" i="39"/>
  <c r="U220" i="39"/>
  <c r="T220" i="39"/>
  <c r="AC220" i="39" s="1"/>
  <c r="AB219" i="39"/>
  <c r="AA219" i="39"/>
  <c r="Z219" i="39"/>
  <c r="Y219" i="39"/>
  <c r="X219" i="39"/>
  <c r="U219" i="39"/>
  <c r="T219" i="39"/>
  <c r="AC219" i="39" s="1"/>
  <c r="AA218" i="39"/>
  <c r="Z218" i="39"/>
  <c r="Y218" i="39"/>
  <c r="X218" i="39"/>
  <c r="U218" i="39"/>
  <c r="T218" i="39"/>
  <c r="AC218" i="39" s="1"/>
  <c r="AB217" i="39"/>
  <c r="AA217" i="39"/>
  <c r="Z217" i="39"/>
  <c r="Y217" i="39"/>
  <c r="X217" i="39"/>
  <c r="U217" i="39"/>
  <c r="T217" i="39"/>
  <c r="AC217" i="39" s="1"/>
  <c r="AB216" i="39"/>
  <c r="AA216" i="39"/>
  <c r="Z216" i="39"/>
  <c r="Y216" i="39"/>
  <c r="X216" i="39"/>
  <c r="U216" i="39"/>
  <c r="T216" i="39"/>
  <c r="AC216" i="39" s="1"/>
  <c r="U215" i="41"/>
  <c r="T215" i="41"/>
  <c r="AC215" i="41" s="1"/>
  <c r="Q215" i="41"/>
  <c r="AB215" i="41" s="1"/>
  <c r="N215" i="41"/>
  <c r="AA215" i="41" s="1"/>
  <c r="K215" i="41"/>
  <c r="Z215" i="41" s="1"/>
  <c r="H215" i="41"/>
  <c r="Y215" i="41" s="1"/>
  <c r="E215" i="41"/>
  <c r="X215" i="41" s="1"/>
  <c r="X214" i="41"/>
  <c r="U214" i="41"/>
  <c r="T214" i="41"/>
  <c r="AC214" i="41" s="1"/>
  <c r="Q214" i="41"/>
  <c r="AB214" i="41" s="1"/>
  <c r="N214" i="41"/>
  <c r="AA214" i="41" s="1"/>
  <c r="K214" i="41"/>
  <c r="Z214" i="41" s="1"/>
  <c r="H214" i="41"/>
  <c r="Y214" i="41" s="1"/>
  <c r="E214" i="41"/>
  <c r="Y213" i="41"/>
  <c r="U213" i="41"/>
  <c r="T213" i="41"/>
  <c r="AC213" i="41" s="1"/>
  <c r="Q213" i="41"/>
  <c r="AB213" i="41" s="1"/>
  <c r="N213" i="41"/>
  <c r="AA213" i="41" s="1"/>
  <c r="K213" i="41"/>
  <c r="Z213" i="41" s="1"/>
  <c r="H213" i="41"/>
  <c r="E213" i="41"/>
  <c r="X213" i="41" s="1"/>
  <c r="Z212" i="41"/>
  <c r="U212" i="41"/>
  <c r="T212" i="41"/>
  <c r="AC212" i="41" s="1"/>
  <c r="Q212" i="41"/>
  <c r="AB212" i="41" s="1"/>
  <c r="N212" i="41"/>
  <c r="AA212" i="41" s="1"/>
  <c r="K212" i="41"/>
  <c r="H212" i="41"/>
  <c r="Y212" i="41" s="1"/>
  <c r="E212" i="41"/>
  <c r="X212" i="41" s="1"/>
  <c r="U211" i="41"/>
  <c r="T211" i="41"/>
  <c r="AC211" i="41" s="1"/>
  <c r="Q211" i="41"/>
  <c r="AB211" i="41" s="1"/>
  <c r="N211" i="41"/>
  <c r="AA211" i="41" s="1"/>
  <c r="K211" i="41"/>
  <c r="Z211" i="41" s="1"/>
  <c r="H211" i="41"/>
  <c r="Y211" i="41" s="1"/>
  <c r="E211" i="41"/>
  <c r="X211" i="41" s="1"/>
  <c r="AB210" i="41"/>
  <c r="U210" i="41"/>
  <c r="T210" i="41"/>
  <c r="AC210" i="41" s="1"/>
  <c r="Q210" i="41"/>
  <c r="N210" i="41"/>
  <c r="AA210" i="41" s="1"/>
  <c r="K210" i="41"/>
  <c r="Z210" i="41" s="1"/>
  <c r="H210" i="41"/>
  <c r="Y210" i="41" s="1"/>
  <c r="E210" i="41"/>
  <c r="X210" i="41" s="1"/>
  <c r="U209" i="41"/>
  <c r="T209" i="41"/>
  <c r="AC209" i="41" s="1"/>
  <c r="Q209" i="41"/>
  <c r="AB209" i="41" s="1"/>
  <c r="N209" i="41"/>
  <c r="AA209" i="41" s="1"/>
  <c r="K209" i="41"/>
  <c r="Z209" i="41" s="1"/>
  <c r="H209" i="41"/>
  <c r="Y209" i="41" s="1"/>
  <c r="E209" i="41"/>
  <c r="X209" i="41" s="1"/>
  <c r="Z208" i="41"/>
  <c r="U208" i="41"/>
  <c r="T208" i="41"/>
  <c r="AC208" i="41" s="1"/>
  <c r="Q208" i="41"/>
  <c r="AB208" i="41" s="1"/>
  <c r="N208" i="41"/>
  <c r="AA208" i="41" s="1"/>
  <c r="K208" i="41"/>
  <c r="H208" i="41"/>
  <c r="Y208" i="41" s="1"/>
  <c r="E208" i="41"/>
  <c r="X208" i="41" s="1"/>
  <c r="U207" i="41"/>
  <c r="T207" i="41"/>
  <c r="AC207" i="41" s="1"/>
  <c r="Q207" i="41"/>
  <c r="AB207" i="41" s="1"/>
  <c r="N207" i="41"/>
  <c r="AA207" i="41" s="1"/>
  <c r="K207" i="41"/>
  <c r="Z207" i="41" s="1"/>
  <c r="H207" i="41"/>
  <c r="Y207" i="41" s="1"/>
  <c r="E207" i="41"/>
  <c r="X207" i="41" s="1"/>
  <c r="X206" i="41"/>
  <c r="U206" i="41"/>
  <c r="T206" i="41"/>
  <c r="AC206" i="41" s="1"/>
  <c r="Q206" i="41"/>
  <c r="AB206" i="41" s="1"/>
  <c r="N206" i="41"/>
  <c r="AA206" i="41" s="1"/>
  <c r="K206" i="41"/>
  <c r="Z206" i="41" s="1"/>
  <c r="H206" i="41"/>
  <c r="Y206" i="41" s="1"/>
  <c r="E206" i="41"/>
  <c r="Y205" i="41"/>
  <c r="U205" i="41"/>
  <c r="T205" i="41"/>
  <c r="AC205" i="41" s="1"/>
  <c r="Q205" i="41"/>
  <c r="AB205" i="41" s="1"/>
  <c r="N205" i="41"/>
  <c r="AA205" i="41" s="1"/>
  <c r="K205" i="41"/>
  <c r="Z205" i="41" s="1"/>
  <c r="H205" i="41"/>
  <c r="E205" i="41"/>
  <c r="X205" i="41" s="1"/>
  <c r="U204" i="41"/>
  <c r="T204" i="41"/>
  <c r="AC204" i="41" s="1"/>
  <c r="Q204" i="41"/>
  <c r="AB204" i="41" s="1"/>
  <c r="N204" i="41"/>
  <c r="AA204" i="41" s="1"/>
  <c r="K204" i="41"/>
  <c r="Z204" i="41" s="1"/>
  <c r="H204" i="41"/>
  <c r="Y204" i="41" s="1"/>
  <c r="E204" i="41"/>
  <c r="X204" i="41" s="1"/>
  <c r="U203" i="41"/>
  <c r="T203" i="41"/>
  <c r="AC203" i="41" s="1"/>
  <c r="Q203" i="41"/>
  <c r="AB203" i="41" s="1"/>
  <c r="N203" i="41"/>
  <c r="AA203" i="41" s="1"/>
  <c r="K203" i="41"/>
  <c r="Z203" i="41" s="1"/>
  <c r="H203" i="41"/>
  <c r="Y203" i="41" s="1"/>
  <c r="E203" i="41"/>
  <c r="X203" i="41" s="1"/>
  <c r="U202" i="41"/>
  <c r="T202" i="41"/>
  <c r="AC202" i="41" s="1"/>
  <c r="Q202" i="41"/>
  <c r="AB202" i="41" s="1"/>
  <c r="N202" i="41"/>
  <c r="AA202" i="41" s="1"/>
  <c r="K202" i="41"/>
  <c r="Z202" i="41" s="1"/>
  <c r="H202" i="41"/>
  <c r="Y202" i="41" s="1"/>
  <c r="E202" i="41"/>
  <c r="X202" i="41" s="1"/>
  <c r="AC201" i="41"/>
  <c r="Y201" i="41"/>
  <c r="U201" i="41"/>
  <c r="T201" i="41"/>
  <c r="Q201" i="41"/>
  <c r="AB201" i="41" s="1"/>
  <c r="N201" i="41"/>
  <c r="AA201" i="41" s="1"/>
  <c r="K201" i="41"/>
  <c r="Z201" i="41" s="1"/>
  <c r="H201" i="41"/>
  <c r="E201" i="41"/>
  <c r="X201" i="41" s="1"/>
  <c r="U200" i="41"/>
  <c r="T200" i="41"/>
  <c r="AC200" i="41" s="1"/>
  <c r="Q200" i="41"/>
  <c r="AB200" i="41" s="1"/>
  <c r="N200" i="41"/>
  <c r="AA200" i="41" s="1"/>
  <c r="K200" i="41"/>
  <c r="Z200" i="41" s="1"/>
  <c r="H200" i="41"/>
  <c r="Y200" i="41" s="1"/>
  <c r="E200" i="41"/>
  <c r="X200" i="41" s="1"/>
  <c r="U199" i="41"/>
  <c r="T199" i="41"/>
  <c r="AC199" i="41" s="1"/>
  <c r="Q199" i="41"/>
  <c r="AB199" i="41" s="1"/>
  <c r="N199" i="41"/>
  <c r="AA199" i="41" s="1"/>
  <c r="K199" i="41"/>
  <c r="Z199" i="41" s="1"/>
  <c r="H199" i="41"/>
  <c r="Y199" i="41" s="1"/>
  <c r="E199" i="41"/>
  <c r="X199" i="41" s="1"/>
  <c r="X198" i="41"/>
  <c r="U198" i="41"/>
  <c r="T198" i="41"/>
  <c r="AC198" i="41" s="1"/>
  <c r="Q198" i="41"/>
  <c r="AB198" i="41" s="1"/>
  <c r="N198" i="41"/>
  <c r="AA198" i="41" s="1"/>
  <c r="K198" i="41"/>
  <c r="Z198" i="41" s="1"/>
  <c r="H198" i="41"/>
  <c r="Y198" i="41" s="1"/>
  <c r="E198" i="41"/>
  <c r="U197" i="41"/>
  <c r="T197" i="41"/>
  <c r="AC197" i="41" s="1"/>
  <c r="Q197" i="41"/>
  <c r="AB197" i="41" s="1"/>
  <c r="N197" i="41"/>
  <c r="AA197" i="41" s="1"/>
  <c r="K197" i="41"/>
  <c r="Z197" i="41" s="1"/>
  <c r="H197" i="41"/>
  <c r="Y197" i="41" s="1"/>
  <c r="E197" i="41"/>
  <c r="X197" i="41" s="1"/>
  <c r="Z196" i="41"/>
  <c r="U196" i="41"/>
  <c r="T196" i="41"/>
  <c r="AC196" i="41" s="1"/>
  <c r="Q196" i="41"/>
  <c r="AB196" i="41" s="1"/>
  <c r="N196" i="41"/>
  <c r="AA196" i="41" s="1"/>
  <c r="K196" i="41"/>
  <c r="H196" i="41"/>
  <c r="Y196" i="41" s="1"/>
  <c r="E196" i="41"/>
  <c r="X196" i="41" s="1"/>
  <c r="U195" i="41"/>
  <c r="T195" i="41"/>
  <c r="AC195" i="41" s="1"/>
  <c r="Q195" i="41"/>
  <c r="AB195" i="41" s="1"/>
  <c r="N195" i="41"/>
  <c r="AA195" i="41" s="1"/>
  <c r="K195" i="41"/>
  <c r="Z195" i="41" s="1"/>
  <c r="H195" i="41"/>
  <c r="Y195" i="41" s="1"/>
  <c r="E195" i="41"/>
  <c r="X195" i="41" s="1"/>
  <c r="AB194" i="41"/>
  <c r="U194" i="41"/>
  <c r="T194" i="41"/>
  <c r="AC194" i="41" s="1"/>
  <c r="Q194" i="41"/>
  <c r="N194" i="41"/>
  <c r="AA194" i="41" s="1"/>
  <c r="K194" i="41"/>
  <c r="Z194" i="41" s="1"/>
  <c r="H194" i="41"/>
  <c r="Y194" i="41" s="1"/>
  <c r="E194" i="41"/>
  <c r="X194" i="41" s="1"/>
  <c r="Y193" i="41"/>
  <c r="U193" i="41"/>
  <c r="T193" i="41"/>
  <c r="AC193" i="41" s="1"/>
  <c r="Q193" i="41"/>
  <c r="AB193" i="41" s="1"/>
  <c r="N193" i="41"/>
  <c r="AA193" i="41" s="1"/>
  <c r="K193" i="41"/>
  <c r="Z193" i="41" s="1"/>
  <c r="H193" i="41"/>
  <c r="E193" i="41"/>
  <c r="X193" i="41" s="1"/>
  <c r="U192" i="41"/>
  <c r="T192" i="41"/>
  <c r="AC192" i="41" s="1"/>
  <c r="Q192" i="41"/>
  <c r="AB192" i="41" s="1"/>
  <c r="N192" i="41"/>
  <c r="AA192" i="41" s="1"/>
  <c r="K192" i="41"/>
  <c r="Z192" i="41" s="1"/>
  <c r="H192" i="41"/>
  <c r="Y192" i="41" s="1"/>
  <c r="E192" i="41"/>
  <c r="X192" i="41" s="1"/>
  <c r="U191" i="41"/>
  <c r="T191" i="41"/>
  <c r="AC191" i="41" s="1"/>
  <c r="Q191" i="41"/>
  <c r="AB191" i="41" s="1"/>
  <c r="N191" i="41"/>
  <c r="AA191" i="41" s="1"/>
  <c r="K191" i="41"/>
  <c r="Z191" i="41" s="1"/>
  <c r="H191" i="41"/>
  <c r="Y191" i="41" s="1"/>
  <c r="E191" i="41"/>
  <c r="X191" i="41" s="1"/>
  <c r="X190" i="41"/>
  <c r="U190" i="41"/>
  <c r="T190" i="41"/>
  <c r="AC190" i="41" s="1"/>
  <c r="Q190" i="41"/>
  <c r="AB190" i="41" s="1"/>
  <c r="N190" i="41"/>
  <c r="AA190" i="41" s="1"/>
  <c r="K190" i="41"/>
  <c r="Z190" i="41" s="1"/>
  <c r="H190" i="41"/>
  <c r="Y190" i="41" s="1"/>
  <c r="E190" i="41"/>
  <c r="AC189" i="41"/>
  <c r="U189" i="41"/>
  <c r="T189" i="41"/>
  <c r="Q189" i="41"/>
  <c r="AB189" i="41" s="1"/>
  <c r="N189" i="41"/>
  <c r="AA189" i="41" s="1"/>
  <c r="K189" i="41"/>
  <c r="Z189" i="41" s="1"/>
  <c r="H189" i="41"/>
  <c r="Y189" i="41" s="1"/>
  <c r="E189" i="41"/>
  <c r="X189" i="41" s="1"/>
  <c r="U188" i="41"/>
  <c r="T188" i="41"/>
  <c r="AC188" i="41" s="1"/>
  <c r="Q188" i="41"/>
  <c r="AB188" i="41" s="1"/>
  <c r="N188" i="41"/>
  <c r="AA188" i="41" s="1"/>
  <c r="K188" i="41"/>
  <c r="Z188" i="41" s="1"/>
  <c r="H188" i="41"/>
  <c r="Y188" i="41" s="1"/>
  <c r="E188" i="41"/>
  <c r="X188" i="41" s="1"/>
  <c r="U187" i="41"/>
  <c r="T187" i="41"/>
  <c r="AC187" i="41" s="1"/>
  <c r="Q187" i="41"/>
  <c r="AB187" i="41" s="1"/>
  <c r="N187" i="41"/>
  <c r="AA187" i="41" s="1"/>
  <c r="K187" i="41"/>
  <c r="Z187" i="41" s="1"/>
  <c r="H187" i="41"/>
  <c r="Y187" i="41" s="1"/>
  <c r="E187" i="41"/>
  <c r="X187" i="41" s="1"/>
  <c r="AB186" i="41"/>
  <c r="U186" i="41"/>
  <c r="T186" i="41"/>
  <c r="AC186" i="41" s="1"/>
  <c r="Q186" i="41"/>
  <c r="N186" i="41"/>
  <c r="AA186" i="41" s="1"/>
  <c r="K186" i="41"/>
  <c r="Z186" i="41" s="1"/>
  <c r="H186" i="41"/>
  <c r="Y186" i="41" s="1"/>
  <c r="E186" i="41"/>
  <c r="X186" i="41" s="1"/>
  <c r="U185" i="41"/>
  <c r="T185" i="41"/>
  <c r="AC185" i="41" s="1"/>
  <c r="Q185" i="41"/>
  <c r="AB185" i="41" s="1"/>
  <c r="N185" i="41"/>
  <c r="AA185" i="41" s="1"/>
  <c r="K185" i="41"/>
  <c r="Z185" i="41" s="1"/>
  <c r="H185" i="41"/>
  <c r="Y185" i="41" s="1"/>
  <c r="E185" i="41"/>
  <c r="X185" i="41" s="1"/>
  <c r="U184" i="41"/>
  <c r="T184" i="41"/>
  <c r="AC184" i="41" s="1"/>
  <c r="Q184" i="41"/>
  <c r="AB184" i="41" s="1"/>
  <c r="N184" i="41"/>
  <c r="AA184" i="41" s="1"/>
  <c r="K184" i="41"/>
  <c r="Z184" i="41" s="1"/>
  <c r="H184" i="41"/>
  <c r="Y184" i="41" s="1"/>
  <c r="E184" i="41"/>
  <c r="X184" i="41" s="1"/>
  <c r="U183" i="41"/>
  <c r="T183" i="41"/>
  <c r="AC183" i="41" s="1"/>
  <c r="Q183" i="41"/>
  <c r="AB183" i="41" s="1"/>
  <c r="N183" i="41"/>
  <c r="AA183" i="41" s="1"/>
  <c r="K183" i="41"/>
  <c r="Z183" i="41" s="1"/>
  <c r="H183" i="41"/>
  <c r="Y183" i="41" s="1"/>
  <c r="E183" i="41"/>
  <c r="X183" i="41" s="1"/>
  <c r="X182" i="41"/>
  <c r="U182" i="41"/>
  <c r="T182" i="41"/>
  <c r="AC182" i="41" s="1"/>
  <c r="Q182" i="41"/>
  <c r="AB182" i="41" s="1"/>
  <c r="N182" i="41"/>
  <c r="AA182" i="41" s="1"/>
  <c r="K182" i="41"/>
  <c r="Z182" i="41" s="1"/>
  <c r="H182" i="41"/>
  <c r="Y182" i="41" s="1"/>
  <c r="E182" i="41"/>
  <c r="AC181" i="41"/>
  <c r="Y181" i="41"/>
  <c r="U181" i="41"/>
  <c r="T181" i="41"/>
  <c r="Q181" i="41"/>
  <c r="AB181" i="41" s="1"/>
  <c r="N181" i="41"/>
  <c r="AA181" i="41" s="1"/>
  <c r="K181" i="41"/>
  <c r="Z181" i="41" s="1"/>
  <c r="H181" i="41"/>
  <c r="E181" i="41"/>
  <c r="X181" i="41" s="1"/>
  <c r="Z180" i="41"/>
  <c r="U180" i="41"/>
  <c r="T180" i="41"/>
  <c r="AC180" i="41" s="1"/>
  <c r="Q180" i="41"/>
  <c r="AB180" i="41" s="1"/>
  <c r="N180" i="41"/>
  <c r="AA180" i="41" s="1"/>
  <c r="K180" i="41"/>
  <c r="H180" i="41"/>
  <c r="Y180" i="41" s="1"/>
  <c r="E180" i="41"/>
  <c r="X180" i="41" s="1"/>
  <c r="U179" i="41"/>
  <c r="T179" i="41"/>
  <c r="AC179" i="41" s="1"/>
  <c r="Q179" i="41"/>
  <c r="AB179" i="41" s="1"/>
  <c r="N179" i="41"/>
  <c r="AA179" i="41" s="1"/>
  <c r="K179" i="41"/>
  <c r="Z179" i="41" s="1"/>
  <c r="H179" i="41"/>
  <c r="Y179" i="41" s="1"/>
  <c r="E179" i="41"/>
  <c r="X179" i="41" s="1"/>
  <c r="U178" i="41"/>
  <c r="T178" i="41"/>
  <c r="AC178" i="41" s="1"/>
  <c r="Q178" i="41"/>
  <c r="AB178" i="41" s="1"/>
  <c r="N178" i="41"/>
  <c r="AA178" i="41" s="1"/>
  <c r="K178" i="41"/>
  <c r="Z178" i="41" s="1"/>
  <c r="H178" i="41"/>
  <c r="Y178" i="41" s="1"/>
  <c r="E178" i="41"/>
  <c r="X178" i="41" s="1"/>
  <c r="U177" i="41"/>
  <c r="T177" i="41"/>
  <c r="AC177" i="41" s="1"/>
  <c r="Q177" i="41"/>
  <c r="AB177" i="41" s="1"/>
  <c r="N177" i="41"/>
  <c r="AA177" i="41" s="1"/>
  <c r="K177" i="41"/>
  <c r="Z177" i="41" s="1"/>
  <c r="H177" i="41"/>
  <c r="Y177" i="41" s="1"/>
  <c r="E177" i="41"/>
  <c r="X177" i="41" s="1"/>
  <c r="Z176" i="41"/>
  <c r="U176" i="41"/>
  <c r="T176" i="41"/>
  <c r="AC176" i="41" s="1"/>
  <c r="Q176" i="41"/>
  <c r="AB176" i="41" s="1"/>
  <c r="N176" i="41"/>
  <c r="AA176" i="41" s="1"/>
  <c r="K176" i="41"/>
  <c r="H176" i="41"/>
  <c r="Y176" i="41" s="1"/>
  <c r="E176" i="41"/>
  <c r="X176" i="41" s="1"/>
  <c r="U175" i="41"/>
  <c r="T175" i="41"/>
  <c r="AC175" i="41" s="1"/>
  <c r="Q175" i="41"/>
  <c r="AB175" i="41" s="1"/>
  <c r="N175" i="41"/>
  <c r="AA175" i="41" s="1"/>
  <c r="K175" i="41"/>
  <c r="Z175" i="41" s="1"/>
  <c r="H175" i="41"/>
  <c r="Y175" i="41" s="1"/>
  <c r="E175" i="41"/>
  <c r="X175" i="41" s="1"/>
  <c r="X174" i="41"/>
  <c r="U174" i="41"/>
  <c r="T174" i="41"/>
  <c r="AC174" i="41" s="1"/>
  <c r="Q174" i="41"/>
  <c r="AB174" i="41" s="1"/>
  <c r="N174" i="41"/>
  <c r="AA174" i="41" s="1"/>
  <c r="K174" i="41"/>
  <c r="Z174" i="41" s="1"/>
  <c r="H174" i="41"/>
  <c r="Y174" i="41" s="1"/>
  <c r="E174" i="41"/>
  <c r="Y173" i="41"/>
  <c r="U173" i="41"/>
  <c r="T173" i="41"/>
  <c r="AC173" i="41" s="1"/>
  <c r="Q173" i="41"/>
  <c r="AB173" i="41" s="1"/>
  <c r="N173" i="41"/>
  <c r="AA173" i="41" s="1"/>
  <c r="K173" i="41"/>
  <c r="Z173" i="41" s="1"/>
  <c r="H173" i="41"/>
  <c r="E173" i="41"/>
  <c r="X173" i="41" s="1"/>
  <c r="U172" i="41"/>
  <c r="T172" i="41"/>
  <c r="AC172" i="41" s="1"/>
  <c r="Q172" i="41"/>
  <c r="AB172" i="41" s="1"/>
  <c r="N172" i="41"/>
  <c r="AA172" i="41" s="1"/>
  <c r="K172" i="41"/>
  <c r="Z172" i="41" s="1"/>
  <c r="H172" i="41"/>
  <c r="Y172" i="41" s="1"/>
  <c r="E172" i="41"/>
  <c r="X172" i="41" s="1"/>
  <c r="U171" i="41"/>
  <c r="T171" i="41"/>
  <c r="AC171" i="41" s="1"/>
  <c r="Q171" i="41"/>
  <c r="AB171" i="41" s="1"/>
  <c r="N171" i="41"/>
  <c r="AA171" i="41" s="1"/>
  <c r="K171" i="41"/>
  <c r="Z171" i="41" s="1"/>
  <c r="H171" i="41"/>
  <c r="Y171" i="41" s="1"/>
  <c r="E171" i="41"/>
  <c r="X171" i="41" s="1"/>
  <c r="Z170" i="41"/>
  <c r="U170" i="41"/>
  <c r="T170" i="41"/>
  <c r="AC170" i="41" s="1"/>
  <c r="Q170" i="41"/>
  <c r="AB170" i="41" s="1"/>
  <c r="N170" i="41"/>
  <c r="AA170" i="41" s="1"/>
  <c r="K170" i="41"/>
  <c r="H170" i="41"/>
  <c r="Y170" i="41" s="1"/>
  <c r="E170" i="41"/>
  <c r="X170" i="41" s="1"/>
  <c r="AC169" i="41"/>
  <c r="U169" i="41"/>
  <c r="T169" i="41"/>
  <c r="Q169" i="41"/>
  <c r="AB169" i="41" s="1"/>
  <c r="N169" i="41"/>
  <c r="AA169" i="41" s="1"/>
  <c r="K169" i="41"/>
  <c r="Z169" i="41" s="1"/>
  <c r="H169" i="41"/>
  <c r="Y169" i="41" s="1"/>
  <c r="E169" i="41"/>
  <c r="X169" i="41" s="1"/>
  <c r="U168" i="41"/>
  <c r="T168" i="41"/>
  <c r="AC168" i="41" s="1"/>
  <c r="Q168" i="41"/>
  <c r="AB168" i="41" s="1"/>
  <c r="N168" i="41"/>
  <c r="AA168" i="41" s="1"/>
  <c r="K168" i="41"/>
  <c r="Z168" i="41" s="1"/>
  <c r="H168" i="41"/>
  <c r="Y168" i="41" s="1"/>
  <c r="E168" i="41"/>
  <c r="X168" i="41" s="1"/>
  <c r="AC167" i="41"/>
  <c r="U167" i="41"/>
  <c r="T167" i="41"/>
  <c r="Q167" i="41"/>
  <c r="AB167" i="41" s="1"/>
  <c r="N167" i="41"/>
  <c r="AA167" i="41" s="1"/>
  <c r="K167" i="41"/>
  <c r="Z167" i="41" s="1"/>
  <c r="H167" i="41"/>
  <c r="Y167" i="41" s="1"/>
  <c r="E167" i="41"/>
  <c r="X167" i="41" s="1"/>
  <c r="Z166" i="41"/>
  <c r="U166" i="41"/>
  <c r="T166" i="41"/>
  <c r="AC166" i="41" s="1"/>
  <c r="Q166" i="41"/>
  <c r="AB166" i="41" s="1"/>
  <c r="N166" i="41"/>
  <c r="AA166" i="41" s="1"/>
  <c r="K166" i="41"/>
  <c r="H166" i="41"/>
  <c r="Y166" i="41" s="1"/>
  <c r="E166" i="41"/>
  <c r="X166" i="41" s="1"/>
  <c r="AC165" i="41"/>
  <c r="Y165" i="41"/>
  <c r="U165" i="41"/>
  <c r="T165" i="41"/>
  <c r="Q165" i="41"/>
  <c r="AB165" i="41" s="1"/>
  <c r="N165" i="41"/>
  <c r="AA165" i="41" s="1"/>
  <c r="K165" i="41"/>
  <c r="Z165" i="41" s="1"/>
  <c r="H165" i="41"/>
  <c r="E165" i="41"/>
  <c r="X165" i="41" s="1"/>
  <c r="AB164" i="41"/>
  <c r="U164" i="41"/>
  <c r="T164" i="41"/>
  <c r="AC164" i="41" s="1"/>
  <c r="Q164" i="41"/>
  <c r="N164" i="41"/>
  <c r="AA164" i="41" s="1"/>
  <c r="K164" i="41"/>
  <c r="Z164" i="41" s="1"/>
  <c r="H164" i="41"/>
  <c r="Y164" i="41" s="1"/>
  <c r="E164" i="41"/>
  <c r="X164" i="41" s="1"/>
  <c r="AA163" i="41"/>
  <c r="Y163" i="41"/>
  <c r="U163" i="41"/>
  <c r="T163" i="41"/>
  <c r="AC163" i="41" s="1"/>
  <c r="Q163" i="41"/>
  <c r="AB163" i="41" s="1"/>
  <c r="N163" i="41"/>
  <c r="K163" i="41"/>
  <c r="Z163" i="41" s="1"/>
  <c r="H163" i="41"/>
  <c r="E163" i="41"/>
  <c r="X163" i="41" s="1"/>
  <c r="U162" i="41"/>
  <c r="T162" i="41"/>
  <c r="AC162" i="41" s="1"/>
  <c r="Q162" i="41"/>
  <c r="AB162" i="41" s="1"/>
  <c r="N162" i="41"/>
  <c r="AA162" i="41" s="1"/>
  <c r="K162" i="41"/>
  <c r="Z162" i="41" s="1"/>
  <c r="H162" i="41"/>
  <c r="Y162" i="41" s="1"/>
  <c r="E162" i="41"/>
  <c r="X162" i="41" s="1"/>
  <c r="U161" i="41"/>
  <c r="T161" i="41"/>
  <c r="AC161" i="41" s="1"/>
  <c r="Q161" i="41"/>
  <c r="AB161" i="41" s="1"/>
  <c r="N161" i="41"/>
  <c r="AA161" i="41" s="1"/>
  <c r="K161" i="41"/>
  <c r="Z161" i="41" s="1"/>
  <c r="H161" i="41"/>
  <c r="Y161" i="41" s="1"/>
  <c r="E161" i="41"/>
  <c r="X161" i="41" s="1"/>
  <c r="Z160" i="41"/>
  <c r="U160" i="41"/>
  <c r="T160" i="41"/>
  <c r="AC160" i="41" s="1"/>
  <c r="Q160" i="41"/>
  <c r="AB160" i="41" s="1"/>
  <c r="N160" i="41"/>
  <c r="AA160" i="41" s="1"/>
  <c r="K160" i="41"/>
  <c r="H160" i="41"/>
  <c r="Y160" i="41" s="1"/>
  <c r="E160" i="41"/>
  <c r="X160" i="41" s="1"/>
  <c r="U159" i="41"/>
  <c r="T159" i="41"/>
  <c r="AC159" i="41" s="1"/>
  <c r="Q159" i="41"/>
  <c r="AB159" i="41" s="1"/>
  <c r="N159" i="41"/>
  <c r="AA159" i="41" s="1"/>
  <c r="K159" i="41"/>
  <c r="Z159" i="41" s="1"/>
  <c r="H159" i="41"/>
  <c r="Y159" i="41" s="1"/>
  <c r="E159" i="41"/>
  <c r="X159" i="41" s="1"/>
  <c r="AB158" i="41"/>
  <c r="U158" i="41"/>
  <c r="T158" i="41"/>
  <c r="AC158" i="41" s="1"/>
  <c r="Q158" i="41"/>
  <c r="N158" i="41"/>
  <c r="AA158" i="41" s="1"/>
  <c r="K158" i="41"/>
  <c r="Z158" i="41" s="1"/>
  <c r="H158" i="41"/>
  <c r="Y158" i="41" s="1"/>
  <c r="E158" i="41"/>
  <c r="X158" i="41" s="1"/>
  <c r="AA157" i="41"/>
  <c r="Y157" i="41"/>
  <c r="U157" i="41"/>
  <c r="T157" i="41"/>
  <c r="AC157" i="41" s="1"/>
  <c r="Q157" i="41"/>
  <c r="AB157" i="41" s="1"/>
  <c r="N157" i="41"/>
  <c r="K157" i="41"/>
  <c r="Z157" i="41" s="1"/>
  <c r="H157" i="41"/>
  <c r="E157" i="41"/>
  <c r="X157" i="41" s="1"/>
  <c r="Z156" i="41"/>
  <c r="U156" i="41"/>
  <c r="T156" i="41"/>
  <c r="AC156" i="41" s="1"/>
  <c r="Q156" i="41"/>
  <c r="AB156" i="41" s="1"/>
  <c r="N156" i="41"/>
  <c r="AA156" i="41" s="1"/>
  <c r="K156" i="41"/>
  <c r="H156" i="41"/>
  <c r="Y156" i="41" s="1"/>
  <c r="E156" i="41"/>
  <c r="X156" i="41" s="1"/>
  <c r="AA155" i="41"/>
  <c r="Y155" i="41"/>
  <c r="U155" i="41"/>
  <c r="T155" i="41"/>
  <c r="AC155" i="41" s="1"/>
  <c r="Q155" i="41"/>
  <c r="AB155" i="41" s="1"/>
  <c r="N155" i="41"/>
  <c r="K155" i="41"/>
  <c r="Z155" i="41" s="1"/>
  <c r="H155" i="41"/>
  <c r="E155" i="41"/>
  <c r="X155" i="41" s="1"/>
  <c r="Z154" i="41"/>
  <c r="U154" i="41"/>
  <c r="T154" i="41"/>
  <c r="AC154" i="41" s="1"/>
  <c r="Q154" i="41"/>
  <c r="AB154" i="41" s="1"/>
  <c r="N154" i="41"/>
  <c r="AA154" i="41" s="1"/>
  <c r="K154" i="41"/>
  <c r="H154" i="41"/>
  <c r="Y154" i="41" s="1"/>
  <c r="E154" i="41"/>
  <c r="X154" i="41" s="1"/>
  <c r="U153" i="41"/>
  <c r="T153" i="41"/>
  <c r="AC153" i="41" s="1"/>
  <c r="Q153" i="41"/>
  <c r="AB153" i="41" s="1"/>
  <c r="N153" i="41"/>
  <c r="AA153" i="41" s="1"/>
  <c r="K153" i="41"/>
  <c r="Z153" i="41" s="1"/>
  <c r="H153" i="41"/>
  <c r="Y153" i="41" s="1"/>
  <c r="E153" i="41"/>
  <c r="X153" i="41" s="1"/>
  <c r="AB152" i="41"/>
  <c r="U152" i="41"/>
  <c r="T152" i="41"/>
  <c r="AC152" i="41" s="1"/>
  <c r="Q152" i="41"/>
  <c r="N152" i="41"/>
  <c r="AA152" i="41" s="1"/>
  <c r="K152" i="41"/>
  <c r="Z152" i="41" s="1"/>
  <c r="H152" i="41"/>
  <c r="Y152" i="41" s="1"/>
  <c r="E152" i="41"/>
  <c r="X152" i="41" s="1"/>
  <c r="U151" i="41"/>
  <c r="T151" i="41"/>
  <c r="AC151" i="41" s="1"/>
  <c r="Q151" i="41"/>
  <c r="AB151" i="41" s="1"/>
  <c r="N151" i="41"/>
  <c r="AA151" i="41" s="1"/>
  <c r="K151" i="41"/>
  <c r="Z151" i="41" s="1"/>
  <c r="H151" i="41"/>
  <c r="Y151" i="41" s="1"/>
  <c r="E151" i="41"/>
  <c r="X151" i="41" s="1"/>
  <c r="Z150" i="41"/>
  <c r="U150" i="41"/>
  <c r="T150" i="41"/>
  <c r="AC150" i="41" s="1"/>
  <c r="Q150" i="41"/>
  <c r="AB150" i="41" s="1"/>
  <c r="N150" i="41"/>
  <c r="AA150" i="41" s="1"/>
  <c r="K150" i="41"/>
  <c r="H150" i="41"/>
  <c r="Y150" i="41" s="1"/>
  <c r="E150" i="41"/>
  <c r="X150" i="41" s="1"/>
  <c r="Y149" i="41"/>
  <c r="U149" i="41"/>
  <c r="T149" i="41"/>
  <c r="AC149" i="41" s="1"/>
  <c r="Q149" i="41"/>
  <c r="AB149" i="41" s="1"/>
  <c r="N149" i="41"/>
  <c r="AA149" i="41" s="1"/>
  <c r="K149" i="41"/>
  <c r="Z149" i="41" s="1"/>
  <c r="H149" i="41"/>
  <c r="E149" i="41"/>
  <c r="X149" i="41" s="1"/>
  <c r="AB148" i="41"/>
  <c r="U148" i="41"/>
  <c r="T148" i="41"/>
  <c r="AC148" i="41" s="1"/>
  <c r="Q148" i="41"/>
  <c r="N148" i="41"/>
  <c r="AA148" i="41" s="1"/>
  <c r="K148" i="41"/>
  <c r="Z148" i="41" s="1"/>
  <c r="H148" i="41"/>
  <c r="Y148" i="41" s="1"/>
  <c r="E148" i="41"/>
  <c r="X148" i="41" s="1"/>
  <c r="AA147" i="41"/>
  <c r="Y147" i="41"/>
  <c r="U147" i="41"/>
  <c r="T147" i="41"/>
  <c r="AC147" i="41" s="1"/>
  <c r="Q147" i="41"/>
  <c r="AB147" i="41" s="1"/>
  <c r="N147" i="41"/>
  <c r="K147" i="41"/>
  <c r="Z147" i="41" s="1"/>
  <c r="H147" i="41"/>
  <c r="E147" i="41"/>
  <c r="X147" i="41" s="1"/>
  <c r="AB146" i="41"/>
  <c r="U146" i="41"/>
  <c r="T146" i="41"/>
  <c r="AC146" i="41" s="1"/>
  <c r="Q146" i="41"/>
  <c r="N146" i="41"/>
  <c r="AA146" i="41" s="1"/>
  <c r="K146" i="41"/>
  <c r="Z146" i="41" s="1"/>
  <c r="H146" i="41"/>
  <c r="Y146" i="41" s="1"/>
  <c r="E146" i="41"/>
  <c r="X146" i="41" s="1"/>
  <c r="AC145" i="41"/>
  <c r="U145" i="41"/>
  <c r="T145" i="41"/>
  <c r="Q145" i="41"/>
  <c r="AB145" i="41" s="1"/>
  <c r="N145" i="41"/>
  <c r="AA145" i="41" s="1"/>
  <c r="K145" i="41"/>
  <c r="Z145" i="41" s="1"/>
  <c r="H145" i="41"/>
  <c r="Y145" i="41" s="1"/>
  <c r="E145" i="41"/>
  <c r="X145" i="41" s="1"/>
  <c r="Z144" i="41"/>
  <c r="U144" i="41"/>
  <c r="T144" i="41"/>
  <c r="AC144" i="41" s="1"/>
  <c r="Q144" i="41"/>
  <c r="AB144" i="41" s="1"/>
  <c r="N144" i="41"/>
  <c r="AA144" i="41" s="1"/>
  <c r="K144" i="41"/>
  <c r="H144" i="41"/>
  <c r="Y144" i="41" s="1"/>
  <c r="E144" i="41"/>
  <c r="X144" i="41" s="1"/>
  <c r="AC143" i="41"/>
  <c r="U143" i="41"/>
  <c r="T143" i="41"/>
  <c r="Q143" i="41"/>
  <c r="AB143" i="41" s="1"/>
  <c r="N143" i="41"/>
  <c r="AA143" i="41" s="1"/>
  <c r="K143" i="41"/>
  <c r="Z143" i="41" s="1"/>
  <c r="H143" i="41"/>
  <c r="Y143" i="41" s="1"/>
  <c r="E143" i="41"/>
  <c r="X143" i="41" s="1"/>
  <c r="U142" i="41"/>
  <c r="T142" i="41"/>
  <c r="AC142" i="41" s="1"/>
  <c r="Q142" i="41"/>
  <c r="AB142" i="41" s="1"/>
  <c r="N142" i="41"/>
  <c r="AA142" i="41" s="1"/>
  <c r="K142" i="41"/>
  <c r="Z142" i="41" s="1"/>
  <c r="H142" i="41"/>
  <c r="Y142" i="41" s="1"/>
  <c r="E142" i="41"/>
  <c r="X142" i="41" s="1"/>
  <c r="AA141" i="41"/>
  <c r="Y141" i="41"/>
  <c r="U141" i="41"/>
  <c r="T141" i="41"/>
  <c r="AC141" i="41" s="1"/>
  <c r="Q141" i="41"/>
  <c r="AB141" i="41" s="1"/>
  <c r="N141" i="41"/>
  <c r="K141" i="41"/>
  <c r="Z141" i="41" s="1"/>
  <c r="H141" i="41"/>
  <c r="E141" i="41"/>
  <c r="X141" i="41" s="1"/>
  <c r="Z140" i="41"/>
  <c r="U140" i="41"/>
  <c r="T140" i="41"/>
  <c r="AC140" i="41" s="1"/>
  <c r="Q140" i="41"/>
  <c r="AB140" i="41" s="1"/>
  <c r="N140" i="41"/>
  <c r="AA140" i="41" s="1"/>
  <c r="K140" i="41"/>
  <c r="H140" i="41"/>
  <c r="Y140" i="41" s="1"/>
  <c r="E140" i="41"/>
  <c r="X140" i="41" s="1"/>
  <c r="AA139" i="41"/>
  <c r="Y139" i="41"/>
  <c r="U139" i="41"/>
  <c r="T139" i="41"/>
  <c r="AC139" i="41" s="1"/>
  <c r="Q139" i="41"/>
  <c r="AB139" i="41" s="1"/>
  <c r="N139" i="41"/>
  <c r="K139" i="41"/>
  <c r="Z139" i="41" s="1"/>
  <c r="H139" i="41"/>
  <c r="E139" i="41"/>
  <c r="X139" i="41" s="1"/>
  <c r="Z138" i="41"/>
  <c r="U138" i="41"/>
  <c r="T138" i="41"/>
  <c r="AC138" i="41" s="1"/>
  <c r="Q138" i="41"/>
  <c r="AB138" i="41" s="1"/>
  <c r="N138" i="41"/>
  <c r="AA138" i="41" s="1"/>
  <c r="K138" i="41"/>
  <c r="H138" i="41"/>
  <c r="Y138" i="41" s="1"/>
  <c r="E138" i="41"/>
  <c r="X138" i="41" s="1"/>
  <c r="AC137" i="41"/>
  <c r="U137" i="41"/>
  <c r="T137" i="41"/>
  <c r="Q137" i="41"/>
  <c r="AB137" i="41" s="1"/>
  <c r="N137" i="41"/>
  <c r="AA137" i="41" s="1"/>
  <c r="K137" i="41"/>
  <c r="Z137" i="41" s="1"/>
  <c r="H137" i="41"/>
  <c r="Y137" i="41" s="1"/>
  <c r="E137" i="41"/>
  <c r="X137" i="41" s="1"/>
  <c r="Z136" i="41"/>
  <c r="U136" i="41"/>
  <c r="T136" i="41"/>
  <c r="AC136" i="41" s="1"/>
  <c r="Q136" i="41"/>
  <c r="AB136" i="41" s="1"/>
  <c r="N136" i="41"/>
  <c r="AA136" i="41" s="1"/>
  <c r="K136" i="41"/>
  <c r="H136" i="41"/>
  <c r="Y136" i="41" s="1"/>
  <c r="E136" i="41"/>
  <c r="X136" i="41" s="1"/>
  <c r="AC135" i="41"/>
  <c r="U135" i="41"/>
  <c r="T135" i="41"/>
  <c r="Q135" i="41"/>
  <c r="AB135" i="41" s="1"/>
  <c r="N135" i="41"/>
  <c r="AA135" i="41" s="1"/>
  <c r="K135" i="41"/>
  <c r="Z135" i="41" s="1"/>
  <c r="H135" i="41"/>
  <c r="Y135" i="41" s="1"/>
  <c r="E135" i="41"/>
  <c r="X135" i="41" s="1"/>
  <c r="Z134" i="41"/>
  <c r="U134" i="41"/>
  <c r="T134" i="41"/>
  <c r="AC134" i="41" s="1"/>
  <c r="Q134" i="41"/>
  <c r="AB134" i="41" s="1"/>
  <c r="N134" i="41"/>
  <c r="AA134" i="41" s="1"/>
  <c r="K134" i="41"/>
  <c r="H134" i="41"/>
  <c r="Y134" i="41" s="1"/>
  <c r="E134" i="41"/>
  <c r="X134" i="41" s="1"/>
  <c r="AC133" i="41"/>
  <c r="Y133" i="41"/>
  <c r="U133" i="41"/>
  <c r="T133" i="41"/>
  <c r="Q133" i="41"/>
  <c r="AB133" i="41" s="1"/>
  <c r="N133" i="41"/>
  <c r="AA133" i="41" s="1"/>
  <c r="K133" i="41"/>
  <c r="Z133" i="41" s="1"/>
  <c r="H133" i="41"/>
  <c r="E133" i="41"/>
  <c r="X133" i="41" s="1"/>
  <c r="AB132" i="41"/>
  <c r="U132" i="41"/>
  <c r="T132" i="41"/>
  <c r="AC132" i="41" s="1"/>
  <c r="Q132" i="41"/>
  <c r="N132" i="41"/>
  <c r="AA132" i="41" s="1"/>
  <c r="K132" i="41"/>
  <c r="Z132" i="41" s="1"/>
  <c r="H132" i="41"/>
  <c r="Y132" i="41" s="1"/>
  <c r="E132" i="41"/>
  <c r="X132" i="41" s="1"/>
  <c r="AA131" i="41"/>
  <c r="Y131" i="41"/>
  <c r="U131" i="41"/>
  <c r="T131" i="41"/>
  <c r="AC131" i="41" s="1"/>
  <c r="Q131" i="41"/>
  <c r="AB131" i="41" s="1"/>
  <c r="N131" i="41"/>
  <c r="K131" i="41"/>
  <c r="Z131" i="41" s="1"/>
  <c r="H131" i="41"/>
  <c r="E131" i="41"/>
  <c r="X131" i="41" s="1"/>
  <c r="Z130" i="41"/>
  <c r="U130" i="41"/>
  <c r="T130" i="41"/>
  <c r="AC130" i="41" s="1"/>
  <c r="Q130" i="41"/>
  <c r="AB130" i="41" s="1"/>
  <c r="N130" i="41"/>
  <c r="AA130" i="41" s="1"/>
  <c r="K130" i="41"/>
  <c r="H130" i="41"/>
  <c r="Y130" i="41" s="1"/>
  <c r="E130" i="41"/>
  <c r="X130" i="41" s="1"/>
  <c r="U129" i="41"/>
  <c r="T129" i="41"/>
  <c r="AC129" i="41" s="1"/>
  <c r="Q129" i="41"/>
  <c r="AB129" i="41" s="1"/>
  <c r="N129" i="41"/>
  <c r="AA129" i="41" s="1"/>
  <c r="K129" i="41"/>
  <c r="Z129" i="41" s="1"/>
  <c r="H129" i="41"/>
  <c r="Y129" i="41" s="1"/>
  <c r="E129" i="41"/>
  <c r="X129" i="41" s="1"/>
  <c r="Z128" i="41"/>
  <c r="U128" i="41"/>
  <c r="T128" i="41"/>
  <c r="AC128" i="41" s="1"/>
  <c r="Q128" i="41"/>
  <c r="AB128" i="41" s="1"/>
  <c r="N128" i="41"/>
  <c r="AA128" i="41" s="1"/>
  <c r="K128" i="41"/>
  <c r="H128" i="41"/>
  <c r="Y128" i="41" s="1"/>
  <c r="E128" i="41"/>
  <c r="X128" i="41" s="1"/>
  <c r="U127" i="41"/>
  <c r="T127" i="41"/>
  <c r="AC127" i="41" s="1"/>
  <c r="Q127" i="41"/>
  <c r="AB127" i="41" s="1"/>
  <c r="N127" i="41"/>
  <c r="AA127" i="41" s="1"/>
  <c r="K127" i="41"/>
  <c r="Z127" i="41" s="1"/>
  <c r="H127" i="41"/>
  <c r="Y127" i="41" s="1"/>
  <c r="E127" i="41"/>
  <c r="X127" i="41" s="1"/>
  <c r="Z126" i="41"/>
  <c r="U126" i="41"/>
  <c r="T126" i="41"/>
  <c r="AC126" i="41" s="1"/>
  <c r="Q126" i="41"/>
  <c r="AB126" i="41" s="1"/>
  <c r="N126" i="41"/>
  <c r="AA126" i="41" s="1"/>
  <c r="K126" i="41"/>
  <c r="H126" i="41"/>
  <c r="Y126" i="41" s="1"/>
  <c r="E126" i="41"/>
  <c r="X126" i="41" s="1"/>
  <c r="AA125" i="41"/>
  <c r="Y125" i="41"/>
  <c r="U125" i="41"/>
  <c r="T125" i="41"/>
  <c r="AC125" i="41" s="1"/>
  <c r="Q125" i="41"/>
  <c r="AB125" i="41" s="1"/>
  <c r="N125" i="41"/>
  <c r="K125" i="41"/>
  <c r="Z125" i="41" s="1"/>
  <c r="H125" i="41"/>
  <c r="E125" i="41"/>
  <c r="X125" i="41" s="1"/>
  <c r="U124" i="41"/>
  <c r="T124" i="41"/>
  <c r="AC124" i="41" s="1"/>
  <c r="Q124" i="41"/>
  <c r="AB124" i="41" s="1"/>
  <c r="N124" i="41"/>
  <c r="AA124" i="41" s="1"/>
  <c r="K124" i="41"/>
  <c r="Z124" i="41" s="1"/>
  <c r="H124" i="41"/>
  <c r="Y124" i="41" s="1"/>
  <c r="E124" i="41"/>
  <c r="X124" i="41" s="1"/>
  <c r="AC123" i="41"/>
  <c r="Y123" i="41"/>
  <c r="U123" i="41"/>
  <c r="T123" i="41"/>
  <c r="Q123" i="41"/>
  <c r="AB123" i="41" s="1"/>
  <c r="N123" i="41"/>
  <c r="AA123" i="41" s="1"/>
  <c r="K123" i="41"/>
  <c r="Z123" i="41" s="1"/>
  <c r="H123" i="41"/>
  <c r="E123" i="41"/>
  <c r="X123" i="41" s="1"/>
  <c r="Z122" i="41"/>
  <c r="U122" i="41"/>
  <c r="T122" i="41"/>
  <c r="AC122" i="41" s="1"/>
  <c r="Q122" i="41"/>
  <c r="AB122" i="41" s="1"/>
  <c r="N122" i="41"/>
  <c r="AA122" i="41" s="1"/>
  <c r="K122" i="41"/>
  <c r="H122" i="41"/>
  <c r="Y122" i="41" s="1"/>
  <c r="E122" i="41"/>
  <c r="X122" i="41" s="1"/>
  <c r="AC121" i="41"/>
  <c r="U121" i="41"/>
  <c r="T121" i="41"/>
  <c r="Q121" i="41"/>
  <c r="AB121" i="41" s="1"/>
  <c r="N121" i="41"/>
  <c r="AA121" i="41" s="1"/>
  <c r="K121" i="41"/>
  <c r="Z121" i="41" s="1"/>
  <c r="H121" i="41"/>
  <c r="Y121" i="41" s="1"/>
  <c r="E121" i="41"/>
  <c r="X121" i="41" s="1"/>
  <c r="Z120" i="41"/>
  <c r="U120" i="41"/>
  <c r="T120" i="41"/>
  <c r="AC120" i="41" s="1"/>
  <c r="Q120" i="41"/>
  <c r="AB120" i="41" s="1"/>
  <c r="N120" i="41"/>
  <c r="AA120" i="41" s="1"/>
  <c r="K120" i="41"/>
  <c r="H120" i="41"/>
  <c r="Y120" i="41" s="1"/>
  <c r="E120" i="41"/>
  <c r="X120" i="41" s="1"/>
  <c r="AC119" i="41"/>
  <c r="U119" i="41"/>
  <c r="T119" i="41"/>
  <c r="Q119" i="41"/>
  <c r="AB119" i="41" s="1"/>
  <c r="N119" i="41"/>
  <c r="AA119" i="41" s="1"/>
  <c r="K119" i="41"/>
  <c r="Z119" i="41" s="1"/>
  <c r="H119" i="41"/>
  <c r="Y119" i="41" s="1"/>
  <c r="E119" i="41"/>
  <c r="X119" i="41" s="1"/>
  <c r="Z118" i="41"/>
  <c r="U118" i="41"/>
  <c r="T118" i="41"/>
  <c r="AC118" i="41" s="1"/>
  <c r="Q118" i="41"/>
  <c r="AB118" i="41" s="1"/>
  <c r="N118" i="41"/>
  <c r="AA118" i="41" s="1"/>
  <c r="K118" i="41"/>
  <c r="H118" i="41"/>
  <c r="Y118" i="41" s="1"/>
  <c r="E118" i="41"/>
  <c r="X118" i="41" s="1"/>
  <c r="AA117" i="41"/>
  <c r="Y117" i="41"/>
  <c r="U117" i="41"/>
  <c r="T117" i="41"/>
  <c r="AC117" i="41" s="1"/>
  <c r="Q117" i="41"/>
  <c r="AB117" i="41" s="1"/>
  <c r="N117" i="41"/>
  <c r="K117" i="41"/>
  <c r="Z117" i="41" s="1"/>
  <c r="H117" i="41"/>
  <c r="E117" i="41"/>
  <c r="X117" i="41" s="1"/>
  <c r="AB116" i="41"/>
  <c r="U116" i="41"/>
  <c r="T116" i="41"/>
  <c r="AC116" i="41" s="1"/>
  <c r="Q116" i="41"/>
  <c r="N116" i="41"/>
  <c r="AA116" i="41" s="1"/>
  <c r="K116" i="41"/>
  <c r="Z116" i="41" s="1"/>
  <c r="H116" i="41"/>
  <c r="Y116" i="41" s="1"/>
  <c r="E116" i="41"/>
  <c r="X116" i="41" s="1"/>
  <c r="AC115" i="41"/>
  <c r="Y115" i="41"/>
  <c r="U115" i="41"/>
  <c r="T115" i="41"/>
  <c r="Q115" i="41"/>
  <c r="AB115" i="41" s="1"/>
  <c r="N115" i="41"/>
  <c r="AA115" i="41" s="1"/>
  <c r="K115" i="41"/>
  <c r="Z115" i="41" s="1"/>
  <c r="H115" i="41"/>
  <c r="E115" i="41"/>
  <c r="X115" i="41" s="1"/>
  <c r="Z114" i="41"/>
  <c r="U114" i="41"/>
  <c r="T114" i="41"/>
  <c r="AC114" i="41" s="1"/>
  <c r="Q114" i="41"/>
  <c r="AB114" i="41" s="1"/>
  <c r="N114" i="41"/>
  <c r="AA114" i="41" s="1"/>
  <c r="K114" i="41"/>
  <c r="H114" i="41"/>
  <c r="Y114" i="41" s="1"/>
  <c r="E114" i="41"/>
  <c r="X114" i="41" s="1"/>
  <c r="AA113" i="41"/>
  <c r="X113" i="41"/>
  <c r="U113" i="41"/>
  <c r="T113" i="41"/>
  <c r="AC113" i="41" s="1"/>
  <c r="Q113" i="41"/>
  <c r="AB113" i="41" s="1"/>
  <c r="N113" i="41"/>
  <c r="K113" i="41"/>
  <c r="Z113" i="41" s="1"/>
  <c r="H113" i="41"/>
  <c r="Y113" i="41" s="1"/>
  <c r="E113" i="41"/>
  <c r="Y112" i="41"/>
  <c r="U112" i="41"/>
  <c r="T112" i="41"/>
  <c r="AC112" i="41" s="1"/>
  <c r="Q112" i="41"/>
  <c r="AB112" i="41" s="1"/>
  <c r="N112" i="41"/>
  <c r="AA112" i="41" s="1"/>
  <c r="K112" i="41"/>
  <c r="Z112" i="41" s="1"/>
  <c r="H112" i="41"/>
  <c r="E112" i="41"/>
  <c r="X112" i="41" s="1"/>
  <c r="Z111" i="41"/>
  <c r="U111" i="41"/>
  <c r="T111" i="41"/>
  <c r="AC111" i="41" s="1"/>
  <c r="Q111" i="41"/>
  <c r="AB111" i="41" s="1"/>
  <c r="N111" i="41"/>
  <c r="AA111" i="41" s="1"/>
  <c r="K111" i="41"/>
  <c r="H111" i="41"/>
  <c r="Y111" i="41" s="1"/>
  <c r="E111" i="41"/>
  <c r="X111" i="41" s="1"/>
  <c r="U110" i="41"/>
  <c r="T110" i="41"/>
  <c r="AC110" i="41" s="1"/>
  <c r="Q110" i="41"/>
  <c r="AB110" i="41" s="1"/>
  <c r="N110" i="41"/>
  <c r="AA110" i="41" s="1"/>
  <c r="K110" i="41"/>
  <c r="Z110" i="41" s="1"/>
  <c r="H110" i="41"/>
  <c r="Y110" i="41" s="1"/>
  <c r="E110" i="41"/>
  <c r="X110" i="41" s="1"/>
  <c r="X109" i="41"/>
  <c r="U109" i="41"/>
  <c r="T109" i="41"/>
  <c r="AC109" i="41" s="1"/>
  <c r="Q109" i="41"/>
  <c r="AB109" i="41" s="1"/>
  <c r="N109" i="41"/>
  <c r="AA109" i="41" s="1"/>
  <c r="K109" i="41"/>
  <c r="Z109" i="41" s="1"/>
  <c r="H109" i="41"/>
  <c r="Y109" i="41" s="1"/>
  <c r="E109" i="41"/>
  <c r="AB108" i="41"/>
  <c r="U108" i="41"/>
  <c r="T108" i="41"/>
  <c r="AC108" i="41" s="1"/>
  <c r="Q108" i="41"/>
  <c r="N108" i="41"/>
  <c r="AA108" i="41" s="1"/>
  <c r="K108" i="41"/>
  <c r="Z108" i="41" s="1"/>
  <c r="H108" i="41"/>
  <c r="Y108" i="41" s="1"/>
  <c r="E108" i="41"/>
  <c r="X108" i="41" s="1"/>
  <c r="AC107" i="41"/>
  <c r="Y107" i="41"/>
  <c r="U107" i="41"/>
  <c r="T107" i="41"/>
  <c r="Q107" i="41"/>
  <c r="AB107" i="41" s="1"/>
  <c r="N107" i="41"/>
  <c r="AA107" i="41" s="1"/>
  <c r="K107" i="41"/>
  <c r="Z107" i="41" s="1"/>
  <c r="H107" i="41"/>
  <c r="E107" i="41"/>
  <c r="X107" i="41" s="1"/>
  <c r="U106" i="41"/>
  <c r="T106" i="41"/>
  <c r="AC106" i="41" s="1"/>
  <c r="Q106" i="41"/>
  <c r="AB106" i="41" s="1"/>
  <c r="N106" i="41"/>
  <c r="AA106" i="41" s="1"/>
  <c r="K106" i="41"/>
  <c r="Z106" i="41" s="1"/>
  <c r="H106" i="41"/>
  <c r="Y106" i="41" s="1"/>
  <c r="E106" i="41"/>
  <c r="X106" i="41" s="1"/>
  <c r="X105" i="41"/>
  <c r="U105" i="41"/>
  <c r="T105" i="41"/>
  <c r="AC105" i="41" s="1"/>
  <c r="Q105" i="41"/>
  <c r="AB105" i="41" s="1"/>
  <c r="N105" i="41"/>
  <c r="AA105" i="41" s="1"/>
  <c r="K105" i="41"/>
  <c r="Z105" i="41" s="1"/>
  <c r="H105" i="41"/>
  <c r="Y105" i="41" s="1"/>
  <c r="E105" i="41"/>
  <c r="AC104" i="41"/>
  <c r="AB104" i="41"/>
  <c r="U104" i="41"/>
  <c r="T104" i="41"/>
  <c r="Q104" i="41"/>
  <c r="N104" i="41"/>
  <c r="AA104" i="41" s="1"/>
  <c r="K104" i="41"/>
  <c r="Z104" i="41" s="1"/>
  <c r="H104" i="41"/>
  <c r="Y104" i="41" s="1"/>
  <c r="E104" i="41"/>
  <c r="X104" i="41" s="1"/>
  <c r="Z103" i="41"/>
  <c r="Y103" i="41"/>
  <c r="U103" i="41"/>
  <c r="T103" i="41"/>
  <c r="AC103" i="41" s="1"/>
  <c r="Q103" i="41"/>
  <c r="AB103" i="41" s="1"/>
  <c r="N103" i="41"/>
  <c r="AA103" i="41" s="1"/>
  <c r="K103" i="41"/>
  <c r="H103" i="41"/>
  <c r="E103" i="41"/>
  <c r="X103" i="41" s="1"/>
  <c r="U102" i="41"/>
  <c r="T102" i="41"/>
  <c r="AC102" i="41" s="1"/>
  <c r="Q102" i="41"/>
  <c r="AB102" i="41" s="1"/>
  <c r="N102" i="41"/>
  <c r="AA102" i="41" s="1"/>
  <c r="K102" i="41"/>
  <c r="Z102" i="41" s="1"/>
  <c r="H102" i="41"/>
  <c r="Y102" i="41" s="1"/>
  <c r="E102" i="41"/>
  <c r="X102" i="41" s="1"/>
  <c r="X101" i="41"/>
  <c r="U101" i="41"/>
  <c r="T101" i="41"/>
  <c r="AC101" i="41" s="1"/>
  <c r="Q101" i="41"/>
  <c r="AB101" i="41" s="1"/>
  <c r="N101" i="41"/>
  <c r="AA101" i="41" s="1"/>
  <c r="K101" i="41"/>
  <c r="Z101" i="41" s="1"/>
  <c r="H101" i="41"/>
  <c r="Y101" i="41" s="1"/>
  <c r="E101" i="41"/>
  <c r="Y100" i="41"/>
  <c r="U100" i="41"/>
  <c r="T100" i="41"/>
  <c r="AC100" i="41" s="1"/>
  <c r="Q100" i="41"/>
  <c r="AB100" i="41" s="1"/>
  <c r="N100" i="41"/>
  <c r="AA100" i="41" s="1"/>
  <c r="K100" i="41"/>
  <c r="Z100" i="41" s="1"/>
  <c r="H100" i="41"/>
  <c r="E100" i="41"/>
  <c r="X100" i="41" s="1"/>
  <c r="Z99" i="41"/>
  <c r="U99" i="41"/>
  <c r="T99" i="41"/>
  <c r="AC99" i="41" s="1"/>
  <c r="Q99" i="41"/>
  <c r="AB99" i="41" s="1"/>
  <c r="N99" i="41"/>
  <c r="AA99" i="41" s="1"/>
  <c r="K99" i="41"/>
  <c r="H99" i="41"/>
  <c r="Y99" i="41" s="1"/>
  <c r="E99" i="41"/>
  <c r="X99" i="41" s="1"/>
  <c r="U98" i="41"/>
  <c r="T98" i="41"/>
  <c r="AC98" i="41" s="1"/>
  <c r="Q98" i="41"/>
  <c r="AB98" i="41" s="1"/>
  <c r="N98" i="41"/>
  <c r="AA98" i="41" s="1"/>
  <c r="K98" i="41"/>
  <c r="Z98" i="41" s="1"/>
  <c r="H98" i="41"/>
  <c r="Y98" i="41" s="1"/>
  <c r="E98" i="41"/>
  <c r="X98" i="41" s="1"/>
  <c r="AB97" i="41"/>
  <c r="AA97" i="41"/>
  <c r="X97" i="41"/>
  <c r="U97" i="41"/>
  <c r="T97" i="41"/>
  <c r="AC97" i="41" s="1"/>
  <c r="Q97" i="41"/>
  <c r="N97" i="41"/>
  <c r="K97" i="41"/>
  <c r="Z97" i="41" s="1"/>
  <c r="H97" i="41"/>
  <c r="Y97" i="41" s="1"/>
  <c r="E97" i="41"/>
  <c r="AC96" i="41"/>
  <c r="Y96" i="41"/>
  <c r="U96" i="41"/>
  <c r="T96" i="41"/>
  <c r="Q96" i="41"/>
  <c r="AB96" i="41" s="1"/>
  <c r="N96" i="41"/>
  <c r="AA96" i="41" s="1"/>
  <c r="K96" i="41"/>
  <c r="Z96" i="41" s="1"/>
  <c r="H96" i="41"/>
  <c r="E96" i="41"/>
  <c r="X96" i="41" s="1"/>
  <c r="Z95" i="41"/>
  <c r="U95" i="41"/>
  <c r="T95" i="41"/>
  <c r="AC95" i="41" s="1"/>
  <c r="Q95" i="41"/>
  <c r="AB95" i="41" s="1"/>
  <c r="N95" i="41"/>
  <c r="AA95" i="41" s="1"/>
  <c r="K95" i="41"/>
  <c r="H95" i="41"/>
  <c r="Y95" i="41" s="1"/>
  <c r="E95" i="41"/>
  <c r="X95" i="41" s="1"/>
  <c r="U94" i="41"/>
  <c r="T94" i="41"/>
  <c r="AC94" i="41" s="1"/>
  <c r="Q94" i="41"/>
  <c r="AB94" i="41" s="1"/>
  <c r="N94" i="41"/>
  <c r="AA94" i="41" s="1"/>
  <c r="K94" i="41"/>
  <c r="Z94" i="41" s="1"/>
  <c r="H94" i="41"/>
  <c r="Y94" i="41" s="1"/>
  <c r="E94" i="41"/>
  <c r="X94" i="41" s="1"/>
  <c r="AB93" i="41"/>
  <c r="AA93" i="41"/>
  <c r="X93" i="41"/>
  <c r="U93" i="41"/>
  <c r="T93" i="41"/>
  <c r="AC93" i="41" s="1"/>
  <c r="Q93" i="41"/>
  <c r="N93" i="41"/>
  <c r="K93" i="41"/>
  <c r="Z93" i="41" s="1"/>
  <c r="H93" i="41"/>
  <c r="Y93" i="41" s="1"/>
  <c r="E93" i="41"/>
  <c r="AC92" i="41"/>
  <c r="AB92" i="41"/>
  <c r="U92" i="41"/>
  <c r="T92" i="41"/>
  <c r="Q92" i="41"/>
  <c r="N92" i="41"/>
  <c r="AA92" i="41" s="1"/>
  <c r="K92" i="41"/>
  <c r="Z92" i="41" s="1"/>
  <c r="H92" i="41"/>
  <c r="Y92" i="41" s="1"/>
  <c r="E92" i="41"/>
  <c r="X92" i="41" s="1"/>
  <c r="AC91" i="41"/>
  <c r="Y91" i="41"/>
  <c r="U91" i="41"/>
  <c r="T91" i="41"/>
  <c r="Q91" i="41"/>
  <c r="AB91" i="41" s="1"/>
  <c r="N91" i="41"/>
  <c r="AA91" i="41" s="1"/>
  <c r="K91" i="41"/>
  <c r="Z91" i="41" s="1"/>
  <c r="H91" i="41"/>
  <c r="E91" i="41"/>
  <c r="X91" i="41" s="1"/>
  <c r="U90" i="41"/>
  <c r="T90" i="41"/>
  <c r="AC90" i="41" s="1"/>
  <c r="Q90" i="41"/>
  <c r="AB90" i="41" s="1"/>
  <c r="N90" i="41"/>
  <c r="AA90" i="41" s="1"/>
  <c r="K90" i="41"/>
  <c r="Z90" i="41" s="1"/>
  <c r="H90" i="41"/>
  <c r="Y90" i="41" s="1"/>
  <c r="E90" i="41"/>
  <c r="X90" i="41" s="1"/>
  <c r="AB89" i="41"/>
  <c r="U89" i="41"/>
  <c r="T89" i="41"/>
  <c r="AC89" i="41" s="1"/>
  <c r="Q89" i="41"/>
  <c r="N89" i="41"/>
  <c r="AA89" i="41" s="1"/>
  <c r="K89" i="41"/>
  <c r="Z89" i="41" s="1"/>
  <c r="H89" i="41"/>
  <c r="Y89" i="41" s="1"/>
  <c r="E89" i="41"/>
  <c r="X89" i="41" s="1"/>
  <c r="AC88" i="41"/>
  <c r="X88" i="41"/>
  <c r="U88" i="41"/>
  <c r="T88" i="41"/>
  <c r="Q88" i="41"/>
  <c r="AB88" i="41" s="1"/>
  <c r="N88" i="41"/>
  <c r="AA88" i="41" s="1"/>
  <c r="K88" i="41"/>
  <c r="Z88" i="41" s="1"/>
  <c r="H88" i="41"/>
  <c r="Y88" i="41" s="1"/>
  <c r="E88" i="41"/>
  <c r="Y87" i="41"/>
  <c r="U87" i="41"/>
  <c r="T87" i="41"/>
  <c r="AC87" i="41" s="1"/>
  <c r="Q87" i="41"/>
  <c r="AB87" i="41" s="1"/>
  <c r="N87" i="41"/>
  <c r="AA87" i="41" s="1"/>
  <c r="K87" i="41"/>
  <c r="Z87" i="41" s="1"/>
  <c r="H87" i="41"/>
  <c r="E87" i="41"/>
  <c r="X87" i="41" s="1"/>
  <c r="Z86" i="41"/>
  <c r="Y86" i="41"/>
  <c r="U86" i="41"/>
  <c r="T86" i="41"/>
  <c r="AC86" i="41" s="1"/>
  <c r="Q86" i="41"/>
  <c r="AB86" i="41" s="1"/>
  <c r="N86" i="41"/>
  <c r="AA86" i="41" s="1"/>
  <c r="K86" i="41"/>
  <c r="H86" i="41"/>
  <c r="E86" i="41"/>
  <c r="X86" i="41" s="1"/>
  <c r="AB85" i="41"/>
  <c r="U85" i="41"/>
  <c r="T85" i="41"/>
  <c r="AC85" i="41" s="1"/>
  <c r="Q85" i="41"/>
  <c r="N85" i="41"/>
  <c r="AA85" i="41" s="1"/>
  <c r="K85" i="41"/>
  <c r="Z85" i="41" s="1"/>
  <c r="H85" i="41"/>
  <c r="Y85" i="41" s="1"/>
  <c r="E85" i="41"/>
  <c r="X85" i="41" s="1"/>
  <c r="AC84" i="41"/>
  <c r="Y84" i="41"/>
  <c r="U84" i="41"/>
  <c r="T84" i="41"/>
  <c r="Q84" i="41"/>
  <c r="AB84" i="41" s="1"/>
  <c r="N84" i="41"/>
  <c r="AA84" i="41" s="1"/>
  <c r="K84" i="41"/>
  <c r="Z84" i="41" s="1"/>
  <c r="H84" i="41"/>
  <c r="E84" i="41"/>
  <c r="X84" i="41" s="1"/>
  <c r="AB83" i="41"/>
  <c r="U83" i="41"/>
  <c r="T83" i="41"/>
  <c r="AC83" i="41" s="1"/>
  <c r="Q83" i="41"/>
  <c r="N83" i="41"/>
  <c r="AA83" i="41" s="1"/>
  <c r="K83" i="41"/>
  <c r="Z83" i="41" s="1"/>
  <c r="H83" i="41"/>
  <c r="Y83" i="41" s="1"/>
  <c r="E83" i="41"/>
  <c r="X83" i="41" s="1"/>
  <c r="Z82" i="41"/>
  <c r="U82" i="41"/>
  <c r="T82" i="41"/>
  <c r="AC82" i="41" s="1"/>
  <c r="Q82" i="41"/>
  <c r="AB82" i="41" s="1"/>
  <c r="N82" i="41"/>
  <c r="AA82" i="41" s="1"/>
  <c r="K82" i="41"/>
  <c r="H82" i="41"/>
  <c r="Y82" i="41" s="1"/>
  <c r="E82" i="41"/>
  <c r="X82" i="41" s="1"/>
  <c r="Z81" i="41"/>
  <c r="X81" i="41"/>
  <c r="U81" i="41"/>
  <c r="T81" i="41"/>
  <c r="AC81" i="41" s="1"/>
  <c r="Q81" i="41"/>
  <c r="AB81" i="41" s="1"/>
  <c r="N81" i="41"/>
  <c r="AA81" i="41" s="1"/>
  <c r="K81" i="41"/>
  <c r="H81" i="41"/>
  <c r="Y81" i="41" s="1"/>
  <c r="E81" i="41"/>
  <c r="Y80" i="41"/>
  <c r="U80" i="41"/>
  <c r="T80" i="41"/>
  <c r="AC80" i="41" s="1"/>
  <c r="Q80" i="41"/>
  <c r="AB80" i="41" s="1"/>
  <c r="N80" i="41"/>
  <c r="AA80" i="41" s="1"/>
  <c r="K80" i="41"/>
  <c r="Z80" i="41" s="1"/>
  <c r="H80" i="41"/>
  <c r="E80" i="41"/>
  <c r="X80" i="41" s="1"/>
  <c r="AC79" i="41"/>
  <c r="Z79" i="41"/>
  <c r="U79" i="41"/>
  <c r="T79" i="41"/>
  <c r="Q79" i="41"/>
  <c r="AB79" i="41" s="1"/>
  <c r="N79" i="41"/>
  <c r="AA79" i="41" s="1"/>
  <c r="K79" i="41"/>
  <c r="H79" i="41"/>
  <c r="Y79" i="41" s="1"/>
  <c r="E79" i="41"/>
  <c r="X79" i="41" s="1"/>
  <c r="AA78" i="41"/>
  <c r="Y78" i="41"/>
  <c r="U78" i="41"/>
  <c r="T78" i="41"/>
  <c r="AC78" i="41" s="1"/>
  <c r="Q78" i="41"/>
  <c r="AB78" i="41" s="1"/>
  <c r="N78" i="41"/>
  <c r="K78" i="41"/>
  <c r="Z78" i="41" s="1"/>
  <c r="H78" i="41"/>
  <c r="E78" i="41"/>
  <c r="X78" i="41" s="1"/>
  <c r="AB77" i="41"/>
  <c r="U77" i="41"/>
  <c r="T77" i="41"/>
  <c r="AC77" i="41" s="1"/>
  <c r="Q77" i="41"/>
  <c r="N77" i="41"/>
  <c r="AA77" i="41" s="1"/>
  <c r="K77" i="41"/>
  <c r="Z77" i="41" s="1"/>
  <c r="H77" i="41"/>
  <c r="Y77" i="41" s="1"/>
  <c r="E77" i="41"/>
  <c r="X77" i="41" s="1"/>
  <c r="AA76" i="41"/>
  <c r="Y76" i="41"/>
  <c r="U76" i="41"/>
  <c r="T76" i="41"/>
  <c r="AC76" i="41" s="1"/>
  <c r="Q76" i="41"/>
  <c r="AB76" i="41" s="1"/>
  <c r="N76" i="41"/>
  <c r="K76" i="41"/>
  <c r="Z76" i="41" s="1"/>
  <c r="H76" i="41"/>
  <c r="E76" i="41"/>
  <c r="X76" i="41" s="1"/>
  <c r="AB75" i="41"/>
  <c r="U75" i="41"/>
  <c r="T75" i="41"/>
  <c r="AC75" i="41" s="1"/>
  <c r="Q75" i="41"/>
  <c r="N75" i="41"/>
  <c r="AA75" i="41" s="1"/>
  <c r="K75" i="41"/>
  <c r="Z75" i="41" s="1"/>
  <c r="H75" i="41"/>
  <c r="Y75" i="41" s="1"/>
  <c r="E75" i="41"/>
  <c r="X75" i="41" s="1"/>
  <c r="Z74" i="41"/>
  <c r="U74" i="41"/>
  <c r="T74" i="41"/>
  <c r="AC74" i="41" s="1"/>
  <c r="Q74" i="41"/>
  <c r="AB74" i="41" s="1"/>
  <c r="N74" i="41"/>
  <c r="AA74" i="41" s="1"/>
  <c r="K74" i="41"/>
  <c r="H74" i="41"/>
  <c r="Y74" i="41" s="1"/>
  <c r="E74" i="41"/>
  <c r="X74" i="41" s="1"/>
  <c r="X73" i="41"/>
  <c r="U73" i="41"/>
  <c r="T73" i="41"/>
  <c r="AC73" i="41" s="1"/>
  <c r="Q73" i="41"/>
  <c r="AB73" i="41" s="1"/>
  <c r="N73" i="41"/>
  <c r="AA73" i="41" s="1"/>
  <c r="K73" i="41"/>
  <c r="Z73" i="41" s="1"/>
  <c r="H73" i="41"/>
  <c r="Y73" i="41" s="1"/>
  <c r="E73" i="41"/>
  <c r="AC72" i="41"/>
  <c r="U72" i="41"/>
  <c r="T72" i="41"/>
  <c r="Q72" i="41"/>
  <c r="AB72" i="41" s="1"/>
  <c r="N72" i="41"/>
  <c r="AA72" i="41" s="1"/>
  <c r="K72" i="41"/>
  <c r="Z72" i="41" s="1"/>
  <c r="H72" i="41"/>
  <c r="Y72" i="41" s="1"/>
  <c r="E72" i="41"/>
  <c r="X72" i="41" s="1"/>
  <c r="Z71" i="41"/>
  <c r="Y71" i="41"/>
  <c r="U71" i="41"/>
  <c r="T71" i="41"/>
  <c r="AC71" i="41" s="1"/>
  <c r="Q71" i="41"/>
  <c r="AB71" i="41" s="1"/>
  <c r="N71" i="41"/>
  <c r="AA71" i="41" s="1"/>
  <c r="K71" i="41"/>
  <c r="H71" i="41"/>
  <c r="E71" i="41"/>
  <c r="X71" i="41" s="1"/>
  <c r="U70" i="41"/>
  <c r="T70" i="41"/>
  <c r="AC70" i="41" s="1"/>
  <c r="Q70" i="41"/>
  <c r="AB70" i="41" s="1"/>
  <c r="N70" i="41"/>
  <c r="AA70" i="41" s="1"/>
  <c r="K70" i="41"/>
  <c r="Z70" i="41" s="1"/>
  <c r="H70" i="41"/>
  <c r="Y70" i="41" s="1"/>
  <c r="E70" i="41"/>
  <c r="X70" i="41" s="1"/>
  <c r="AB69" i="41"/>
  <c r="U69" i="41"/>
  <c r="T69" i="41"/>
  <c r="AC69" i="41" s="1"/>
  <c r="Q69" i="41"/>
  <c r="N69" i="41"/>
  <c r="AA69" i="41" s="1"/>
  <c r="K69" i="41"/>
  <c r="Z69" i="41" s="1"/>
  <c r="H69" i="41"/>
  <c r="Y69" i="41" s="1"/>
  <c r="E69" i="41"/>
  <c r="X69" i="41" s="1"/>
  <c r="AB68" i="41"/>
  <c r="U68" i="41"/>
  <c r="T68" i="41"/>
  <c r="AC68" i="41" s="1"/>
  <c r="Q68" i="41"/>
  <c r="N68" i="41"/>
  <c r="AA68" i="41" s="1"/>
  <c r="K68" i="41"/>
  <c r="Z68" i="41" s="1"/>
  <c r="H68" i="41"/>
  <c r="Y68" i="41" s="1"/>
  <c r="E68" i="41"/>
  <c r="X68" i="41" s="1"/>
  <c r="AB67" i="41"/>
  <c r="U67" i="41"/>
  <c r="T67" i="41"/>
  <c r="AC67" i="41" s="1"/>
  <c r="Q67" i="41"/>
  <c r="N67" i="41"/>
  <c r="AA67" i="41" s="1"/>
  <c r="K67" i="41"/>
  <c r="Z67" i="41" s="1"/>
  <c r="H67" i="41"/>
  <c r="Y67" i="41" s="1"/>
  <c r="E67" i="41"/>
  <c r="X67" i="41" s="1"/>
  <c r="Z66" i="41"/>
  <c r="U66" i="41"/>
  <c r="T66" i="41"/>
  <c r="AC66" i="41" s="1"/>
  <c r="Q66" i="41"/>
  <c r="AB66" i="41" s="1"/>
  <c r="N66" i="41"/>
  <c r="AA66" i="41" s="1"/>
  <c r="K66" i="41"/>
  <c r="H66" i="41"/>
  <c r="Y66" i="41" s="1"/>
  <c r="E66" i="41"/>
  <c r="X66" i="41" s="1"/>
  <c r="Z65" i="41"/>
  <c r="X65" i="41"/>
  <c r="U65" i="41"/>
  <c r="T65" i="41"/>
  <c r="AC65" i="41" s="1"/>
  <c r="Q65" i="41"/>
  <c r="AB65" i="41" s="1"/>
  <c r="N65" i="41"/>
  <c r="AA65" i="41" s="1"/>
  <c r="K65" i="41"/>
  <c r="H65" i="41"/>
  <c r="Y65" i="41" s="1"/>
  <c r="E65" i="41"/>
  <c r="AC64" i="41"/>
  <c r="U64" i="41"/>
  <c r="T64" i="41"/>
  <c r="Q64" i="41"/>
  <c r="AB64" i="41" s="1"/>
  <c r="N64" i="41"/>
  <c r="AA64" i="41" s="1"/>
  <c r="K64" i="41"/>
  <c r="Z64" i="41" s="1"/>
  <c r="H64" i="41"/>
  <c r="Y64" i="41" s="1"/>
  <c r="E64" i="41"/>
  <c r="X64" i="41" s="1"/>
  <c r="AC63" i="41"/>
  <c r="Y63" i="41"/>
  <c r="U63" i="41"/>
  <c r="T63" i="41"/>
  <c r="Q63" i="41"/>
  <c r="AB63" i="41" s="1"/>
  <c r="N63" i="41"/>
  <c r="AA63" i="41" s="1"/>
  <c r="K63" i="41"/>
  <c r="Z63" i="41" s="1"/>
  <c r="H63" i="41"/>
  <c r="E63" i="41"/>
  <c r="X63" i="41" s="1"/>
  <c r="AC62" i="41"/>
  <c r="U62" i="41"/>
  <c r="T62" i="41"/>
  <c r="Q62" i="41"/>
  <c r="AB62" i="41" s="1"/>
  <c r="N62" i="41"/>
  <c r="AA62" i="41" s="1"/>
  <c r="K62" i="41"/>
  <c r="Z62" i="41" s="1"/>
  <c r="H62" i="41"/>
  <c r="Y62" i="41" s="1"/>
  <c r="E62" i="41"/>
  <c r="X62" i="41" s="1"/>
  <c r="AB61" i="41"/>
  <c r="U61" i="41"/>
  <c r="T61" i="41"/>
  <c r="AC61" i="41" s="1"/>
  <c r="Q61" i="41"/>
  <c r="N61" i="41"/>
  <c r="AA61" i="41" s="1"/>
  <c r="K61" i="41"/>
  <c r="Z61" i="41" s="1"/>
  <c r="H61" i="41"/>
  <c r="Y61" i="41" s="1"/>
  <c r="E61" i="41"/>
  <c r="X61" i="41" s="1"/>
  <c r="AB60" i="41"/>
  <c r="U60" i="41"/>
  <c r="T60" i="41"/>
  <c r="AC60" i="41" s="1"/>
  <c r="Q60" i="41"/>
  <c r="N60" i="41"/>
  <c r="AA60" i="41" s="1"/>
  <c r="K60" i="41"/>
  <c r="Z60" i="41" s="1"/>
  <c r="H60" i="41"/>
  <c r="Y60" i="41" s="1"/>
  <c r="E60" i="41"/>
  <c r="X60" i="41" s="1"/>
  <c r="AB59" i="41"/>
  <c r="U59" i="41"/>
  <c r="T59" i="41"/>
  <c r="AC59" i="41" s="1"/>
  <c r="Q59" i="41"/>
  <c r="N59" i="41"/>
  <c r="AA59" i="41" s="1"/>
  <c r="K59" i="41"/>
  <c r="Z59" i="41" s="1"/>
  <c r="H59" i="41"/>
  <c r="Y59" i="41" s="1"/>
  <c r="E59" i="41"/>
  <c r="X59" i="41" s="1"/>
  <c r="Z58" i="41"/>
  <c r="U58" i="41"/>
  <c r="T58" i="41"/>
  <c r="AC58" i="41" s="1"/>
  <c r="Q58" i="41"/>
  <c r="AB58" i="41" s="1"/>
  <c r="N58" i="41"/>
  <c r="AA58" i="41" s="1"/>
  <c r="K58" i="41"/>
  <c r="H58" i="41"/>
  <c r="Y58" i="41" s="1"/>
  <c r="E58" i="41"/>
  <c r="X58" i="41" s="1"/>
  <c r="Z57" i="41"/>
  <c r="U57" i="41"/>
  <c r="T57" i="41"/>
  <c r="AC57" i="41" s="1"/>
  <c r="Q57" i="41"/>
  <c r="AB57" i="41" s="1"/>
  <c r="N57" i="41"/>
  <c r="AA57" i="41" s="1"/>
  <c r="K57" i="41"/>
  <c r="H57" i="41"/>
  <c r="Y57" i="41" s="1"/>
  <c r="E57" i="41"/>
  <c r="X57" i="41" s="1"/>
  <c r="U56" i="41"/>
  <c r="T56" i="41"/>
  <c r="AC56" i="41" s="1"/>
  <c r="Q56" i="41"/>
  <c r="AB56" i="41" s="1"/>
  <c r="N56" i="41"/>
  <c r="AA56" i="41" s="1"/>
  <c r="K56" i="41"/>
  <c r="Z56" i="41" s="1"/>
  <c r="H56" i="41"/>
  <c r="Y56" i="41" s="1"/>
  <c r="E56" i="41"/>
  <c r="X56" i="41" s="1"/>
  <c r="AB55" i="41"/>
  <c r="U55" i="41"/>
  <c r="T55" i="41"/>
  <c r="AC55" i="41" s="1"/>
  <c r="Q55" i="41"/>
  <c r="N55" i="41"/>
  <c r="AA55" i="41" s="1"/>
  <c r="K55" i="41"/>
  <c r="Z55" i="41" s="1"/>
  <c r="H55" i="41"/>
  <c r="Y55" i="41" s="1"/>
  <c r="E55" i="41"/>
  <c r="X55" i="41" s="1"/>
  <c r="X54" i="41"/>
  <c r="U54" i="41"/>
  <c r="T54" i="41"/>
  <c r="AC54" i="41" s="1"/>
  <c r="Q54" i="41"/>
  <c r="AB54" i="41" s="1"/>
  <c r="N54" i="41"/>
  <c r="AA54" i="41" s="1"/>
  <c r="K54" i="41"/>
  <c r="Z54" i="41" s="1"/>
  <c r="H54" i="41"/>
  <c r="Y54" i="41" s="1"/>
  <c r="E54" i="41"/>
  <c r="Y53" i="41"/>
  <c r="U53" i="41"/>
  <c r="T53" i="41"/>
  <c r="AC53" i="41" s="1"/>
  <c r="Q53" i="41"/>
  <c r="AB53" i="41" s="1"/>
  <c r="N53" i="41"/>
  <c r="AA53" i="41" s="1"/>
  <c r="K53" i="41"/>
  <c r="Z53" i="41" s="1"/>
  <c r="H53" i="41"/>
  <c r="E53" i="41"/>
  <c r="X53" i="41" s="1"/>
  <c r="U52" i="41"/>
  <c r="T52" i="41"/>
  <c r="AC52" i="41" s="1"/>
  <c r="Q52" i="41"/>
  <c r="AB52" i="41" s="1"/>
  <c r="N52" i="41"/>
  <c r="AA52" i="41" s="1"/>
  <c r="K52" i="41"/>
  <c r="Z52" i="41" s="1"/>
  <c r="H52" i="41"/>
  <c r="Y52" i="41" s="1"/>
  <c r="E52" i="41"/>
  <c r="X52" i="41" s="1"/>
  <c r="AB51" i="41"/>
  <c r="U51" i="41"/>
  <c r="T51" i="41"/>
  <c r="AC51" i="41" s="1"/>
  <c r="Q51" i="41"/>
  <c r="N51" i="41"/>
  <c r="AA51" i="41" s="1"/>
  <c r="K51" i="41"/>
  <c r="Z51" i="41" s="1"/>
  <c r="H51" i="41"/>
  <c r="Y51" i="41" s="1"/>
  <c r="E51" i="41"/>
  <c r="X51" i="41" s="1"/>
  <c r="Y50" i="41"/>
  <c r="X50" i="41"/>
  <c r="U50" i="41"/>
  <c r="T50" i="41"/>
  <c r="AC50" i="41" s="1"/>
  <c r="Q50" i="41"/>
  <c r="AB50" i="41" s="1"/>
  <c r="N50" i="41"/>
  <c r="AA50" i="41" s="1"/>
  <c r="K50" i="41"/>
  <c r="Z50" i="41" s="1"/>
  <c r="H50" i="41"/>
  <c r="E50" i="41"/>
  <c r="AC49" i="41"/>
  <c r="Z49" i="41"/>
  <c r="U49" i="41"/>
  <c r="T49" i="41"/>
  <c r="Q49" i="41"/>
  <c r="AB49" i="41" s="1"/>
  <c r="N49" i="41"/>
  <c r="AA49" i="41" s="1"/>
  <c r="K49" i="41"/>
  <c r="H49" i="41"/>
  <c r="Y49" i="41" s="1"/>
  <c r="E49" i="41"/>
  <c r="X49" i="41" s="1"/>
  <c r="AA48" i="41"/>
  <c r="Z48" i="41"/>
  <c r="U48" i="41"/>
  <c r="T48" i="41"/>
  <c r="AC48" i="41" s="1"/>
  <c r="Q48" i="41"/>
  <c r="AB48" i="41" s="1"/>
  <c r="N48" i="41"/>
  <c r="K48" i="41"/>
  <c r="H48" i="41"/>
  <c r="Y48" i="41" s="1"/>
  <c r="E48" i="41"/>
  <c r="X48" i="41" s="1"/>
  <c r="U47" i="41"/>
  <c r="T47" i="41"/>
  <c r="AC47" i="41" s="1"/>
  <c r="Q47" i="41"/>
  <c r="AB47" i="41" s="1"/>
  <c r="N47" i="41"/>
  <c r="AA47" i="41" s="1"/>
  <c r="K47" i="41"/>
  <c r="Z47" i="41" s="1"/>
  <c r="H47" i="41"/>
  <c r="Y47" i="41" s="1"/>
  <c r="E47" i="41"/>
  <c r="X47" i="41" s="1"/>
  <c r="Y46" i="41"/>
  <c r="X46" i="41"/>
  <c r="U46" i="41"/>
  <c r="T46" i="41"/>
  <c r="AC46" i="41" s="1"/>
  <c r="Q46" i="41"/>
  <c r="AB46" i="41" s="1"/>
  <c r="N46" i="41"/>
  <c r="AA46" i="41" s="1"/>
  <c r="K46" i="41"/>
  <c r="Z46" i="41" s="1"/>
  <c r="H46" i="41"/>
  <c r="E46" i="41"/>
  <c r="U45" i="41"/>
  <c r="T45" i="41"/>
  <c r="AC45" i="41" s="1"/>
  <c r="Q45" i="41"/>
  <c r="AB45" i="41" s="1"/>
  <c r="N45" i="41"/>
  <c r="AA45" i="41" s="1"/>
  <c r="K45" i="41"/>
  <c r="Z45" i="41" s="1"/>
  <c r="H45" i="41"/>
  <c r="Y45" i="41" s="1"/>
  <c r="E45" i="41"/>
  <c r="X45" i="41" s="1"/>
  <c r="U44" i="41"/>
  <c r="T44" i="41"/>
  <c r="AC44" i="41" s="1"/>
  <c r="Q44" i="41"/>
  <c r="AB44" i="41" s="1"/>
  <c r="N44" i="41"/>
  <c r="AA44" i="41" s="1"/>
  <c r="K44" i="41"/>
  <c r="Z44" i="41" s="1"/>
  <c r="H44" i="41"/>
  <c r="Y44" i="41" s="1"/>
  <c r="E44" i="41"/>
  <c r="X44" i="41" s="1"/>
  <c r="AB43" i="41"/>
  <c r="U43" i="41"/>
  <c r="T43" i="41"/>
  <c r="AC43" i="41" s="1"/>
  <c r="Q43" i="41"/>
  <c r="N43" i="41"/>
  <c r="AA43" i="41" s="1"/>
  <c r="K43" i="41"/>
  <c r="Z43" i="41" s="1"/>
  <c r="H43" i="41"/>
  <c r="Y43" i="41" s="1"/>
  <c r="E43" i="41"/>
  <c r="X43" i="41" s="1"/>
  <c r="X42" i="41"/>
  <c r="U42" i="41"/>
  <c r="T42" i="41"/>
  <c r="AC42" i="41" s="1"/>
  <c r="Q42" i="41"/>
  <c r="AB42" i="41" s="1"/>
  <c r="N42" i="41"/>
  <c r="AA42" i="41" s="1"/>
  <c r="K42" i="41"/>
  <c r="Z42" i="41" s="1"/>
  <c r="H42" i="41"/>
  <c r="Y42" i="41" s="1"/>
  <c r="E42" i="41"/>
  <c r="Z41" i="41"/>
  <c r="Y41" i="41"/>
  <c r="U41" i="41"/>
  <c r="T41" i="41"/>
  <c r="AC41" i="41" s="1"/>
  <c r="Q41" i="41"/>
  <c r="AB41" i="41" s="1"/>
  <c r="N41" i="41"/>
  <c r="AA41" i="41" s="1"/>
  <c r="K41" i="41"/>
  <c r="H41" i="41"/>
  <c r="E41" i="41"/>
  <c r="X41" i="41" s="1"/>
  <c r="Z40" i="41"/>
  <c r="U40" i="41"/>
  <c r="T40" i="41"/>
  <c r="AC40" i="41" s="1"/>
  <c r="Q40" i="41"/>
  <c r="AB40" i="41" s="1"/>
  <c r="N40" i="41"/>
  <c r="AA40" i="41" s="1"/>
  <c r="K40" i="41"/>
  <c r="H40" i="41"/>
  <c r="Y40" i="41" s="1"/>
  <c r="E40" i="41"/>
  <c r="X40" i="41" s="1"/>
  <c r="AB39" i="41"/>
  <c r="U39" i="41"/>
  <c r="T39" i="41"/>
  <c r="AC39" i="41" s="1"/>
  <c r="Q39" i="41"/>
  <c r="N39" i="41"/>
  <c r="AA39" i="41" s="1"/>
  <c r="K39" i="41"/>
  <c r="Z39" i="41" s="1"/>
  <c r="H39" i="41"/>
  <c r="Y39" i="41" s="1"/>
  <c r="E39" i="41"/>
  <c r="X39" i="41" s="1"/>
  <c r="AC38" i="41"/>
  <c r="AB38" i="41"/>
  <c r="Y38" i="41"/>
  <c r="X38" i="41"/>
  <c r="U38" i="41"/>
  <c r="T38" i="41"/>
  <c r="Q38" i="41"/>
  <c r="N38" i="41"/>
  <c r="AA38" i="41" s="1"/>
  <c r="K38" i="41"/>
  <c r="Z38" i="41" s="1"/>
  <c r="H38" i="41"/>
  <c r="E38" i="41"/>
  <c r="AC37" i="41"/>
  <c r="Y37" i="41"/>
  <c r="U37" i="41"/>
  <c r="T37" i="41"/>
  <c r="Q37" i="41"/>
  <c r="AB37" i="41" s="1"/>
  <c r="N37" i="41"/>
  <c r="AA37" i="41" s="1"/>
  <c r="K37" i="41"/>
  <c r="Z37" i="41" s="1"/>
  <c r="H37" i="41"/>
  <c r="E37" i="41"/>
  <c r="X37" i="41" s="1"/>
  <c r="AA36" i="41"/>
  <c r="Z36" i="41"/>
  <c r="U36" i="41"/>
  <c r="T36" i="41"/>
  <c r="AC36" i="41" s="1"/>
  <c r="Q36" i="41"/>
  <c r="AB36" i="41" s="1"/>
  <c r="N36" i="41"/>
  <c r="K36" i="41"/>
  <c r="H36" i="41"/>
  <c r="Y36" i="41" s="1"/>
  <c r="E36" i="41"/>
  <c r="X36" i="41" s="1"/>
  <c r="AB35" i="41"/>
  <c r="U35" i="41"/>
  <c r="T35" i="41"/>
  <c r="AC35" i="41" s="1"/>
  <c r="Q35" i="41"/>
  <c r="N35" i="41"/>
  <c r="AA35" i="41" s="1"/>
  <c r="K35" i="41"/>
  <c r="Z35" i="41" s="1"/>
  <c r="H35" i="41"/>
  <c r="Y35" i="41" s="1"/>
  <c r="E35" i="41"/>
  <c r="X35" i="41" s="1"/>
  <c r="Y34" i="41"/>
  <c r="X34" i="41"/>
  <c r="U34" i="41"/>
  <c r="T34" i="41"/>
  <c r="AC34" i="41" s="1"/>
  <c r="Q34" i="41"/>
  <c r="AB34" i="41" s="1"/>
  <c r="N34" i="41"/>
  <c r="AA34" i="41" s="1"/>
  <c r="K34" i="41"/>
  <c r="Z34" i="41" s="1"/>
  <c r="H34" i="41"/>
  <c r="E34" i="41"/>
  <c r="AC33" i="41"/>
  <c r="Z33" i="41"/>
  <c r="U33" i="41"/>
  <c r="T33" i="41"/>
  <c r="Q33" i="41"/>
  <c r="AB33" i="41" s="1"/>
  <c r="N33" i="41"/>
  <c r="AA33" i="41" s="1"/>
  <c r="K33" i="41"/>
  <c r="H33" i="41"/>
  <c r="Y33" i="41" s="1"/>
  <c r="E33" i="41"/>
  <c r="X33" i="41" s="1"/>
  <c r="U32" i="41"/>
  <c r="T32" i="41"/>
  <c r="AC32" i="41" s="1"/>
  <c r="Q32" i="41"/>
  <c r="AB32" i="41" s="1"/>
  <c r="N32" i="41"/>
  <c r="AA32" i="41" s="1"/>
  <c r="K32" i="41"/>
  <c r="Z32" i="41" s="1"/>
  <c r="H32" i="41"/>
  <c r="Y32" i="41" s="1"/>
  <c r="E32" i="41"/>
  <c r="X32" i="41" s="1"/>
  <c r="AB31" i="41"/>
  <c r="U31" i="41"/>
  <c r="T31" i="41"/>
  <c r="AC31" i="41" s="1"/>
  <c r="Q31" i="41"/>
  <c r="N31" i="41"/>
  <c r="AA31" i="41" s="1"/>
  <c r="K31" i="41"/>
  <c r="Z31" i="41" s="1"/>
  <c r="H31" i="41"/>
  <c r="Y31" i="41" s="1"/>
  <c r="E31" i="41"/>
  <c r="X31" i="41" s="1"/>
  <c r="AC30" i="41"/>
  <c r="AB30" i="41"/>
  <c r="Y30" i="41"/>
  <c r="X30" i="41"/>
  <c r="U30" i="41"/>
  <c r="T30" i="41"/>
  <c r="Q30" i="41"/>
  <c r="N30" i="41"/>
  <c r="AA30" i="41" s="1"/>
  <c r="K30" i="41"/>
  <c r="Z30" i="41" s="1"/>
  <c r="H30" i="41"/>
  <c r="E30" i="41"/>
  <c r="U29" i="41"/>
  <c r="T29" i="41"/>
  <c r="AC29" i="41" s="1"/>
  <c r="Q29" i="41"/>
  <c r="AB29" i="41" s="1"/>
  <c r="N29" i="41"/>
  <c r="AA29" i="41" s="1"/>
  <c r="K29" i="41"/>
  <c r="Z29" i="41" s="1"/>
  <c r="H29" i="41"/>
  <c r="Y29" i="41" s="1"/>
  <c r="E29" i="41"/>
  <c r="X29" i="41" s="1"/>
  <c r="Z28" i="41"/>
  <c r="U28" i="41"/>
  <c r="T28" i="41"/>
  <c r="AC28" i="41" s="1"/>
  <c r="Q28" i="41"/>
  <c r="AB28" i="41" s="1"/>
  <c r="N28" i="41"/>
  <c r="AA28" i="41" s="1"/>
  <c r="K28" i="41"/>
  <c r="H28" i="41"/>
  <c r="Y28" i="41" s="1"/>
  <c r="E28" i="41"/>
  <c r="X28" i="41" s="1"/>
  <c r="AB27" i="41"/>
  <c r="U27" i="41"/>
  <c r="T27" i="41"/>
  <c r="AC27" i="41" s="1"/>
  <c r="Q27" i="41"/>
  <c r="N27" i="41"/>
  <c r="AA27" i="41" s="1"/>
  <c r="K27" i="41"/>
  <c r="Z27" i="41" s="1"/>
  <c r="H27" i="41"/>
  <c r="Y27" i="41" s="1"/>
  <c r="E27" i="41"/>
  <c r="X27" i="41" s="1"/>
  <c r="AC26" i="41"/>
  <c r="X26" i="41"/>
  <c r="U26" i="41"/>
  <c r="T26" i="41"/>
  <c r="Q26" i="41"/>
  <c r="AB26" i="41" s="1"/>
  <c r="N26" i="41"/>
  <c r="AA26" i="41" s="1"/>
  <c r="K26" i="41"/>
  <c r="Z26" i="41" s="1"/>
  <c r="H26" i="41"/>
  <c r="Y26" i="41" s="1"/>
  <c r="E26" i="41"/>
  <c r="Z25" i="41"/>
  <c r="Y25" i="41"/>
  <c r="U25" i="41"/>
  <c r="T25" i="41"/>
  <c r="AC25" i="41" s="1"/>
  <c r="Q25" i="41"/>
  <c r="AB25" i="41" s="1"/>
  <c r="N25" i="41"/>
  <c r="AA25" i="41" s="1"/>
  <c r="K25" i="41"/>
  <c r="H25" i="41"/>
  <c r="E25" i="41"/>
  <c r="X25" i="41" s="1"/>
  <c r="U24" i="41"/>
  <c r="T24" i="41"/>
  <c r="AC24" i="41" s="1"/>
  <c r="Q24" i="41"/>
  <c r="AB24" i="41" s="1"/>
  <c r="N24" i="41"/>
  <c r="AA24" i="41" s="1"/>
  <c r="K24" i="41"/>
  <c r="Z24" i="41" s="1"/>
  <c r="H24" i="41"/>
  <c r="Y24" i="41" s="1"/>
  <c r="E24" i="41"/>
  <c r="X24" i="41" s="1"/>
  <c r="U23" i="41"/>
  <c r="T23" i="41"/>
  <c r="AC23" i="41" s="1"/>
  <c r="Q23" i="41"/>
  <c r="AB23" i="41" s="1"/>
  <c r="N23" i="41"/>
  <c r="AA23" i="41" s="1"/>
  <c r="K23" i="41"/>
  <c r="Z23" i="41" s="1"/>
  <c r="H23" i="41"/>
  <c r="Y23" i="41" s="1"/>
  <c r="E23" i="41"/>
  <c r="X23" i="41" s="1"/>
  <c r="Y22" i="41"/>
  <c r="X22" i="41"/>
  <c r="U22" i="41"/>
  <c r="T22" i="41"/>
  <c r="AC22" i="41" s="1"/>
  <c r="Q22" i="41"/>
  <c r="AB22" i="41" s="1"/>
  <c r="N22" i="41"/>
  <c r="AA22" i="41" s="1"/>
  <c r="K22" i="41"/>
  <c r="Z22" i="41" s="1"/>
  <c r="H22" i="41"/>
  <c r="E22" i="41"/>
  <c r="Z21" i="41"/>
  <c r="Y21" i="41"/>
  <c r="U21" i="41"/>
  <c r="T21" i="41"/>
  <c r="AC21" i="41" s="1"/>
  <c r="Q21" i="41"/>
  <c r="AB21" i="41" s="1"/>
  <c r="N21" i="41"/>
  <c r="AA21" i="41" s="1"/>
  <c r="K21" i="41"/>
  <c r="H21" i="41"/>
  <c r="E21" i="41"/>
  <c r="X21" i="41" s="1"/>
  <c r="Z20" i="41"/>
  <c r="U20" i="41"/>
  <c r="T20" i="41"/>
  <c r="AC20" i="41" s="1"/>
  <c r="Q20" i="41"/>
  <c r="AB20" i="41" s="1"/>
  <c r="N20" i="41"/>
  <c r="AA20" i="41" s="1"/>
  <c r="K20" i="41"/>
  <c r="H20" i="41"/>
  <c r="Y20" i="41" s="1"/>
  <c r="E20" i="41"/>
  <c r="X20" i="41" s="1"/>
  <c r="AB19" i="41"/>
  <c r="U19" i="41"/>
  <c r="T19" i="41"/>
  <c r="AC19" i="41" s="1"/>
  <c r="Q19" i="41"/>
  <c r="N19" i="41"/>
  <c r="AA19" i="41" s="1"/>
  <c r="K19" i="41"/>
  <c r="Z19" i="41" s="1"/>
  <c r="H19" i="41"/>
  <c r="Y19" i="41" s="1"/>
  <c r="E19" i="41"/>
  <c r="X19" i="41" s="1"/>
  <c r="Y18" i="41"/>
  <c r="X18" i="41"/>
  <c r="U18" i="41"/>
  <c r="T18" i="41"/>
  <c r="AC18" i="41" s="1"/>
  <c r="Q18" i="41"/>
  <c r="AB18" i="41" s="1"/>
  <c r="N18" i="41"/>
  <c r="AA18" i="41" s="1"/>
  <c r="K18" i="41"/>
  <c r="Z18" i="41" s="1"/>
  <c r="H18" i="41"/>
  <c r="E18" i="41"/>
  <c r="U17" i="41"/>
  <c r="T17" i="41"/>
  <c r="AC17" i="41" s="1"/>
  <c r="Q17" i="41"/>
  <c r="AB17" i="41" s="1"/>
  <c r="N17" i="41"/>
  <c r="AA17" i="41" s="1"/>
  <c r="K17" i="41"/>
  <c r="Z17" i="41" s="1"/>
  <c r="H17" i="41"/>
  <c r="Y17" i="41" s="1"/>
  <c r="E17" i="41"/>
  <c r="X17" i="41" s="1"/>
  <c r="U16" i="41"/>
  <c r="U225" i="41" s="1"/>
  <c r="T16" i="41"/>
  <c r="AC16" i="41" s="1"/>
  <c r="Q16" i="41"/>
  <c r="AB16" i="41" s="1"/>
  <c r="N16" i="41"/>
  <c r="AA16" i="41" s="1"/>
  <c r="K16" i="41"/>
  <c r="Z16" i="41" s="1"/>
  <c r="H16" i="41"/>
  <c r="Y16" i="41" s="1"/>
  <c r="E16" i="41"/>
  <c r="X16" i="41" s="1"/>
  <c r="AB15" i="41"/>
  <c r="U15" i="41"/>
  <c r="T15" i="41"/>
  <c r="AC15" i="41" s="1"/>
  <c r="Q15" i="41"/>
  <c r="N15" i="41"/>
  <c r="AA15" i="41" s="1"/>
  <c r="K15" i="41"/>
  <c r="Z15" i="41" s="1"/>
  <c r="H15" i="41"/>
  <c r="Y15" i="41" s="1"/>
  <c r="E15" i="41"/>
  <c r="X15" i="41" s="1"/>
  <c r="Y14" i="41"/>
  <c r="X14" i="41"/>
  <c r="U14" i="41"/>
  <c r="T14" i="41"/>
  <c r="AC14" i="41" s="1"/>
  <c r="Q14" i="41"/>
  <c r="AB14" i="41" s="1"/>
  <c r="N14" i="41"/>
  <c r="AA14" i="41" s="1"/>
  <c r="K14" i="41"/>
  <c r="Z14" i="41" s="1"/>
  <c r="H14" i="41"/>
  <c r="E14" i="41"/>
  <c r="AC13" i="41"/>
  <c r="Z13" i="41"/>
  <c r="U13" i="41"/>
  <c r="T13" i="41"/>
  <c r="Q13" i="41"/>
  <c r="AB13" i="41" s="1"/>
  <c r="N13" i="41"/>
  <c r="AA13" i="41" s="1"/>
  <c r="K13" i="41"/>
  <c r="H13" i="41"/>
  <c r="Y13" i="41" s="1"/>
  <c r="E13" i="41"/>
  <c r="X13" i="41" s="1"/>
  <c r="AA12" i="41"/>
  <c r="Z12" i="41"/>
  <c r="U12" i="41"/>
  <c r="U221" i="41" s="1"/>
  <c r="T12" i="41"/>
  <c r="AC12" i="41" s="1"/>
  <c r="Q12" i="41"/>
  <c r="AB12" i="41" s="1"/>
  <c r="N12" i="41"/>
  <c r="K12" i="41"/>
  <c r="H12" i="41"/>
  <c r="Y12" i="41" s="1"/>
  <c r="E12" i="41"/>
  <c r="X12" i="41" s="1"/>
  <c r="U11" i="41"/>
  <c r="T11" i="41"/>
  <c r="AC11" i="41" s="1"/>
  <c r="Q11" i="41"/>
  <c r="AB11" i="41" s="1"/>
  <c r="N11" i="41"/>
  <c r="AA11" i="41" s="1"/>
  <c r="K11" i="41"/>
  <c r="Z11" i="41" s="1"/>
  <c r="H11" i="41"/>
  <c r="Y11" i="41" s="1"/>
  <c r="E11" i="41"/>
  <c r="X11" i="41" s="1"/>
  <c r="AC10" i="41"/>
  <c r="X10" i="41"/>
  <c r="U10" i="41"/>
  <c r="T10" i="41"/>
  <c r="Q10" i="41"/>
  <c r="AB10" i="41" s="1"/>
  <c r="N10" i="41"/>
  <c r="AA10" i="41" s="1"/>
  <c r="K10" i="41"/>
  <c r="Z10" i="41" s="1"/>
  <c r="H10" i="41"/>
  <c r="Y10" i="41" s="1"/>
  <c r="E10" i="41"/>
  <c r="Y9" i="41"/>
  <c r="U9" i="41"/>
  <c r="T9" i="41"/>
  <c r="AC9" i="41" s="1"/>
  <c r="Q9" i="41"/>
  <c r="AB9" i="41" s="1"/>
  <c r="N9" i="41"/>
  <c r="AA9" i="41" s="1"/>
  <c r="K9" i="41"/>
  <c r="Z9" i="41" s="1"/>
  <c r="H9" i="41"/>
  <c r="E9" i="41"/>
  <c r="X9" i="41" s="1"/>
  <c r="U215" i="40"/>
  <c r="T215" i="40"/>
  <c r="AC215" i="40" s="1"/>
  <c r="AB215" i="40"/>
  <c r="AA215" i="40"/>
  <c r="Z215" i="40"/>
  <c r="Y215" i="40"/>
  <c r="X215" i="40"/>
  <c r="X214" i="40"/>
  <c r="U214" i="40"/>
  <c r="T214" i="40"/>
  <c r="AC214" i="40" s="1"/>
  <c r="AB214" i="40"/>
  <c r="AA214" i="40"/>
  <c r="Z214" i="40"/>
  <c r="Y214" i="40"/>
  <c r="Y213" i="40"/>
  <c r="U213" i="40"/>
  <c r="T213" i="40"/>
  <c r="AC213" i="40" s="1"/>
  <c r="AB213" i="40"/>
  <c r="AA213" i="40"/>
  <c r="Z213" i="40"/>
  <c r="X213" i="40"/>
  <c r="Z212" i="40"/>
  <c r="U212" i="40"/>
  <c r="T212" i="40"/>
  <c r="AC212" i="40" s="1"/>
  <c r="AB212" i="40"/>
  <c r="AA212" i="40"/>
  <c r="Y212" i="40"/>
  <c r="X212" i="40"/>
  <c r="U211" i="40"/>
  <c r="T211" i="40"/>
  <c r="AC211" i="40" s="1"/>
  <c r="AB211" i="40"/>
  <c r="AA211" i="40"/>
  <c r="Z211" i="40"/>
  <c r="Y211" i="40"/>
  <c r="X211" i="40"/>
  <c r="X210" i="40"/>
  <c r="U210" i="40"/>
  <c r="T210" i="40"/>
  <c r="AC210" i="40" s="1"/>
  <c r="AB210" i="40"/>
  <c r="AA210" i="40"/>
  <c r="Z210" i="40"/>
  <c r="Y210" i="40"/>
  <c r="U209" i="40"/>
  <c r="T209" i="40"/>
  <c r="AC209" i="40" s="1"/>
  <c r="AB209" i="40"/>
  <c r="AA209" i="40"/>
  <c r="Z209" i="40"/>
  <c r="Y209" i="40"/>
  <c r="X209" i="40"/>
  <c r="Z208" i="40"/>
  <c r="U208" i="40"/>
  <c r="T208" i="40"/>
  <c r="AC208" i="40" s="1"/>
  <c r="AB208" i="40"/>
  <c r="AA208" i="40"/>
  <c r="Y208" i="40"/>
  <c r="X208" i="40"/>
  <c r="U207" i="40"/>
  <c r="T207" i="40"/>
  <c r="AC207" i="40" s="1"/>
  <c r="AB207" i="40"/>
  <c r="AA207" i="40"/>
  <c r="Z207" i="40"/>
  <c r="Y207" i="40"/>
  <c r="X207" i="40"/>
  <c r="X206" i="40"/>
  <c r="U206" i="40"/>
  <c r="T206" i="40"/>
  <c r="AC206" i="40" s="1"/>
  <c r="AB206" i="40"/>
  <c r="AA206" i="40"/>
  <c r="Z206" i="40"/>
  <c r="Y206" i="40"/>
  <c r="Y205" i="40"/>
  <c r="U205" i="40"/>
  <c r="T205" i="40"/>
  <c r="AC205" i="40" s="1"/>
  <c r="AB205" i="40"/>
  <c r="AA205" i="40"/>
  <c r="Z205" i="40"/>
  <c r="X205" i="40"/>
  <c r="U204" i="40"/>
  <c r="T204" i="40"/>
  <c r="AC204" i="40" s="1"/>
  <c r="AB204" i="40"/>
  <c r="AA204" i="40"/>
  <c r="Z204" i="40"/>
  <c r="Y204" i="40"/>
  <c r="X204" i="40"/>
  <c r="U203" i="40"/>
  <c r="T203" i="40"/>
  <c r="AC203" i="40" s="1"/>
  <c r="AB203" i="40"/>
  <c r="AA203" i="40"/>
  <c r="Z203" i="40"/>
  <c r="Y203" i="40"/>
  <c r="X203" i="40"/>
  <c r="X202" i="40"/>
  <c r="U202" i="40"/>
  <c r="T202" i="40"/>
  <c r="AC202" i="40" s="1"/>
  <c r="AB202" i="40"/>
  <c r="AA202" i="40"/>
  <c r="Z202" i="40"/>
  <c r="Y202" i="40"/>
  <c r="AC201" i="40"/>
  <c r="U201" i="40"/>
  <c r="T201" i="40"/>
  <c r="AB201" i="40"/>
  <c r="AA201" i="40"/>
  <c r="Z201" i="40"/>
  <c r="Y201" i="40"/>
  <c r="X201" i="40"/>
  <c r="U200" i="40"/>
  <c r="T200" i="40"/>
  <c r="AC200" i="40" s="1"/>
  <c r="AB200" i="40"/>
  <c r="AA200" i="40"/>
  <c r="Z200" i="40"/>
  <c r="Y200" i="40"/>
  <c r="X200" i="40"/>
  <c r="U199" i="40"/>
  <c r="T199" i="40"/>
  <c r="AC199" i="40" s="1"/>
  <c r="AB199" i="40"/>
  <c r="AA199" i="40"/>
  <c r="Z199" i="40"/>
  <c r="Y199" i="40"/>
  <c r="X199" i="40"/>
  <c r="X198" i="40"/>
  <c r="U198" i="40"/>
  <c r="T198" i="40"/>
  <c r="AC198" i="40" s="1"/>
  <c r="AB198" i="40"/>
  <c r="AA198" i="40"/>
  <c r="Z198" i="40"/>
  <c r="Y198" i="40"/>
  <c r="Y197" i="40"/>
  <c r="U197" i="40"/>
  <c r="T197" i="40"/>
  <c r="AC197" i="40" s="1"/>
  <c r="AB197" i="40"/>
  <c r="AA197" i="40"/>
  <c r="Z197" i="40"/>
  <c r="X197" i="40"/>
  <c r="U196" i="40"/>
  <c r="T196" i="40"/>
  <c r="AC196" i="40" s="1"/>
  <c r="AB196" i="40"/>
  <c r="AA196" i="40"/>
  <c r="Z196" i="40"/>
  <c r="Y196" i="40"/>
  <c r="X196" i="40"/>
  <c r="U195" i="40"/>
  <c r="T195" i="40"/>
  <c r="AC195" i="40" s="1"/>
  <c r="AB195" i="40"/>
  <c r="AA195" i="40"/>
  <c r="Z195" i="40"/>
  <c r="Y195" i="40"/>
  <c r="X195" i="40"/>
  <c r="X194" i="40"/>
  <c r="U194" i="40"/>
  <c r="T194" i="40"/>
  <c r="AC194" i="40" s="1"/>
  <c r="AB194" i="40"/>
  <c r="AA194" i="40"/>
  <c r="Z194" i="40"/>
  <c r="Y194" i="40"/>
  <c r="U193" i="40"/>
  <c r="T193" i="40"/>
  <c r="AC193" i="40" s="1"/>
  <c r="AB193" i="40"/>
  <c r="AA193" i="40"/>
  <c r="Z193" i="40"/>
  <c r="Y193" i="40"/>
  <c r="X193" i="40"/>
  <c r="U192" i="40"/>
  <c r="T192" i="40"/>
  <c r="AC192" i="40" s="1"/>
  <c r="AB192" i="40"/>
  <c r="AA192" i="40"/>
  <c r="Z192" i="40"/>
  <c r="Y192" i="40"/>
  <c r="X192" i="40"/>
  <c r="U191" i="40"/>
  <c r="T191" i="40"/>
  <c r="AC191" i="40" s="1"/>
  <c r="AB191" i="40"/>
  <c r="AA191" i="40"/>
  <c r="Z191" i="40"/>
  <c r="Y191" i="40"/>
  <c r="X191" i="40"/>
  <c r="U190" i="40"/>
  <c r="T190" i="40"/>
  <c r="AC190" i="40" s="1"/>
  <c r="AB190" i="40"/>
  <c r="AA190" i="40"/>
  <c r="Z190" i="40"/>
  <c r="Y190" i="40"/>
  <c r="X190" i="40"/>
  <c r="U189" i="40"/>
  <c r="T189" i="40"/>
  <c r="AC189" i="40" s="1"/>
  <c r="AB189" i="40"/>
  <c r="AA189" i="40"/>
  <c r="Z189" i="40"/>
  <c r="Y189" i="40"/>
  <c r="X189" i="40"/>
  <c r="Z188" i="40"/>
  <c r="U188" i="40"/>
  <c r="T188" i="40"/>
  <c r="AC188" i="40" s="1"/>
  <c r="AB188" i="40"/>
  <c r="AA188" i="40"/>
  <c r="Y188" i="40"/>
  <c r="X188" i="40"/>
  <c r="U187" i="40"/>
  <c r="T187" i="40"/>
  <c r="AC187" i="40" s="1"/>
  <c r="AB187" i="40"/>
  <c r="AA187" i="40"/>
  <c r="Z187" i="40"/>
  <c r="Y187" i="40"/>
  <c r="X187" i="40"/>
  <c r="X186" i="40"/>
  <c r="U186" i="40"/>
  <c r="T186" i="40"/>
  <c r="AC186" i="40" s="1"/>
  <c r="AB186" i="40"/>
  <c r="AA186" i="40"/>
  <c r="Z186" i="40"/>
  <c r="Y186" i="40"/>
  <c r="U185" i="40"/>
  <c r="T185" i="40"/>
  <c r="AC185" i="40" s="1"/>
  <c r="AB185" i="40"/>
  <c r="AA185" i="40"/>
  <c r="Z185" i="40"/>
  <c r="Y185" i="40"/>
  <c r="X185" i="40"/>
  <c r="U184" i="40"/>
  <c r="T184" i="40"/>
  <c r="AC184" i="40" s="1"/>
  <c r="AB184" i="40"/>
  <c r="AA184" i="40"/>
  <c r="Z184" i="40"/>
  <c r="Y184" i="40"/>
  <c r="X184" i="40"/>
  <c r="U183" i="40"/>
  <c r="T183" i="40"/>
  <c r="AC183" i="40" s="1"/>
  <c r="AB183" i="40"/>
  <c r="AA183" i="40"/>
  <c r="Z183" i="40"/>
  <c r="Y183" i="40"/>
  <c r="X183" i="40"/>
  <c r="X182" i="40"/>
  <c r="U182" i="40"/>
  <c r="T182" i="40"/>
  <c r="AC182" i="40" s="1"/>
  <c r="AB182" i="40"/>
  <c r="AA182" i="40"/>
  <c r="Z182" i="40"/>
  <c r="Y182" i="40"/>
  <c r="Y181" i="40"/>
  <c r="U181" i="40"/>
  <c r="T181" i="40"/>
  <c r="AC181" i="40" s="1"/>
  <c r="AB181" i="40"/>
  <c r="AA181" i="40"/>
  <c r="Z181" i="40"/>
  <c r="X181" i="40"/>
  <c r="Z180" i="40"/>
  <c r="U180" i="40"/>
  <c r="T180" i="40"/>
  <c r="AC180" i="40" s="1"/>
  <c r="AB180" i="40"/>
  <c r="AA180" i="40"/>
  <c r="Y180" i="40"/>
  <c r="X180" i="40"/>
  <c r="U179" i="40"/>
  <c r="T179" i="40"/>
  <c r="AC179" i="40" s="1"/>
  <c r="AB179" i="40"/>
  <c r="AA179" i="40"/>
  <c r="Z179" i="40"/>
  <c r="Y179" i="40"/>
  <c r="X179" i="40"/>
  <c r="X178" i="40"/>
  <c r="U178" i="40"/>
  <c r="T178" i="40"/>
  <c r="AC178" i="40" s="1"/>
  <c r="AB178" i="40"/>
  <c r="AA178" i="40"/>
  <c r="Z178" i="40"/>
  <c r="Y178" i="40"/>
  <c r="AC177" i="40"/>
  <c r="U177" i="40"/>
  <c r="T177" i="40"/>
  <c r="AB177" i="40"/>
  <c r="AA177" i="40"/>
  <c r="Z177" i="40"/>
  <c r="Y177" i="40"/>
  <c r="X177" i="40"/>
  <c r="Z176" i="40"/>
  <c r="U176" i="40"/>
  <c r="T176" i="40"/>
  <c r="AC176" i="40" s="1"/>
  <c r="AB176" i="40"/>
  <c r="AA176" i="40"/>
  <c r="Y176" i="40"/>
  <c r="X176" i="40"/>
  <c r="U175" i="40"/>
  <c r="T175" i="40"/>
  <c r="AC175" i="40" s="1"/>
  <c r="AB175" i="40"/>
  <c r="AA175" i="40"/>
  <c r="Z175" i="40"/>
  <c r="Y175" i="40"/>
  <c r="X175" i="40"/>
  <c r="X174" i="40"/>
  <c r="U174" i="40"/>
  <c r="T174" i="40"/>
  <c r="AC174" i="40" s="1"/>
  <c r="AB174" i="40"/>
  <c r="AA174" i="40"/>
  <c r="Z174" i="40"/>
  <c r="Y174" i="40"/>
  <c r="Y173" i="40"/>
  <c r="U173" i="40"/>
  <c r="T173" i="40"/>
  <c r="AC173" i="40" s="1"/>
  <c r="AB173" i="40"/>
  <c r="AA173" i="40"/>
  <c r="Z173" i="40"/>
  <c r="X173" i="40"/>
  <c r="U172" i="40"/>
  <c r="T172" i="40"/>
  <c r="AC172" i="40" s="1"/>
  <c r="AB172" i="40"/>
  <c r="AA172" i="40"/>
  <c r="Z172" i="40"/>
  <c r="Y172" i="40"/>
  <c r="X172" i="40"/>
  <c r="U171" i="40"/>
  <c r="T171" i="40"/>
  <c r="AC171" i="40" s="1"/>
  <c r="AB171" i="40"/>
  <c r="AA171" i="40"/>
  <c r="Z171" i="40"/>
  <c r="Y171" i="40"/>
  <c r="X171" i="40"/>
  <c r="Z170" i="40"/>
  <c r="U170" i="40"/>
  <c r="T170" i="40"/>
  <c r="AC170" i="40" s="1"/>
  <c r="AB170" i="40"/>
  <c r="AA170" i="40"/>
  <c r="Y170" i="40"/>
  <c r="X170" i="40"/>
  <c r="U169" i="40"/>
  <c r="T169" i="40"/>
  <c r="AC169" i="40" s="1"/>
  <c r="AB169" i="40"/>
  <c r="AA169" i="40"/>
  <c r="Z169" i="40"/>
  <c r="Y169" i="40"/>
  <c r="X169" i="40"/>
  <c r="U168" i="40"/>
  <c r="T168" i="40"/>
  <c r="AC168" i="40" s="1"/>
  <c r="AB168" i="40"/>
  <c r="AA168" i="40"/>
  <c r="Z168" i="40"/>
  <c r="Y168" i="40"/>
  <c r="X168" i="40"/>
  <c r="U167" i="40"/>
  <c r="T167" i="40"/>
  <c r="AC167" i="40" s="1"/>
  <c r="AB167" i="40"/>
  <c r="AA167" i="40"/>
  <c r="Z167" i="40"/>
  <c r="Y167" i="40"/>
  <c r="X167" i="40"/>
  <c r="Z166" i="40"/>
  <c r="U166" i="40"/>
  <c r="T166" i="40"/>
  <c r="AC166" i="40" s="1"/>
  <c r="AB166" i="40"/>
  <c r="AA166" i="40"/>
  <c r="Y166" i="40"/>
  <c r="X166" i="40"/>
  <c r="U165" i="40"/>
  <c r="T165" i="40"/>
  <c r="AC165" i="40" s="1"/>
  <c r="AB165" i="40"/>
  <c r="AA165" i="40"/>
  <c r="Z165" i="40"/>
  <c r="Y165" i="40"/>
  <c r="X165" i="40"/>
  <c r="U164" i="40"/>
  <c r="T164" i="40"/>
  <c r="AC164" i="40" s="1"/>
  <c r="AB164" i="40"/>
  <c r="AA164" i="40"/>
  <c r="Z164" i="40"/>
  <c r="Y164" i="40"/>
  <c r="X164" i="40"/>
  <c r="AA163" i="40"/>
  <c r="Y163" i="40"/>
  <c r="U163" i="40"/>
  <c r="T163" i="40"/>
  <c r="AC163" i="40" s="1"/>
  <c r="AB163" i="40"/>
  <c r="Z163" i="40"/>
  <c r="X163" i="40"/>
  <c r="Z162" i="40"/>
  <c r="U162" i="40"/>
  <c r="T162" i="40"/>
  <c r="AC162" i="40" s="1"/>
  <c r="AB162" i="40"/>
  <c r="AA162" i="40"/>
  <c r="Y162" i="40"/>
  <c r="X162" i="40"/>
  <c r="U161" i="40"/>
  <c r="T161" i="40"/>
  <c r="AC161" i="40" s="1"/>
  <c r="AB161" i="40"/>
  <c r="AA161" i="40"/>
  <c r="Z161" i="40"/>
  <c r="Y161" i="40"/>
  <c r="X161" i="40"/>
  <c r="U160" i="40"/>
  <c r="T160" i="40"/>
  <c r="AC160" i="40" s="1"/>
  <c r="AB160" i="40"/>
  <c r="AA160" i="40"/>
  <c r="Z160" i="40"/>
  <c r="Y160" i="40"/>
  <c r="X160" i="40"/>
  <c r="U159" i="40"/>
  <c r="T159" i="40"/>
  <c r="AC159" i="40" s="1"/>
  <c r="AB159" i="40"/>
  <c r="AA159" i="40"/>
  <c r="Z159" i="40"/>
  <c r="Y159" i="40"/>
  <c r="X159" i="40"/>
  <c r="Z158" i="40"/>
  <c r="U158" i="40"/>
  <c r="T158" i="40"/>
  <c r="AC158" i="40" s="1"/>
  <c r="AB158" i="40"/>
  <c r="AA158" i="40"/>
  <c r="Y158" i="40"/>
  <c r="X158" i="40"/>
  <c r="Y157" i="40"/>
  <c r="U157" i="40"/>
  <c r="T157" i="40"/>
  <c r="AC157" i="40" s="1"/>
  <c r="AB157" i="40"/>
  <c r="AA157" i="40"/>
  <c r="Z157" i="40"/>
  <c r="X157" i="40"/>
  <c r="Z156" i="40"/>
  <c r="U156" i="40"/>
  <c r="T156" i="40"/>
  <c r="AC156" i="40" s="1"/>
  <c r="AB156" i="40"/>
  <c r="AA156" i="40"/>
  <c r="Y156" i="40"/>
  <c r="X156" i="40"/>
  <c r="AA155" i="40"/>
  <c r="Y155" i="40"/>
  <c r="U155" i="40"/>
  <c r="T155" i="40"/>
  <c r="AC155" i="40" s="1"/>
  <c r="AB155" i="40"/>
  <c r="Z155" i="40"/>
  <c r="X155" i="40"/>
  <c r="U154" i="40"/>
  <c r="T154" i="40"/>
  <c r="AC154" i="40" s="1"/>
  <c r="AB154" i="40"/>
  <c r="AA154" i="40"/>
  <c r="Z154" i="40"/>
  <c r="Y154" i="40"/>
  <c r="X154" i="40"/>
  <c r="U153" i="40"/>
  <c r="T153" i="40"/>
  <c r="AC153" i="40" s="1"/>
  <c r="AB153" i="40"/>
  <c r="AA153" i="40"/>
  <c r="Z153" i="40"/>
  <c r="Y153" i="40"/>
  <c r="X153" i="40"/>
  <c r="Z152" i="40"/>
  <c r="U152" i="40"/>
  <c r="T152" i="40"/>
  <c r="AC152" i="40" s="1"/>
  <c r="AB152" i="40"/>
  <c r="AA152" i="40"/>
  <c r="Y152" i="40"/>
  <c r="X152" i="40"/>
  <c r="U151" i="40"/>
  <c r="T151" i="40"/>
  <c r="AC151" i="40" s="1"/>
  <c r="AB151" i="40"/>
  <c r="AA151" i="40"/>
  <c r="Z151" i="40"/>
  <c r="Y151" i="40"/>
  <c r="X151" i="40"/>
  <c r="AB150" i="40"/>
  <c r="U150" i="40"/>
  <c r="T150" i="40"/>
  <c r="AC150" i="40" s="1"/>
  <c r="AA150" i="40"/>
  <c r="Z150" i="40"/>
  <c r="Y150" i="40"/>
  <c r="X150" i="40"/>
  <c r="Y149" i="40"/>
  <c r="U149" i="40"/>
  <c r="T149" i="40"/>
  <c r="AC149" i="40" s="1"/>
  <c r="AB149" i="40"/>
  <c r="AA149" i="40"/>
  <c r="Z149" i="40"/>
  <c r="X149" i="40"/>
  <c r="AB148" i="40"/>
  <c r="U148" i="40"/>
  <c r="T148" i="40"/>
  <c r="AC148" i="40" s="1"/>
  <c r="AA148" i="40"/>
  <c r="Z148" i="40"/>
  <c r="Y148" i="40"/>
  <c r="X148" i="40"/>
  <c r="Y147" i="40"/>
  <c r="U147" i="40"/>
  <c r="T147" i="40"/>
  <c r="AC147" i="40" s="1"/>
  <c r="AB147" i="40"/>
  <c r="AA147" i="40"/>
  <c r="Z147" i="40"/>
  <c r="X147" i="40"/>
  <c r="Z146" i="40"/>
  <c r="U146" i="40"/>
  <c r="T146" i="40"/>
  <c r="AC146" i="40" s="1"/>
  <c r="AB146" i="40"/>
  <c r="AA146" i="40"/>
  <c r="Y146" i="40"/>
  <c r="X146" i="40"/>
  <c r="U145" i="40"/>
  <c r="T145" i="40"/>
  <c r="AC145" i="40" s="1"/>
  <c r="AB145" i="40"/>
  <c r="AA145" i="40"/>
  <c r="Z145" i="40"/>
  <c r="Y145" i="40"/>
  <c r="X145" i="40"/>
  <c r="U144" i="40"/>
  <c r="T144" i="40"/>
  <c r="AC144" i="40" s="1"/>
  <c r="AB144" i="40"/>
  <c r="AA144" i="40"/>
  <c r="Z144" i="40"/>
  <c r="Y144" i="40"/>
  <c r="X144" i="40"/>
  <c r="U143" i="40"/>
  <c r="T143" i="40"/>
  <c r="AC143" i="40" s="1"/>
  <c r="AB143" i="40"/>
  <c r="AA143" i="40"/>
  <c r="Z143" i="40"/>
  <c r="Y143" i="40"/>
  <c r="X143" i="40"/>
  <c r="Z142" i="40"/>
  <c r="U142" i="40"/>
  <c r="T142" i="40"/>
  <c r="AC142" i="40" s="1"/>
  <c r="AB142" i="40"/>
  <c r="AA142" i="40"/>
  <c r="Y142" i="40"/>
  <c r="X142" i="40"/>
  <c r="Y141" i="40"/>
  <c r="U141" i="40"/>
  <c r="T141" i="40"/>
  <c r="AC141" i="40" s="1"/>
  <c r="AB141" i="40"/>
  <c r="AA141" i="40"/>
  <c r="Z141" i="40"/>
  <c r="X141" i="40"/>
  <c r="U140" i="40"/>
  <c r="T140" i="40"/>
  <c r="AC140" i="40" s="1"/>
  <c r="AB140" i="40"/>
  <c r="AA140" i="40"/>
  <c r="Z140" i="40"/>
  <c r="Y140" i="40"/>
  <c r="X140" i="40"/>
  <c r="Y139" i="40"/>
  <c r="U139" i="40"/>
  <c r="T139" i="40"/>
  <c r="AC139" i="40" s="1"/>
  <c r="AB139" i="40"/>
  <c r="AA139" i="40"/>
  <c r="Z139" i="40"/>
  <c r="X139" i="40"/>
  <c r="U138" i="40"/>
  <c r="T138" i="40"/>
  <c r="AC138" i="40" s="1"/>
  <c r="AB138" i="40"/>
  <c r="AA138" i="40"/>
  <c r="Z138" i="40"/>
  <c r="Y138" i="40"/>
  <c r="X138" i="40"/>
  <c r="U137" i="40"/>
  <c r="T137" i="40"/>
  <c r="AC137" i="40" s="1"/>
  <c r="AB137" i="40"/>
  <c r="AA137" i="40"/>
  <c r="Z137" i="40"/>
  <c r="Y137" i="40"/>
  <c r="X137" i="40"/>
  <c r="U136" i="40"/>
  <c r="T136" i="40"/>
  <c r="AC136" i="40" s="1"/>
  <c r="AB136" i="40"/>
  <c r="AA136" i="40"/>
  <c r="Z136" i="40"/>
  <c r="Y136" i="40"/>
  <c r="X136" i="40"/>
  <c r="U135" i="40"/>
  <c r="T135" i="40"/>
  <c r="AC135" i="40" s="1"/>
  <c r="AB135" i="40"/>
  <c r="AA135" i="40"/>
  <c r="Z135" i="40"/>
  <c r="Y135" i="40"/>
  <c r="X135" i="40"/>
  <c r="U134" i="40"/>
  <c r="T134" i="40"/>
  <c r="AC134" i="40" s="1"/>
  <c r="AB134" i="40"/>
  <c r="AA134" i="40"/>
  <c r="Z134" i="40"/>
  <c r="Y134" i="40"/>
  <c r="X134" i="40"/>
  <c r="AA133" i="40"/>
  <c r="Y133" i="40"/>
  <c r="U133" i="40"/>
  <c r="T133" i="40"/>
  <c r="AC133" i="40" s="1"/>
  <c r="AB133" i="40"/>
  <c r="Z133" i="40"/>
  <c r="X133" i="40"/>
  <c r="AB132" i="40"/>
  <c r="U132" i="40"/>
  <c r="T132" i="40"/>
  <c r="AC132" i="40" s="1"/>
  <c r="AA132" i="40"/>
  <c r="Z132" i="40"/>
  <c r="Y132" i="40"/>
  <c r="X132" i="40"/>
  <c r="Y131" i="40"/>
  <c r="U131" i="40"/>
  <c r="T131" i="40"/>
  <c r="AC131" i="40" s="1"/>
  <c r="AB131" i="40"/>
  <c r="AA131" i="40"/>
  <c r="Z131" i="40"/>
  <c r="X131" i="40"/>
  <c r="Z130" i="40"/>
  <c r="U130" i="40"/>
  <c r="T130" i="40"/>
  <c r="AC130" i="40" s="1"/>
  <c r="AB130" i="40"/>
  <c r="AA130" i="40"/>
  <c r="Y130" i="40"/>
  <c r="X130" i="40"/>
  <c r="U129" i="40"/>
  <c r="T129" i="40"/>
  <c r="AC129" i="40" s="1"/>
  <c r="AB129" i="40"/>
  <c r="AA129" i="40"/>
  <c r="Z129" i="40"/>
  <c r="Y129" i="40"/>
  <c r="X129" i="40"/>
  <c r="U128" i="40"/>
  <c r="T128" i="40"/>
  <c r="AC128" i="40" s="1"/>
  <c r="AB128" i="40"/>
  <c r="AA128" i="40"/>
  <c r="Z128" i="40"/>
  <c r="Y128" i="40"/>
  <c r="X128" i="40"/>
  <c r="U127" i="40"/>
  <c r="T127" i="40"/>
  <c r="AC127" i="40" s="1"/>
  <c r="AB127" i="40"/>
  <c r="AA127" i="40"/>
  <c r="Z127" i="40"/>
  <c r="Y127" i="40"/>
  <c r="X127" i="40"/>
  <c r="Z126" i="40"/>
  <c r="U126" i="40"/>
  <c r="T126" i="40"/>
  <c r="AC126" i="40" s="1"/>
  <c r="AB126" i="40"/>
  <c r="AA126" i="40"/>
  <c r="Y126" i="40"/>
  <c r="X126" i="40"/>
  <c r="Y125" i="40"/>
  <c r="U125" i="40"/>
  <c r="T125" i="40"/>
  <c r="AC125" i="40" s="1"/>
  <c r="AB125" i="40"/>
  <c r="AA125" i="40"/>
  <c r="Z125" i="40"/>
  <c r="X125" i="40"/>
  <c r="AB124" i="40"/>
  <c r="U124" i="40"/>
  <c r="T124" i="40"/>
  <c r="AC124" i="40" s="1"/>
  <c r="AA124" i="40"/>
  <c r="Z124" i="40"/>
  <c r="Y124" i="40"/>
  <c r="X124" i="40"/>
  <c r="AA123" i="40"/>
  <c r="Y123" i="40"/>
  <c r="U123" i="40"/>
  <c r="T123" i="40"/>
  <c r="AC123" i="40" s="1"/>
  <c r="AB123" i="40"/>
  <c r="Z123" i="40"/>
  <c r="X123" i="40"/>
  <c r="U122" i="40"/>
  <c r="T122" i="40"/>
  <c r="AC122" i="40" s="1"/>
  <c r="AB122" i="40"/>
  <c r="AA122" i="40"/>
  <c r="Z122" i="40"/>
  <c r="Y122" i="40"/>
  <c r="X122" i="40"/>
  <c r="U121" i="40"/>
  <c r="T121" i="40"/>
  <c r="AC121" i="40" s="1"/>
  <c r="AB121" i="40"/>
  <c r="AA121" i="40"/>
  <c r="Z121" i="40"/>
  <c r="Y121" i="40"/>
  <c r="X121" i="40"/>
  <c r="Z120" i="40"/>
  <c r="U120" i="40"/>
  <c r="T120" i="40"/>
  <c r="AC120" i="40" s="1"/>
  <c r="AB120" i="40"/>
  <c r="AA120" i="40"/>
  <c r="Y120" i="40"/>
  <c r="X120" i="40"/>
  <c r="U119" i="40"/>
  <c r="T119" i="40"/>
  <c r="AC119" i="40" s="1"/>
  <c r="AB119" i="40"/>
  <c r="AA119" i="40"/>
  <c r="Z119" i="40"/>
  <c r="Y119" i="40"/>
  <c r="X119" i="40"/>
  <c r="Z118" i="40"/>
  <c r="U118" i="40"/>
  <c r="T118" i="40"/>
  <c r="AC118" i="40" s="1"/>
  <c r="AB118" i="40"/>
  <c r="AA118" i="40"/>
  <c r="Y118" i="40"/>
  <c r="X118" i="40"/>
  <c r="Y117" i="40"/>
  <c r="U117" i="40"/>
  <c r="T117" i="40"/>
  <c r="AC117" i="40" s="1"/>
  <c r="AB117" i="40"/>
  <c r="AA117" i="40"/>
  <c r="Z117" i="40"/>
  <c r="X117" i="40"/>
  <c r="U116" i="40"/>
  <c r="T116" i="40"/>
  <c r="AC116" i="40" s="1"/>
  <c r="AB116" i="40"/>
  <c r="AA116" i="40"/>
  <c r="Z116" i="40"/>
  <c r="Y116" i="40"/>
  <c r="X116" i="40"/>
  <c r="Y115" i="40"/>
  <c r="U115" i="40"/>
  <c r="T115" i="40"/>
  <c r="AC115" i="40" s="1"/>
  <c r="AB115" i="40"/>
  <c r="AA115" i="40"/>
  <c r="Z115" i="40"/>
  <c r="X115" i="40"/>
  <c r="Z114" i="40"/>
  <c r="U114" i="40"/>
  <c r="T114" i="40"/>
  <c r="AC114" i="40" s="1"/>
  <c r="AB114" i="40"/>
  <c r="AA114" i="40"/>
  <c r="Y114" i="40"/>
  <c r="X114" i="40"/>
  <c r="U113" i="40"/>
  <c r="T113" i="40"/>
  <c r="AC113" i="40" s="1"/>
  <c r="AB113" i="40"/>
  <c r="AA113" i="40"/>
  <c r="Z113" i="40"/>
  <c r="Y113" i="40"/>
  <c r="X113" i="40"/>
  <c r="Y112" i="40"/>
  <c r="U112" i="40"/>
  <c r="T112" i="40"/>
  <c r="AC112" i="40" s="1"/>
  <c r="AB112" i="40"/>
  <c r="AA112" i="40"/>
  <c r="Z112" i="40"/>
  <c r="X112" i="40"/>
  <c r="Y111" i="40"/>
  <c r="U111" i="40"/>
  <c r="T111" i="40"/>
  <c r="AC111" i="40" s="1"/>
  <c r="AB111" i="40"/>
  <c r="AA111" i="40"/>
  <c r="Z111" i="40"/>
  <c r="X111" i="40"/>
  <c r="U110" i="40"/>
  <c r="T110" i="40"/>
  <c r="AC110" i="40" s="1"/>
  <c r="AB110" i="40"/>
  <c r="AA110" i="40"/>
  <c r="Z110" i="40"/>
  <c r="Y110" i="40"/>
  <c r="X110" i="40"/>
  <c r="U109" i="40"/>
  <c r="T109" i="40"/>
  <c r="AC109" i="40" s="1"/>
  <c r="AB109" i="40"/>
  <c r="AA109" i="40"/>
  <c r="Z109" i="40"/>
  <c r="Y109" i="40"/>
  <c r="X109" i="40"/>
  <c r="AA108" i="40"/>
  <c r="Y108" i="40"/>
  <c r="U108" i="40"/>
  <c r="T108" i="40"/>
  <c r="AC108" i="40" s="1"/>
  <c r="AB108" i="40"/>
  <c r="Z108" i="40"/>
  <c r="X108" i="40"/>
  <c r="Z107" i="40"/>
  <c r="U107" i="40"/>
  <c r="T107" i="40"/>
  <c r="AC107" i="40" s="1"/>
  <c r="AB107" i="40"/>
  <c r="AA107" i="40"/>
  <c r="Y107" i="40"/>
  <c r="X107" i="40"/>
  <c r="AA106" i="40"/>
  <c r="Z106" i="40"/>
  <c r="U106" i="40"/>
  <c r="T106" i="40"/>
  <c r="AC106" i="40" s="1"/>
  <c r="AB106" i="40"/>
  <c r="Y106" i="40"/>
  <c r="X106" i="40"/>
  <c r="Z105" i="40"/>
  <c r="U105" i="40"/>
  <c r="T105" i="40"/>
  <c r="AC105" i="40" s="1"/>
  <c r="AB105" i="40"/>
  <c r="AA105" i="40"/>
  <c r="Y105" i="40"/>
  <c r="X105" i="40"/>
  <c r="AB104" i="40"/>
  <c r="U104" i="40"/>
  <c r="T104" i="40"/>
  <c r="AC104" i="40" s="1"/>
  <c r="AA104" i="40"/>
  <c r="Z104" i="40"/>
  <c r="Y104" i="40"/>
  <c r="X104" i="40"/>
  <c r="Z103" i="40"/>
  <c r="U103" i="40"/>
  <c r="T103" i="40"/>
  <c r="AC103" i="40" s="1"/>
  <c r="AB103" i="40"/>
  <c r="AA103" i="40"/>
  <c r="Y103" i="40"/>
  <c r="X103" i="40"/>
  <c r="AA102" i="40"/>
  <c r="Z102" i="40"/>
  <c r="U102" i="40"/>
  <c r="T102" i="40"/>
  <c r="AC102" i="40" s="1"/>
  <c r="AB102" i="40"/>
  <c r="Y102" i="40"/>
  <c r="X102" i="40"/>
  <c r="Z101" i="40"/>
  <c r="U101" i="40"/>
  <c r="T101" i="40"/>
  <c r="AC101" i="40" s="1"/>
  <c r="AB101" i="40"/>
  <c r="AA101" i="40"/>
  <c r="Y101" i="40"/>
  <c r="X101" i="40"/>
  <c r="U100" i="40"/>
  <c r="T100" i="40"/>
  <c r="AC100" i="40" s="1"/>
  <c r="AB100" i="40"/>
  <c r="AA100" i="40"/>
  <c r="Z100" i="40"/>
  <c r="Y100" i="40"/>
  <c r="X100" i="40"/>
  <c r="Z99" i="40"/>
  <c r="Y99" i="40"/>
  <c r="U99" i="40"/>
  <c r="T99" i="40"/>
  <c r="AC99" i="40" s="1"/>
  <c r="AB99" i="40"/>
  <c r="AA99" i="40"/>
  <c r="X99" i="40"/>
  <c r="AA98" i="40"/>
  <c r="Z98" i="40"/>
  <c r="Y98" i="40"/>
  <c r="U98" i="40"/>
  <c r="T98" i="40"/>
  <c r="AC98" i="40" s="1"/>
  <c r="AB98" i="40"/>
  <c r="X98" i="40"/>
  <c r="AB97" i="40"/>
  <c r="U97" i="40"/>
  <c r="T97" i="40"/>
  <c r="AC97" i="40" s="1"/>
  <c r="AA97" i="40"/>
  <c r="Z97" i="40"/>
  <c r="Y97" i="40"/>
  <c r="X97" i="40"/>
  <c r="Y96" i="40"/>
  <c r="U96" i="40"/>
  <c r="T96" i="40"/>
  <c r="AC96" i="40" s="1"/>
  <c r="AB96" i="40"/>
  <c r="AA96" i="40"/>
  <c r="Z96" i="40"/>
  <c r="X96" i="40"/>
  <c r="Z95" i="40"/>
  <c r="U95" i="40"/>
  <c r="T95" i="40"/>
  <c r="AC95" i="40" s="1"/>
  <c r="AB95" i="40"/>
  <c r="AA95" i="40"/>
  <c r="Y95" i="40"/>
  <c r="X95" i="40"/>
  <c r="AA94" i="40"/>
  <c r="Z94" i="40"/>
  <c r="U94" i="40"/>
  <c r="T94" i="40"/>
  <c r="AC94" i="40" s="1"/>
  <c r="AB94" i="40"/>
  <c r="Y94" i="40"/>
  <c r="X94" i="40"/>
  <c r="X93" i="40"/>
  <c r="U93" i="40"/>
  <c r="T93" i="40"/>
  <c r="AC93" i="40" s="1"/>
  <c r="AB93" i="40"/>
  <c r="AA93" i="40"/>
  <c r="Z93" i="40"/>
  <c r="Y93" i="40"/>
  <c r="X92" i="40"/>
  <c r="U92" i="40"/>
  <c r="T92" i="40"/>
  <c r="AC92" i="40" s="1"/>
  <c r="AB92" i="40"/>
  <c r="AA92" i="40"/>
  <c r="Z92" i="40"/>
  <c r="Y92" i="40"/>
  <c r="AB91" i="40"/>
  <c r="Z91" i="40"/>
  <c r="X91" i="40"/>
  <c r="U91" i="40"/>
  <c r="T91" i="40"/>
  <c r="AC91" i="40" s="1"/>
  <c r="AA91" i="40"/>
  <c r="Y91" i="40"/>
  <c r="U90" i="40"/>
  <c r="T90" i="40"/>
  <c r="AC90" i="40" s="1"/>
  <c r="AB90" i="40"/>
  <c r="AA90" i="40"/>
  <c r="Z90" i="40"/>
  <c r="Y90" i="40"/>
  <c r="X90" i="40"/>
  <c r="U89" i="40"/>
  <c r="T89" i="40"/>
  <c r="AC89" i="40" s="1"/>
  <c r="AB89" i="40"/>
  <c r="AA89" i="40"/>
  <c r="Z89" i="40"/>
  <c r="Y89" i="40"/>
  <c r="X89" i="40"/>
  <c r="AB88" i="40"/>
  <c r="U88" i="40"/>
  <c r="T88" i="40"/>
  <c r="AC88" i="40" s="1"/>
  <c r="AA88" i="40"/>
  <c r="Z88" i="40"/>
  <c r="Y88" i="40"/>
  <c r="X88" i="40"/>
  <c r="Y87" i="40"/>
  <c r="U87" i="40"/>
  <c r="T87" i="40"/>
  <c r="AC87" i="40" s="1"/>
  <c r="AB87" i="40"/>
  <c r="AA87" i="40"/>
  <c r="Z87" i="40"/>
  <c r="X87" i="40"/>
  <c r="U86" i="40"/>
  <c r="T86" i="40"/>
  <c r="AC86" i="40" s="1"/>
  <c r="AB86" i="40"/>
  <c r="AA86" i="40"/>
  <c r="Z86" i="40"/>
  <c r="Y86" i="40"/>
  <c r="X86" i="40"/>
  <c r="U85" i="40"/>
  <c r="T85" i="40"/>
  <c r="AC85" i="40" s="1"/>
  <c r="AB85" i="40"/>
  <c r="AA85" i="40"/>
  <c r="Z85" i="40"/>
  <c r="Y85" i="40"/>
  <c r="X85" i="40"/>
  <c r="U84" i="40"/>
  <c r="T84" i="40"/>
  <c r="AC84" i="40" s="1"/>
  <c r="AB84" i="40"/>
  <c r="AA84" i="40"/>
  <c r="Z84" i="40"/>
  <c r="Y84" i="40"/>
  <c r="X84" i="40"/>
  <c r="Z83" i="40"/>
  <c r="U83" i="40"/>
  <c r="T83" i="40"/>
  <c r="AC83" i="40" s="1"/>
  <c r="AB83" i="40"/>
  <c r="AA83" i="40"/>
  <c r="Y83" i="40"/>
  <c r="X83" i="40"/>
  <c r="U82" i="40"/>
  <c r="T82" i="40"/>
  <c r="AC82" i="40" s="1"/>
  <c r="AB82" i="40"/>
  <c r="AA82" i="40"/>
  <c r="Z82" i="40"/>
  <c r="Y82" i="40"/>
  <c r="X82" i="40"/>
  <c r="X81" i="40"/>
  <c r="U81" i="40"/>
  <c r="T81" i="40"/>
  <c r="AC81" i="40" s="1"/>
  <c r="AB81" i="40"/>
  <c r="AA81" i="40"/>
  <c r="Z81" i="40"/>
  <c r="Y81" i="40"/>
  <c r="U80" i="40"/>
  <c r="T80" i="40"/>
  <c r="AC80" i="40" s="1"/>
  <c r="AB80" i="40"/>
  <c r="AA80" i="40"/>
  <c r="Z80" i="40"/>
  <c r="Y80" i="40"/>
  <c r="X80" i="40"/>
  <c r="Z79" i="40"/>
  <c r="Y79" i="40"/>
  <c r="U79" i="40"/>
  <c r="T79" i="40"/>
  <c r="AC79" i="40" s="1"/>
  <c r="AB79" i="40"/>
  <c r="AA79" i="40"/>
  <c r="X79" i="40"/>
  <c r="U78" i="40"/>
  <c r="T78" i="40"/>
  <c r="AC78" i="40" s="1"/>
  <c r="AB78" i="40"/>
  <c r="AA78" i="40"/>
  <c r="Z78" i="40"/>
  <c r="Y78" i="40"/>
  <c r="X78" i="40"/>
  <c r="U77" i="40"/>
  <c r="T77" i="40"/>
  <c r="AC77" i="40" s="1"/>
  <c r="AB77" i="40"/>
  <c r="AA77" i="40"/>
  <c r="Z77" i="40"/>
  <c r="Y77" i="40"/>
  <c r="X77" i="40"/>
  <c r="U76" i="40"/>
  <c r="T76" i="40"/>
  <c r="AC76" i="40" s="1"/>
  <c r="AB76" i="40"/>
  <c r="AA76" i="40"/>
  <c r="Z76" i="40"/>
  <c r="Y76" i="40"/>
  <c r="X76" i="40"/>
  <c r="Z75" i="40"/>
  <c r="U75" i="40"/>
  <c r="T75" i="40"/>
  <c r="AC75" i="40" s="1"/>
  <c r="AB75" i="40"/>
  <c r="AA75" i="40"/>
  <c r="Y75" i="40"/>
  <c r="X75" i="40"/>
  <c r="U74" i="40"/>
  <c r="T74" i="40"/>
  <c r="AC74" i="40" s="1"/>
  <c r="AB74" i="40"/>
  <c r="AA74" i="40"/>
  <c r="Z74" i="40"/>
  <c r="Y74" i="40"/>
  <c r="X74" i="40"/>
  <c r="Z73" i="40"/>
  <c r="X73" i="40"/>
  <c r="U73" i="40"/>
  <c r="T73" i="40"/>
  <c r="AC73" i="40" s="1"/>
  <c r="AB73" i="40"/>
  <c r="AA73" i="40"/>
  <c r="Y73" i="40"/>
  <c r="Y72" i="40"/>
  <c r="U72" i="40"/>
  <c r="T72" i="40"/>
  <c r="AC72" i="40" s="1"/>
  <c r="AB72" i="40"/>
  <c r="AA72" i="40"/>
  <c r="Z72" i="40"/>
  <c r="X72" i="40"/>
  <c r="U71" i="40"/>
  <c r="T71" i="40"/>
  <c r="AC71" i="40" s="1"/>
  <c r="AB71" i="40"/>
  <c r="AA71" i="40"/>
  <c r="Z71" i="40"/>
  <c r="Y71" i="40"/>
  <c r="X71" i="40"/>
  <c r="AA70" i="40"/>
  <c r="Y70" i="40"/>
  <c r="U70" i="40"/>
  <c r="T70" i="40"/>
  <c r="AC70" i="40" s="1"/>
  <c r="AB70" i="40"/>
  <c r="Z70" i="40"/>
  <c r="X70" i="40"/>
  <c r="U69" i="40"/>
  <c r="T69" i="40"/>
  <c r="AC69" i="40" s="1"/>
  <c r="AB69" i="40"/>
  <c r="AA69" i="40"/>
  <c r="Z69" i="40"/>
  <c r="Y69" i="40"/>
  <c r="X69" i="40"/>
  <c r="AB68" i="40"/>
  <c r="AA68" i="40"/>
  <c r="Y68" i="40"/>
  <c r="U68" i="40"/>
  <c r="T68" i="40"/>
  <c r="AC68" i="40" s="1"/>
  <c r="Z68" i="40"/>
  <c r="X68" i="40"/>
  <c r="Z67" i="40"/>
  <c r="U67" i="40"/>
  <c r="T67" i="40"/>
  <c r="AC67" i="40" s="1"/>
  <c r="AB67" i="40"/>
  <c r="AA67" i="40"/>
  <c r="Y67" i="40"/>
  <c r="X67" i="40"/>
  <c r="U66" i="40"/>
  <c r="T66" i="40"/>
  <c r="AC66" i="40" s="1"/>
  <c r="AB66" i="40"/>
  <c r="AA66" i="40"/>
  <c r="Z66" i="40"/>
  <c r="Y66" i="40"/>
  <c r="X66" i="40"/>
  <c r="AB65" i="40"/>
  <c r="Z65" i="40"/>
  <c r="X65" i="40"/>
  <c r="U65" i="40"/>
  <c r="T65" i="40"/>
  <c r="AC65" i="40" s="1"/>
  <c r="AA65" i="40"/>
  <c r="Y65" i="40"/>
  <c r="Y64" i="40"/>
  <c r="U64" i="40"/>
  <c r="T64" i="40"/>
  <c r="AC64" i="40" s="1"/>
  <c r="AB64" i="40"/>
  <c r="AA64" i="40"/>
  <c r="Z64" i="40"/>
  <c r="X64" i="40"/>
  <c r="U63" i="40"/>
  <c r="T63" i="40"/>
  <c r="AC63" i="40" s="1"/>
  <c r="AB63" i="40"/>
  <c r="AA63" i="40"/>
  <c r="Z63" i="40"/>
  <c r="Y63" i="40"/>
  <c r="X63" i="40"/>
  <c r="AA62" i="40"/>
  <c r="Y62" i="40"/>
  <c r="U62" i="40"/>
  <c r="T62" i="40"/>
  <c r="AC62" i="40" s="1"/>
  <c r="AB62" i="40"/>
  <c r="Z62" i="40"/>
  <c r="X62" i="40"/>
  <c r="U61" i="40"/>
  <c r="T61" i="40"/>
  <c r="AC61" i="40" s="1"/>
  <c r="AB61" i="40"/>
  <c r="AA61" i="40"/>
  <c r="Z61" i="40"/>
  <c r="Y61" i="40"/>
  <c r="X61" i="40"/>
  <c r="AB60" i="40"/>
  <c r="AA60" i="40"/>
  <c r="Y60" i="40"/>
  <c r="U60" i="40"/>
  <c r="T60" i="40"/>
  <c r="AC60" i="40" s="1"/>
  <c r="Z60" i="40"/>
  <c r="X60" i="40"/>
  <c r="Z59" i="40"/>
  <c r="U59" i="40"/>
  <c r="T59" i="40"/>
  <c r="AC59" i="40" s="1"/>
  <c r="AB59" i="40"/>
  <c r="AA59" i="40"/>
  <c r="Y59" i="40"/>
  <c r="X59" i="40"/>
  <c r="U58" i="40"/>
  <c r="T58" i="40"/>
  <c r="AC58" i="40" s="1"/>
  <c r="AB58" i="40"/>
  <c r="AA58" i="40"/>
  <c r="Z58" i="40"/>
  <c r="Y58" i="40"/>
  <c r="X58" i="40"/>
  <c r="U57" i="40"/>
  <c r="T57" i="40"/>
  <c r="AC57" i="40" s="1"/>
  <c r="AB57" i="40"/>
  <c r="AA57" i="40"/>
  <c r="Z57" i="40"/>
  <c r="Y57" i="40"/>
  <c r="X57" i="40"/>
  <c r="Z56" i="40"/>
  <c r="U56" i="40"/>
  <c r="T56" i="40"/>
  <c r="AC56" i="40" s="1"/>
  <c r="AB56" i="40"/>
  <c r="AA56" i="40"/>
  <c r="Y56" i="40"/>
  <c r="X56" i="40"/>
  <c r="U55" i="40"/>
  <c r="T55" i="40"/>
  <c r="AC55" i="40" s="1"/>
  <c r="AB55" i="40"/>
  <c r="AA55" i="40"/>
  <c r="Z55" i="40"/>
  <c r="Y55" i="40"/>
  <c r="X55" i="40"/>
  <c r="X54" i="40"/>
  <c r="U54" i="40"/>
  <c r="T54" i="40"/>
  <c r="AC54" i="40" s="1"/>
  <c r="AB54" i="40"/>
  <c r="AA54" i="40"/>
  <c r="Z54" i="40"/>
  <c r="Y54" i="40"/>
  <c r="Z53" i="40"/>
  <c r="U53" i="40"/>
  <c r="T53" i="40"/>
  <c r="AC53" i="40" s="1"/>
  <c r="AB53" i="40"/>
  <c r="AA53" i="40"/>
  <c r="Y53" i="40"/>
  <c r="X53" i="40"/>
  <c r="U52" i="40"/>
  <c r="T52" i="40"/>
  <c r="AC52" i="40" s="1"/>
  <c r="AB52" i="40"/>
  <c r="AA52" i="40"/>
  <c r="Z52" i="40"/>
  <c r="Y52" i="40"/>
  <c r="X52" i="40"/>
  <c r="U51" i="40"/>
  <c r="T51" i="40"/>
  <c r="AC51" i="40" s="1"/>
  <c r="AB51" i="40"/>
  <c r="AA51" i="40"/>
  <c r="Z51" i="40"/>
  <c r="Y51" i="40"/>
  <c r="X51" i="40"/>
  <c r="AB50" i="40"/>
  <c r="Y50" i="40"/>
  <c r="X50" i="40"/>
  <c r="U50" i="40"/>
  <c r="T50" i="40"/>
  <c r="AC50" i="40" s="1"/>
  <c r="AA50" i="40"/>
  <c r="Z50" i="40"/>
  <c r="Y49" i="40"/>
  <c r="U49" i="40"/>
  <c r="T49" i="40"/>
  <c r="AC49" i="40" s="1"/>
  <c r="AB49" i="40"/>
  <c r="AA49" i="40"/>
  <c r="Z49" i="40"/>
  <c r="X49" i="40"/>
  <c r="AA48" i="40"/>
  <c r="Z48" i="40"/>
  <c r="U48" i="40"/>
  <c r="T48" i="40"/>
  <c r="AC48" i="40" s="1"/>
  <c r="AB48" i="40"/>
  <c r="Y48" i="40"/>
  <c r="X48" i="40"/>
  <c r="AB47" i="40"/>
  <c r="U47" i="40"/>
  <c r="T47" i="40"/>
  <c r="AC47" i="40" s="1"/>
  <c r="AA47" i="40"/>
  <c r="Z47" i="40"/>
  <c r="Y47" i="40"/>
  <c r="X47" i="40"/>
  <c r="X46" i="40"/>
  <c r="U46" i="40"/>
  <c r="T46" i="40"/>
  <c r="AC46" i="40" s="1"/>
  <c r="AB46" i="40"/>
  <c r="AA46" i="40"/>
  <c r="Z46" i="40"/>
  <c r="Y46" i="40"/>
  <c r="Z45" i="40"/>
  <c r="Y45" i="40"/>
  <c r="U45" i="40"/>
  <c r="T45" i="40"/>
  <c r="AC45" i="40" s="1"/>
  <c r="AB45" i="40"/>
  <c r="AA45" i="40"/>
  <c r="X45" i="40"/>
  <c r="Z44" i="40"/>
  <c r="U44" i="40"/>
  <c r="T44" i="40"/>
  <c r="AC44" i="40" s="1"/>
  <c r="AB44" i="40"/>
  <c r="AA44" i="40"/>
  <c r="Y44" i="40"/>
  <c r="X44" i="40"/>
  <c r="AB43" i="40"/>
  <c r="U43" i="40"/>
  <c r="T43" i="40"/>
  <c r="AC43" i="40" s="1"/>
  <c r="AA43" i="40"/>
  <c r="Z43" i="40"/>
  <c r="Y43" i="40"/>
  <c r="X43" i="40"/>
  <c r="AB42" i="40"/>
  <c r="Y42" i="40"/>
  <c r="X42" i="40"/>
  <c r="U42" i="40"/>
  <c r="T42" i="40"/>
  <c r="AC42" i="40" s="1"/>
  <c r="AA42" i="40"/>
  <c r="Z42" i="40"/>
  <c r="U41" i="40"/>
  <c r="T41" i="40"/>
  <c r="AC41" i="40" s="1"/>
  <c r="AB41" i="40"/>
  <c r="AA41" i="40"/>
  <c r="Z41" i="40"/>
  <c r="Y41" i="40"/>
  <c r="X41" i="40"/>
  <c r="AA40" i="40"/>
  <c r="Z40" i="40"/>
  <c r="U40" i="40"/>
  <c r="T40" i="40"/>
  <c r="AC40" i="40" s="1"/>
  <c r="AB40" i="40"/>
  <c r="Y40" i="40"/>
  <c r="X40" i="40"/>
  <c r="AB39" i="40"/>
  <c r="U39" i="40"/>
  <c r="T39" i="40"/>
  <c r="AC39" i="40" s="1"/>
  <c r="AA39" i="40"/>
  <c r="Z39" i="40"/>
  <c r="Y39" i="40"/>
  <c r="X39" i="40"/>
  <c r="X38" i="40"/>
  <c r="U38" i="40"/>
  <c r="T38" i="40"/>
  <c r="AC38" i="40" s="1"/>
  <c r="AB38" i="40"/>
  <c r="AA38" i="40"/>
  <c r="Z38" i="40"/>
  <c r="Y38" i="40"/>
  <c r="Z37" i="40"/>
  <c r="U37" i="40"/>
  <c r="T37" i="40"/>
  <c r="AC37" i="40" s="1"/>
  <c r="AB37" i="40"/>
  <c r="AA37" i="40"/>
  <c r="Y37" i="40"/>
  <c r="X37" i="40"/>
  <c r="U36" i="40"/>
  <c r="T36" i="40"/>
  <c r="AC36" i="40" s="1"/>
  <c r="AB36" i="40"/>
  <c r="AA36" i="40"/>
  <c r="Z36" i="40"/>
  <c r="Y36" i="40"/>
  <c r="X36" i="40"/>
  <c r="U35" i="40"/>
  <c r="T35" i="40"/>
  <c r="AC35" i="40" s="1"/>
  <c r="AB35" i="40"/>
  <c r="AA35" i="40"/>
  <c r="Z35" i="40"/>
  <c r="Y35" i="40"/>
  <c r="X35" i="40"/>
  <c r="Y34" i="40"/>
  <c r="X34" i="40"/>
  <c r="U34" i="40"/>
  <c r="T34" i="40"/>
  <c r="AC34" i="40" s="1"/>
  <c r="AB34" i="40"/>
  <c r="AA34" i="40"/>
  <c r="Z34" i="40"/>
  <c r="Y33" i="40"/>
  <c r="U33" i="40"/>
  <c r="T33" i="40"/>
  <c r="AC33" i="40" s="1"/>
  <c r="AB33" i="40"/>
  <c r="AA33" i="40"/>
  <c r="Z33" i="40"/>
  <c r="X33" i="40"/>
  <c r="Z32" i="40"/>
  <c r="U32" i="40"/>
  <c r="T32" i="40"/>
  <c r="AC32" i="40" s="1"/>
  <c r="AB32" i="40"/>
  <c r="AA32" i="40"/>
  <c r="Y32" i="40"/>
  <c r="X32" i="40"/>
  <c r="U31" i="40"/>
  <c r="T31" i="40"/>
  <c r="AC31" i="40" s="1"/>
  <c r="AB31" i="40"/>
  <c r="AA31" i="40"/>
  <c r="Z31" i="40"/>
  <c r="Y31" i="40"/>
  <c r="X31" i="40"/>
  <c r="X30" i="40"/>
  <c r="U30" i="40"/>
  <c r="T30" i="40"/>
  <c r="AC30" i="40" s="1"/>
  <c r="AB30" i="40"/>
  <c r="AA30" i="40"/>
  <c r="Z30" i="40"/>
  <c r="Y30" i="40"/>
  <c r="Z29" i="40"/>
  <c r="Y29" i="40"/>
  <c r="U29" i="40"/>
  <c r="T29" i="40"/>
  <c r="AC29" i="40" s="1"/>
  <c r="AB29" i="40"/>
  <c r="AA29" i="40"/>
  <c r="X29" i="40"/>
  <c r="U28" i="40"/>
  <c r="T28" i="40"/>
  <c r="AC28" i="40" s="1"/>
  <c r="AB28" i="40"/>
  <c r="AA28" i="40"/>
  <c r="Z28" i="40"/>
  <c r="Y28" i="40"/>
  <c r="X28" i="40"/>
  <c r="U27" i="40"/>
  <c r="T27" i="40"/>
  <c r="AC27" i="40" s="1"/>
  <c r="AB27" i="40"/>
  <c r="AA27" i="40"/>
  <c r="Z27" i="40"/>
  <c r="Y27" i="40"/>
  <c r="E27" i="40"/>
  <c r="X27" i="40" s="1"/>
  <c r="AB26" i="40"/>
  <c r="Y26" i="40"/>
  <c r="X26" i="40"/>
  <c r="U26" i="40"/>
  <c r="T26" i="40"/>
  <c r="AC26" i="40" s="1"/>
  <c r="AA26" i="40"/>
  <c r="Z26" i="40"/>
  <c r="U25" i="40"/>
  <c r="T25" i="40"/>
  <c r="AC25" i="40" s="1"/>
  <c r="AB25" i="40"/>
  <c r="AA25" i="40"/>
  <c r="Z25" i="40"/>
  <c r="Y25" i="40"/>
  <c r="X25" i="40"/>
  <c r="AA24" i="40"/>
  <c r="Z24" i="40"/>
  <c r="U24" i="40"/>
  <c r="T24" i="40"/>
  <c r="AC24" i="40" s="1"/>
  <c r="AB24" i="40"/>
  <c r="Y24" i="40"/>
  <c r="X24" i="40"/>
  <c r="U23" i="40"/>
  <c r="T23" i="40"/>
  <c r="AC23" i="40" s="1"/>
  <c r="AB23" i="40"/>
  <c r="AA23" i="40"/>
  <c r="Z23" i="40"/>
  <c r="Y23" i="40"/>
  <c r="X23" i="40"/>
  <c r="X22" i="40"/>
  <c r="U22" i="40"/>
  <c r="T22" i="40"/>
  <c r="AC22" i="40" s="1"/>
  <c r="AB22" i="40"/>
  <c r="AA22" i="40"/>
  <c r="Z22" i="40"/>
  <c r="Y22" i="40"/>
  <c r="Z21" i="40"/>
  <c r="U21" i="40"/>
  <c r="T21" i="40"/>
  <c r="AC21" i="40" s="1"/>
  <c r="AB21" i="40"/>
  <c r="AA21" i="40"/>
  <c r="Y21" i="40"/>
  <c r="X21" i="40"/>
  <c r="U20" i="40"/>
  <c r="T20" i="40"/>
  <c r="AC20" i="40" s="1"/>
  <c r="AB20" i="40"/>
  <c r="AA20" i="40"/>
  <c r="Z20" i="40"/>
  <c r="Y20" i="40"/>
  <c r="X20" i="40"/>
  <c r="U19" i="40"/>
  <c r="T19" i="40"/>
  <c r="AC19" i="40" s="1"/>
  <c r="AB19" i="40"/>
  <c r="AA19" i="40"/>
  <c r="Z19" i="40"/>
  <c r="Y19" i="40"/>
  <c r="X19" i="40"/>
  <c r="AB18" i="40"/>
  <c r="Y18" i="40"/>
  <c r="X18" i="40"/>
  <c r="U18" i="40"/>
  <c r="T18" i="40"/>
  <c r="AC18" i="40" s="1"/>
  <c r="AA18" i="40"/>
  <c r="Z18" i="40"/>
  <c r="Y17" i="40"/>
  <c r="U17" i="40"/>
  <c r="T17" i="40"/>
  <c r="AC17" i="40" s="1"/>
  <c r="AB17" i="40"/>
  <c r="AA17" i="40"/>
  <c r="Z17" i="40"/>
  <c r="X17" i="40"/>
  <c r="Z16" i="40"/>
  <c r="U16" i="40"/>
  <c r="T16" i="40"/>
  <c r="AC16" i="40" s="1"/>
  <c r="AB16" i="40"/>
  <c r="AA16" i="40"/>
  <c r="Y16" i="40"/>
  <c r="X16" i="40"/>
  <c r="U15" i="40"/>
  <c r="U242" i="40" s="1"/>
  <c r="T15" i="40"/>
  <c r="AC15" i="40" s="1"/>
  <c r="AB15" i="40"/>
  <c r="AA15" i="40"/>
  <c r="Z15" i="40"/>
  <c r="Y15" i="40"/>
  <c r="X15" i="40"/>
  <c r="X14" i="40"/>
  <c r="U14" i="40"/>
  <c r="T14" i="40"/>
  <c r="AC14" i="40" s="1"/>
  <c r="AB14" i="40"/>
  <c r="AA14" i="40"/>
  <c r="Z14" i="40"/>
  <c r="Y14" i="40"/>
  <c r="Z13" i="40"/>
  <c r="Y13" i="40"/>
  <c r="U13" i="40"/>
  <c r="T13" i="40"/>
  <c r="AC13" i="40" s="1"/>
  <c r="AB13" i="40"/>
  <c r="AA13" i="40"/>
  <c r="X13" i="40"/>
  <c r="AA12" i="40"/>
  <c r="Z12" i="40"/>
  <c r="U12" i="40"/>
  <c r="T12" i="40"/>
  <c r="AC12" i="40" s="1"/>
  <c r="AB12" i="40"/>
  <c r="Y12" i="40"/>
  <c r="X12" i="40"/>
  <c r="U11" i="40"/>
  <c r="T11" i="40"/>
  <c r="AC11" i="40" s="1"/>
  <c r="AB11" i="40"/>
  <c r="AA11" i="40"/>
  <c r="Z11" i="40"/>
  <c r="Y11" i="40"/>
  <c r="X11" i="40"/>
  <c r="Y10" i="40"/>
  <c r="X10" i="40"/>
  <c r="U10" i="40"/>
  <c r="T10" i="40"/>
  <c r="AC10" i="40" s="1"/>
  <c r="AB10" i="40"/>
  <c r="AA10" i="40"/>
  <c r="Z10" i="40"/>
  <c r="U9" i="40"/>
  <c r="T9" i="40"/>
  <c r="AC9" i="40" s="1"/>
  <c r="AB9" i="40"/>
  <c r="AA9" i="40"/>
  <c r="Z9" i="40"/>
  <c r="Y9" i="40"/>
  <c r="X9" i="40"/>
  <c r="U215" i="39"/>
  <c r="T215" i="39"/>
  <c r="AC215" i="39" s="1"/>
  <c r="AB215" i="39"/>
  <c r="AA215" i="39"/>
  <c r="Z215" i="39"/>
  <c r="Y215" i="39"/>
  <c r="X215" i="39"/>
  <c r="U214" i="39"/>
  <c r="T214" i="39"/>
  <c r="AC214" i="39" s="1"/>
  <c r="AA214" i="39"/>
  <c r="Z214" i="39"/>
  <c r="Y214" i="39"/>
  <c r="X214" i="39"/>
  <c r="Z213" i="39"/>
  <c r="Y213" i="39"/>
  <c r="U213" i="39"/>
  <c r="T213" i="39"/>
  <c r="AC213" i="39" s="1"/>
  <c r="AB213" i="39"/>
  <c r="AA213" i="39"/>
  <c r="X213" i="39"/>
  <c r="U212" i="39"/>
  <c r="T212" i="39"/>
  <c r="AC212" i="39" s="1"/>
  <c r="AB212" i="39"/>
  <c r="AA212" i="39"/>
  <c r="Z212" i="39"/>
  <c r="Y212" i="39"/>
  <c r="X212" i="39"/>
  <c r="X211" i="39"/>
  <c r="U211" i="39"/>
  <c r="T211" i="39"/>
  <c r="AC211" i="39" s="1"/>
  <c r="AB211" i="39"/>
  <c r="AA211" i="39"/>
  <c r="Z211" i="39"/>
  <c r="Y211" i="39"/>
  <c r="X210" i="39"/>
  <c r="U210" i="39"/>
  <c r="T210" i="39"/>
  <c r="AC210" i="39" s="1"/>
  <c r="AA210" i="39"/>
  <c r="Z210" i="39"/>
  <c r="Y210" i="39"/>
  <c r="Z209" i="39"/>
  <c r="Y209" i="39"/>
  <c r="U209" i="39"/>
  <c r="T209" i="39"/>
  <c r="AC209" i="39" s="1"/>
  <c r="AB209" i="39"/>
  <c r="AA209" i="39"/>
  <c r="X209" i="39"/>
  <c r="U208" i="39"/>
  <c r="T208" i="39"/>
  <c r="AC208" i="39" s="1"/>
  <c r="AB208" i="39"/>
  <c r="AA208" i="39"/>
  <c r="Z208" i="39"/>
  <c r="Y208" i="39"/>
  <c r="X208" i="39"/>
  <c r="U207" i="39"/>
  <c r="T207" i="39"/>
  <c r="AC207" i="39" s="1"/>
  <c r="AB207" i="39"/>
  <c r="AA207" i="39"/>
  <c r="Z207" i="39"/>
  <c r="Y207" i="39"/>
  <c r="X207" i="39"/>
  <c r="Y206" i="39"/>
  <c r="X206" i="39"/>
  <c r="U206" i="39"/>
  <c r="T206" i="39"/>
  <c r="AC206" i="39" s="1"/>
  <c r="AA206" i="39"/>
  <c r="Z206" i="39"/>
  <c r="U205" i="39"/>
  <c r="T205" i="39"/>
  <c r="AC205" i="39" s="1"/>
  <c r="AB205" i="39"/>
  <c r="AA205" i="39"/>
  <c r="Z205" i="39"/>
  <c r="Y205" i="39"/>
  <c r="X205" i="39"/>
  <c r="Z204" i="39"/>
  <c r="U204" i="39"/>
  <c r="T204" i="39"/>
  <c r="AC204" i="39" s="1"/>
  <c r="AB204" i="39"/>
  <c r="AA204" i="39"/>
  <c r="Y204" i="39"/>
  <c r="X204" i="39"/>
  <c r="X203" i="39"/>
  <c r="U203" i="39"/>
  <c r="T203" i="39"/>
  <c r="AC203" i="39" s="1"/>
  <c r="AB203" i="39"/>
  <c r="AA203" i="39"/>
  <c r="Z203" i="39"/>
  <c r="Y203" i="39"/>
  <c r="Y202" i="39"/>
  <c r="X202" i="39"/>
  <c r="U202" i="39"/>
  <c r="T202" i="39"/>
  <c r="AC202" i="39" s="1"/>
  <c r="AA202" i="39"/>
  <c r="Z202" i="39"/>
  <c r="Y201" i="39"/>
  <c r="U201" i="39"/>
  <c r="T201" i="39"/>
  <c r="AC201" i="39" s="1"/>
  <c r="AB201" i="39"/>
  <c r="AA201" i="39"/>
  <c r="Z201" i="39"/>
  <c r="X201" i="39"/>
  <c r="AA200" i="39"/>
  <c r="Z200" i="39"/>
  <c r="U200" i="39"/>
  <c r="T200" i="39"/>
  <c r="AC200" i="39" s="1"/>
  <c r="AB200" i="39"/>
  <c r="Y200" i="39"/>
  <c r="X200" i="39"/>
  <c r="AA199" i="39"/>
  <c r="X199" i="39"/>
  <c r="U199" i="39"/>
  <c r="T199" i="39"/>
  <c r="AC199" i="39" s="1"/>
  <c r="AB199" i="39"/>
  <c r="Z199" i="39"/>
  <c r="Y199" i="39"/>
  <c r="Y198" i="39"/>
  <c r="X198" i="39"/>
  <c r="U198" i="39"/>
  <c r="T198" i="39"/>
  <c r="AC198" i="39" s="1"/>
  <c r="AA198" i="39"/>
  <c r="Z198" i="39"/>
  <c r="Z197" i="39"/>
  <c r="Y197" i="39"/>
  <c r="U197" i="39"/>
  <c r="T197" i="39"/>
  <c r="AC197" i="39" s="1"/>
  <c r="AB197" i="39"/>
  <c r="AA197" i="39"/>
  <c r="X197" i="39"/>
  <c r="AA196" i="39"/>
  <c r="Z196" i="39"/>
  <c r="U196" i="39"/>
  <c r="T196" i="39"/>
  <c r="AC196" i="39" s="1"/>
  <c r="AB196" i="39"/>
  <c r="Y196" i="39"/>
  <c r="X196" i="39"/>
  <c r="AA195" i="39"/>
  <c r="X195" i="39"/>
  <c r="U195" i="39"/>
  <c r="T195" i="39"/>
  <c r="AC195" i="39" s="1"/>
  <c r="AB195" i="39"/>
  <c r="Z195" i="39"/>
  <c r="Y195" i="39"/>
  <c r="Y194" i="39"/>
  <c r="X194" i="39"/>
  <c r="U194" i="39"/>
  <c r="T194" i="39"/>
  <c r="AC194" i="39" s="1"/>
  <c r="AA194" i="39"/>
  <c r="Z194" i="39"/>
  <c r="Z193" i="39"/>
  <c r="Y193" i="39"/>
  <c r="U193" i="39"/>
  <c r="T193" i="39"/>
  <c r="AC193" i="39" s="1"/>
  <c r="AB193" i="39"/>
  <c r="AA193" i="39"/>
  <c r="X193" i="39"/>
  <c r="AA192" i="39"/>
  <c r="Z192" i="39"/>
  <c r="U192" i="39"/>
  <c r="T192" i="39"/>
  <c r="AC192" i="39" s="1"/>
  <c r="AB192" i="39"/>
  <c r="Y192" i="39"/>
  <c r="X192" i="39"/>
  <c r="AA191" i="39"/>
  <c r="X191" i="39"/>
  <c r="U191" i="39"/>
  <c r="T191" i="39"/>
  <c r="AC191" i="39" s="1"/>
  <c r="AB191" i="39"/>
  <c r="Z191" i="39"/>
  <c r="Y191" i="39"/>
  <c r="Y190" i="39"/>
  <c r="X190" i="39"/>
  <c r="U190" i="39"/>
  <c r="T190" i="39"/>
  <c r="AC190" i="39" s="1"/>
  <c r="AA190" i="39"/>
  <c r="Z190" i="39"/>
  <c r="Z189" i="39"/>
  <c r="Y189" i="39"/>
  <c r="U189" i="39"/>
  <c r="T189" i="39"/>
  <c r="AC189" i="39" s="1"/>
  <c r="AB189" i="39"/>
  <c r="AA189" i="39"/>
  <c r="X189" i="39"/>
  <c r="AA188" i="39"/>
  <c r="Z188" i="39"/>
  <c r="U188" i="39"/>
  <c r="T188" i="39"/>
  <c r="AC188" i="39" s="1"/>
  <c r="AB188" i="39"/>
  <c r="Y188" i="39"/>
  <c r="X188" i="39"/>
  <c r="AA187" i="39"/>
  <c r="X187" i="39"/>
  <c r="U187" i="39"/>
  <c r="T187" i="39"/>
  <c r="AC187" i="39" s="1"/>
  <c r="AB187" i="39"/>
  <c r="Z187" i="39"/>
  <c r="Y187" i="39"/>
  <c r="Y186" i="39"/>
  <c r="X186" i="39"/>
  <c r="U186" i="39"/>
  <c r="T186" i="39"/>
  <c r="AC186" i="39" s="1"/>
  <c r="AA186" i="39"/>
  <c r="Z186" i="39"/>
  <c r="Z185" i="39"/>
  <c r="Y185" i="39"/>
  <c r="U185" i="39"/>
  <c r="T185" i="39"/>
  <c r="AC185" i="39" s="1"/>
  <c r="AB185" i="39"/>
  <c r="AA185" i="39"/>
  <c r="X185" i="39"/>
  <c r="AA184" i="39"/>
  <c r="Z184" i="39"/>
  <c r="U184" i="39"/>
  <c r="T184" i="39"/>
  <c r="AC184" i="39" s="1"/>
  <c r="AB184" i="39"/>
  <c r="Y184" i="39"/>
  <c r="X184" i="39"/>
  <c r="X183" i="39"/>
  <c r="U183" i="39"/>
  <c r="T183" i="39"/>
  <c r="AC183" i="39" s="1"/>
  <c r="AB183" i="39"/>
  <c r="AA183" i="39"/>
  <c r="Z183" i="39"/>
  <c r="Y183" i="39"/>
  <c r="Y182" i="39"/>
  <c r="U182" i="39"/>
  <c r="T182" i="39"/>
  <c r="AC182" i="39" s="1"/>
  <c r="AA182" i="39"/>
  <c r="Z182" i="39"/>
  <c r="X182" i="39"/>
  <c r="Z181" i="39"/>
  <c r="Y181" i="39"/>
  <c r="U181" i="39"/>
  <c r="T181" i="39"/>
  <c r="AC181" i="39" s="1"/>
  <c r="AB181" i="39"/>
  <c r="AA181" i="39"/>
  <c r="X181" i="39"/>
  <c r="U180" i="39"/>
  <c r="T180" i="39"/>
  <c r="AC180" i="39" s="1"/>
  <c r="AB180" i="39"/>
  <c r="AA180" i="39"/>
  <c r="Z180" i="39"/>
  <c r="Y180" i="39"/>
  <c r="X180" i="39"/>
  <c r="X179" i="39"/>
  <c r="U179" i="39"/>
  <c r="T179" i="39"/>
  <c r="AC179" i="39" s="1"/>
  <c r="AB179" i="39"/>
  <c r="AA179" i="39"/>
  <c r="Z179" i="39"/>
  <c r="Y179" i="39"/>
  <c r="Y178" i="39"/>
  <c r="U178" i="39"/>
  <c r="T178" i="39"/>
  <c r="AC178" i="39" s="1"/>
  <c r="AA178" i="39"/>
  <c r="Z178" i="39"/>
  <c r="X178" i="39"/>
  <c r="Z177" i="39"/>
  <c r="U177" i="39"/>
  <c r="T177" i="39"/>
  <c r="AC177" i="39" s="1"/>
  <c r="AB177" i="39"/>
  <c r="AA177" i="39"/>
  <c r="Y177" i="39"/>
  <c r="X177" i="39"/>
  <c r="U176" i="39"/>
  <c r="T176" i="39"/>
  <c r="AC176" i="39" s="1"/>
  <c r="AB176" i="39"/>
  <c r="AA176" i="39"/>
  <c r="Z176" i="39"/>
  <c r="Y176" i="39"/>
  <c r="X176" i="39"/>
  <c r="AB175" i="39"/>
  <c r="U175" i="39"/>
  <c r="T175" i="39"/>
  <c r="AC175" i="39" s="1"/>
  <c r="AA175" i="39"/>
  <c r="Z175" i="39"/>
  <c r="Y175" i="39"/>
  <c r="X175" i="39"/>
  <c r="Y174" i="39"/>
  <c r="U174" i="39"/>
  <c r="T174" i="39"/>
  <c r="AC174" i="39" s="1"/>
  <c r="AA174" i="39"/>
  <c r="Z174" i="39"/>
  <c r="X174" i="39"/>
  <c r="U173" i="39"/>
  <c r="T173" i="39"/>
  <c r="AC173" i="39" s="1"/>
  <c r="AB173" i="39"/>
  <c r="AA173" i="39"/>
  <c r="Z173" i="39"/>
  <c r="Y173" i="39"/>
  <c r="X173" i="39"/>
  <c r="Z172" i="39"/>
  <c r="U172" i="39"/>
  <c r="T172" i="39"/>
  <c r="AC172" i="39" s="1"/>
  <c r="AB172" i="39"/>
  <c r="AA172" i="39"/>
  <c r="Y172" i="39"/>
  <c r="X172" i="39"/>
  <c r="U171" i="39"/>
  <c r="T171" i="39"/>
  <c r="AC171" i="39" s="1"/>
  <c r="AB171" i="39"/>
  <c r="AA171" i="39"/>
  <c r="Z171" i="39"/>
  <c r="Y171" i="39"/>
  <c r="X171" i="39"/>
  <c r="U170" i="39"/>
  <c r="T170" i="39"/>
  <c r="AC170" i="39" s="1"/>
  <c r="AA170" i="39"/>
  <c r="Z170" i="39"/>
  <c r="Y170" i="39"/>
  <c r="X170" i="39"/>
  <c r="U169" i="39"/>
  <c r="T169" i="39"/>
  <c r="AC169" i="39" s="1"/>
  <c r="AB169" i="39"/>
  <c r="AA169" i="39"/>
  <c r="Z169" i="39"/>
  <c r="Y169" i="39"/>
  <c r="X169" i="39"/>
  <c r="U168" i="39"/>
  <c r="T168" i="39"/>
  <c r="AC168" i="39" s="1"/>
  <c r="AB168" i="39"/>
  <c r="AA168" i="39"/>
  <c r="Z168" i="39"/>
  <c r="Y168" i="39"/>
  <c r="X168" i="39"/>
  <c r="X167" i="39"/>
  <c r="U167" i="39"/>
  <c r="T167" i="39"/>
  <c r="AC167" i="39" s="1"/>
  <c r="AB167" i="39"/>
  <c r="AA167" i="39"/>
  <c r="Z167" i="39"/>
  <c r="Y167" i="39"/>
  <c r="U166" i="39"/>
  <c r="T166" i="39"/>
  <c r="AC166" i="39" s="1"/>
  <c r="AA166" i="39"/>
  <c r="Z166" i="39"/>
  <c r="Y166" i="39"/>
  <c r="X166" i="39"/>
  <c r="U165" i="39"/>
  <c r="T165" i="39"/>
  <c r="AC165" i="39" s="1"/>
  <c r="AB165" i="39"/>
  <c r="AA165" i="39"/>
  <c r="Z165" i="39"/>
  <c r="Y165" i="39"/>
  <c r="X165" i="39"/>
  <c r="U164" i="39"/>
  <c r="T164" i="39"/>
  <c r="AC164" i="39" s="1"/>
  <c r="AB164" i="39"/>
  <c r="AA164" i="39"/>
  <c r="Z164" i="39"/>
  <c r="Y164" i="39"/>
  <c r="X164" i="39"/>
  <c r="X163" i="39"/>
  <c r="U163" i="39"/>
  <c r="T163" i="39"/>
  <c r="AC163" i="39" s="1"/>
  <c r="AB163" i="39"/>
  <c r="AA163" i="39"/>
  <c r="Z163" i="39"/>
  <c r="Y163" i="39"/>
  <c r="Y162" i="39"/>
  <c r="U162" i="39"/>
  <c r="T162" i="39"/>
  <c r="AC162" i="39" s="1"/>
  <c r="AA162" i="39"/>
  <c r="Z162" i="39"/>
  <c r="X162" i="39"/>
  <c r="U161" i="39"/>
  <c r="T161" i="39"/>
  <c r="AC161" i="39" s="1"/>
  <c r="AB161" i="39"/>
  <c r="AA161" i="39"/>
  <c r="Z161" i="39"/>
  <c r="Y161" i="39"/>
  <c r="X161" i="39"/>
  <c r="U160" i="39"/>
  <c r="T160" i="39"/>
  <c r="AC160" i="39" s="1"/>
  <c r="AB160" i="39"/>
  <c r="AA160" i="39"/>
  <c r="Z160" i="39"/>
  <c r="Y160" i="39"/>
  <c r="X160" i="39"/>
  <c r="X159" i="39"/>
  <c r="U159" i="39"/>
  <c r="T159" i="39"/>
  <c r="AC159" i="39" s="1"/>
  <c r="AB159" i="39"/>
  <c r="AA159" i="39"/>
  <c r="Z159" i="39"/>
  <c r="Y159" i="39"/>
  <c r="U158" i="39"/>
  <c r="T158" i="39"/>
  <c r="AC158" i="39" s="1"/>
  <c r="AA158" i="39"/>
  <c r="Z158" i="39"/>
  <c r="Y158" i="39"/>
  <c r="X158" i="39"/>
  <c r="Z157" i="39"/>
  <c r="U157" i="39"/>
  <c r="T157" i="39"/>
  <c r="AC157" i="39" s="1"/>
  <c r="AB157" i="39"/>
  <c r="AA157" i="39"/>
  <c r="Y157" i="39"/>
  <c r="X157" i="39"/>
  <c r="U156" i="39"/>
  <c r="T156" i="39"/>
  <c r="AC156" i="39" s="1"/>
  <c r="AB156" i="39"/>
  <c r="AA156" i="39"/>
  <c r="Z156" i="39"/>
  <c r="Y156" i="39"/>
  <c r="X156" i="39"/>
  <c r="X155" i="39"/>
  <c r="U155" i="39"/>
  <c r="T155" i="39"/>
  <c r="AC155" i="39" s="1"/>
  <c r="AB155" i="39"/>
  <c r="AA155" i="39"/>
  <c r="Z155" i="39"/>
  <c r="Y155" i="39"/>
  <c r="Y154" i="39"/>
  <c r="U154" i="39"/>
  <c r="T154" i="39"/>
  <c r="AC154" i="39" s="1"/>
  <c r="AA154" i="39"/>
  <c r="Z154" i="39"/>
  <c r="X154" i="39"/>
  <c r="U153" i="39"/>
  <c r="T153" i="39"/>
  <c r="AC153" i="39" s="1"/>
  <c r="AB153" i="39"/>
  <c r="AA153" i="39"/>
  <c r="Z153" i="39"/>
  <c r="Y153" i="39"/>
  <c r="X153" i="39"/>
  <c r="U152" i="39"/>
  <c r="T152" i="39"/>
  <c r="AC152" i="39" s="1"/>
  <c r="AB152" i="39"/>
  <c r="AA152" i="39"/>
  <c r="Z152" i="39"/>
  <c r="Y152" i="39"/>
  <c r="X152" i="39"/>
  <c r="X151" i="39"/>
  <c r="U151" i="39"/>
  <c r="T151" i="39"/>
  <c r="AC151" i="39" s="1"/>
  <c r="AB151" i="39"/>
  <c r="AA151" i="39"/>
  <c r="Z151" i="39"/>
  <c r="Y151" i="39"/>
  <c r="U150" i="39"/>
  <c r="T150" i="39"/>
  <c r="AC150" i="39" s="1"/>
  <c r="AA150" i="39"/>
  <c r="Z150" i="39"/>
  <c r="Y150" i="39"/>
  <c r="X150" i="39"/>
  <c r="U149" i="39"/>
  <c r="T149" i="39"/>
  <c r="AC149" i="39" s="1"/>
  <c r="AB149" i="39"/>
  <c r="AA149" i="39"/>
  <c r="Z149" i="39"/>
  <c r="Y149" i="39"/>
  <c r="X149" i="39"/>
  <c r="U148" i="39"/>
  <c r="T148" i="39"/>
  <c r="AC148" i="39" s="1"/>
  <c r="AB148" i="39"/>
  <c r="AA148" i="39"/>
  <c r="Z148" i="39"/>
  <c r="Y148" i="39"/>
  <c r="X148" i="39"/>
  <c r="X147" i="39"/>
  <c r="U147" i="39"/>
  <c r="T147" i="39"/>
  <c r="AC147" i="39" s="1"/>
  <c r="AB147" i="39"/>
  <c r="AA147" i="39"/>
  <c r="Z147" i="39"/>
  <c r="Y147" i="39"/>
  <c r="Y146" i="39"/>
  <c r="U146" i="39"/>
  <c r="T146" i="39"/>
  <c r="AC146" i="39" s="1"/>
  <c r="AA146" i="39"/>
  <c r="Z146" i="39"/>
  <c r="X146" i="39"/>
  <c r="U145" i="39"/>
  <c r="T145" i="39"/>
  <c r="AC145" i="39" s="1"/>
  <c r="AB145" i="39"/>
  <c r="AA145" i="39"/>
  <c r="Z145" i="39"/>
  <c r="Y145" i="39"/>
  <c r="X145" i="39"/>
  <c r="U144" i="39"/>
  <c r="T144" i="39"/>
  <c r="AC144" i="39" s="1"/>
  <c r="AB144" i="39"/>
  <c r="AA144" i="39"/>
  <c r="Z144" i="39"/>
  <c r="Y144" i="39"/>
  <c r="X144" i="39"/>
  <c r="X143" i="39"/>
  <c r="U143" i="39"/>
  <c r="T143" i="39"/>
  <c r="AC143" i="39" s="1"/>
  <c r="AB143" i="39"/>
  <c r="AA143" i="39"/>
  <c r="Z143" i="39"/>
  <c r="Y143" i="39"/>
  <c r="U142" i="39"/>
  <c r="T142" i="39"/>
  <c r="AC142" i="39" s="1"/>
  <c r="AA142" i="39"/>
  <c r="Z142" i="39"/>
  <c r="Y142" i="39"/>
  <c r="X142" i="39"/>
  <c r="Z141" i="39"/>
  <c r="U141" i="39"/>
  <c r="T141" i="39"/>
  <c r="AC141" i="39" s="1"/>
  <c r="AB141" i="39"/>
  <c r="AA141" i="39"/>
  <c r="Y141" i="39"/>
  <c r="X141" i="39"/>
  <c r="U140" i="39"/>
  <c r="T140" i="39"/>
  <c r="AC140" i="39" s="1"/>
  <c r="AB140" i="39"/>
  <c r="AA140" i="39"/>
  <c r="Z140" i="39"/>
  <c r="Y140" i="39"/>
  <c r="X140" i="39"/>
  <c r="X139" i="39"/>
  <c r="U139" i="39"/>
  <c r="T139" i="39"/>
  <c r="AC139" i="39" s="1"/>
  <c r="AB139" i="39"/>
  <c r="AA139" i="39"/>
  <c r="Z139" i="39"/>
  <c r="Y139" i="39"/>
  <c r="Y138" i="39"/>
  <c r="U138" i="39"/>
  <c r="T138" i="39"/>
  <c r="AC138" i="39" s="1"/>
  <c r="AA138" i="39"/>
  <c r="Z138" i="39"/>
  <c r="X138" i="39"/>
  <c r="Z137" i="39"/>
  <c r="U137" i="39"/>
  <c r="T137" i="39"/>
  <c r="AC137" i="39" s="1"/>
  <c r="AB137" i="39"/>
  <c r="AA137" i="39"/>
  <c r="Y137" i="39"/>
  <c r="X137" i="39"/>
  <c r="U136" i="39"/>
  <c r="T136" i="39"/>
  <c r="AC136" i="39" s="1"/>
  <c r="AB136" i="39"/>
  <c r="AA136" i="39"/>
  <c r="Z136" i="39"/>
  <c r="Y136" i="39"/>
  <c r="X136" i="39"/>
  <c r="U135" i="39"/>
  <c r="T135" i="39"/>
  <c r="AC135" i="39" s="1"/>
  <c r="AB135" i="39"/>
  <c r="AA135" i="39"/>
  <c r="Z135" i="39"/>
  <c r="Y135" i="39"/>
  <c r="X135" i="39"/>
  <c r="Y134" i="39"/>
  <c r="U134" i="39"/>
  <c r="T134" i="39"/>
  <c r="AC134" i="39" s="1"/>
  <c r="AA134" i="39"/>
  <c r="Z134" i="39"/>
  <c r="X134" i="39"/>
  <c r="Y133" i="39"/>
  <c r="U133" i="39"/>
  <c r="T133" i="39"/>
  <c r="AC133" i="39" s="1"/>
  <c r="AB133" i="39"/>
  <c r="AA133" i="39"/>
  <c r="Z133" i="39"/>
  <c r="X133" i="39"/>
  <c r="U132" i="39"/>
  <c r="T132" i="39"/>
  <c r="AC132" i="39" s="1"/>
  <c r="AB132" i="39"/>
  <c r="AA132" i="39"/>
  <c r="Z132" i="39"/>
  <c r="Y132" i="39"/>
  <c r="X132" i="39"/>
  <c r="X131" i="39"/>
  <c r="U131" i="39"/>
  <c r="T131" i="39"/>
  <c r="AC131" i="39" s="1"/>
  <c r="AB131" i="39"/>
  <c r="AA131" i="39"/>
  <c r="Z131" i="39"/>
  <c r="Y131" i="39"/>
  <c r="Y130" i="39"/>
  <c r="U130" i="39"/>
  <c r="T130" i="39"/>
  <c r="AC130" i="39" s="1"/>
  <c r="AA130" i="39"/>
  <c r="Z130" i="39"/>
  <c r="X130" i="39"/>
  <c r="Z129" i="39"/>
  <c r="U129" i="39"/>
  <c r="T129" i="39"/>
  <c r="AC129" i="39" s="1"/>
  <c r="AB129" i="39"/>
  <c r="AA129" i="39"/>
  <c r="Y129" i="39"/>
  <c r="X129" i="39"/>
  <c r="Z128" i="39"/>
  <c r="U128" i="39"/>
  <c r="T128" i="39"/>
  <c r="AC128" i="39" s="1"/>
  <c r="AB128" i="39"/>
  <c r="AA128" i="39"/>
  <c r="Y128" i="39"/>
  <c r="X128" i="39"/>
  <c r="U127" i="39"/>
  <c r="T127" i="39"/>
  <c r="AC127" i="39" s="1"/>
  <c r="AB127" i="39"/>
  <c r="AA127" i="39"/>
  <c r="Z127" i="39"/>
  <c r="Y127" i="39"/>
  <c r="X127" i="39"/>
  <c r="Y126" i="39"/>
  <c r="U126" i="39"/>
  <c r="T126" i="39"/>
  <c r="AC126" i="39" s="1"/>
  <c r="AA126" i="39"/>
  <c r="Z126" i="39"/>
  <c r="X126" i="39"/>
  <c r="U125" i="39"/>
  <c r="T125" i="39"/>
  <c r="AC125" i="39" s="1"/>
  <c r="AB125" i="39"/>
  <c r="AA125" i="39"/>
  <c r="Z125" i="39"/>
  <c r="Y125" i="39"/>
  <c r="X125" i="39"/>
  <c r="Z124" i="39"/>
  <c r="U124" i="39"/>
  <c r="T124" i="39"/>
  <c r="AC124" i="39" s="1"/>
  <c r="AB124" i="39"/>
  <c r="AA124" i="39"/>
  <c r="Y124" i="39"/>
  <c r="X124" i="39"/>
  <c r="X123" i="39"/>
  <c r="U123" i="39"/>
  <c r="T123" i="39"/>
  <c r="AC123" i="39" s="1"/>
  <c r="AB123" i="39"/>
  <c r="AA123" i="39"/>
  <c r="Z123" i="39"/>
  <c r="Y123" i="39"/>
  <c r="U122" i="39"/>
  <c r="T122" i="39"/>
  <c r="AC122" i="39" s="1"/>
  <c r="AA122" i="39"/>
  <c r="Z122" i="39"/>
  <c r="Y122" i="39"/>
  <c r="X122" i="39"/>
  <c r="AB121" i="39"/>
  <c r="Z121" i="39"/>
  <c r="X121" i="39"/>
  <c r="U121" i="39"/>
  <c r="T121" i="39"/>
  <c r="AC121" i="39" s="1"/>
  <c r="AA121" i="39"/>
  <c r="Y121" i="39"/>
  <c r="U120" i="39"/>
  <c r="T120" i="39"/>
  <c r="AC120" i="39" s="1"/>
  <c r="AB120" i="39"/>
  <c r="AA120" i="39"/>
  <c r="Z120" i="39"/>
  <c r="Y120" i="39"/>
  <c r="X120" i="39"/>
  <c r="U119" i="39"/>
  <c r="T119" i="39"/>
  <c r="AC119" i="39" s="1"/>
  <c r="AB119" i="39"/>
  <c r="AA119" i="39"/>
  <c r="Z119" i="39"/>
  <c r="Y119" i="39"/>
  <c r="X119" i="39"/>
  <c r="U118" i="39"/>
  <c r="T118" i="39"/>
  <c r="AC118" i="39" s="1"/>
  <c r="AA118" i="39"/>
  <c r="Z118" i="39"/>
  <c r="Y118" i="39"/>
  <c r="X118" i="39"/>
  <c r="U117" i="39"/>
  <c r="T117" i="39"/>
  <c r="AC117" i="39" s="1"/>
  <c r="AB117" i="39"/>
  <c r="AA117" i="39"/>
  <c r="Z117" i="39"/>
  <c r="Y117" i="39"/>
  <c r="X117" i="39"/>
  <c r="U116" i="39"/>
  <c r="T116" i="39"/>
  <c r="AC116" i="39" s="1"/>
  <c r="AB116" i="39"/>
  <c r="AA116" i="39"/>
  <c r="Z116" i="39"/>
  <c r="Y116" i="39"/>
  <c r="X116" i="39"/>
  <c r="U115" i="39"/>
  <c r="T115" i="39"/>
  <c r="AC115" i="39" s="1"/>
  <c r="AB115" i="39"/>
  <c r="AA115" i="39"/>
  <c r="Z115" i="39"/>
  <c r="Y115" i="39"/>
  <c r="X115" i="39"/>
  <c r="U114" i="39"/>
  <c r="T114" i="39"/>
  <c r="AC114" i="39" s="1"/>
  <c r="AA114" i="39"/>
  <c r="Z114" i="39"/>
  <c r="Y114" i="39"/>
  <c r="X114" i="39"/>
  <c r="U113" i="39"/>
  <c r="T113" i="39"/>
  <c r="AC113" i="39" s="1"/>
  <c r="AB113" i="39"/>
  <c r="AA113" i="39"/>
  <c r="Z113" i="39"/>
  <c r="Y113" i="39"/>
  <c r="X113" i="39"/>
  <c r="AB112" i="39"/>
  <c r="U112" i="39"/>
  <c r="T112" i="39"/>
  <c r="AC112" i="39" s="1"/>
  <c r="AA112" i="39"/>
  <c r="Z112" i="39"/>
  <c r="Y112" i="39"/>
  <c r="X112" i="39"/>
  <c r="Y111" i="39"/>
  <c r="U111" i="39"/>
  <c r="T111" i="39"/>
  <c r="AC111" i="39" s="1"/>
  <c r="AB111" i="39"/>
  <c r="AA111" i="39"/>
  <c r="Z111" i="39"/>
  <c r="X111" i="39"/>
  <c r="Z110" i="39"/>
  <c r="U110" i="39"/>
  <c r="T110" i="39"/>
  <c r="AC110" i="39" s="1"/>
  <c r="AA110" i="39"/>
  <c r="Y110" i="39"/>
  <c r="X110" i="39"/>
  <c r="U109" i="39"/>
  <c r="T109" i="39"/>
  <c r="AC109" i="39" s="1"/>
  <c r="AB109" i="39"/>
  <c r="AA109" i="39"/>
  <c r="Z109" i="39"/>
  <c r="Y109" i="39"/>
  <c r="X109" i="39"/>
  <c r="AB108" i="39"/>
  <c r="U108" i="39"/>
  <c r="T108" i="39"/>
  <c r="AC108" i="39" s="1"/>
  <c r="AA108" i="39"/>
  <c r="Z108" i="39"/>
  <c r="Y108" i="39"/>
  <c r="X108" i="39"/>
  <c r="U107" i="39"/>
  <c r="T107" i="39"/>
  <c r="AC107" i="39" s="1"/>
  <c r="AB107" i="39"/>
  <c r="AA107" i="39"/>
  <c r="Z107" i="39"/>
  <c r="Y107" i="39"/>
  <c r="X107" i="39"/>
  <c r="U106" i="39"/>
  <c r="T106" i="39"/>
  <c r="AC106" i="39" s="1"/>
  <c r="AA106" i="39"/>
  <c r="Z106" i="39"/>
  <c r="Y106" i="39"/>
  <c r="X106" i="39"/>
  <c r="U105" i="39"/>
  <c r="T105" i="39"/>
  <c r="AC105" i="39" s="1"/>
  <c r="AB105" i="39"/>
  <c r="AA105" i="39"/>
  <c r="Z105" i="39"/>
  <c r="Y105" i="39"/>
  <c r="X105" i="39"/>
  <c r="AB104" i="39"/>
  <c r="U104" i="39"/>
  <c r="T104" i="39"/>
  <c r="AC104" i="39" s="1"/>
  <c r="AA104" i="39"/>
  <c r="Z104" i="39"/>
  <c r="Y104" i="39"/>
  <c r="X104" i="39"/>
  <c r="U103" i="39"/>
  <c r="T103" i="39"/>
  <c r="AC103" i="39" s="1"/>
  <c r="AB103" i="39"/>
  <c r="AA103" i="39"/>
  <c r="Z103" i="39"/>
  <c r="Y103" i="39"/>
  <c r="X103" i="39"/>
  <c r="U102" i="39"/>
  <c r="T102" i="39"/>
  <c r="AC102" i="39" s="1"/>
  <c r="AA102" i="39"/>
  <c r="Z102" i="39"/>
  <c r="Y102" i="39"/>
  <c r="X102" i="39"/>
  <c r="U101" i="39"/>
  <c r="T101" i="39"/>
  <c r="AC101" i="39" s="1"/>
  <c r="AB101" i="39"/>
  <c r="AA101" i="39"/>
  <c r="Z101" i="39"/>
  <c r="Y101" i="39"/>
  <c r="X101" i="39"/>
  <c r="U100" i="39"/>
  <c r="T100" i="39"/>
  <c r="AC100" i="39" s="1"/>
  <c r="AB100" i="39"/>
  <c r="AA100" i="39"/>
  <c r="Z100" i="39"/>
  <c r="Y100" i="39"/>
  <c r="X100" i="39"/>
  <c r="U99" i="39"/>
  <c r="T99" i="39"/>
  <c r="AC99" i="39" s="1"/>
  <c r="AB99" i="39"/>
  <c r="AA99" i="39"/>
  <c r="Z99" i="39"/>
  <c r="Y99" i="39"/>
  <c r="X99" i="39"/>
  <c r="U98" i="39"/>
  <c r="T98" i="39"/>
  <c r="AC98" i="39" s="1"/>
  <c r="AA98" i="39"/>
  <c r="Z98" i="39"/>
  <c r="Y98" i="39"/>
  <c r="X98" i="39"/>
  <c r="U97" i="39"/>
  <c r="T97" i="39"/>
  <c r="AC97" i="39" s="1"/>
  <c r="AB97" i="39"/>
  <c r="AA97" i="39"/>
  <c r="Z97" i="39"/>
  <c r="Y97" i="39"/>
  <c r="X97" i="39"/>
  <c r="AB96" i="39"/>
  <c r="U96" i="39"/>
  <c r="T96" i="39"/>
  <c r="AC96" i="39" s="1"/>
  <c r="AA96" i="39"/>
  <c r="Z96" i="39"/>
  <c r="Y96" i="39"/>
  <c r="X96" i="39"/>
  <c r="Y95" i="39"/>
  <c r="U95" i="39"/>
  <c r="T95" i="39"/>
  <c r="AC95" i="39" s="1"/>
  <c r="AB95" i="39"/>
  <c r="AA95" i="39"/>
  <c r="Z95" i="39"/>
  <c r="X95" i="39"/>
  <c r="Z94" i="39"/>
  <c r="U94" i="39"/>
  <c r="T94" i="39"/>
  <c r="AC94" i="39" s="1"/>
  <c r="AA94" i="39"/>
  <c r="Y94" i="39"/>
  <c r="X94" i="39"/>
  <c r="U93" i="39"/>
  <c r="T93" i="39"/>
  <c r="AC93" i="39" s="1"/>
  <c r="AB93" i="39"/>
  <c r="AA93" i="39"/>
  <c r="Z93" i="39"/>
  <c r="Y93" i="39"/>
  <c r="X93" i="39"/>
  <c r="AB92" i="39"/>
  <c r="U92" i="39"/>
  <c r="T92" i="39"/>
  <c r="AC92" i="39" s="1"/>
  <c r="AA92" i="39"/>
  <c r="Z92" i="39"/>
  <c r="Y92" i="39"/>
  <c r="X92" i="39"/>
  <c r="Y91" i="39"/>
  <c r="U91" i="39"/>
  <c r="T91" i="39"/>
  <c r="AC91" i="39" s="1"/>
  <c r="AB91" i="39"/>
  <c r="AA91" i="39"/>
  <c r="Z91" i="39"/>
  <c r="X91" i="39"/>
  <c r="U90" i="39"/>
  <c r="T90" i="39"/>
  <c r="AC90" i="39" s="1"/>
  <c r="AA90" i="39"/>
  <c r="Z90" i="39"/>
  <c r="Y90" i="39"/>
  <c r="X90" i="39"/>
  <c r="U89" i="39"/>
  <c r="T89" i="39"/>
  <c r="AC89" i="39" s="1"/>
  <c r="AB89" i="39"/>
  <c r="AA89" i="39"/>
  <c r="Z89" i="39"/>
  <c r="Y89" i="39"/>
  <c r="X89" i="39"/>
  <c r="U88" i="39"/>
  <c r="T88" i="39"/>
  <c r="AC88" i="39" s="1"/>
  <c r="AB88" i="39"/>
  <c r="AA88" i="39"/>
  <c r="Z88" i="39"/>
  <c r="Y88" i="39"/>
  <c r="X88" i="39"/>
  <c r="U87" i="39"/>
  <c r="T87" i="39"/>
  <c r="AC87" i="39" s="1"/>
  <c r="AB87" i="39"/>
  <c r="AA87" i="39"/>
  <c r="Z87" i="39"/>
  <c r="Y87" i="39"/>
  <c r="X87" i="39"/>
  <c r="U86" i="39"/>
  <c r="T86" i="39"/>
  <c r="AC86" i="39" s="1"/>
  <c r="AA86" i="39"/>
  <c r="Z86" i="39"/>
  <c r="Y86" i="39"/>
  <c r="X86" i="39"/>
  <c r="U85" i="39"/>
  <c r="T85" i="39"/>
  <c r="AC85" i="39" s="1"/>
  <c r="AB85" i="39"/>
  <c r="AA85" i="39"/>
  <c r="Z85" i="39"/>
  <c r="Y85" i="39"/>
  <c r="X85" i="39"/>
  <c r="AB84" i="39"/>
  <c r="U84" i="39"/>
  <c r="T84" i="39"/>
  <c r="AC84" i="39" s="1"/>
  <c r="AA84" i="39"/>
  <c r="Z84" i="39"/>
  <c r="Y84" i="39"/>
  <c r="X84" i="39"/>
  <c r="U83" i="39"/>
  <c r="T83" i="39"/>
  <c r="AC83" i="39" s="1"/>
  <c r="AB83" i="39"/>
  <c r="AA83" i="39"/>
  <c r="Z83" i="39"/>
  <c r="Y83" i="39"/>
  <c r="X83" i="39"/>
  <c r="U82" i="39"/>
  <c r="T82" i="39"/>
  <c r="AC82" i="39" s="1"/>
  <c r="AA82" i="39"/>
  <c r="Z82" i="39"/>
  <c r="Y82" i="39"/>
  <c r="X82" i="39"/>
  <c r="U81" i="39"/>
  <c r="T81" i="39"/>
  <c r="AC81" i="39" s="1"/>
  <c r="AB81" i="39"/>
  <c r="AA81" i="39"/>
  <c r="Z81" i="39"/>
  <c r="Y81" i="39"/>
  <c r="X81" i="39"/>
  <c r="U80" i="39"/>
  <c r="T80" i="39"/>
  <c r="AC80" i="39" s="1"/>
  <c r="AB80" i="39"/>
  <c r="AA80" i="39"/>
  <c r="Z80" i="39"/>
  <c r="Y80" i="39"/>
  <c r="X80" i="39"/>
  <c r="Y79" i="39"/>
  <c r="U79" i="39"/>
  <c r="T79" i="39"/>
  <c r="AC79" i="39" s="1"/>
  <c r="AB79" i="39"/>
  <c r="AA79" i="39"/>
  <c r="Z79" i="39"/>
  <c r="X79" i="39"/>
  <c r="Z78" i="39"/>
  <c r="Y78" i="39"/>
  <c r="U78" i="39"/>
  <c r="T78" i="39"/>
  <c r="AC78" i="39" s="1"/>
  <c r="AA78" i="39"/>
  <c r="X78" i="39"/>
  <c r="U77" i="39"/>
  <c r="T77" i="39"/>
  <c r="AC77" i="39" s="1"/>
  <c r="AB77" i="39"/>
  <c r="AA77" i="39"/>
  <c r="Z77" i="39"/>
  <c r="Y77" i="39"/>
  <c r="X77" i="39"/>
  <c r="U76" i="39"/>
  <c r="T76" i="39"/>
  <c r="AC76" i="39" s="1"/>
  <c r="AB76" i="39"/>
  <c r="AA76" i="39"/>
  <c r="Z76" i="39"/>
  <c r="Y76" i="39"/>
  <c r="X76" i="39"/>
  <c r="AB75" i="39"/>
  <c r="Y75" i="39"/>
  <c r="X75" i="39"/>
  <c r="U75" i="39"/>
  <c r="T75" i="39"/>
  <c r="AC75" i="39" s="1"/>
  <c r="AA75" i="39"/>
  <c r="Z75" i="39"/>
  <c r="U74" i="39"/>
  <c r="T74" i="39"/>
  <c r="AC74" i="39" s="1"/>
  <c r="AA74" i="39"/>
  <c r="Z74" i="39"/>
  <c r="Y74" i="39"/>
  <c r="X74" i="39"/>
  <c r="U73" i="39"/>
  <c r="T73" i="39"/>
  <c r="AC73" i="39" s="1"/>
  <c r="AB73" i="39"/>
  <c r="AA73" i="39"/>
  <c r="Z73" i="39"/>
  <c r="Y73" i="39"/>
  <c r="X73" i="39"/>
  <c r="AB72" i="39"/>
  <c r="AA72" i="39"/>
  <c r="X72" i="39"/>
  <c r="U72" i="39"/>
  <c r="T72" i="39"/>
  <c r="AC72" i="39" s="1"/>
  <c r="Z72" i="39"/>
  <c r="Y72" i="39"/>
  <c r="AB71" i="39"/>
  <c r="U71" i="39"/>
  <c r="T71" i="39"/>
  <c r="AC71" i="39" s="1"/>
  <c r="AA71" i="39"/>
  <c r="Z71" i="39"/>
  <c r="Y71" i="39"/>
  <c r="X71" i="39"/>
  <c r="Z70" i="39"/>
  <c r="U70" i="39"/>
  <c r="T70" i="39"/>
  <c r="AC70" i="39" s="1"/>
  <c r="AA70" i="39"/>
  <c r="Y70" i="39"/>
  <c r="X70" i="39"/>
  <c r="U69" i="39"/>
  <c r="T69" i="39"/>
  <c r="AC69" i="39" s="1"/>
  <c r="AB69" i="39"/>
  <c r="AA69" i="39"/>
  <c r="Z69" i="39"/>
  <c r="Y69" i="39"/>
  <c r="X69" i="39"/>
  <c r="AB68" i="39"/>
  <c r="U68" i="39"/>
  <c r="T68" i="39"/>
  <c r="AC68" i="39" s="1"/>
  <c r="AA68" i="39"/>
  <c r="Z68" i="39"/>
  <c r="Y68" i="39"/>
  <c r="X68" i="39"/>
  <c r="X67" i="39"/>
  <c r="U67" i="39"/>
  <c r="T67" i="39"/>
  <c r="AC67" i="39" s="1"/>
  <c r="AB67" i="39"/>
  <c r="AA67" i="39"/>
  <c r="Z67" i="39"/>
  <c r="Y67" i="39"/>
  <c r="Y66" i="39"/>
  <c r="U66" i="39"/>
  <c r="T66" i="39"/>
  <c r="AC66" i="39" s="1"/>
  <c r="AA66" i="39"/>
  <c r="Z66" i="39"/>
  <c r="X66" i="39"/>
  <c r="U65" i="39"/>
  <c r="T65" i="39"/>
  <c r="AC65" i="39" s="1"/>
  <c r="AB65" i="39"/>
  <c r="AA65" i="39"/>
  <c r="Z65" i="39"/>
  <c r="Y65" i="39"/>
  <c r="X65" i="39"/>
  <c r="AB64" i="39"/>
  <c r="Z64" i="39"/>
  <c r="X64" i="39"/>
  <c r="U64" i="39"/>
  <c r="T64" i="39"/>
  <c r="AC64" i="39" s="1"/>
  <c r="AA64" i="39"/>
  <c r="Y64" i="39"/>
  <c r="U63" i="39"/>
  <c r="T63" i="39"/>
  <c r="AC63" i="39" s="1"/>
  <c r="AB63" i="39"/>
  <c r="AA63" i="39"/>
  <c r="Z63" i="39"/>
  <c r="Y63" i="39"/>
  <c r="X63" i="39"/>
  <c r="AC62" i="39"/>
  <c r="U62" i="39"/>
  <c r="T62" i="39"/>
  <c r="AA62" i="39"/>
  <c r="Z62" i="39"/>
  <c r="Y62" i="39"/>
  <c r="X62" i="39"/>
  <c r="AC61" i="39"/>
  <c r="U61" i="39"/>
  <c r="T61" i="39"/>
  <c r="AB61" i="39"/>
  <c r="AA61" i="39"/>
  <c r="Z61" i="39"/>
  <c r="Y61" i="39"/>
  <c r="X61" i="39"/>
  <c r="AA60" i="39"/>
  <c r="X60" i="39"/>
  <c r="U60" i="39"/>
  <c r="T60" i="39"/>
  <c r="AC60" i="39" s="1"/>
  <c r="AB60" i="39"/>
  <c r="Z60" i="39"/>
  <c r="Y60" i="39"/>
  <c r="AA59" i="39"/>
  <c r="Y59" i="39"/>
  <c r="X59" i="39"/>
  <c r="U59" i="39"/>
  <c r="T59" i="39"/>
  <c r="AC59" i="39" s="1"/>
  <c r="AB59" i="39"/>
  <c r="Z59" i="39"/>
  <c r="Z58" i="39"/>
  <c r="U58" i="39"/>
  <c r="T58" i="39"/>
  <c r="AC58" i="39" s="1"/>
  <c r="AB58" i="39"/>
  <c r="AA58" i="39"/>
  <c r="Y58" i="39"/>
  <c r="X58" i="39"/>
  <c r="Y57" i="39"/>
  <c r="U57" i="39"/>
  <c r="T57" i="39"/>
  <c r="AC57" i="39" s="1"/>
  <c r="AB57" i="39"/>
  <c r="AA57" i="39"/>
  <c r="Z57" i="39"/>
  <c r="X57" i="39"/>
  <c r="U56" i="39"/>
  <c r="T56" i="39"/>
  <c r="AC56" i="39" s="1"/>
  <c r="AB56" i="39"/>
  <c r="AA56" i="39"/>
  <c r="Z56" i="39"/>
  <c r="Y56" i="39"/>
  <c r="X56" i="39"/>
  <c r="AC55" i="39"/>
  <c r="U55" i="39"/>
  <c r="T55" i="39"/>
  <c r="AB55" i="39"/>
  <c r="AA55" i="39"/>
  <c r="Z55" i="39"/>
  <c r="Y55" i="39"/>
  <c r="X55" i="39"/>
  <c r="U54" i="39"/>
  <c r="T54" i="39"/>
  <c r="AC54" i="39" s="1"/>
  <c r="AB54" i="39"/>
  <c r="AA54" i="39"/>
  <c r="Z54" i="39"/>
  <c r="Y54" i="39"/>
  <c r="X54" i="39"/>
  <c r="U53" i="39"/>
  <c r="T53" i="39"/>
  <c r="AC53" i="39" s="1"/>
  <c r="AB53" i="39"/>
  <c r="AA53" i="39"/>
  <c r="Z53" i="39"/>
  <c r="Y53" i="39"/>
  <c r="X53" i="39"/>
  <c r="U52" i="39"/>
  <c r="T52" i="39"/>
  <c r="AC52" i="39" s="1"/>
  <c r="AB52" i="39"/>
  <c r="AA52" i="39"/>
  <c r="Z52" i="39"/>
  <c r="Y52" i="39"/>
  <c r="X52" i="39"/>
  <c r="Y51" i="39"/>
  <c r="U51" i="39"/>
  <c r="T51" i="39"/>
  <c r="AC51" i="39" s="1"/>
  <c r="AB51" i="39"/>
  <c r="AA51" i="39"/>
  <c r="Z51" i="39"/>
  <c r="X51" i="39"/>
  <c r="Z50" i="39"/>
  <c r="U50" i="39"/>
  <c r="T50" i="39"/>
  <c r="AC50" i="39" s="1"/>
  <c r="AA50" i="39"/>
  <c r="Y50" i="39"/>
  <c r="X50" i="39"/>
  <c r="AA49" i="39"/>
  <c r="Y49" i="39"/>
  <c r="U49" i="39"/>
  <c r="T49" i="39"/>
  <c r="AC49" i="39" s="1"/>
  <c r="AB49" i="39"/>
  <c r="Z49" i="39"/>
  <c r="X49" i="39"/>
  <c r="U48" i="39"/>
  <c r="T48" i="39"/>
  <c r="AC48" i="39" s="1"/>
  <c r="AB48" i="39"/>
  <c r="AA48" i="39"/>
  <c r="Z48" i="39"/>
  <c r="Y48" i="39"/>
  <c r="X48" i="39"/>
  <c r="U47" i="39"/>
  <c r="T47" i="39"/>
  <c r="AC47" i="39" s="1"/>
  <c r="AB47" i="39"/>
  <c r="AA47" i="39"/>
  <c r="Z47" i="39"/>
  <c r="Y47" i="39"/>
  <c r="X47" i="39"/>
  <c r="U46" i="39"/>
  <c r="T46" i="39"/>
  <c r="AC46" i="39" s="1"/>
  <c r="AB46" i="39"/>
  <c r="AA46" i="39"/>
  <c r="Z46" i="39"/>
  <c r="Y46" i="39"/>
  <c r="X46" i="39"/>
  <c r="U45" i="39"/>
  <c r="T45" i="39"/>
  <c r="AC45" i="39" s="1"/>
  <c r="AB45" i="39"/>
  <c r="AA45" i="39"/>
  <c r="Z45" i="39"/>
  <c r="Y45" i="39"/>
  <c r="X45" i="39"/>
  <c r="U44" i="39"/>
  <c r="T44" i="39"/>
  <c r="AC44" i="39" s="1"/>
  <c r="AB44" i="39"/>
  <c r="AA44" i="39"/>
  <c r="Z44" i="39"/>
  <c r="Y44" i="39"/>
  <c r="X44" i="39"/>
  <c r="AA43" i="39"/>
  <c r="Y43" i="39"/>
  <c r="U43" i="39"/>
  <c r="T43" i="39"/>
  <c r="AC43" i="39" s="1"/>
  <c r="AB43" i="39"/>
  <c r="Z43" i="39"/>
  <c r="X43" i="39"/>
  <c r="Z42" i="39"/>
  <c r="U42" i="39"/>
  <c r="T42" i="39"/>
  <c r="AC42" i="39" s="1"/>
  <c r="AA42" i="39"/>
  <c r="Y42" i="39"/>
  <c r="X42" i="39"/>
  <c r="Y41" i="39"/>
  <c r="U41" i="39"/>
  <c r="T41" i="39"/>
  <c r="AC41" i="39" s="1"/>
  <c r="AB41" i="39"/>
  <c r="AA41" i="39"/>
  <c r="Z41" i="39"/>
  <c r="X41" i="39"/>
  <c r="U40" i="39"/>
  <c r="T40" i="39"/>
  <c r="AC40" i="39" s="1"/>
  <c r="AB40" i="39"/>
  <c r="AA40" i="39"/>
  <c r="Z40" i="39"/>
  <c r="Y40" i="39"/>
  <c r="X40" i="39"/>
  <c r="AC39" i="39"/>
  <c r="U39" i="39"/>
  <c r="T39" i="39"/>
  <c r="AB39" i="39"/>
  <c r="AA39" i="39"/>
  <c r="Z39" i="39"/>
  <c r="Y39" i="39"/>
  <c r="X39" i="39"/>
  <c r="U38" i="39"/>
  <c r="T38" i="39"/>
  <c r="AC38" i="39" s="1"/>
  <c r="AA38" i="39"/>
  <c r="Z38" i="39"/>
  <c r="Y38" i="39"/>
  <c r="X38" i="39"/>
  <c r="U37" i="39"/>
  <c r="T37" i="39"/>
  <c r="AC37" i="39" s="1"/>
  <c r="AB37" i="39"/>
  <c r="AA37" i="39"/>
  <c r="Z37" i="39"/>
  <c r="Y37" i="39"/>
  <c r="X37" i="39"/>
  <c r="U36" i="39"/>
  <c r="T36" i="39"/>
  <c r="AC36" i="39" s="1"/>
  <c r="AB36" i="39"/>
  <c r="AA36" i="39"/>
  <c r="Z36" i="39"/>
  <c r="Y36" i="39"/>
  <c r="X36" i="39"/>
  <c r="Y35" i="39"/>
  <c r="U35" i="39"/>
  <c r="T35" i="39"/>
  <c r="AC35" i="39" s="1"/>
  <c r="AB35" i="39"/>
  <c r="AA35" i="39"/>
  <c r="Z35" i="39"/>
  <c r="X35" i="39"/>
  <c r="Z34" i="39"/>
  <c r="U34" i="39"/>
  <c r="T34" i="39"/>
  <c r="AC34" i="39" s="1"/>
  <c r="AA34" i="39"/>
  <c r="Y34" i="39"/>
  <c r="X34" i="39"/>
  <c r="AA33" i="39"/>
  <c r="Y33" i="39"/>
  <c r="U33" i="39"/>
  <c r="T33" i="39"/>
  <c r="AC33" i="39" s="1"/>
  <c r="AB33" i="39"/>
  <c r="Z33" i="39"/>
  <c r="X33" i="39"/>
  <c r="U32" i="39"/>
  <c r="T32" i="39"/>
  <c r="AC32" i="39" s="1"/>
  <c r="AB32" i="39"/>
  <c r="AA32" i="39"/>
  <c r="Z32" i="39"/>
  <c r="Y32" i="39"/>
  <c r="X32" i="39"/>
  <c r="U31" i="39"/>
  <c r="T31" i="39"/>
  <c r="AC31" i="39" s="1"/>
  <c r="AB31" i="39"/>
  <c r="AA31" i="39"/>
  <c r="Z31" i="39"/>
  <c r="Y31" i="39"/>
  <c r="X31" i="39"/>
  <c r="U30" i="39"/>
  <c r="T30" i="39"/>
  <c r="AC30" i="39" s="1"/>
  <c r="AA30" i="39"/>
  <c r="Z30" i="39"/>
  <c r="Y30" i="39"/>
  <c r="X30" i="39"/>
  <c r="U29" i="39"/>
  <c r="T29" i="39"/>
  <c r="AC29" i="39" s="1"/>
  <c r="AB29" i="39"/>
  <c r="AA29" i="39"/>
  <c r="Z29" i="39"/>
  <c r="Y29" i="39"/>
  <c r="X29" i="39"/>
  <c r="U28" i="39"/>
  <c r="T28" i="39"/>
  <c r="AC28" i="39" s="1"/>
  <c r="AB28" i="39"/>
  <c r="AA28" i="39"/>
  <c r="Z28" i="39"/>
  <c r="Y28" i="39"/>
  <c r="X28" i="39"/>
  <c r="AA27" i="39"/>
  <c r="Y27" i="39"/>
  <c r="U27" i="39"/>
  <c r="T27" i="39"/>
  <c r="AC27" i="39" s="1"/>
  <c r="AB27" i="39"/>
  <c r="Z27" i="39"/>
  <c r="X27" i="39"/>
  <c r="Z26" i="39"/>
  <c r="U26" i="39"/>
  <c r="T26" i="39"/>
  <c r="AC26" i="39" s="1"/>
  <c r="AA26" i="39"/>
  <c r="Y26" i="39"/>
  <c r="X26" i="39"/>
  <c r="Y25" i="39"/>
  <c r="U25" i="39"/>
  <c r="T25" i="39"/>
  <c r="AC25" i="39" s="1"/>
  <c r="AB25" i="39"/>
  <c r="AA25" i="39"/>
  <c r="Z25" i="39"/>
  <c r="X25" i="39"/>
  <c r="U24" i="39"/>
  <c r="T24" i="39"/>
  <c r="AC24" i="39" s="1"/>
  <c r="AB24" i="39"/>
  <c r="AA24" i="39"/>
  <c r="Z24" i="39"/>
  <c r="Y24" i="39"/>
  <c r="X24" i="39"/>
  <c r="U23" i="39"/>
  <c r="T23" i="39"/>
  <c r="AC23" i="39" s="1"/>
  <c r="AB23" i="39"/>
  <c r="AA23" i="39"/>
  <c r="Z23" i="39"/>
  <c r="Y23" i="39"/>
  <c r="X23" i="39"/>
  <c r="Z22" i="39"/>
  <c r="U22" i="39"/>
  <c r="T22" i="39"/>
  <c r="AC22" i="39" s="1"/>
  <c r="AA22" i="39"/>
  <c r="Y22" i="39"/>
  <c r="X22" i="39"/>
  <c r="U21" i="39"/>
  <c r="T21" i="39"/>
  <c r="AC21" i="39" s="1"/>
  <c r="AB21" i="39"/>
  <c r="AA21" i="39"/>
  <c r="Z21" i="39"/>
  <c r="Y21" i="39"/>
  <c r="X21" i="39"/>
  <c r="U20" i="39"/>
  <c r="T20" i="39"/>
  <c r="AC20" i="39" s="1"/>
  <c r="AB20" i="39"/>
  <c r="AA20" i="39"/>
  <c r="Z20" i="39"/>
  <c r="Y20" i="39"/>
  <c r="X20" i="39"/>
  <c r="AA19" i="39"/>
  <c r="Y19" i="39"/>
  <c r="U19" i="39"/>
  <c r="T19" i="39"/>
  <c r="AC19" i="39" s="1"/>
  <c r="AB19" i="39"/>
  <c r="Z19" i="39"/>
  <c r="X19" i="39"/>
  <c r="U18" i="39"/>
  <c r="T18" i="39"/>
  <c r="AC18" i="39" s="1"/>
  <c r="AA18" i="39"/>
  <c r="Z18" i="39"/>
  <c r="Y18" i="39"/>
  <c r="X18" i="39"/>
  <c r="U17" i="39"/>
  <c r="U244" i="39" s="1"/>
  <c r="T17" i="39"/>
  <c r="AC17" i="39" s="1"/>
  <c r="Q17" i="39"/>
  <c r="AB17" i="39" s="1"/>
  <c r="N17" i="39"/>
  <c r="AA17" i="39" s="1"/>
  <c r="K17" i="39"/>
  <c r="Z17" i="39" s="1"/>
  <c r="H17" i="39"/>
  <c r="Y17" i="39" s="1"/>
  <c r="E17" i="39"/>
  <c r="X17" i="39" s="1"/>
  <c r="Z16" i="39"/>
  <c r="U16" i="39"/>
  <c r="T16" i="39"/>
  <c r="AC16" i="39" s="1"/>
  <c r="AB16" i="39"/>
  <c r="AA16" i="39"/>
  <c r="Y16" i="39"/>
  <c r="X16" i="39"/>
  <c r="U15" i="39"/>
  <c r="T15" i="39"/>
  <c r="AC15" i="39" s="1"/>
  <c r="AB15" i="39"/>
  <c r="AA15" i="39"/>
  <c r="Z15" i="39"/>
  <c r="Y15" i="39"/>
  <c r="X15" i="39"/>
  <c r="Z14" i="39"/>
  <c r="U14" i="39"/>
  <c r="T14" i="39"/>
  <c r="AC14" i="39" s="1"/>
  <c r="AB14" i="39"/>
  <c r="AA14" i="39"/>
  <c r="Y14" i="39"/>
  <c r="X14" i="39"/>
  <c r="U13" i="39"/>
  <c r="U240" i="39" s="1"/>
  <c r="T13" i="39"/>
  <c r="AC13" i="39" s="1"/>
  <c r="AB13" i="39"/>
  <c r="AA13" i="39"/>
  <c r="Z13" i="39"/>
  <c r="Y13" i="39"/>
  <c r="X13" i="39"/>
  <c r="Z12" i="39"/>
  <c r="U12" i="39"/>
  <c r="T12" i="39"/>
  <c r="AC12" i="39" s="1"/>
  <c r="AB12" i="39"/>
  <c r="AA12" i="39"/>
  <c r="Y12" i="39"/>
  <c r="X12" i="39"/>
  <c r="Y11" i="39"/>
  <c r="U11" i="39"/>
  <c r="T11" i="39"/>
  <c r="AC11" i="39" s="1"/>
  <c r="AB11" i="39"/>
  <c r="AA11" i="39"/>
  <c r="Z11" i="39"/>
  <c r="X11" i="39"/>
  <c r="U10" i="39"/>
  <c r="T10" i="39"/>
  <c r="AC10" i="39" s="1"/>
  <c r="AB10" i="39"/>
  <c r="AA10" i="39"/>
  <c r="Z10" i="39"/>
  <c r="Y10" i="39"/>
  <c r="X10" i="39"/>
  <c r="Y9" i="39"/>
  <c r="U9" i="39"/>
  <c r="U236" i="39" s="1"/>
  <c r="T9" i="39"/>
  <c r="AC9" i="39" s="1"/>
  <c r="AA9" i="39"/>
  <c r="Z9" i="39"/>
  <c r="X9" i="39"/>
  <c r="BM62" i="32" l="1"/>
  <c r="U238" i="40"/>
  <c r="AC241" i="39"/>
  <c r="AC237" i="39"/>
  <c r="AC243" i="39"/>
  <c r="AC239" i="39"/>
  <c r="AB236" i="39"/>
  <c r="AB242" i="39"/>
  <c r="AB238" i="39"/>
  <c r="AB244" i="39"/>
  <c r="AB240" i="39"/>
  <c r="AA241" i="39"/>
  <c r="AA239" i="39"/>
  <c r="AA243" i="39"/>
  <c r="AA237" i="39"/>
  <c r="Z238" i="39"/>
  <c r="Z236" i="39"/>
  <c r="Z242" i="39"/>
  <c r="Z240" i="39"/>
  <c r="Z244" i="39"/>
  <c r="Y243" i="39"/>
  <c r="Y241" i="39"/>
  <c r="Y239" i="39"/>
  <c r="Y237" i="39"/>
  <c r="X240" i="39"/>
  <c r="X244" i="39"/>
  <c r="X236" i="39"/>
  <c r="X242" i="39"/>
  <c r="X238" i="39"/>
  <c r="AC239" i="40"/>
  <c r="AC243" i="40"/>
  <c r="AB239" i="40"/>
  <c r="AB236" i="40"/>
  <c r="AB240" i="40"/>
  <c r="AB243" i="40"/>
  <c r="AB244" i="40"/>
  <c r="AA240" i="40"/>
  <c r="AA241" i="40"/>
  <c r="AA244" i="40"/>
  <c r="AA236" i="40"/>
  <c r="AA237" i="40"/>
  <c r="Z238" i="40"/>
  <c r="Z241" i="40"/>
  <c r="Z237" i="40"/>
  <c r="Z242" i="40"/>
  <c r="Y243" i="40"/>
  <c r="Y239" i="40"/>
  <c r="X236" i="40"/>
  <c r="X240" i="40"/>
  <c r="X244" i="40"/>
  <c r="U239" i="40"/>
  <c r="U243" i="40"/>
  <c r="X239" i="40"/>
  <c r="X243" i="40"/>
  <c r="AC221" i="41"/>
  <c r="AC225" i="41"/>
  <c r="AB221" i="41"/>
  <c r="AB218" i="41"/>
  <c r="AB222" i="41"/>
  <c r="AB225" i="41"/>
  <c r="AA218" i="41"/>
  <c r="AA222" i="41"/>
  <c r="AA226" i="41"/>
  <c r="Z224" i="41"/>
  <c r="Z220" i="41"/>
  <c r="Y225" i="41"/>
  <c r="Y221" i="41"/>
  <c r="U220" i="41"/>
  <c r="X221" i="41"/>
  <c r="U224" i="41"/>
  <c r="X225" i="41"/>
  <c r="X218" i="41"/>
  <c r="X222" i="41"/>
  <c r="Z219" i="41"/>
  <c r="Z223" i="41"/>
  <c r="X226" i="41"/>
  <c r="AB226" i="41"/>
  <c r="AA219" i="41"/>
  <c r="AA223" i="41"/>
  <c r="Y220" i="41"/>
  <c r="AC220" i="41"/>
  <c r="Y224" i="41"/>
  <c r="AC224" i="41"/>
  <c r="U218" i="41"/>
  <c r="U222" i="41"/>
  <c r="U226" i="41"/>
  <c r="U219" i="41"/>
  <c r="U223" i="41"/>
  <c r="Y218" i="41"/>
  <c r="AC218" i="41"/>
  <c r="X219" i="41"/>
  <c r="AB219" i="41"/>
  <c r="AA220" i="41"/>
  <c r="Z221" i="41"/>
  <c r="Y222" i="41"/>
  <c r="AC222" i="41"/>
  <c r="X223" i="41"/>
  <c r="AB223" i="41"/>
  <c r="AA224" i="41"/>
  <c r="Z225" i="41"/>
  <c r="Y226" i="41"/>
  <c r="AC226" i="41"/>
  <c r="Z218" i="41"/>
  <c r="Y219" i="41"/>
  <c r="AC219" i="41"/>
  <c r="X220" i="41"/>
  <c r="AB220" i="41"/>
  <c r="AA221" i="41"/>
  <c r="Z222" i="41"/>
  <c r="Y223" i="41"/>
  <c r="AC223" i="41"/>
  <c r="X224" i="41"/>
  <c r="AB224" i="41"/>
  <c r="AA225" i="41"/>
  <c r="Z226" i="41"/>
  <c r="Y238" i="40"/>
  <c r="AC238" i="40"/>
  <c r="Y242" i="40"/>
  <c r="AC242" i="40"/>
  <c r="Y237" i="40"/>
  <c r="Z240" i="40"/>
  <c r="AC241" i="40"/>
  <c r="X242" i="40"/>
  <c r="AB242" i="40"/>
  <c r="AA243" i="40"/>
  <c r="U236" i="40"/>
  <c r="U240" i="40"/>
  <c r="U244" i="40"/>
  <c r="U237" i="40"/>
  <c r="U241" i="40"/>
  <c r="Y236" i="40"/>
  <c r="AC236" i="40"/>
  <c r="X237" i="40"/>
  <c r="AB237" i="40"/>
  <c r="AA238" i="40"/>
  <c r="Z239" i="40"/>
  <c r="Y240" i="40"/>
  <c r="AC240" i="40"/>
  <c r="X241" i="40"/>
  <c r="AB241" i="40"/>
  <c r="AA242" i="40"/>
  <c r="Z243" i="40"/>
  <c r="Y244" i="40"/>
  <c r="AC244" i="40"/>
  <c r="Z236" i="40"/>
  <c r="AC237" i="40"/>
  <c r="X238" i="40"/>
  <c r="AB238" i="40"/>
  <c r="AA239" i="40"/>
  <c r="Y241" i="40"/>
  <c r="Z244" i="40"/>
  <c r="AC238" i="39"/>
  <c r="AB239" i="39"/>
  <c r="Z241" i="39"/>
  <c r="Y242" i="39"/>
  <c r="AA244" i="39"/>
  <c r="AC236" i="39"/>
  <c r="X237" i="39"/>
  <c r="U238" i="39"/>
  <c r="Z239" i="39"/>
  <c r="Y240" i="39"/>
  <c r="AB241" i="39"/>
  <c r="U242" i="39"/>
  <c r="Z243" i="39"/>
  <c r="AC244" i="39"/>
  <c r="Y238" i="39"/>
  <c r="AA240" i="39"/>
  <c r="Y236" i="39"/>
  <c r="AB237" i="39"/>
  <c r="AA238" i="39"/>
  <c r="AC240" i="39"/>
  <c r="X241" i="39"/>
  <c r="AA242" i="39"/>
  <c r="Y244" i="39"/>
  <c r="U239" i="39"/>
  <c r="U243" i="39"/>
  <c r="Z237" i="39"/>
  <c r="AB243" i="39"/>
  <c r="AA236" i="39"/>
  <c r="X239" i="39"/>
  <c r="AC242" i="39"/>
  <c r="X243" i="39"/>
  <c r="U237" i="39"/>
  <c r="U241" i="39"/>
  <c r="K207" i="38"/>
  <c r="K208" i="38"/>
  <c r="K209" i="38"/>
  <c r="K210" i="38"/>
  <c r="K211" i="38"/>
  <c r="K212" i="38"/>
  <c r="K213" i="38"/>
  <c r="K214" i="38"/>
  <c r="K199" i="37"/>
  <c r="K200" i="37"/>
  <c r="K201" i="37"/>
  <c r="K202" i="37"/>
  <c r="K54" i="37"/>
  <c r="K55" i="37"/>
  <c r="K56" i="37"/>
  <c r="K57" i="37"/>
  <c r="K58" i="37"/>
  <c r="K59" i="37"/>
  <c r="AT61" i="32"/>
  <c r="AS61" i="32"/>
  <c r="AR61" i="32"/>
  <c r="AQ61" i="32"/>
  <c r="AP61" i="32"/>
  <c r="AO61" i="32"/>
  <c r="AN61" i="32"/>
  <c r="AM61" i="32"/>
  <c r="AL61" i="32"/>
  <c r="AK61" i="32"/>
  <c r="AT60" i="32"/>
  <c r="AS60" i="32"/>
  <c r="AR60" i="32"/>
  <c r="AQ60" i="32"/>
  <c r="AP60" i="32"/>
  <c r="AO60" i="32"/>
  <c r="AN60" i="32"/>
  <c r="AM60" i="32"/>
  <c r="AL60" i="32"/>
  <c r="AK60" i="32"/>
  <c r="AT59" i="32"/>
  <c r="AS59" i="32"/>
  <c r="AR59" i="32"/>
  <c r="AQ59" i="32"/>
  <c r="AP59" i="32"/>
  <c r="AO59" i="32"/>
  <c r="AN59" i="32"/>
  <c r="AM59" i="32"/>
  <c r="AL59" i="32"/>
  <c r="AK59" i="32"/>
  <c r="AT58" i="32"/>
  <c r="AS58" i="32"/>
  <c r="AR58" i="32"/>
  <c r="AQ58" i="32"/>
  <c r="AP58" i="32"/>
  <c r="AO58" i="32"/>
  <c r="AN58" i="32"/>
  <c r="AM58" i="32"/>
  <c r="AL58" i="32"/>
  <c r="AK58" i="32"/>
  <c r="AT57" i="32"/>
  <c r="AS57" i="32"/>
  <c r="AR57" i="32"/>
  <c r="AQ57" i="32"/>
  <c r="AP57" i="32"/>
  <c r="AO57" i="32"/>
  <c r="AN57" i="32"/>
  <c r="AM57" i="32"/>
  <c r="AL57" i="32"/>
  <c r="AK57" i="32"/>
  <c r="AT56" i="32"/>
  <c r="AS56" i="32"/>
  <c r="AR56" i="32"/>
  <c r="AQ56" i="32"/>
  <c r="AP56" i="32"/>
  <c r="AO56" i="32"/>
  <c r="AN56" i="32"/>
  <c r="AM56" i="32"/>
  <c r="AL56" i="32"/>
  <c r="AK56" i="32"/>
  <c r="AT55" i="32"/>
  <c r="AS55" i="32"/>
  <c r="AR55" i="32"/>
  <c r="AQ55" i="32"/>
  <c r="AP55" i="32"/>
  <c r="AO55" i="32"/>
  <c r="AN55" i="32"/>
  <c r="AM55" i="32"/>
  <c r="AL55" i="32"/>
  <c r="AK55" i="32"/>
  <c r="AT54" i="32"/>
  <c r="AS54" i="32"/>
  <c r="AR54" i="32"/>
  <c r="AQ54" i="32"/>
  <c r="AP54" i="32"/>
  <c r="AO54" i="32"/>
  <c r="AN54" i="32"/>
  <c r="AM54" i="32"/>
  <c r="AL54" i="32"/>
  <c r="AK54" i="32"/>
  <c r="AT53" i="32"/>
  <c r="AS53" i="32"/>
  <c r="AR53" i="32"/>
  <c r="AQ53" i="32"/>
  <c r="AP53" i="32"/>
  <c r="AO53" i="32"/>
  <c r="AN53" i="32"/>
  <c r="AM53" i="32"/>
  <c r="AL53" i="32"/>
  <c r="AK53" i="32"/>
  <c r="AT47" i="32"/>
  <c r="AS47" i="32"/>
  <c r="AQ47" i="32"/>
  <c r="AP47" i="32"/>
  <c r="AO47" i="32"/>
  <c r="AN47" i="32"/>
  <c r="AV46" i="32"/>
  <c r="AV45" i="32"/>
  <c r="AV44" i="32"/>
  <c r="AV43" i="32"/>
  <c r="AV42" i="32"/>
  <c r="AV41" i="32"/>
  <c r="AV40" i="32"/>
  <c r="AV39" i="32"/>
  <c r="AV38" i="32"/>
  <c r="AT32" i="32"/>
  <c r="AS32" i="32"/>
  <c r="AQ32" i="32"/>
  <c r="AP32" i="32"/>
  <c r="AO32" i="32"/>
  <c r="AN32" i="32"/>
  <c r="AV31" i="32"/>
  <c r="AV30" i="32"/>
  <c r="AV29" i="32"/>
  <c r="AV28" i="32"/>
  <c r="AV27" i="32"/>
  <c r="AV26" i="32"/>
  <c r="AV25" i="32"/>
  <c r="AV24" i="32"/>
  <c r="AV23" i="32"/>
  <c r="AT17" i="32"/>
  <c r="AS17" i="32"/>
  <c r="AQ17" i="32"/>
  <c r="AP17" i="32"/>
  <c r="AO17" i="32"/>
  <c r="AN17" i="32"/>
  <c r="AV16" i="32"/>
  <c r="AV15" i="32"/>
  <c r="AV14" i="32"/>
  <c r="AV13" i="32"/>
  <c r="AV12" i="32"/>
  <c r="AV11" i="32"/>
  <c r="AV10" i="32"/>
  <c r="AV9" i="32"/>
  <c r="AV8" i="32"/>
  <c r="AC226" i="38"/>
  <c r="AC225" i="38"/>
  <c r="AC224" i="38"/>
  <c r="AC223" i="38"/>
  <c r="AC222" i="38"/>
  <c r="AC221" i="38"/>
  <c r="AC220" i="38"/>
  <c r="AC219" i="38"/>
  <c r="AC218" i="38"/>
  <c r="AB226" i="38"/>
  <c r="AB225" i="38"/>
  <c r="AB224" i="38"/>
  <c r="AB223" i="38"/>
  <c r="AB222" i="38"/>
  <c r="AB221" i="38"/>
  <c r="AB220" i="38"/>
  <c r="AB219" i="38"/>
  <c r="AB218" i="38"/>
  <c r="AA226" i="38"/>
  <c r="Z226" i="38"/>
  <c r="Y226" i="38"/>
  <c r="Y225" i="38"/>
  <c r="Y224" i="38"/>
  <c r="Y223" i="38"/>
  <c r="Y222" i="38"/>
  <c r="Y221" i="38"/>
  <c r="Y220" i="38"/>
  <c r="Y219" i="38"/>
  <c r="Y218" i="38"/>
  <c r="X226" i="38"/>
  <c r="X225" i="38"/>
  <c r="X224" i="38"/>
  <c r="X223" i="38"/>
  <c r="X222" i="38"/>
  <c r="X221" i="38"/>
  <c r="X220" i="38"/>
  <c r="X219" i="38"/>
  <c r="X218" i="38"/>
  <c r="U226" i="38"/>
  <c r="U225" i="38"/>
  <c r="U224" i="38"/>
  <c r="U223" i="38"/>
  <c r="U222" i="38"/>
  <c r="U221" i="38"/>
  <c r="U220" i="38"/>
  <c r="U219" i="38"/>
  <c r="U218" i="38"/>
  <c r="T215" i="38"/>
  <c r="T214" i="38"/>
  <c r="T213" i="38"/>
  <c r="T212" i="38"/>
  <c r="T211" i="38"/>
  <c r="T210" i="38"/>
  <c r="T209" i="38"/>
  <c r="T208" i="38"/>
  <c r="T207" i="38"/>
  <c r="T206" i="38"/>
  <c r="T205" i="38"/>
  <c r="T204" i="38"/>
  <c r="T203" i="38"/>
  <c r="T202" i="38"/>
  <c r="T201" i="38"/>
  <c r="T200" i="38"/>
  <c r="T199" i="38"/>
  <c r="T198" i="38"/>
  <c r="T197" i="38"/>
  <c r="T196" i="38"/>
  <c r="T195" i="38"/>
  <c r="T194" i="38"/>
  <c r="T193" i="38"/>
  <c r="T192" i="38"/>
  <c r="T191" i="38"/>
  <c r="T190" i="38"/>
  <c r="T189" i="38"/>
  <c r="T188" i="38"/>
  <c r="T187" i="38"/>
  <c r="T186" i="38"/>
  <c r="T185" i="38"/>
  <c r="T184" i="38"/>
  <c r="T183" i="38"/>
  <c r="T182" i="38"/>
  <c r="T181" i="38"/>
  <c r="T180" i="38"/>
  <c r="T179" i="38"/>
  <c r="T178" i="38"/>
  <c r="T177" i="38"/>
  <c r="T176" i="38"/>
  <c r="T175" i="38"/>
  <c r="T174" i="38"/>
  <c r="T173" i="38"/>
  <c r="T172" i="38"/>
  <c r="T171" i="38"/>
  <c r="T170" i="38"/>
  <c r="T169" i="38"/>
  <c r="T168" i="38"/>
  <c r="T167" i="38"/>
  <c r="T166" i="38"/>
  <c r="T165" i="38"/>
  <c r="T164" i="38"/>
  <c r="T163" i="38"/>
  <c r="T162" i="38"/>
  <c r="T161" i="38"/>
  <c r="T160" i="38"/>
  <c r="T159" i="38"/>
  <c r="T158" i="38"/>
  <c r="T157" i="38"/>
  <c r="T156" i="38"/>
  <c r="T155" i="38"/>
  <c r="T154" i="38"/>
  <c r="T153" i="38"/>
  <c r="T152" i="38"/>
  <c r="T151" i="38"/>
  <c r="T150" i="38"/>
  <c r="T149" i="38"/>
  <c r="T148" i="38"/>
  <c r="T147" i="38"/>
  <c r="T146" i="38"/>
  <c r="T145" i="38"/>
  <c r="T144" i="38"/>
  <c r="T143" i="38"/>
  <c r="T142" i="38"/>
  <c r="T141" i="38"/>
  <c r="T140" i="38"/>
  <c r="T139" i="38"/>
  <c r="T138" i="38"/>
  <c r="T137" i="38"/>
  <c r="T136" i="38"/>
  <c r="T135" i="38"/>
  <c r="T134" i="38"/>
  <c r="T133" i="38"/>
  <c r="T132" i="38"/>
  <c r="T131" i="38"/>
  <c r="T130" i="38"/>
  <c r="T129" i="38"/>
  <c r="T128" i="38"/>
  <c r="T127" i="38"/>
  <c r="T126" i="38"/>
  <c r="T125" i="38"/>
  <c r="T124" i="38"/>
  <c r="T123" i="38"/>
  <c r="T122" i="38"/>
  <c r="T121" i="38"/>
  <c r="T120" i="38"/>
  <c r="T119" i="38"/>
  <c r="T118" i="38"/>
  <c r="T117" i="38"/>
  <c r="T116" i="38"/>
  <c r="T115" i="38"/>
  <c r="T114" i="38"/>
  <c r="T113" i="38"/>
  <c r="T112" i="38"/>
  <c r="T111" i="38"/>
  <c r="T110" i="38"/>
  <c r="T109" i="38"/>
  <c r="T108" i="38"/>
  <c r="T107" i="38"/>
  <c r="T106" i="38"/>
  <c r="T105" i="38"/>
  <c r="T104" i="38"/>
  <c r="T103" i="38"/>
  <c r="T102" i="38"/>
  <c r="T101" i="38"/>
  <c r="T100" i="38"/>
  <c r="T99" i="38"/>
  <c r="T98" i="38"/>
  <c r="T97" i="38"/>
  <c r="T96" i="38"/>
  <c r="T95" i="38"/>
  <c r="T94" i="38"/>
  <c r="T93" i="38"/>
  <c r="T92" i="38"/>
  <c r="T91" i="38"/>
  <c r="T90" i="38"/>
  <c r="T89" i="38"/>
  <c r="T88" i="38"/>
  <c r="T87" i="38"/>
  <c r="T86" i="38"/>
  <c r="T85" i="38"/>
  <c r="T84" i="38"/>
  <c r="T83" i="38"/>
  <c r="T82" i="38"/>
  <c r="T81" i="38"/>
  <c r="T80" i="38"/>
  <c r="T79" i="38"/>
  <c r="T78" i="38"/>
  <c r="T77" i="38"/>
  <c r="T76" i="38"/>
  <c r="T75" i="38"/>
  <c r="T74" i="38"/>
  <c r="T73" i="38"/>
  <c r="T72" i="38"/>
  <c r="T71" i="38"/>
  <c r="T70" i="38"/>
  <c r="T69" i="38"/>
  <c r="T68" i="38"/>
  <c r="T67" i="38"/>
  <c r="T66" i="38"/>
  <c r="T65" i="38"/>
  <c r="T64" i="38"/>
  <c r="T63" i="38"/>
  <c r="T62" i="38"/>
  <c r="T61" i="38"/>
  <c r="T60" i="38"/>
  <c r="T59" i="38"/>
  <c r="T58" i="38"/>
  <c r="T57" i="38"/>
  <c r="T56" i="38"/>
  <c r="T55" i="38"/>
  <c r="T54" i="38"/>
  <c r="T53" i="38"/>
  <c r="T52" i="38"/>
  <c r="T51" i="38"/>
  <c r="T50" i="38"/>
  <c r="T49" i="38"/>
  <c r="T48" i="38"/>
  <c r="T47" i="38"/>
  <c r="T46" i="38"/>
  <c r="T45" i="38"/>
  <c r="T44" i="38"/>
  <c r="T43" i="38"/>
  <c r="T42" i="38"/>
  <c r="T41" i="38"/>
  <c r="T40" i="38"/>
  <c r="T39" i="38"/>
  <c r="T38" i="38"/>
  <c r="T37" i="38"/>
  <c r="T36" i="38"/>
  <c r="T35" i="38"/>
  <c r="T34" i="38"/>
  <c r="T33" i="38"/>
  <c r="T32" i="38"/>
  <c r="T31" i="38"/>
  <c r="T30" i="38"/>
  <c r="T29" i="38"/>
  <c r="T28" i="38"/>
  <c r="T27" i="38"/>
  <c r="T26" i="38"/>
  <c r="T25" i="38"/>
  <c r="T24" i="38"/>
  <c r="T23" i="38"/>
  <c r="T22" i="38"/>
  <c r="T21" i="38"/>
  <c r="T20" i="38"/>
  <c r="T19" i="38"/>
  <c r="T18" i="38"/>
  <c r="T17" i="38"/>
  <c r="T16" i="38"/>
  <c r="T15" i="38"/>
  <c r="T14" i="38"/>
  <c r="T13" i="38"/>
  <c r="T12" i="38"/>
  <c r="T11" i="38"/>
  <c r="T10" i="38"/>
  <c r="T9" i="38"/>
  <c r="Q215" i="38"/>
  <c r="Q214" i="38"/>
  <c r="Q213" i="38"/>
  <c r="Q212" i="38"/>
  <c r="Q211" i="38"/>
  <c r="Q210" i="38"/>
  <c r="Q209" i="38"/>
  <c r="Q208" i="38"/>
  <c r="Q207" i="38"/>
  <c r="Q206" i="38"/>
  <c r="Q205" i="38"/>
  <c r="Q204" i="38"/>
  <c r="Q203" i="38"/>
  <c r="Q202" i="38"/>
  <c r="Q201" i="38"/>
  <c r="Q200" i="38"/>
  <c r="Q199" i="38"/>
  <c r="Q198" i="38"/>
  <c r="Q197" i="38"/>
  <c r="Q196" i="38"/>
  <c r="Q195" i="38"/>
  <c r="Q194" i="38"/>
  <c r="Q193" i="38"/>
  <c r="Q192" i="38"/>
  <c r="Q191" i="38"/>
  <c r="Q190" i="38"/>
  <c r="Q189" i="38"/>
  <c r="Q188" i="38"/>
  <c r="Q187" i="38"/>
  <c r="Q186" i="38"/>
  <c r="Q185" i="38"/>
  <c r="Q184" i="38"/>
  <c r="Q183" i="38"/>
  <c r="Q182" i="38"/>
  <c r="Q181" i="38"/>
  <c r="Q180" i="38"/>
  <c r="Q179" i="38"/>
  <c r="Q178" i="38"/>
  <c r="Q177" i="38"/>
  <c r="Q176" i="38"/>
  <c r="Q175" i="38"/>
  <c r="Q174" i="38"/>
  <c r="Q173" i="38"/>
  <c r="Q172" i="38"/>
  <c r="Q171" i="38"/>
  <c r="Q170" i="38"/>
  <c r="Q169" i="38"/>
  <c r="Q168" i="38"/>
  <c r="Q167" i="38"/>
  <c r="Q166" i="38"/>
  <c r="Q165" i="38"/>
  <c r="Q164" i="38"/>
  <c r="Q163" i="38"/>
  <c r="Q162" i="38"/>
  <c r="Q161" i="38"/>
  <c r="Q160" i="38"/>
  <c r="Q159" i="38"/>
  <c r="Q158" i="38"/>
  <c r="Q157" i="38"/>
  <c r="Q156" i="38"/>
  <c r="Q155" i="38"/>
  <c r="Q154" i="38"/>
  <c r="Q153" i="38"/>
  <c r="Q152" i="38"/>
  <c r="Q151" i="38"/>
  <c r="Q150" i="38"/>
  <c r="Q149" i="38"/>
  <c r="Q148" i="38"/>
  <c r="Q147" i="38"/>
  <c r="Q146" i="38"/>
  <c r="Q145" i="38"/>
  <c r="Q144" i="38"/>
  <c r="Q143" i="38"/>
  <c r="Q142" i="38"/>
  <c r="Q141" i="38"/>
  <c r="Q140" i="38"/>
  <c r="Q139" i="38"/>
  <c r="Q138" i="38"/>
  <c r="Q137" i="38"/>
  <c r="Q136" i="38"/>
  <c r="Q135" i="38"/>
  <c r="Q134" i="38"/>
  <c r="Q133" i="38"/>
  <c r="Q132" i="38"/>
  <c r="Q131" i="38"/>
  <c r="Q130" i="38"/>
  <c r="Q129" i="38"/>
  <c r="Q128" i="38"/>
  <c r="Q127" i="38"/>
  <c r="Q126" i="38"/>
  <c r="Q125" i="38"/>
  <c r="Q124" i="38"/>
  <c r="Q123" i="38"/>
  <c r="Q122" i="38"/>
  <c r="Q121" i="38"/>
  <c r="Q120" i="38"/>
  <c r="Q119" i="38"/>
  <c r="Q118" i="38"/>
  <c r="Q117" i="38"/>
  <c r="Q116" i="38"/>
  <c r="Q115" i="38"/>
  <c r="Q114" i="38"/>
  <c r="Q113" i="38"/>
  <c r="Q112" i="38"/>
  <c r="Q111" i="38"/>
  <c r="Q110" i="38"/>
  <c r="Q109" i="38"/>
  <c r="Q108" i="38"/>
  <c r="Q107" i="38"/>
  <c r="Q106" i="38"/>
  <c r="Q105" i="38"/>
  <c r="Q104" i="38"/>
  <c r="Q103" i="38"/>
  <c r="Q102" i="38"/>
  <c r="Q101" i="38"/>
  <c r="Q100" i="38"/>
  <c r="Q99" i="38"/>
  <c r="Q98" i="38"/>
  <c r="Q97" i="38"/>
  <c r="Q96" i="38"/>
  <c r="Q95" i="38"/>
  <c r="Q94" i="38"/>
  <c r="Q93" i="38"/>
  <c r="Q92" i="38"/>
  <c r="Q91" i="38"/>
  <c r="Q90" i="38"/>
  <c r="Q89" i="38"/>
  <c r="Q88" i="38"/>
  <c r="Q87" i="38"/>
  <c r="Q86" i="38"/>
  <c r="Q85" i="38"/>
  <c r="Q84" i="38"/>
  <c r="Q83" i="38"/>
  <c r="Q82" i="38"/>
  <c r="Q81" i="38"/>
  <c r="Q80" i="38"/>
  <c r="Q79" i="38"/>
  <c r="Q78" i="38"/>
  <c r="Q77" i="38"/>
  <c r="Q76" i="38"/>
  <c r="Q75" i="38"/>
  <c r="Q74" i="38"/>
  <c r="Q73" i="38"/>
  <c r="Q72" i="38"/>
  <c r="Q71" i="38"/>
  <c r="Q70" i="38"/>
  <c r="Q69" i="38"/>
  <c r="Q68" i="38"/>
  <c r="Q67" i="38"/>
  <c r="Q66" i="38"/>
  <c r="Q65" i="38"/>
  <c r="Q64" i="38"/>
  <c r="Q63" i="38"/>
  <c r="Q62" i="38"/>
  <c r="Q61" i="38"/>
  <c r="Q60" i="38"/>
  <c r="Q59" i="38"/>
  <c r="Q58" i="38"/>
  <c r="Q57" i="38"/>
  <c r="Q56" i="38"/>
  <c r="Q55" i="38"/>
  <c r="Q54" i="38"/>
  <c r="Q53" i="38"/>
  <c r="Q52" i="38"/>
  <c r="Q51" i="38"/>
  <c r="Q50" i="38"/>
  <c r="Q49" i="38"/>
  <c r="Q48" i="38"/>
  <c r="Q47" i="38"/>
  <c r="Q46" i="38"/>
  <c r="Q45" i="38"/>
  <c r="Q44" i="38"/>
  <c r="Q43" i="38"/>
  <c r="Q42" i="38"/>
  <c r="Q41" i="38"/>
  <c r="Q40" i="38"/>
  <c r="Q39" i="38"/>
  <c r="Q38" i="38"/>
  <c r="Q37" i="38"/>
  <c r="Q36" i="38"/>
  <c r="Q35" i="38"/>
  <c r="Q34" i="38"/>
  <c r="Q33" i="38"/>
  <c r="Q32" i="38"/>
  <c r="Q31" i="38"/>
  <c r="Q30" i="38"/>
  <c r="Q29" i="38"/>
  <c r="Q28" i="38"/>
  <c r="Q27" i="38"/>
  <c r="Q26" i="38"/>
  <c r="Q25" i="38"/>
  <c r="Q24" i="38"/>
  <c r="Q23" i="38"/>
  <c r="Q22" i="38"/>
  <c r="Q21" i="38"/>
  <c r="Q20" i="38"/>
  <c r="Q19" i="38"/>
  <c r="Q18" i="38"/>
  <c r="Q17" i="38"/>
  <c r="Q16" i="38"/>
  <c r="Q15" i="38"/>
  <c r="Q14" i="38"/>
  <c r="Q13" i="38"/>
  <c r="Q12" i="38"/>
  <c r="Q11" i="38"/>
  <c r="Q10" i="38"/>
  <c r="Q9" i="38"/>
  <c r="N215" i="38"/>
  <c r="N214" i="38"/>
  <c r="N213" i="38"/>
  <c r="N212" i="38"/>
  <c r="N211" i="38"/>
  <c r="N210" i="38"/>
  <c r="N209" i="38"/>
  <c r="N208" i="38"/>
  <c r="N207" i="38"/>
  <c r="N206" i="38"/>
  <c r="N205" i="38"/>
  <c r="N204" i="38"/>
  <c r="N203" i="38"/>
  <c r="N202" i="38"/>
  <c r="N201" i="38"/>
  <c r="N200" i="38"/>
  <c r="N199" i="38"/>
  <c r="N198" i="38"/>
  <c r="N197" i="38"/>
  <c r="N196" i="38"/>
  <c r="N195" i="38"/>
  <c r="N194" i="38"/>
  <c r="N193" i="38"/>
  <c r="N192" i="38"/>
  <c r="N191" i="38"/>
  <c r="N190" i="38"/>
  <c r="N189" i="38"/>
  <c r="N188" i="38"/>
  <c r="N187" i="38"/>
  <c r="N186" i="38"/>
  <c r="N185" i="38"/>
  <c r="N184" i="38"/>
  <c r="N183" i="38"/>
  <c r="N182" i="38"/>
  <c r="N181" i="38"/>
  <c r="N180" i="38"/>
  <c r="N179" i="38"/>
  <c r="N178" i="38"/>
  <c r="N177" i="38"/>
  <c r="N176" i="38"/>
  <c r="N175" i="38"/>
  <c r="N174" i="38"/>
  <c r="N173" i="38"/>
  <c r="N172" i="38"/>
  <c r="N171" i="38"/>
  <c r="N170" i="38"/>
  <c r="N169" i="38"/>
  <c r="N168" i="38"/>
  <c r="N167" i="38"/>
  <c r="N166" i="38"/>
  <c r="N165" i="38"/>
  <c r="N164" i="38"/>
  <c r="N163" i="38"/>
  <c r="N162" i="38"/>
  <c r="N161" i="38"/>
  <c r="N160" i="38"/>
  <c r="N159" i="38"/>
  <c r="N158" i="38"/>
  <c r="N157" i="38"/>
  <c r="N156" i="38"/>
  <c r="N155" i="38"/>
  <c r="N154" i="38"/>
  <c r="N153" i="38"/>
  <c r="N152" i="38"/>
  <c r="N151" i="38"/>
  <c r="N150" i="38"/>
  <c r="N149" i="38"/>
  <c r="N148" i="38"/>
  <c r="N147" i="38"/>
  <c r="N146" i="38"/>
  <c r="N145" i="38"/>
  <c r="N144" i="38"/>
  <c r="N143" i="38"/>
  <c r="N142" i="38"/>
  <c r="N141" i="38"/>
  <c r="N140" i="38"/>
  <c r="N139" i="38"/>
  <c r="N138" i="38"/>
  <c r="N137" i="38"/>
  <c r="N136" i="38"/>
  <c r="N135" i="38"/>
  <c r="N134" i="38"/>
  <c r="N133" i="38"/>
  <c r="N132" i="38"/>
  <c r="N131" i="38"/>
  <c r="N130" i="38"/>
  <c r="N129" i="38"/>
  <c r="N128" i="38"/>
  <c r="N127" i="38"/>
  <c r="N126" i="38"/>
  <c r="N125" i="38"/>
  <c r="N124" i="38"/>
  <c r="N123" i="38"/>
  <c r="N122" i="38"/>
  <c r="N121" i="38"/>
  <c r="N120" i="38"/>
  <c r="N119" i="38"/>
  <c r="N118" i="38"/>
  <c r="N117" i="38"/>
  <c r="N116" i="38"/>
  <c r="N115" i="38"/>
  <c r="N114" i="38"/>
  <c r="N113" i="38"/>
  <c r="N112" i="38"/>
  <c r="N111" i="38"/>
  <c r="N110" i="38"/>
  <c r="N109" i="38"/>
  <c r="N108" i="38"/>
  <c r="N107" i="38"/>
  <c r="N106" i="38"/>
  <c r="N105" i="38"/>
  <c r="N104" i="38"/>
  <c r="N103" i="38"/>
  <c r="N102" i="38"/>
  <c r="N101" i="38"/>
  <c r="N100" i="38"/>
  <c r="N99" i="38"/>
  <c r="N98" i="38"/>
  <c r="N97" i="38"/>
  <c r="N96" i="38"/>
  <c r="N95" i="38"/>
  <c r="N94" i="38"/>
  <c r="N93" i="38"/>
  <c r="N92" i="38"/>
  <c r="N91" i="38"/>
  <c r="N90" i="38"/>
  <c r="N89" i="38"/>
  <c r="N88" i="38"/>
  <c r="N87" i="38"/>
  <c r="N86" i="38"/>
  <c r="N85" i="38"/>
  <c r="N84" i="38"/>
  <c r="N83" i="38"/>
  <c r="N82" i="38"/>
  <c r="N81" i="38"/>
  <c r="N80" i="38"/>
  <c r="N79" i="38"/>
  <c r="N78" i="38"/>
  <c r="N77" i="38"/>
  <c r="N76" i="38"/>
  <c r="N75" i="38"/>
  <c r="N74" i="38"/>
  <c r="N73" i="38"/>
  <c r="N72" i="38"/>
  <c r="N71" i="38"/>
  <c r="N70" i="38"/>
  <c r="N69" i="38"/>
  <c r="N68" i="38"/>
  <c r="N67" i="38"/>
  <c r="N66" i="38"/>
  <c r="N65" i="38"/>
  <c r="N64" i="38"/>
  <c r="N63" i="38"/>
  <c r="N62" i="38"/>
  <c r="N61" i="38"/>
  <c r="N60" i="38"/>
  <c r="N59" i="38"/>
  <c r="N58" i="38"/>
  <c r="N57" i="38"/>
  <c r="N56" i="38"/>
  <c r="N55" i="38"/>
  <c r="N54" i="38"/>
  <c r="N53" i="38"/>
  <c r="N52" i="38"/>
  <c r="N51" i="38"/>
  <c r="N50" i="38"/>
  <c r="N49" i="38"/>
  <c r="N48" i="38"/>
  <c r="N47" i="38"/>
  <c r="N46" i="38"/>
  <c r="N45" i="38"/>
  <c r="N44" i="38"/>
  <c r="N43" i="38"/>
  <c r="N42" i="38"/>
  <c r="N41" i="38"/>
  <c r="N40" i="38"/>
  <c r="N39" i="38"/>
  <c r="N38" i="38"/>
  <c r="N37" i="38"/>
  <c r="N36" i="38"/>
  <c r="N35" i="38"/>
  <c r="N34" i="38"/>
  <c r="N33" i="38"/>
  <c r="N32" i="38"/>
  <c r="N31" i="38"/>
  <c r="N30" i="38"/>
  <c r="N29" i="38"/>
  <c r="N28" i="38"/>
  <c r="N27" i="38"/>
  <c r="N26" i="38"/>
  <c r="N25" i="38"/>
  <c r="N24" i="38"/>
  <c r="N23" i="38"/>
  <c r="N22" i="38"/>
  <c r="N21" i="38"/>
  <c r="N20" i="38"/>
  <c r="N19" i="38"/>
  <c r="N18" i="38"/>
  <c r="N17" i="38"/>
  <c r="N16" i="38"/>
  <c r="N15" i="38"/>
  <c r="N14" i="38"/>
  <c r="N13" i="38"/>
  <c r="N12" i="38"/>
  <c r="N11" i="38"/>
  <c r="N10" i="38"/>
  <c r="N9" i="38"/>
  <c r="K215" i="38"/>
  <c r="K206" i="38"/>
  <c r="K205" i="38"/>
  <c r="K204" i="38"/>
  <c r="K203" i="38"/>
  <c r="K202" i="38"/>
  <c r="K201" i="38"/>
  <c r="K200" i="38"/>
  <c r="K199" i="38"/>
  <c r="K198" i="38"/>
  <c r="K197" i="38"/>
  <c r="K196" i="38"/>
  <c r="K195" i="38"/>
  <c r="K194" i="38"/>
  <c r="K193" i="38"/>
  <c r="K192" i="38"/>
  <c r="K191" i="38"/>
  <c r="K190" i="38"/>
  <c r="K189" i="38"/>
  <c r="K188" i="38"/>
  <c r="K187" i="38"/>
  <c r="K186" i="38"/>
  <c r="K185" i="38"/>
  <c r="K184" i="38"/>
  <c r="K183" i="38"/>
  <c r="K182" i="38"/>
  <c r="K181" i="38"/>
  <c r="K180" i="38"/>
  <c r="K179" i="38"/>
  <c r="K178" i="38"/>
  <c r="K177" i="38"/>
  <c r="K176" i="38"/>
  <c r="K175" i="38"/>
  <c r="K174" i="38"/>
  <c r="K173" i="38"/>
  <c r="K172" i="38"/>
  <c r="K171" i="38"/>
  <c r="K170" i="38"/>
  <c r="K169" i="38"/>
  <c r="K168" i="38"/>
  <c r="K167" i="38"/>
  <c r="K166" i="38"/>
  <c r="K165" i="38"/>
  <c r="K164" i="38"/>
  <c r="K163" i="38"/>
  <c r="K162" i="38"/>
  <c r="K161" i="38"/>
  <c r="K160" i="38"/>
  <c r="K159" i="38"/>
  <c r="K158" i="38"/>
  <c r="K157" i="38"/>
  <c r="K156" i="38"/>
  <c r="K155" i="38"/>
  <c r="K154" i="38"/>
  <c r="K153" i="38"/>
  <c r="K152" i="38"/>
  <c r="K151" i="38"/>
  <c r="K150" i="38"/>
  <c r="K149" i="38"/>
  <c r="K148" i="38"/>
  <c r="K147" i="38"/>
  <c r="K146" i="38"/>
  <c r="K145" i="38"/>
  <c r="K144" i="38"/>
  <c r="K143" i="38"/>
  <c r="K142" i="38"/>
  <c r="K141" i="38"/>
  <c r="K140" i="38"/>
  <c r="K139" i="38"/>
  <c r="K138" i="38"/>
  <c r="K137" i="38"/>
  <c r="K136" i="38"/>
  <c r="K135" i="38"/>
  <c r="K134" i="38"/>
  <c r="K133" i="38"/>
  <c r="K132" i="38"/>
  <c r="K131" i="38"/>
  <c r="K130" i="38"/>
  <c r="K129" i="38"/>
  <c r="K128" i="38"/>
  <c r="K127" i="38"/>
  <c r="K126" i="38"/>
  <c r="K125" i="38"/>
  <c r="K124" i="38"/>
  <c r="K123" i="38"/>
  <c r="K122" i="38"/>
  <c r="K121" i="38"/>
  <c r="K120" i="38"/>
  <c r="K119" i="38"/>
  <c r="K118" i="38"/>
  <c r="K117" i="38"/>
  <c r="K116" i="38"/>
  <c r="K115" i="38"/>
  <c r="K114" i="38"/>
  <c r="K113" i="38"/>
  <c r="K112" i="38"/>
  <c r="K111" i="38"/>
  <c r="K110" i="38"/>
  <c r="K109" i="38"/>
  <c r="K108" i="38"/>
  <c r="K107" i="38"/>
  <c r="K106" i="38"/>
  <c r="K105" i="38"/>
  <c r="K104" i="38"/>
  <c r="K103" i="38"/>
  <c r="K102" i="38"/>
  <c r="K101" i="38"/>
  <c r="K100" i="38"/>
  <c r="K99" i="38"/>
  <c r="K98" i="38"/>
  <c r="K97" i="38"/>
  <c r="K96" i="38"/>
  <c r="K95" i="38"/>
  <c r="K94" i="38"/>
  <c r="K93" i="38"/>
  <c r="K92" i="38"/>
  <c r="K91" i="38"/>
  <c r="K90" i="38"/>
  <c r="K89" i="38"/>
  <c r="K88" i="38"/>
  <c r="K87" i="38"/>
  <c r="K86" i="38"/>
  <c r="K85" i="38"/>
  <c r="K84" i="38"/>
  <c r="K83" i="38"/>
  <c r="K82" i="38"/>
  <c r="K81" i="38"/>
  <c r="K80" i="38"/>
  <c r="K79" i="38"/>
  <c r="K78" i="38"/>
  <c r="K77" i="38"/>
  <c r="K76" i="38"/>
  <c r="K75" i="38"/>
  <c r="K74" i="38"/>
  <c r="K73" i="38"/>
  <c r="K72" i="38"/>
  <c r="K71" i="38"/>
  <c r="K70" i="38"/>
  <c r="K69" i="38"/>
  <c r="K68" i="38"/>
  <c r="K67" i="38"/>
  <c r="K66" i="38"/>
  <c r="K65" i="38"/>
  <c r="K64" i="38"/>
  <c r="K63" i="38"/>
  <c r="K62" i="38"/>
  <c r="K61" i="38"/>
  <c r="K60" i="38"/>
  <c r="K59" i="38"/>
  <c r="K58" i="38"/>
  <c r="K57" i="38"/>
  <c r="K56" i="38"/>
  <c r="K55" i="38"/>
  <c r="K54" i="38"/>
  <c r="K53" i="38"/>
  <c r="K52" i="38"/>
  <c r="K51" i="38"/>
  <c r="K50" i="38"/>
  <c r="K49" i="38"/>
  <c r="K48" i="38"/>
  <c r="K47" i="38"/>
  <c r="K46" i="38"/>
  <c r="K45" i="38"/>
  <c r="K44" i="38"/>
  <c r="K43" i="38"/>
  <c r="K42" i="38"/>
  <c r="K41" i="38"/>
  <c r="K40" i="38"/>
  <c r="K39" i="38"/>
  <c r="K38" i="38"/>
  <c r="K37" i="38"/>
  <c r="K36" i="38"/>
  <c r="K35" i="38"/>
  <c r="K34" i="38"/>
  <c r="K33" i="38"/>
  <c r="K32" i="38"/>
  <c r="K31" i="38"/>
  <c r="K30" i="38"/>
  <c r="K29" i="38"/>
  <c r="K28" i="38"/>
  <c r="K27" i="38"/>
  <c r="K26" i="38"/>
  <c r="K25" i="38"/>
  <c r="K24" i="38"/>
  <c r="K23" i="38"/>
  <c r="K22" i="38"/>
  <c r="K21" i="38"/>
  <c r="K20" i="38"/>
  <c r="K19" i="38"/>
  <c r="K18" i="38"/>
  <c r="K17" i="38"/>
  <c r="K16" i="38"/>
  <c r="K15" i="38"/>
  <c r="K14" i="38"/>
  <c r="K13" i="38"/>
  <c r="K12" i="38"/>
  <c r="K11" i="38"/>
  <c r="K10" i="38"/>
  <c r="K9" i="38"/>
  <c r="H215" i="38"/>
  <c r="H214" i="38"/>
  <c r="H213" i="38"/>
  <c r="H212" i="38"/>
  <c r="H211" i="38"/>
  <c r="H210" i="38"/>
  <c r="H209" i="38"/>
  <c r="H208" i="38"/>
  <c r="H207" i="38"/>
  <c r="H206" i="38"/>
  <c r="H205" i="38"/>
  <c r="H204" i="38"/>
  <c r="H203" i="38"/>
  <c r="H202" i="38"/>
  <c r="H201" i="38"/>
  <c r="H200" i="38"/>
  <c r="H199" i="38"/>
  <c r="H198" i="38"/>
  <c r="H197" i="38"/>
  <c r="H196" i="38"/>
  <c r="H195" i="38"/>
  <c r="H194" i="38"/>
  <c r="H193" i="38"/>
  <c r="H192" i="38"/>
  <c r="H191" i="38"/>
  <c r="H190" i="38"/>
  <c r="H189" i="38"/>
  <c r="H188" i="38"/>
  <c r="H187" i="38"/>
  <c r="H186" i="38"/>
  <c r="H185" i="38"/>
  <c r="H184" i="38"/>
  <c r="H183" i="38"/>
  <c r="H182" i="38"/>
  <c r="H181" i="38"/>
  <c r="H180" i="38"/>
  <c r="H179" i="38"/>
  <c r="H178" i="38"/>
  <c r="H177" i="38"/>
  <c r="H176" i="38"/>
  <c r="H175" i="38"/>
  <c r="H174" i="38"/>
  <c r="H173" i="38"/>
  <c r="H172" i="38"/>
  <c r="H171" i="38"/>
  <c r="H170" i="38"/>
  <c r="H169" i="38"/>
  <c r="H168" i="38"/>
  <c r="H167" i="38"/>
  <c r="H166" i="38"/>
  <c r="H165" i="38"/>
  <c r="H164" i="38"/>
  <c r="H163" i="38"/>
  <c r="H162" i="38"/>
  <c r="H161" i="38"/>
  <c r="H160" i="38"/>
  <c r="H159" i="38"/>
  <c r="H158" i="38"/>
  <c r="H157" i="38"/>
  <c r="H156" i="38"/>
  <c r="H155" i="38"/>
  <c r="H154" i="38"/>
  <c r="H153" i="38"/>
  <c r="H152" i="38"/>
  <c r="H151" i="38"/>
  <c r="H150" i="38"/>
  <c r="H149" i="38"/>
  <c r="H148" i="38"/>
  <c r="H147" i="38"/>
  <c r="H146" i="38"/>
  <c r="H145" i="38"/>
  <c r="H144" i="38"/>
  <c r="H143" i="38"/>
  <c r="H142" i="38"/>
  <c r="H141" i="38"/>
  <c r="H140" i="38"/>
  <c r="H139" i="38"/>
  <c r="H138" i="38"/>
  <c r="H137" i="38"/>
  <c r="H136" i="38"/>
  <c r="H135" i="38"/>
  <c r="H134" i="38"/>
  <c r="H133" i="38"/>
  <c r="H132" i="38"/>
  <c r="H131" i="38"/>
  <c r="H130" i="38"/>
  <c r="H129" i="38"/>
  <c r="H128" i="38"/>
  <c r="H127" i="38"/>
  <c r="H126" i="38"/>
  <c r="H125" i="38"/>
  <c r="H124" i="38"/>
  <c r="H123" i="38"/>
  <c r="H122" i="38"/>
  <c r="H121" i="38"/>
  <c r="H120" i="38"/>
  <c r="H119" i="38"/>
  <c r="H118" i="38"/>
  <c r="H117" i="38"/>
  <c r="H116" i="38"/>
  <c r="H115" i="38"/>
  <c r="H114" i="38"/>
  <c r="H113" i="38"/>
  <c r="H112" i="38"/>
  <c r="H111" i="38"/>
  <c r="H110" i="38"/>
  <c r="H109" i="38"/>
  <c r="H108" i="38"/>
  <c r="H107" i="38"/>
  <c r="H106" i="38"/>
  <c r="H105" i="38"/>
  <c r="H104" i="38"/>
  <c r="H103" i="38"/>
  <c r="H102" i="38"/>
  <c r="H101" i="38"/>
  <c r="H100" i="38"/>
  <c r="H99" i="38"/>
  <c r="H98" i="38"/>
  <c r="H97" i="38"/>
  <c r="H96" i="38"/>
  <c r="H95" i="38"/>
  <c r="H94" i="38"/>
  <c r="H93" i="38"/>
  <c r="H92" i="38"/>
  <c r="H91" i="38"/>
  <c r="H90" i="38"/>
  <c r="H89" i="38"/>
  <c r="H88" i="38"/>
  <c r="H87" i="38"/>
  <c r="H86" i="38"/>
  <c r="H85" i="38"/>
  <c r="H84" i="38"/>
  <c r="H83" i="38"/>
  <c r="H82" i="38"/>
  <c r="H81" i="38"/>
  <c r="H80" i="38"/>
  <c r="H79" i="38"/>
  <c r="H78" i="38"/>
  <c r="H77" i="38"/>
  <c r="H76" i="38"/>
  <c r="H75" i="38"/>
  <c r="H74" i="38"/>
  <c r="H73" i="38"/>
  <c r="H72" i="38"/>
  <c r="H71" i="38"/>
  <c r="H70" i="38"/>
  <c r="H69" i="38"/>
  <c r="H68" i="38"/>
  <c r="H67" i="38"/>
  <c r="H66" i="38"/>
  <c r="H65" i="38"/>
  <c r="H64" i="38"/>
  <c r="H63" i="38"/>
  <c r="H62" i="38"/>
  <c r="H61" i="38"/>
  <c r="H60" i="38"/>
  <c r="H59" i="38"/>
  <c r="H58" i="38"/>
  <c r="H57" i="38"/>
  <c r="H56" i="38"/>
  <c r="H55" i="38"/>
  <c r="H54" i="38"/>
  <c r="H53" i="38"/>
  <c r="H52" i="38"/>
  <c r="H51" i="38"/>
  <c r="H50" i="38"/>
  <c r="H49" i="38"/>
  <c r="H48" i="38"/>
  <c r="H47" i="38"/>
  <c r="H46" i="38"/>
  <c r="H45" i="38"/>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E215" i="38"/>
  <c r="E214" i="38"/>
  <c r="E213" i="38"/>
  <c r="E212" i="38"/>
  <c r="E211" i="38"/>
  <c r="E210" i="38"/>
  <c r="E209" i="38"/>
  <c r="E208" i="38"/>
  <c r="E207" i="38"/>
  <c r="E206" i="38"/>
  <c r="E205" i="38"/>
  <c r="E204" i="38"/>
  <c r="E203" i="38"/>
  <c r="E202" i="38"/>
  <c r="E201" i="38"/>
  <c r="E200" i="38"/>
  <c r="E199" i="38"/>
  <c r="E198" i="38"/>
  <c r="E197" i="38"/>
  <c r="E196" i="38"/>
  <c r="E195" i="38"/>
  <c r="E194" i="38"/>
  <c r="E193" i="38"/>
  <c r="E192" i="38"/>
  <c r="E191" i="38"/>
  <c r="E190" i="38"/>
  <c r="E189" i="38"/>
  <c r="E188" i="38"/>
  <c r="E187" i="38"/>
  <c r="E186" i="38"/>
  <c r="E185" i="38"/>
  <c r="E184" i="38"/>
  <c r="E183" i="38"/>
  <c r="E182" i="38"/>
  <c r="E181" i="38"/>
  <c r="E180" i="38"/>
  <c r="E179" i="38"/>
  <c r="E178" i="38"/>
  <c r="E177" i="38"/>
  <c r="E176" i="38"/>
  <c r="E175" i="38"/>
  <c r="E174" i="38"/>
  <c r="E173" i="38"/>
  <c r="E172" i="38"/>
  <c r="E171" i="38"/>
  <c r="E170" i="38"/>
  <c r="E169" i="38"/>
  <c r="E168" i="38"/>
  <c r="E167" i="38"/>
  <c r="E166" i="38"/>
  <c r="E165" i="38"/>
  <c r="E164" i="38"/>
  <c r="E163" i="38"/>
  <c r="E162" i="38"/>
  <c r="E161" i="38"/>
  <c r="E160" i="38"/>
  <c r="E159" i="38"/>
  <c r="E158" i="38"/>
  <c r="E157" i="38"/>
  <c r="E156" i="38"/>
  <c r="E155" i="38"/>
  <c r="E154" i="38"/>
  <c r="E153" i="38"/>
  <c r="E152" i="38"/>
  <c r="E151" i="38"/>
  <c r="E150" i="38"/>
  <c r="E149" i="38"/>
  <c r="E148" i="38"/>
  <c r="E147" i="38"/>
  <c r="E146" i="38"/>
  <c r="E145" i="38"/>
  <c r="E144" i="38"/>
  <c r="E143" i="38"/>
  <c r="E142" i="38"/>
  <c r="E141" i="38"/>
  <c r="E140" i="38"/>
  <c r="E139" i="38"/>
  <c r="E138" i="38"/>
  <c r="E137" i="38"/>
  <c r="E136" i="38"/>
  <c r="E135" i="38"/>
  <c r="E134" i="38"/>
  <c r="E133" i="38"/>
  <c r="E132" i="38"/>
  <c r="E131" i="38"/>
  <c r="E130" i="38"/>
  <c r="E129" i="38"/>
  <c r="E128" i="38"/>
  <c r="E127" i="38"/>
  <c r="E126" i="38"/>
  <c r="E125" i="38"/>
  <c r="E124" i="38"/>
  <c r="E123" i="38"/>
  <c r="E122" i="38"/>
  <c r="E121" i="38"/>
  <c r="E120" i="38"/>
  <c r="E119" i="38"/>
  <c r="E118" i="38"/>
  <c r="E117" i="38"/>
  <c r="E116" i="38"/>
  <c r="E115" i="38"/>
  <c r="E114" i="38"/>
  <c r="E113" i="38"/>
  <c r="E112" i="38"/>
  <c r="E111" i="38"/>
  <c r="E110" i="38"/>
  <c r="E109" i="38"/>
  <c r="E108" i="38"/>
  <c r="E107" i="38"/>
  <c r="E106" i="38"/>
  <c r="E105" i="38"/>
  <c r="E104" i="38"/>
  <c r="E103" i="38"/>
  <c r="E102" i="38"/>
  <c r="E101" i="38"/>
  <c r="E100" i="38"/>
  <c r="E99" i="38"/>
  <c r="E98" i="38"/>
  <c r="E97" i="38"/>
  <c r="E96" i="38"/>
  <c r="E95" i="38"/>
  <c r="E94" i="38"/>
  <c r="E93" i="38"/>
  <c r="E92" i="38"/>
  <c r="E91" i="38"/>
  <c r="E90" i="38"/>
  <c r="E89" i="38"/>
  <c r="E88" i="38"/>
  <c r="E87" i="38"/>
  <c r="E86" i="38"/>
  <c r="E85" i="38"/>
  <c r="E84" i="38"/>
  <c r="E83" i="38"/>
  <c r="E82" i="38"/>
  <c r="E81" i="38"/>
  <c r="E80" i="38"/>
  <c r="E79" i="38"/>
  <c r="E78" i="38"/>
  <c r="E77" i="38"/>
  <c r="E76" i="38"/>
  <c r="E75" i="38"/>
  <c r="E74" i="38"/>
  <c r="E73" i="38"/>
  <c r="E72" i="38"/>
  <c r="E71" i="38"/>
  <c r="E70" i="38"/>
  <c r="E69" i="38"/>
  <c r="E68" i="38"/>
  <c r="E67" i="38"/>
  <c r="E66" i="38"/>
  <c r="E65" i="38"/>
  <c r="E64" i="38"/>
  <c r="E63" i="38"/>
  <c r="E62" i="38"/>
  <c r="E61" i="38"/>
  <c r="E60" i="38"/>
  <c r="E59" i="38"/>
  <c r="E58" i="38"/>
  <c r="E57" i="38"/>
  <c r="E56" i="38"/>
  <c r="E55" i="38"/>
  <c r="E54" i="38"/>
  <c r="E53" i="38"/>
  <c r="E52" i="38"/>
  <c r="E51" i="38"/>
  <c r="E50" i="38"/>
  <c r="E49" i="38"/>
  <c r="E48" i="38"/>
  <c r="E47" i="38"/>
  <c r="E46" i="38"/>
  <c r="E45" i="38"/>
  <c r="E44" i="38"/>
  <c r="E43" i="38"/>
  <c r="E42" i="38"/>
  <c r="E41" i="38"/>
  <c r="E40" i="38"/>
  <c r="E39" i="38"/>
  <c r="E38" i="38"/>
  <c r="E37" i="38"/>
  <c r="E36" i="38"/>
  <c r="E35" i="38"/>
  <c r="E34" i="38"/>
  <c r="E33" i="38"/>
  <c r="E32" i="38"/>
  <c r="E31" i="38"/>
  <c r="E30" i="38"/>
  <c r="E29" i="38"/>
  <c r="E28" i="38"/>
  <c r="E27" i="38"/>
  <c r="E26" i="38"/>
  <c r="E25" i="38"/>
  <c r="E24" i="38"/>
  <c r="E23" i="38"/>
  <c r="E22" i="38"/>
  <c r="E21" i="38"/>
  <c r="E20" i="38"/>
  <c r="E19" i="38"/>
  <c r="E17" i="38"/>
  <c r="E16" i="38"/>
  <c r="E15" i="38"/>
  <c r="E14" i="38"/>
  <c r="E13" i="38"/>
  <c r="E12" i="38"/>
  <c r="E11" i="38"/>
  <c r="E10" i="38"/>
  <c r="E9" i="38"/>
  <c r="AO62" i="32" l="1"/>
  <c r="AN62" i="32"/>
  <c r="AS62" i="32"/>
  <c r="AV57" i="32"/>
  <c r="AV61" i="32"/>
  <c r="AV47" i="32"/>
  <c r="AV32" i="32"/>
  <c r="AP62" i="32"/>
  <c r="AT62" i="32"/>
  <c r="AQ62" i="32"/>
  <c r="AV54" i="32"/>
  <c r="AV55" i="32"/>
  <c r="AV58" i="32"/>
  <c r="AV17" i="32"/>
  <c r="AV56" i="32"/>
  <c r="AV59" i="32"/>
  <c r="AV60" i="32"/>
  <c r="AV53" i="32"/>
  <c r="T251" i="37"/>
  <c r="T250" i="37"/>
  <c r="T249" i="37"/>
  <c r="T248" i="37"/>
  <c r="T247" i="37"/>
  <c r="T246" i="37"/>
  <c r="T245" i="37"/>
  <c r="T244" i="37"/>
  <c r="T243" i="37"/>
  <c r="T242" i="37"/>
  <c r="T241" i="37"/>
  <c r="T240" i="37"/>
  <c r="T239" i="37"/>
  <c r="T238" i="37"/>
  <c r="T237" i="37"/>
  <c r="T236" i="37"/>
  <c r="T235" i="37"/>
  <c r="T234" i="37"/>
  <c r="T233" i="37"/>
  <c r="T232" i="37"/>
  <c r="T231" i="37"/>
  <c r="T230" i="37"/>
  <c r="T229" i="37"/>
  <c r="T228" i="37"/>
  <c r="T227" i="37"/>
  <c r="T226" i="37"/>
  <c r="T225" i="37"/>
  <c r="T224" i="37"/>
  <c r="T223" i="37"/>
  <c r="T222" i="37"/>
  <c r="T221" i="37"/>
  <c r="T220" i="37"/>
  <c r="T219" i="37"/>
  <c r="T218" i="37"/>
  <c r="T217" i="37"/>
  <c r="T216" i="37"/>
  <c r="T215" i="37"/>
  <c r="T214" i="37"/>
  <c r="T213" i="37"/>
  <c r="T212" i="37"/>
  <c r="T211" i="37"/>
  <c r="T210" i="37"/>
  <c r="T209" i="37"/>
  <c r="T208" i="37"/>
  <c r="T207" i="37"/>
  <c r="T206" i="37"/>
  <c r="T205" i="37"/>
  <c r="T204" i="37"/>
  <c r="T203" i="37"/>
  <c r="T202" i="37"/>
  <c r="T201" i="37"/>
  <c r="T200" i="37"/>
  <c r="T199" i="37"/>
  <c r="T198" i="37"/>
  <c r="T197" i="37"/>
  <c r="T196" i="37"/>
  <c r="T195" i="37"/>
  <c r="T194" i="37"/>
  <c r="T193" i="37"/>
  <c r="T192" i="37"/>
  <c r="T191" i="37"/>
  <c r="T190" i="37"/>
  <c r="T189" i="37"/>
  <c r="T188" i="37"/>
  <c r="T187" i="37"/>
  <c r="T186" i="37"/>
  <c r="T185" i="37"/>
  <c r="T184" i="37"/>
  <c r="T183" i="37"/>
  <c r="T182" i="37"/>
  <c r="T181" i="37"/>
  <c r="T180" i="37"/>
  <c r="T179" i="37"/>
  <c r="T178" i="37"/>
  <c r="T177" i="37"/>
  <c r="T176" i="37"/>
  <c r="T175" i="37"/>
  <c r="T174" i="37"/>
  <c r="T173" i="37"/>
  <c r="T172" i="37"/>
  <c r="T171" i="37"/>
  <c r="T170" i="37"/>
  <c r="T169" i="37"/>
  <c r="T168" i="37"/>
  <c r="T167" i="37"/>
  <c r="T166" i="37"/>
  <c r="T165" i="37"/>
  <c r="T164" i="37"/>
  <c r="T163" i="37"/>
  <c r="T162" i="37"/>
  <c r="T161" i="37"/>
  <c r="T160" i="37"/>
  <c r="T159" i="37"/>
  <c r="T158" i="37"/>
  <c r="T157" i="37"/>
  <c r="T156" i="37"/>
  <c r="T155" i="37"/>
  <c r="T154" i="37"/>
  <c r="T153" i="37"/>
  <c r="T152" i="37"/>
  <c r="T151" i="37"/>
  <c r="T150" i="37"/>
  <c r="T149" i="37"/>
  <c r="T148" i="37"/>
  <c r="T147" i="37"/>
  <c r="T146" i="37"/>
  <c r="T145" i="37"/>
  <c r="T144" i="37"/>
  <c r="T143" i="37"/>
  <c r="T142" i="37"/>
  <c r="T141" i="37"/>
  <c r="T140" i="37"/>
  <c r="T139" i="37"/>
  <c r="T138" i="37"/>
  <c r="T137" i="37"/>
  <c r="T136" i="37"/>
  <c r="T135" i="37"/>
  <c r="T134" i="37"/>
  <c r="T133" i="37"/>
  <c r="T132" i="37"/>
  <c r="T131" i="37"/>
  <c r="T130" i="37"/>
  <c r="T129" i="37"/>
  <c r="T128" i="37"/>
  <c r="T127" i="37"/>
  <c r="T126" i="37"/>
  <c r="T125" i="37"/>
  <c r="T124" i="37"/>
  <c r="T123" i="37"/>
  <c r="T122" i="37"/>
  <c r="T121" i="37"/>
  <c r="T120" i="37"/>
  <c r="T119" i="37"/>
  <c r="T118" i="37"/>
  <c r="T117" i="37"/>
  <c r="T116" i="37"/>
  <c r="T115" i="37"/>
  <c r="T114" i="37"/>
  <c r="T113" i="37"/>
  <c r="T112" i="37"/>
  <c r="T111" i="37"/>
  <c r="T110" i="37"/>
  <c r="T109" i="37"/>
  <c r="T108" i="37"/>
  <c r="T107" i="37"/>
  <c r="T106" i="37"/>
  <c r="T105" i="37"/>
  <c r="T104" i="37"/>
  <c r="T103" i="37"/>
  <c r="T102" i="37"/>
  <c r="T101" i="37"/>
  <c r="T100" i="37"/>
  <c r="T99" i="37"/>
  <c r="T98" i="37"/>
  <c r="T97" i="37"/>
  <c r="T96" i="37"/>
  <c r="T95" i="37"/>
  <c r="T94" i="37"/>
  <c r="T93" i="37"/>
  <c r="T92" i="37"/>
  <c r="T91" i="37"/>
  <c r="T90" i="37"/>
  <c r="T89" i="37"/>
  <c r="T88" i="37"/>
  <c r="T87" i="37"/>
  <c r="T86" i="37"/>
  <c r="T85" i="37"/>
  <c r="T84" i="37"/>
  <c r="T83" i="37"/>
  <c r="T82" i="37"/>
  <c r="T81" i="37"/>
  <c r="T80" i="37"/>
  <c r="T79" i="37"/>
  <c r="T78" i="37"/>
  <c r="T77" i="37"/>
  <c r="T76" i="37"/>
  <c r="T75" i="37"/>
  <c r="T74" i="37"/>
  <c r="T73" i="37"/>
  <c r="T72" i="37"/>
  <c r="T71" i="37"/>
  <c r="T70" i="37"/>
  <c r="T69" i="37"/>
  <c r="T68" i="37"/>
  <c r="T67" i="37"/>
  <c r="T66" i="37"/>
  <c r="T65" i="37"/>
  <c r="T64" i="37"/>
  <c r="T63" i="37"/>
  <c r="T62" i="37"/>
  <c r="T61" i="37"/>
  <c r="T60" i="37"/>
  <c r="T59" i="37"/>
  <c r="T58" i="37"/>
  <c r="T57" i="37"/>
  <c r="T56" i="37"/>
  <c r="T55" i="37"/>
  <c r="T54" i="37"/>
  <c r="T53" i="37"/>
  <c r="T52" i="37"/>
  <c r="T51" i="37"/>
  <c r="T50" i="37"/>
  <c r="T49" i="37"/>
  <c r="T48" i="37"/>
  <c r="T47" i="37"/>
  <c r="T46" i="37"/>
  <c r="T45" i="37"/>
  <c r="T44" i="37"/>
  <c r="T43" i="37"/>
  <c r="T42" i="37"/>
  <c r="T41" i="37"/>
  <c r="T40" i="37"/>
  <c r="T39" i="37"/>
  <c r="T38" i="37"/>
  <c r="T37" i="37"/>
  <c r="T36" i="37"/>
  <c r="T35" i="37"/>
  <c r="T34" i="37"/>
  <c r="T33" i="37"/>
  <c r="T32" i="37"/>
  <c r="T31" i="37"/>
  <c r="T30" i="37"/>
  <c r="T29" i="37"/>
  <c r="T28" i="37"/>
  <c r="T27" i="37"/>
  <c r="T26" i="37"/>
  <c r="T25" i="37"/>
  <c r="T24" i="37"/>
  <c r="T23" i="37"/>
  <c r="T22" i="37"/>
  <c r="T21" i="37"/>
  <c r="T20" i="37"/>
  <c r="T19" i="37"/>
  <c r="T18" i="37"/>
  <c r="T17" i="37"/>
  <c r="T16" i="37"/>
  <c r="T15" i="37"/>
  <c r="T14" i="37"/>
  <c r="T13" i="37"/>
  <c r="T12" i="37"/>
  <c r="T11" i="37"/>
  <c r="T10" i="37"/>
  <c r="T9" i="37"/>
  <c r="Q251" i="37"/>
  <c r="Q250" i="37"/>
  <c r="Q249" i="37"/>
  <c r="Q248" i="37"/>
  <c r="Q247" i="37"/>
  <c r="Q246" i="37"/>
  <c r="Q245" i="37"/>
  <c r="Q244" i="37"/>
  <c r="Q243" i="37"/>
  <c r="Q242" i="37"/>
  <c r="Q241" i="37"/>
  <c r="Q240" i="37"/>
  <c r="Q239" i="37"/>
  <c r="Q238" i="37"/>
  <c r="Q237" i="37"/>
  <c r="Q236" i="37"/>
  <c r="Q235" i="37"/>
  <c r="Q234" i="37"/>
  <c r="Q233" i="37"/>
  <c r="Q232" i="37"/>
  <c r="Q231" i="37"/>
  <c r="Q230" i="37"/>
  <c r="Q229" i="37"/>
  <c r="Q228" i="37"/>
  <c r="Q227" i="37"/>
  <c r="Q226" i="37"/>
  <c r="Q225" i="37"/>
  <c r="Q224" i="37"/>
  <c r="Q223" i="37"/>
  <c r="Q222" i="37"/>
  <c r="Q221" i="37"/>
  <c r="Q220" i="37"/>
  <c r="Q219" i="37"/>
  <c r="Q218" i="37"/>
  <c r="Q217" i="37"/>
  <c r="Q216" i="37"/>
  <c r="Q215" i="37"/>
  <c r="Q214" i="37"/>
  <c r="Q213" i="37"/>
  <c r="Q212" i="37"/>
  <c r="Q211" i="37"/>
  <c r="Q210" i="37"/>
  <c r="Q209" i="37"/>
  <c r="Q208" i="37"/>
  <c r="Q207" i="37"/>
  <c r="Q206" i="37"/>
  <c r="Q205" i="37"/>
  <c r="Q204" i="37"/>
  <c r="Q203" i="37"/>
  <c r="Q202" i="37"/>
  <c r="Q201" i="37"/>
  <c r="Q200" i="37"/>
  <c r="Q199" i="37"/>
  <c r="Q198" i="37"/>
  <c r="Q197" i="37"/>
  <c r="Q196" i="37"/>
  <c r="Q195" i="37"/>
  <c r="Q194" i="37"/>
  <c r="Q193" i="37"/>
  <c r="Q192" i="37"/>
  <c r="Q191" i="37"/>
  <c r="Q190" i="37"/>
  <c r="Q189" i="37"/>
  <c r="Q188" i="37"/>
  <c r="Q187" i="37"/>
  <c r="Q186" i="37"/>
  <c r="Q185" i="37"/>
  <c r="Q184" i="37"/>
  <c r="Q183" i="37"/>
  <c r="Q182" i="37"/>
  <c r="Q181" i="37"/>
  <c r="Q180" i="37"/>
  <c r="Q179" i="37"/>
  <c r="Q178" i="37"/>
  <c r="Q177" i="37"/>
  <c r="Q176" i="37"/>
  <c r="Q175" i="37"/>
  <c r="Q174" i="37"/>
  <c r="Q173" i="37"/>
  <c r="Q172" i="37"/>
  <c r="Q171" i="37"/>
  <c r="Q170" i="37"/>
  <c r="Q169" i="37"/>
  <c r="Q168" i="37"/>
  <c r="Q167" i="37"/>
  <c r="Q166" i="37"/>
  <c r="Q165" i="37"/>
  <c r="Q164" i="37"/>
  <c r="Q163" i="37"/>
  <c r="Q162" i="37"/>
  <c r="Q161" i="37"/>
  <c r="Q160" i="37"/>
  <c r="Q159" i="37"/>
  <c r="Q158" i="37"/>
  <c r="Q157" i="37"/>
  <c r="Q156" i="37"/>
  <c r="Q155" i="37"/>
  <c r="Q154" i="37"/>
  <c r="Q153" i="37"/>
  <c r="Q152" i="37"/>
  <c r="Q151" i="37"/>
  <c r="Q150" i="37"/>
  <c r="Q149" i="37"/>
  <c r="Q148" i="37"/>
  <c r="Q147" i="37"/>
  <c r="Q146" i="37"/>
  <c r="Q145" i="37"/>
  <c r="Q144" i="37"/>
  <c r="Q143" i="37"/>
  <c r="Q142" i="37"/>
  <c r="Q141" i="37"/>
  <c r="Q140" i="37"/>
  <c r="Q139" i="37"/>
  <c r="Q138" i="37"/>
  <c r="Q137" i="37"/>
  <c r="Q136" i="37"/>
  <c r="Q135" i="37"/>
  <c r="Q134" i="37"/>
  <c r="Q133" i="37"/>
  <c r="Q132" i="37"/>
  <c r="Q131" i="37"/>
  <c r="Q130" i="37"/>
  <c r="Q129" i="37"/>
  <c r="Q128" i="37"/>
  <c r="Q127" i="37"/>
  <c r="Q126" i="37"/>
  <c r="Q125" i="37"/>
  <c r="Q124" i="37"/>
  <c r="Q123" i="37"/>
  <c r="Q122" i="37"/>
  <c r="Q121" i="37"/>
  <c r="Q120" i="37"/>
  <c r="Q119" i="37"/>
  <c r="Q118" i="37"/>
  <c r="Q117" i="37"/>
  <c r="Q116" i="37"/>
  <c r="Q115" i="37"/>
  <c r="Q114" i="37"/>
  <c r="Q113" i="37"/>
  <c r="Q112" i="37"/>
  <c r="Q111" i="37"/>
  <c r="Q110" i="37"/>
  <c r="Q109" i="37"/>
  <c r="Q108" i="37"/>
  <c r="Q107" i="37"/>
  <c r="Q106" i="37"/>
  <c r="Q105" i="37"/>
  <c r="Q104" i="37"/>
  <c r="Q103" i="37"/>
  <c r="Q102" i="37"/>
  <c r="Q101" i="37"/>
  <c r="Q100" i="37"/>
  <c r="Q99" i="37"/>
  <c r="Q98" i="37"/>
  <c r="Q97" i="37"/>
  <c r="Q96" i="37"/>
  <c r="Q95" i="37"/>
  <c r="Q94" i="37"/>
  <c r="Q93" i="37"/>
  <c r="Q92" i="37"/>
  <c r="Q91" i="37"/>
  <c r="Q90" i="37"/>
  <c r="Q89" i="37"/>
  <c r="Q88" i="37"/>
  <c r="Q87" i="37"/>
  <c r="Q86" i="37"/>
  <c r="Q85" i="37"/>
  <c r="Q84" i="37"/>
  <c r="Q83" i="37"/>
  <c r="Q82" i="37"/>
  <c r="Q81" i="37"/>
  <c r="Q80" i="37"/>
  <c r="Q79" i="37"/>
  <c r="Q78" i="37"/>
  <c r="Q77" i="37"/>
  <c r="Q76" i="37"/>
  <c r="Q75" i="37"/>
  <c r="Q74" i="37"/>
  <c r="Q73" i="37"/>
  <c r="Q72" i="37"/>
  <c r="Q71" i="37"/>
  <c r="Q70" i="37"/>
  <c r="Q69" i="37"/>
  <c r="Q68" i="37"/>
  <c r="Q67" i="37"/>
  <c r="Q66" i="37"/>
  <c r="Q65" i="37"/>
  <c r="Q64" i="37"/>
  <c r="Q63" i="37"/>
  <c r="Q62" i="37"/>
  <c r="Q61" i="37"/>
  <c r="Q60" i="37"/>
  <c r="Q59" i="37"/>
  <c r="Q58" i="37"/>
  <c r="Q57" i="37"/>
  <c r="Q56" i="37"/>
  <c r="Q55" i="37"/>
  <c r="Q54" i="37"/>
  <c r="Q53" i="37"/>
  <c r="Q52" i="37"/>
  <c r="Q51" i="37"/>
  <c r="Q50" i="37"/>
  <c r="Q49" i="37"/>
  <c r="Q48" i="37"/>
  <c r="Q47" i="37"/>
  <c r="Q46" i="37"/>
  <c r="Q45" i="37"/>
  <c r="Q44" i="37"/>
  <c r="Q43" i="37"/>
  <c r="Q42" i="37"/>
  <c r="Q41" i="37"/>
  <c r="Q40" i="37"/>
  <c r="Q39" i="37"/>
  <c r="Q38" i="37"/>
  <c r="Q37" i="37"/>
  <c r="Q36" i="37"/>
  <c r="Q35" i="37"/>
  <c r="Q34" i="37"/>
  <c r="Q33" i="37"/>
  <c r="Q32" i="37"/>
  <c r="Q31" i="37"/>
  <c r="Q30" i="37"/>
  <c r="Q29" i="37"/>
  <c r="Q28" i="37"/>
  <c r="Q27" i="37"/>
  <c r="Q26" i="37"/>
  <c r="Q25" i="37"/>
  <c r="Q24" i="37"/>
  <c r="Q23" i="37"/>
  <c r="Q22" i="37"/>
  <c r="Q21" i="37"/>
  <c r="Q20" i="37"/>
  <c r="Q19" i="37"/>
  <c r="Q18" i="37"/>
  <c r="Q17" i="37"/>
  <c r="Q16" i="37"/>
  <c r="Q15" i="37"/>
  <c r="Q14" i="37"/>
  <c r="Q13" i="37"/>
  <c r="Q12" i="37"/>
  <c r="Q11" i="37"/>
  <c r="Q10" i="37"/>
  <c r="Q9" i="37"/>
  <c r="N251" i="37"/>
  <c r="N250" i="37"/>
  <c r="N249" i="37"/>
  <c r="N248" i="37"/>
  <c r="N247" i="37"/>
  <c r="N246" i="37"/>
  <c r="N245" i="37"/>
  <c r="N244" i="37"/>
  <c r="N243" i="37"/>
  <c r="N242" i="37"/>
  <c r="N241" i="37"/>
  <c r="N240" i="37"/>
  <c r="N239" i="37"/>
  <c r="N238" i="37"/>
  <c r="N237" i="37"/>
  <c r="N236" i="37"/>
  <c r="N235" i="37"/>
  <c r="N234" i="37"/>
  <c r="N233" i="37"/>
  <c r="N232" i="37"/>
  <c r="N231" i="37"/>
  <c r="N230" i="37"/>
  <c r="N229" i="37"/>
  <c r="N228" i="37"/>
  <c r="N227" i="37"/>
  <c r="N226" i="37"/>
  <c r="N225" i="37"/>
  <c r="N224" i="37"/>
  <c r="N223" i="37"/>
  <c r="N222" i="37"/>
  <c r="N221" i="37"/>
  <c r="N220" i="37"/>
  <c r="N219" i="37"/>
  <c r="N218" i="37"/>
  <c r="N217" i="37"/>
  <c r="N216" i="37"/>
  <c r="N215" i="37"/>
  <c r="N214" i="37"/>
  <c r="N213" i="37"/>
  <c r="N212" i="37"/>
  <c r="N211" i="37"/>
  <c r="N210" i="37"/>
  <c r="N209" i="37"/>
  <c r="N208" i="37"/>
  <c r="N207" i="37"/>
  <c r="N206" i="37"/>
  <c r="N205" i="37"/>
  <c r="N204" i="37"/>
  <c r="N203" i="37"/>
  <c r="N202" i="37"/>
  <c r="N201" i="37"/>
  <c r="N200" i="37"/>
  <c r="N199" i="37"/>
  <c r="N198" i="37"/>
  <c r="N197" i="37"/>
  <c r="N196" i="37"/>
  <c r="N195" i="37"/>
  <c r="N194" i="37"/>
  <c r="N193" i="37"/>
  <c r="N192" i="37"/>
  <c r="N191" i="37"/>
  <c r="N190" i="37"/>
  <c r="N189" i="37"/>
  <c r="N188" i="37"/>
  <c r="N187" i="37"/>
  <c r="N186" i="37"/>
  <c r="N185" i="37"/>
  <c r="N184" i="37"/>
  <c r="N183" i="37"/>
  <c r="N182" i="37"/>
  <c r="N181" i="37"/>
  <c r="N180" i="37"/>
  <c r="N179" i="37"/>
  <c r="N178" i="37"/>
  <c r="N177" i="37"/>
  <c r="N176" i="37"/>
  <c r="N175" i="37"/>
  <c r="N174" i="37"/>
  <c r="N173" i="37"/>
  <c r="N172" i="37"/>
  <c r="N171" i="37"/>
  <c r="N170" i="37"/>
  <c r="N169" i="37"/>
  <c r="N168" i="37"/>
  <c r="N167" i="37"/>
  <c r="N166" i="37"/>
  <c r="N165" i="37"/>
  <c r="N164" i="37"/>
  <c r="N163" i="37"/>
  <c r="N162" i="37"/>
  <c r="N161" i="37"/>
  <c r="N160" i="37"/>
  <c r="N159" i="37"/>
  <c r="N158" i="37"/>
  <c r="N157" i="37"/>
  <c r="N156" i="37"/>
  <c r="N155" i="37"/>
  <c r="N154" i="37"/>
  <c r="N153" i="37"/>
  <c r="N152" i="37"/>
  <c r="N151" i="37"/>
  <c r="N150" i="37"/>
  <c r="N149" i="37"/>
  <c r="N148" i="37"/>
  <c r="N147" i="37"/>
  <c r="N146" i="37"/>
  <c r="N145" i="37"/>
  <c r="N144" i="37"/>
  <c r="N143" i="37"/>
  <c r="N142" i="37"/>
  <c r="N141" i="37"/>
  <c r="N140" i="37"/>
  <c r="N139" i="37"/>
  <c r="N138" i="37"/>
  <c r="N137" i="37"/>
  <c r="N136" i="37"/>
  <c r="N135" i="37"/>
  <c r="N134" i="37"/>
  <c r="N133" i="37"/>
  <c r="N132" i="37"/>
  <c r="N131" i="37"/>
  <c r="N130" i="37"/>
  <c r="N129" i="37"/>
  <c r="N128" i="37"/>
  <c r="N127" i="37"/>
  <c r="N126" i="37"/>
  <c r="N125" i="37"/>
  <c r="N124" i="37"/>
  <c r="N123" i="37"/>
  <c r="N122" i="37"/>
  <c r="N121" i="37"/>
  <c r="N120" i="37"/>
  <c r="N119" i="37"/>
  <c r="N118" i="37"/>
  <c r="N117" i="37"/>
  <c r="N116" i="37"/>
  <c r="N115" i="37"/>
  <c r="N114" i="37"/>
  <c r="N113" i="37"/>
  <c r="N112" i="37"/>
  <c r="N111" i="37"/>
  <c r="N110" i="37"/>
  <c r="N109" i="37"/>
  <c r="N108" i="37"/>
  <c r="N107" i="37"/>
  <c r="N106" i="37"/>
  <c r="N105" i="37"/>
  <c r="N104" i="37"/>
  <c r="N103" i="37"/>
  <c r="N102" i="37"/>
  <c r="N101" i="37"/>
  <c r="N100" i="37"/>
  <c r="N99" i="37"/>
  <c r="N98" i="37"/>
  <c r="N97" i="37"/>
  <c r="N96" i="37"/>
  <c r="N95" i="37"/>
  <c r="N94" i="37"/>
  <c r="N93" i="37"/>
  <c r="N92" i="37"/>
  <c r="N91" i="37"/>
  <c r="N90" i="37"/>
  <c r="N89" i="37"/>
  <c r="N88" i="37"/>
  <c r="N87" i="37"/>
  <c r="N86" i="37"/>
  <c r="N85" i="37"/>
  <c r="N84" i="37"/>
  <c r="N83" i="37"/>
  <c r="N82" i="37"/>
  <c r="N81" i="37"/>
  <c r="N80" i="37"/>
  <c r="N79" i="37"/>
  <c r="N78" i="37"/>
  <c r="N77" i="37"/>
  <c r="N76" i="37"/>
  <c r="N75" i="37"/>
  <c r="N74" i="37"/>
  <c r="N73" i="37"/>
  <c r="N72" i="37"/>
  <c r="N71" i="37"/>
  <c r="N70" i="37"/>
  <c r="N69" i="37"/>
  <c r="N68" i="37"/>
  <c r="N67" i="37"/>
  <c r="N66" i="37"/>
  <c r="N65" i="37"/>
  <c r="N64" i="37"/>
  <c r="N63" i="37"/>
  <c r="N62" i="37"/>
  <c r="N61" i="37"/>
  <c r="N60" i="37"/>
  <c r="N59" i="37"/>
  <c r="N58" i="37"/>
  <c r="N57" i="37"/>
  <c r="N56" i="37"/>
  <c r="N55" i="37"/>
  <c r="N54" i="37"/>
  <c r="N53" i="37"/>
  <c r="N52" i="37"/>
  <c r="N51" i="37"/>
  <c r="N50" i="37"/>
  <c r="N49" i="37"/>
  <c r="N48" i="37"/>
  <c r="N47" i="37"/>
  <c r="N46" i="37"/>
  <c r="N45" i="37"/>
  <c r="N44" i="37"/>
  <c r="N43" i="37"/>
  <c r="N42" i="37"/>
  <c r="N41" i="37"/>
  <c r="N40" i="37"/>
  <c r="N39" i="37"/>
  <c r="N38" i="37"/>
  <c r="N37" i="37"/>
  <c r="N36" i="37"/>
  <c r="N35" i="37"/>
  <c r="N34" i="37"/>
  <c r="N33" i="37"/>
  <c r="N32" i="37"/>
  <c r="N31" i="37"/>
  <c r="N30" i="37"/>
  <c r="N29" i="37"/>
  <c r="N28" i="37"/>
  <c r="N27" i="37"/>
  <c r="N26" i="37"/>
  <c r="N25" i="37"/>
  <c r="N24" i="37"/>
  <c r="N23" i="37"/>
  <c r="N22" i="37"/>
  <c r="N21" i="37"/>
  <c r="N20" i="37"/>
  <c r="N19" i="37"/>
  <c r="N18" i="37"/>
  <c r="N17" i="37"/>
  <c r="N16" i="37"/>
  <c r="N15" i="37"/>
  <c r="N14" i="37"/>
  <c r="N13" i="37"/>
  <c r="N12" i="37"/>
  <c r="N11" i="37"/>
  <c r="N10" i="37"/>
  <c r="N9" i="37"/>
  <c r="K251" i="37"/>
  <c r="K250" i="37"/>
  <c r="K249" i="37"/>
  <c r="K248" i="37"/>
  <c r="K247" i="37"/>
  <c r="K246" i="37"/>
  <c r="K245" i="37"/>
  <c r="K244" i="37"/>
  <c r="K243" i="37"/>
  <c r="K242" i="37"/>
  <c r="K241" i="37"/>
  <c r="K240" i="37"/>
  <c r="K239" i="37"/>
  <c r="K238" i="37"/>
  <c r="K237" i="37"/>
  <c r="K236" i="37"/>
  <c r="K235" i="37"/>
  <c r="K234" i="37"/>
  <c r="K233" i="37"/>
  <c r="K232" i="37"/>
  <c r="K231" i="37"/>
  <c r="K230" i="37"/>
  <c r="K229" i="37"/>
  <c r="K228" i="37"/>
  <c r="K227" i="37"/>
  <c r="K226" i="37"/>
  <c r="K225" i="37"/>
  <c r="K224" i="37"/>
  <c r="K223" i="37"/>
  <c r="K222" i="37"/>
  <c r="K221" i="37"/>
  <c r="K220" i="37"/>
  <c r="K219" i="37"/>
  <c r="K218" i="37"/>
  <c r="K217" i="37"/>
  <c r="K216" i="37"/>
  <c r="K215" i="37"/>
  <c r="K214" i="37"/>
  <c r="K213" i="37"/>
  <c r="K212" i="37"/>
  <c r="K211" i="37"/>
  <c r="K210" i="37"/>
  <c r="K209" i="37"/>
  <c r="K208" i="37"/>
  <c r="K207" i="37"/>
  <c r="K206" i="37"/>
  <c r="K205" i="37"/>
  <c r="K204" i="37"/>
  <c r="K203" i="37"/>
  <c r="K198" i="37"/>
  <c r="K197" i="37"/>
  <c r="K196" i="37"/>
  <c r="K195" i="37"/>
  <c r="K194" i="37"/>
  <c r="K193" i="37"/>
  <c r="K192" i="37"/>
  <c r="K191" i="37"/>
  <c r="K190" i="37"/>
  <c r="K189" i="37"/>
  <c r="K188" i="37"/>
  <c r="K187" i="37"/>
  <c r="K186" i="37"/>
  <c r="K185" i="37"/>
  <c r="K184" i="37"/>
  <c r="K183" i="37"/>
  <c r="K182" i="37"/>
  <c r="K181" i="37"/>
  <c r="K180" i="37"/>
  <c r="K179" i="37"/>
  <c r="K178" i="37"/>
  <c r="K177" i="37"/>
  <c r="K176" i="37"/>
  <c r="K175" i="37"/>
  <c r="K174" i="37"/>
  <c r="K173" i="37"/>
  <c r="K172" i="37"/>
  <c r="K171" i="37"/>
  <c r="K170" i="37"/>
  <c r="K169" i="37"/>
  <c r="K168" i="37"/>
  <c r="K167" i="37"/>
  <c r="K166" i="37"/>
  <c r="K165" i="37"/>
  <c r="K164" i="37"/>
  <c r="K163" i="37"/>
  <c r="K162" i="37"/>
  <c r="K161" i="37"/>
  <c r="K160" i="37"/>
  <c r="K159" i="37"/>
  <c r="K158" i="37"/>
  <c r="K157" i="37"/>
  <c r="K156" i="37"/>
  <c r="K155" i="37"/>
  <c r="K154" i="37"/>
  <c r="K153" i="37"/>
  <c r="K152" i="37"/>
  <c r="K151" i="37"/>
  <c r="K150" i="37"/>
  <c r="K149" i="37"/>
  <c r="K148" i="37"/>
  <c r="K147" i="37"/>
  <c r="K146" i="37"/>
  <c r="K145" i="37"/>
  <c r="K144" i="37"/>
  <c r="K143" i="37"/>
  <c r="K142" i="37"/>
  <c r="K141" i="37"/>
  <c r="K140" i="37"/>
  <c r="K139" i="37"/>
  <c r="K138" i="37"/>
  <c r="K137" i="37"/>
  <c r="K136" i="37"/>
  <c r="K135" i="37"/>
  <c r="K134" i="37"/>
  <c r="K133" i="37"/>
  <c r="K132" i="37"/>
  <c r="K131" i="37"/>
  <c r="K130" i="37"/>
  <c r="K129" i="37"/>
  <c r="K128" i="37"/>
  <c r="K127" i="37"/>
  <c r="K126" i="37"/>
  <c r="K125" i="37"/>
  <c r="K124" i="37"/>
  <c r="K123" i="37"/>
  <c r="K122" i="37"/>
  <c r="K121" i="37"/>
  <c r="K120" i="37"/>
  <c r="K119" i="37"/>
  <c r="K118" i="37"/>
  <c r="K117" i="37"/>
  <c r="K116" i="37"/>
  <c r="K115" i="37"/>
  <c r="K114" i="37"/>
  <c r="K113" i="37"/>
  <c r="K112" i="37"/>
  <c r="K111" i="37"/>
  <c r="K110" i="37"/>
  <c r="K109" i="37"/>
  <c r="K108" i="37"/>
  <c r="K107" i="37"/>
  <c r="K106" i="37"/>
  <c r="K105" i="37"/>
  <c r="K104" i="37"/>
  <c r="K103" i="37"/>
  <c r="K102" i="37"/>
  <c r="K101" i="37"/>
  <c r="K100" i="37"/>
  <c r="K99" i="37"/>
  <c r="K98" i="37"/>
  <c r="K97" i="37"/>
  <c r="K96" i="37"/>
  <c r="K95" i="37"/>
  <c r="K94" i="37"/>
  <c r="K93" i="37"/>
  <c r="K92" i="37"/>
  <c r="K91" i="37"/>
  <c r="K90" i="37"/>
  <c r="K89" i="37"/>
  <c r="K88" i="37"/>
  <c r="K87" i="37"/>
  <c r="K86" i="37"/>
  <c r="K85" i="37"/>
  <c r="K84" i="37"/>
  <c r="K83" i="37"/>
  <c r="K82" i="37"/>
  <c r="K81" i="37"/>
  <c r="K80" i="37"/>
  <c r="K79" i="37"/>
  <c r="K78" i="37"/>
  <c r="K77" i="37"/>
  <c r="K76" i="37"/>
  <c r="K75" i="37"/>
  <c r="K74" i="37"/>
  <c r="K73" i="37"/>
  <c r="K72" i="37"/>
  <c r="K71" i="37"/>
  <c r="K70" i="37"/>
  <c r="K69" i="37"/>
  <c r="K68" i="37"/>
  <c r="K67" i="37"/>
  <c r="K66" i="37"/>
  <c r="K65" i="37"/>
  <c r="K64" i="37"/>
  <c r="K63" i="37"/>
  <c r="K62" i="37"/>
  <c r="K61" i="37"/>
  <c r="K60" i="37"/>
  <c r="K53" i="37"/>
  <c r="K52" i="37"/>
  <c r="K51" i="37"/>
  <c r="K50" i="37"/>
  <c r="K49" i="37"/>
  <c r="K48" i="37"/>
  <c r="K47" i="37"/>
  <c r="K46" i="37"/>
  <c r="K45" i="37"/>
  <c r="K44" i="37"/>
  <c r="K43" i="37"/>
  <c r="K42" i="37"/>
  <c r="K41" i="37"/>
  <c r="K40" i="37"/>
  <c r="K39" i="37"/>
  <c r="K38" i="37"/>
  <c r="K37" i="37"/>
  <c r="K36" i="37"/>
  <c r="K35" i="37"/>
  <c r="K34" i="37"/>
  <c r="K33" i="37"/>
  <c r="K32" i="37"/>
  <c r="K31" i="37"/>
  <c r="K30" i="37"/>
  <c r="K29" i="37"/>
  <c r="K28" i="37"/>
  <c r="K27" i="37"/>
  <c r="K26" i="37"/>
  <c r="K25" i="37"/>
  <c r="K24" i="37"/>
  <c r="K23" i="37"/>
  <c r="K22" i="37"/>
  <c r="K21" i="37"/>
  <c r="K20" i="37"/>
  <c r="K19" i="37"/>
  <c r="K18" i="37"/>
  <c r="K17" i="37"/>
  <c r="K16" i="37"/>
  <c r="K15" i="37"/>
  <c r="K14" i="37"/>
  <c r="K13" i="37"/>
  <c r="K12" i="37"/>
  <c r="K11" i="37"/>
  <c r="K10" i="37"/>
  <c r="K9" i="37"/>
  <c r="H251" i="37"/>
  <c r="H250" i="37"/>
  <c r="H249" i="37"/>
  <c r="H248" i="37"/>
  <c r="H247" i="37"/>
  <c r="H246" i="37"/>
  <c r="H245" i="37"/>
  <c r="H244" i="37"/>
  <c r="H243" i="37"/>
  <c r="H242" i="37"/>
  <c r="H241" i="37"/>
  <c r="H240" i="37"/>
  <c r="H239" i="37"/>
  <c r="H238" i="37"/>
  <c r="H237" i="37"/>
  <c r="H236" i="37"/>
  <c r="H235" i="37"/>
  <c r="H234" i="37"/>
  <c r="H233" i="37"/>
  <c r="H232" i="37"/>
  <c r="H231" i="37"/>
  <c r="H230" i="37"/>
  <c r="H229" i="37"/>
  <c r="H228" i="37"/>
  <c r="H227" i="37"/>
  <c r="H226" i="37"/>
  <c r="H225" i="37"/>
  <c r="H224" i="37"/>
  <c r="H223" i="37"/>
  <c r="H222" i="37"/>
  <c r="H221" i="37"/>
  <c r="H220" i="37"/>
  <c r="H219" i="37"/>
  <c r="H218" i="37"/>
  <c r="H217" i="37"/>
  <c r="H216" i="37"/>
  <c r="H215" i="37"/>
  <c r="H214" i="37"/>
  <c r="H213" i="37"/>
  <c r="H212" i="37"/>
  <c r="H211" i="37"/>
  <c r="H210" i="37"/>
  <c r="H209" i="37"/>
  <c r="H208" i="37"/>
  <c r="H207" i="37"/>
  <c r="H206" i="37"/>
  <c r="H205" i="37"/>
  <c r="H204" i="37"/>
  <c r="H203" i="37"/>
  <c r="H202" i="37"/>
  <c r="H201" i="37"/>
  <c r="H200" i="37"/>
  <c r="H199" i="37"/>
  <c r="H198" i="37"/>
  <c r="H197" i="37"/>
  <c r="H196" i="37"/>
  <c r="H195" i="37"/>
  <c r="H194" i="37"/>
  <c r="H193" i="37"/>
  <c r="H192" i="37"/>
  <c r="H191" i="37"/>
  <c r="H190" i="37"/>
  <c r="H189" i="37"/>
  <c r="H188" i="37"/>
  <c r="H187" i="37"/>
  <c r="H186" i="37"/>
  <c r="H185" i="37"/>
  <c r="H184" i="37"/>
  <c r="H183" i="37"/>
  <c r="H182" i="37"/>
  <c r="H181" i="37"/>
  <c r="H180" i="37"/>
  <c r="H179" i="37"/>
  <c r="H178" i="37"/>
  <c r="H177" i="37"/>
  <c r="H176" i="37"/>
  <c r="H175" i="37"/>
  <c r="H174" i="37"/>
  <c r="H173" i="37"/>
  <c r="H172" i="37"/>
  <c r="H171" i="37"/>
  <c r="H170" i="37"/>
  <c r="H169" i="37"/>
  <c r="H168" i="37"/>
  <c r="H167" i="37"/>
  <c r="H166" i="37"/>
  <c r="H165" i="37"/>
  <c r="H164" i="37"/>
  <c r="H163" i="37"/>
  <c r="H162" i="37"/>
  <c r="H161" i="37"/>
  <c r="H160" i="37"/>
  <c r="H159" i="37"/>
  <c r="H158" i="37"/>
  <c r="H157" i="37"/>
  <c r="H156" i="37"/>
  <c r="H155" i="37"/>
  <c r="H154" i="37"/>
  <c r="H153" i="37"/>
  <c r="H152" i="37"/>
  <c r="H151" i="37"/>
  <c r="H150" i="37"/>
  <c r="H149" i="37"/>
  <c r="H148" i="37"/>
  <c r="H147" i="37"/>
  <c r="H146" i="37"/>
  <c r="H145" i="37"/>
  <c r="H144" i="37"/>
  <c r="H143" i="37"/>
  <c r="H142" i="37"/>
  <c r="H141" i="37"/>
  <c r="H140" i="37"/>
  <c r="H139" i="37"/>
  <c r="H138" i="37"/>
  <c r="H137" i="37"/>
  <c r="H136" i="37"/>
  <c r="H135" i="37"/>
  <c r="H134" i="37"/>
  <c r="H133" i="37"/>
  <c r="H132" i="37"/>
  <c r="H131" i="37"/>
  <c r="H130" i="37"/>
  <c r="H129" i="37"/>
  <c r="H128" i="37"/>
  <c r="H127" i="37"/>
  <c r="H126" i="37"/>
  <c r="H125" i="37"/>
  <c r="H124" i="37"/>
  <c r="H123" i="37"/>
  <c r="H122" i="37"/>
  <c r="H121" i="37"/>
  <c r="H120" i="37"/>
  <c r="H119" i="37"/>
  <c r="H118" i="37"/>
  <c r="H117" i="37"/>
  <c r="H116" i="37"/>
  <c r="H115" i="37"/>
  <c r="H114" i="37"/>
  <c r="H113" i="37"/>
  <c r="H112" i="37"/>
  <c r="H111" i="37"/>
  <c r="H110" i="37"/>
  <c r="H109" i="37"/>
  <c r="H108" i="37"/>
  <c r="H107" i="37"/>
  <c r="H106" i="37"/>
  <c r="H105" i="37"/>
  <c r="H104" i="37"/>
  <c r="H103" i="37"/>
  <c r="H102" i="37"/>
  <c r="H101" i="37"/>
  <c r="H100" i="37"/>
  <c r="H99" i="37"/>
  <c r="H98" i="37"/>
  <c r="H97" i="37"/>
  <c r="H96" i="37"/>
  <c r="H95" i="37"/>
  <c r="H94" i="37"/>
  <c r="H93" i="37"/>
  <c r="H92" i="37"/>
  <c r="H91" i="37"/>
  <c r="H90" i="37"/>
  <c r="H89" i="37"/>
  <c r="H88" i="37"/>
  <c r="H87" i="37"/>
  <c r="H86" i="37"/>
  <c r="H85" i="37"/>
  <c r="H84" i="37"/>
  <c r="H83" i="37"/>
  <c r="H82" i="37"/>
  <c r="H81" i="37"/>
  <c r="H80" i="37"/>
  <c r="H79" i="37"/>
  <c r="H78" i="37"/>
  <c r="H77" i="37"/>
  <c r="H76" i="37"/>
  <c r="H75" i="37"/>
  <c r="H74" i="37"/>
  <c r="H73" i="37"/>
  <c r="H72" i="37"/>
  <c r="H71" i="37"/>
  <c r="H70" i="37"/>
  <c r="H69" i="37"/>
  <c r="H68" i="37"/>
  <c r="H67" i="37"/>
  <c r="H66" i="37"/>
  <c r="H65" i="37"/>
  <c r="H64" i="37"/>
  <c r="H63" i="37"/>
  <c r="H62" i="37"/>
  <c r="H61" i="37"/>
  <c r="H60" i="37"/>
  <c r="H59" i="37"/>
  <c r="H58" i="37"/>
  <c r="H57" i="37"/>
  <c r="H56" i="37"/>
  <c r="H55" i="37"/>
  <c r="H54" i="37"/>
  <c r="H53" i="37"/>
  <c r="H52" i="37"/>
  <c r="H51" i="37"/>
  <c r="H50" i="37"/>
  <c r="H49" i="37"/>
  <c r="H48" i="37"/>
  <c r="H47" i="37"/>
  <c r="H46" i="37"/>
  <c r="H45" i="37"/>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E251" i="37"/>
  <c r="E250" i="37"/>
  <c r="E249" i="37"/>
  <c r="E248" i="37"/>
  <c r="E247" i="37"/>
  <c r="E246" i="37"/>
  <c r="E245" i="37"/>
  <c r="E244" i="37"/>
  <c r="E243" i="37"/>
  <c r="E242" i="37"/>
  <c r="E241" i="37"/>
  <c r="E240" i="37"/>
  <c r="E239" i="37"/>
  <c r="E238" i="37"/>
  <c r="E237" i="37"/>
  <c r="E236" i="37"/>
  <c r="E235" i="37"/>
  <c r="E234" i="37"/>
  <c r="E233" i="37"/>
  <c r="E232" i="37"/>
  <c r="E231" i="37"/>
  <c r="E230" i="37"/>
  <c r="E229" i="37"/>
  <c r="E228" i="37"/>
  <c r="E227" i="37"/>
  <c r="E226" i="37"/>
  <c r="E225" i="37"/>
  <c r="E224" i="37"/>
  <c r="E223" i="37"/>
  <c r="E222" i="37"/>
  <c r="E221" i="37"/>
  <c r="E220" i="37"/>
  <c r="E219" i="37"/>
  <c r="E218" i="37"/>
  <c r="E217" i="37"/>
  <c r="E216" i="37"/>
  <c r="E215" i="37"/>
  <c r="E214" i="37"/>
  <c r="E213" i="37"/>
  <c r="E212" i="37"/>
  <c r="E211" i="37"/>
  <c r="E210" i="37"/>
  <c r="E209" i="37"/>
  <c r="E208" i="37"/>
  <c r="E207" i="37"/>
  <c r="E206" i="37"/>
  <c r="E205" i="37"/>
  <c r="E204" i="37"/>
  <c r="E203" i="37"/>
  <c r="E202" i="37"/>
  <c r="E201" i="37"/>
  <c r="E200" i="37"/>
  <c r="E199" i="37"/>
  <c r="E198" i="37"/>
  <c r="E197" i="37"/>
  <c r="E196" i="37"/>
  <c r="E195" i="37"/>
  <c r="E194" i="37"/>
  <c r="E193" i="37"/>
  <c r="E192" i="37"/>
  <c r="E191" i="37"/>
  <c r="E190" i="37"/>
  <c r="E189" i="37"/>
  <c r="E188" i="37"/>
  <c r="E187" i="37"/>
  <c r="E186" i="37"/>
  <c r="E185" i="37"/>
  <c r="E184" i="37"/>
  <c r="E183" i="37"/>
  <c r="E182" i="37"/>
  <c r="E181" i="37"/>
  <c r="E180" i="37"/>
  <c r="E179" i="37"/>
  <c r="E178" i="37"/>
  <c r="E177" i="37"/>
  <c r="E176" i="37"/>
  <c r="E175" i="37"/>
  <c r="E174" i="37"/>
  <c r="E173" i="37"/>
  <c r="E172" i="37"/>
  <c r="E171" i="37"/>
  <c r="E170" i="37"/>
  <c r="E169" i="37"/>
  <c r="E168" i="37"/>
  <c r="E167" i="37"/>
  <c r="E166" i="37"/>
  <c r="E165" i="37"/>
  <c r="E164" i="37"/>
  <c r="E163" i="37"/>
  <c r="E162" i="37"/>
  <c r="E161" i="37"/>
  <c r="E160" i="37"/>
  <c r="E159" i="37"/>
  <c r="E158" i="37"/>
  <c r="E157" i="37"/>
  <c r="E156" i="37"/>
  <c r="E155" i="37"/>
  <c r="E154" i="37"/>
  <c r="E153" i="37"/>
  <c r="E152" i="37"/>
  <c r="E151" i="37"/>
  <c r="E150" i="37"/>
  <c r="E149" i="37"/>
  <c r="E148" i="37"/>
  <c r="E147" i="37"/>
  <c r="E146" i="37"/>
  <c r="E145" i="37"/>
  <c r="E144" i="37"/>
  <c r="E143" i="37"/>
  <c r="E142" i="37"/>
  <c r="E141" i="37"/>
  <c r="E140" i="37"/>
  <c r="E139" i="37"/>
  <c r="E138" i="37"/>
  <c r="E137" i="37"/>
  <c r="E136" i="37"/>
  <c r="E135" i="37"/>
  <c r="E134" i="37"/>
  <c r="E133" i="37"/>
  <c r="E132" i="37"/>
  <c r="E131" i="37"/>
  <c r="E130" i="37"/>
  <c r="E129" i="37"/>
  <c r="E128" i="37"/>
  <c r="E127" i="37"/>
  <c r="E126" i="37"/>
  <c r="E125" i="37"/>
  <c r="E124" i="37"/>
  <c r="E123" i="37"/>
  <c r="E122" i="37"/>
  <c r="E121" i="37"/>
  <c r="E120" i="37"/>
  <c r="E119" i="37"/>
  <c r="E118" i="37"/>
  <c r="E117" i="37"/>
  <c r="E116" i="37"/>
  <c r="E115" i="37"/>
  <c r="E114" i="37"/>
  <c r="E113" i="37"/>
  <c r="E112" i="37"/>
  <c r="E111" i="37"/>
  <c r="E110" i="37"/>
  <c r="E109" i="37"/>
  <c r="E108" i="37"/>
  <c r="E107" i="37"/>
  <c r="E106" i="37"/>
  <c r="E105" i="37"/>
  <c r="E104" i="37"/>
  <c r="E103" i="37"/>
  <c r="E102" i="37"/>
  <c r="E101" i="37"/>
  <c r="E100" i="37"/>
  <c r="E99" i="37"/>
  <c r="E98" i="37"/>
  <c r="E97" i="37"/>
  <c r="E96" i="37"/>
  <c r="E95" i="37"/>
  <c r="E94" i="37"/>
  <c r="E93" i="37"/>
  <c r="E92" i="37"/>
  <c r="E91" i="37"/>
  <c r="E90" i="37"/>
  <c r="E89" i="37"/>
  <c r="E88" i="37"/>
  <c r="E87" i="37"/>
  <c r="E86" i="37"/>
  <c r="E85" i="37"/>
  <c r="E84" i="37"/>
  <c r="E83" i="37"/>
  <c r="E82" i="37"/>
  <c r="E81" i="37"/>
  <c r="E80" i="37"/>
  <c r="E79" i="37"/>
  <c r="E78" i="37"/>
  <c r="E77" i="37"/>
  <c r="E76" i="37"/>
  <c r="E75" i="37"/>
  <c r="E74" i="37"/>
  <c r="E73" i="37"/>
  <c r="E72" i="37"/>
  <c r="E71" i="37"/>
  <c r="E70" i="37"/>
  <c r="E69" i="37"/>
  <c r="E68" i="37"/>
  <c r="E67" i="37"/>
  <c r="E66" i="37"/>
  <c r="E65" i="37"/>
  <c r="E64" i="37"/>
  <c r="E63" i="37"/>
  <c r="E62" i="37"/>
  <c r="E61" i="37"/>
  <c r="E60" i="37"/>
  <c r="E59" i="37"/>
  <c r="E58" i="37"/>
  <c r="E57" i="37"/>
  <c r="E56" i="37"/>
  <c r="E55" i="37"/>
  <c r="E54" i="37"/>
  <c r="E53" i="37"/>
  <c r="E52" i="37"/>
  <c r="E50" i="37"/>
  <c r="E49" i="37"/>
  <c r="E48" i="37"/>
  <c r="E47" i="37"/>
  <c r="E46" i="37"/>
  <c r="E45" i="37"/>
  <c r="E44" i="37"/>
  <c r="E43" i="37"/>
  <c r="E42" i="37"/>
  <c r="E41" i="37"/>
  <c r="E40" i="37"/>
  <c r="E39" i="37"/>
  <c r="E38" i="37"/>
  <c r="E37" i="37"/>
  <c r="E36" i="37"/>
  <c r="E35" i="37"/>
  <c r="E34" i="37"/>
  <c r="E33" i="37"/>
  <c r="E32" i="37"/>
  <c r="E31" i="37"/>
  <c r="E30" i="37"/>
  <c r="E29" i="37"/>
  <c r="E28" i="37"/>
  <c r="E27" i="37"/>
  <c r="E26" i="37"/>
  <c r="E25" i="37"/>
  <c r="E24" i="37"/>
  <c r="E23" i="37"/>
  <c r="E22" i="37"/>
  <c r="E21" i="37"/>
  <c r="E20" i="37"/>
  <c r="E19" i="37"/>
  <c r="E18" i="37"/>
  <c r="E17" i="37"/>
  <c r="E16" i="37"/>
  <c r="E15" i="37"/>
  <c r="E14" i="37"/>
  <c r="E13" i="37"/>
  <c r="E12" i="37"/>
  <c r="E11" i="37"/>
  <c r="E10" i="37"/>
  <c r="E9" i="37"/>
  <c r="T215" i="36"/>
  <c r="T214" i="36"/>
  <c r="T213" i="36"/>
  <c r="T212" i="36"/>
  <c r="T211" i="36"/>
  <c r="T210" i="36"/>
  <c r="T209" i="36"/>
  <c r="T208" i="36"/>
  <c r="T207" i="36"/>
  <c r="T206" i="36"/>
  <c r="T205" i="36"/>
  <c r="T204" i="36"/>
  <c r="T203" i="36"/>
  <c r="T202" i="36"/>
  <c r="T201" i="36"/>
  <c r="T200" i="36"/>
  <c r="T199" i="36"/>
  <c r="T198" i="36"/>
  <c r="T197" i="36"/>
  <c r="T196" i="36"/>
  <c r="T195" i="36"/>
  <c r="T194" i="36"/>
  <c r="T193" i="36"/>
  <c r="T192" i="36"/>
  <c r="T191" i="36"/>
  <c r="T190" i="36"/>
  <c r="T189" i="36"/>
  <c r="T188" i="36"/>
  <c r="T187" i="36"/>
  <c r="T186" i="36"/>
  <c r="T185" i="36"/>
  <c r="T184" i="36"/>
  <c r="T183" i="36"/>
  <c r="T182" i="36"/>
  <c r="T181" i="36"/>
  <c r="T180" i="36"/>
  <c r="T179" i="36"/>
  <c r="T178" i="36"/>
  <c r="T177" i="36"/>
  <c r="T176" i="36"/>
  <c r="T175" i="36"/>
  <c r="T174" i="36"/>
  <c r="T173" i="36"/>
  <c r="T172" i="36"/>
  <c r="T171" i="36"/>
  <c r="T170" i="36"/>
  <c r="T169" i="36"/>
  <c r="T168" i="36"/>
  <c r="T167" i="36"/>
  <c r="T166" i="36"/>
  <c r="T165" i="36"/>
  <c r="T164" i="36"/>
  <c r="T163" i="36"/>
  <c r="T162" i="36"/>
  <c r="T161" i="36"/>
  <c r="T160" i="36"/>
  <c r="T159" i="36"/>
  <c r="T158" i="36"/>
  <c r="T157" i="36"/>
  <c r="T156" i="36"/>
  <c r="T155" i="36"/>
  <c r="T154" i="36"/>
  <c r="T153" i="36"/>
  <c r="T152" i="36"/>
  <c r="T151" i="36"/>
  <c r="T150" i="36"/>
  <c r="T149" i="36"/>
  <c r="T148" i="36"/>
  <c r="T147" i="36"/>
  <c r="T146" i="36"/>
  <c r="T145" i="36"/>
  <c r="T144" i="36"/>
  <c r="T143" i="36"/>
  <c r="T142" i="36"/>
  <c r="T141" i="36"/>
  <c r="T140" i="36"/>
  <c r="T139" i="36"/>
  <c r="T138" i="36"/>
  <c r="T137" i="36"/>
  <c r="T136" i="36"/>
  <c r="T135" i="36"/>
  <c r="T134" i="36"/>
  <c r="T133" i="36"/>
  <c r="T132" i="36"/>
  <c r="T131" i="36"/>
  <c r="T130" i="36"/>
  <c r="T129" i="36"/>
  <c r="T128" i="36"/>
  <c r="T127" i="36"/>
  <c r="T126" i="36"/>
  <c r="T125" i="36"/>
  <c r="T124" i="36"/>
  <c r="T123" i="36"/>
  <c r="T122" i="36"/>
  <c r="T121" i="36"/>
  <c r="T120" i="36"/>
  <c r="T119" i="36"/>
  <c r="T118" i="36"/>
  <c r="T117" i="36"/>
  <c r="T116" i="36"/>
  <c r="T115" i="36"/>
  <c r="T114" i="36"/>
  <c r="T113" i="36"/>
  <c r="T112" i="36"/>
  <c r="T111" i="36"/>
  <c r="T110" i="36"/>
  <c r="T109" i="36"/>
  <c r="T108" i="36"/>
  <c r="T107" i="36"/>
  <c r="T106" i="36"/>
  <c r="T105" i="36"/>
  <c r="T104" i="36"/>
  <c r="T103" i="36"/>
  <c r="T102" i="36"/>
  <c r="T101" i="36"/>
  <c r="T100" i="36"/>
  <c r="T99" i="36"/>
  <c r="T98" i="36"/>
  <c r="T97" i="36"/>
  <c r="T96" i="36"/>
  <c r="T95" i="36"/>
  <c r="T94" i="36"/>
  <c r="T93" i="36"/>
  <c r="T92" i="36"/>
  <c r="T91" i="36"/>
  <c r="T90" i="36"/>
  <c r="T89" i="36"/>
  <c r="T88" i="36"/>
  <c r="T87" i="36"/>
  <c r="T86" i="36"/>
  <c r="T85" i="36"/>
  <c r="T84" i="36"/>
  <c r="T83" i="36"/>
  <c r="T82" i="36"/>
  <c r="T81" i="36"/>
  <c r="T80" i="36"/>
  <c r="T79" i="36"/>
  <c r="T78" i="36"/>
  <c r="T77" i="36"/>
  <c r="T76" i="36"/>
  <c r="T75" i="36"/>
  <c r="T74" i="36"/>
  <c r="T73" i="36"/>
  <c r="T72" i="36"/>
  <c r="T71" i="36"/>
  <c r="T70" i="36"/>
  <c r="T69" i="36"/>
  <c r="T68" i="36"/>
  <c r="T67" i="36"/>
  <c r="T66" i="36"/>
  <c r="T65" i="36"/>
  <c r="T64" i="36"/>
  <c r="T63" i="36"/>
  <c r="T62" i="36"/>
  <c r="T61" i="36"/>
  <c r="T60" i="36"/>
  <c r="T59" i="36"/>
  <c r="T58" i="36"/>
  <c r="T57" i="36"/>
  <c r="T56" i="36"/>
  <c r="T55" i="36"/>
  <c r="T54" i="36"/>
  <c r="T53" i="36"/>
  <c r="T52" i="36"/>
  <c r="T51" i="36"/>
  <c r="T50" i="36"/>
  <c r="T49" i="36"/>
  <c r="T48" i="36"/>
  <c r="T47" i="36"/>
  <c r="T46" i="36"/>
  <c r="T45" i="36"/>
  <c r="T44" i="36"/>
  <c r="T43" i="36"/>
  <c r="T42" i="36"/>
  <c r="T41" i="36"/>
  <c r="T40" i="36"/>
  <c r="T39" i="36"/>
  <c r="T38" i="36"/>
  <c r="T37" i="36"/>
  <c r="T36" i="36"/>
  <c r="T35" i="36"/>
  <c r="T34" i="36"/>
  <c r="T33" i="36"/>
  <c r="T32" i="36"/>
  <c r="T31" i="36"/>
  <c r="T30" i="36"/>
  <c r="T29" i="36"/>
  <c r="T28" i="36"/>
  <c r="T27" i="36"/>
  <c r="T26" i="36"/>
  <c r="T25" i="36"/>
  <c r="T24" i="36"/>
  <c r="T23" i="36"/>
  <c r="T22" i="36"/>
  <c r="T21" i="36"/>
  <c r="T20" i="36"/>
  <c r="T19" i="36"/>
  <c r="T18" i="36"/>
  <c r="T17" i="36"/>
  <c r="T16" i="36"/>
  <c r="T15" i="36"/>
  <c r="T14" i="36"/>
  <c r="T13" i="36"/>
  <c r="T12" i="36"/>
  <c r="T11" i="36"/>
  <c r="T10" i="36"/>
  <c r="T9" i="36"/>
  <c r="Q215" i="36"/>
  <c r="Q214" i="36"/>
  <c r="Q213" i="36"/>
  <c r="Q212" i="36"/>
  <c r="Q211" i="36"/>
  <c r="Q210" i="36"/>
  <c r="Q209" i="36"/>
  <c r="Q208" i="36"/>
  <c r="Q207" i="36"/>
  <c r="Q206" i="36"/>
  <c r="Q205" i="36"/>
  <c r="Q204" i="36"/>
  <c r="Q203" i="36"/>
  <c r="Q202" i="36"/>
  <c r="Q201" i="36"/>
  <c r="Q200" i="36"/>
  <c r="Q199" i="36"/>
  <c r="Q198" i="36"/>
  <c r="Q197" i="36"/>
  <c r="Q196" i="36"/>
  <c r="Q195" i="36"/>
  <c r="Q194" i="36"/>
  <c r="Q193" i="36"/>
  <c r="Q192" i="36"/>
  <c r="Q191" i="36"/>
  <c r="Q190" i="36"/>
  <c r="Q189" i="36"/>
  <c r="Q188" i="36"/>
  <c r="Q187" i="36"/>
  <c r="Q186" i="36"/>
  <c r="Q185" i="36"/>
  <c r="Q184" i="36"/>
  <c r="Q183" i="36"/>
  <c r="Q182" i="36"/>
  <c r="Q181" i="36"/>
  <c r="Q180" i="36"/>
  <c r="Q179" i="36"/>
  <c r="Q178" i="36"/>
  <c r="Q177" i="36"/>
  <c r="Q176" i="36"/>
  <c r="Q175" i="36"/>
  <c r="Q174" i="36"/>
  <c r="Q173" i="36"/>
  <c r="Q172" i="36"/>
  <c r="Q171" i="36"/>
  <c r="Q170" i="36"/>
  <c r="Q169" i="36"/>
  <c r="Q168" i="36"/>
  <c r="Q167" i="36"/>
  <c r="Q166" i="36"/>
  <c r="Q165" i="36"/>
  <c r="Q164" i="36"/>
  <c r="Q163" i="36"/>
  <c r="Q162" i="36"/>
  <c r="Q161" i="36"/>
  <c r="Q160" i="36"/>
  <c r="Q159" i="36"/>
  <c r="Q158" i="36"/>
  <c r="Q157" i="36"/>
  <c r="Q156" i="36"/>
  <c r="Q155" i="36"/>
  <c r="Q154" i="36"/>
  <c r="Q153" i="36"/>
  <c r="Q152" i="36"/>
  <c r="Q151" i="36"/>
  <c r="Q150" i="36"/>
  <c r="Q149" i="36"/>
  <c r="Q148" i="36"/>
  <c r="Q147" i="36"/>
  <c r="Q146" i="36"/>
  <c r="Q145" i="36"/>
  <c r="Q144" i="36"/>
  <c r="Q143" i="36"/>
  <c r="Q142" i="36"/>
  <c r="Q141" i="36"/>
  <c r="Q140" i="36"/>
  <c r="Q139" i="36"/>
  <c r="Q138" i="36"/>
  <c r="Q137" i="36"/>
  <c r="Q136" i="36"/>
  <c r="Q135" i="36"/>
  <c r="Q134" i="36"/>
  <c r="Q133" i="36"/>
  <c r="Q132" i="36"/>
  <c r="Q131" i="36"/>
  <c r="Q130" i="36"/>
  <c r="Q129" i="36"/>
  <c r="Q128" i="36"/>
  <c r="Q127" i="36"/>
  <c r="Q126" i="36"/>
  <c r="Q125" i="36"/>
  <c r="Q124" i="36"/>
  <c r="Q123" i="36"/>
  <c r="Q122" i="36"/>
  <c r="Q121" i="36"/>
  <c r="Q120" i="36"/>
  <c r="Q119" i="36"/>
  <c r="Q118" i="36"/>
  <c r="Q117" i="36"/>
  <c r="Q116" i="36"/>
  <c r="Q115" i="36"/>
  <c r="Q114" i="36"/>
  <c r="Q113" i="36"/>
  <c r="Q112" i="36"/>
  <c r="Q111" i="36"/>
  <c r="Q110" i="36"/>
  <c r="Q109" i="36"/>
  <c r="Q108" i="36"/>
  <c r="Q107" i="36"/>
  <c r="Q106" i="36"/>
  <c r="Q105" i="36"/>
  <c r="Q104" i="36"/>
  <c r="Q103" i="36"/>
  <c r="Q102" i="36"/>
  <c r="Q101" i="36"/>
  <c r="Q100" i="36"/>
  <c r="Q99" i="36"/>
  <c r="Q98" i="36"/>
  <c r="Q97" i="36"/>
  <c r="Q96" i="36"/>
  <c r="Q95" i="36"/>
  <c r="Q94" i="36"/>
  <c r="Q93" i="36"/>
  <c r="Q92" i="36"/>
  <c r="Q91" i="36"/>
  <c r="Q90" i="36"/>
  <c r="Q89" i="36"/>
  <c r="Q88" i="36"/>
  <c r="Q87" i="36"/>
  <c r="Q86" i="36"/>
  <c r="Q85" i="36"/>
  <c r="Q84" i="36"/>
  <c r="Q83" i="36"/>
  <c r="Q82" i="36"/>
  <c r="Q81" i="36"/>
  <c r="Q80" i="36"/>
  <c r="Q79" i="36"/>
  <c r="Q78" i="36"/>
  <c r="Q77" i="36"/>
  <c r="Q76" i="36"/>
  <c r="Q75" i="36"/>
  <c r="Q74" i="36"/>
  <c r="Q73" i="36"/>
  <c r="Q72" i="36"/>
  <c r="Q71" i="36"/>
  <c r="Q70" i="36"/>
  <c r="Q69" i="36"/>
  <c r="Q68" i="36"/>
  <c r="Q67" i="36"/>
  <c r="Q66" i="36"/>
  <c r="Q65" i="36"/>
  <c r="Q64" i="36"/>
  <c r="Q63" i="36"/>
  <c r="Q62" i="36"/>
  <c r="Q61" i="36"/>
  <c r="Q60" i="36"/>
  <c r="Q59" i="36"/>
  <c r="Q58" i="36"/>
  <c r="Q57" i="36"/>
  <c r="Q56" i="36"/>
  <c r="Q55" i="36"/>
  <c r="Q54" i="36"/>
  <c r="Q53" i="36"/>
  <c r="Q52" i="36"/>
  <c r="Q51" i="36"/>
  <c r="Q50" i="36"/>
  <c r="Q49" i="36"/>
  <c r="Q48" i="36"/>
  <c r="Q47" i="36"/>
  <c r="Q46" i="36"/>
  <c r="Q45" i="36"/>
  <c r="Q44" i="36"/>
  <c r="Q43" i="36"/>
  <c r="Q42" i="36"/>
  <c r="Q41" i="36"/>
  <c r="Q40" i="36"/>
  <c r="Q39" i="36"/>
  <c r="Q38" i="36"/>
  <c r="Q37" i="36"/>
  <c r="Q36" i="36"/>
  <c r="Q35" i="36"/>
  <c r="Q34" i="36"/>
  <c r="Q33" i="36"/>
  <c r="Q32" i="36"/>
  <c r="Q31" i="36"/>
  <c r="Q30" i="36"/>
  <c r="Q29" i="36"/>
  <c r="Q28" i="36"/>
  <c r="Q27" i="36"/>
  <c r="Q26" i="36"/>
  <c r="Q25" i="36"/>
  <c r="Q24" i="36"/>
  <c r="Q23" i="36"/>
  <c r="Q22" i="36"/>
  <c r="Q21" i="36"/>
  <c r="Q20" i="36"/>
  <c r="Q19" i="36"/>
  <c r="Q18" i="36"/>
  <c r="Q17" i="36"/>
  <c r="Q16" i="36"/>
  <c r="Q15" i="36"/>
  <c r="Q14" i="36"/>
  <c r="Q13" i="36"/>
  <c r="Q12" i="36"/>
  <c r="Q11" i="36"/>
  <c r="Q10" i="36"/>
  <c r="Q9" i="36"/>
  <c r="N215" i="36"/>
  <c r="N214" i="36"/>
  <c r="N213" i="36"/>
  <c r="N212" i="36"/>
  <c r="N211" i="36"/>
  <c r="N210" i="36"/>
  <c r="N209" i="36"/>
  <c r="N208" i="36"/>
  <c r="N207" i="36"/>
  <c r="N206" i="36"/>
  <c r="N205" i="36"/>
  <c r="N204" i="36"/>
  <c r="N203" i="36"/>
  <c r="N202" i="36"/>
  <c r="N201" i="36"/>
  <c r="N200" i="36"/>
  <c r="N199" i="36"/>
  <c r="N198" i="36"/>
  <c r="N197" i="36"/>
  <c r="N196" i="36"/>
  <c r="N195" i="36"/>
  <c r="N194" i="36"/>
  <c r="N193" i="36"/>
  <c r="N192" i="36"/>
  <c r="N191" i="36"/>
  <c r="N190" i="36"/>
  <c r="N189" i="36"/>
  <c r="N188" i="36"/>
  <c r="N187" i="36"/>
  <c r="N186" i="36"/>
  <c r="N185" i="36"/>
  <c r="N184" i="36"/>
  <c r="N183" i="36"/>
  <c r="N182" i="36"/>
  <c r="N181" i="36"/>
  <c r="N180" i="36"/>
  <c r="N179" i="36"/>
  <c r="N178" i="36"/>
  <c r="N177" i="36"/>
  <c r="N176" i="36"/>
  <c r="N175" i="36"/>
  <c r="N174" i="36"/>
  <c r="N173" i="36"/>
  <c r="N172" i="36"/>
  <c r="N171" i="36"/>
  <c r="N170" i="36"/>
  <c r="N169" i="36"/>
  <c r="N168" i="36"/>
  <c r="N167" i="36"/>
  <c r="N166" i="36"/>
  <c r="N165" i="36"/>
  <c r="N164" i="36"/>
  <c r="N163" i="36"/>
  <c r="N162" i="36"/>
  <c r="N161" i="36"/>
  <c r="N160" i="36"/>
  <c r="N159" i="36"/>
  <c r="N158" i="36"/>
  <c r="N157" i="36"/>
  <c r="N156" i="36"/>
  <c r="N155" i="36"/>
  <c r="N154" i="36"/>
  <c r="N153" i="36"/>
  <c r="N152" i="36"/>
  <c r="N151" i="36"/>
  <c r="N150" i="36"/>
  <c r="N149" i="36"/>
  <c r="N148" i="36"/>
  <c r="N147" i="36"/>
  <c r="N146" i="36"/>
  <c r="N145" i="36"/>
  <c r="N144" i="36"/>
  <c r="N143" i="36"/>
  <c r="N142" i="36"/>
  <c r="N141" i="36"/>
  <c r="N140" i="36"/>
  <c r="N139" i="36"/>
  <c r="N138" i="36"/>
  <c r="N137" i="36"/>
  <c r="N136" i="36"/>
  <c r="N135" i="36"/>
  <c r="N134" i="36"/>
  <c r="N133" i="36"/>
  <c r="N132" i="36"/>
  <c r="N131" i="36"/>
  <c r="N130" i="36"/>
  <c r="N129" i="36"/>
  <c r="N128" i="36"/>
  <c r="N127" i="36"/>
  <c r="N126" i="36"/>
  <c r="N125" i="36"/>
  <c r="N124" i="36"/>
  <c r="N123" i="36"/>
  <c r="N122" i="36"/>
  <c r="N121" i="36"/>
  <c r="N120" i="36"/>
  <c r="N119" i="36"/>
  <c r="N118" i="36"/>
  <c r="N117" i="36"/>
  <c r="N116" i="36"/>
  <c r="N115" i="36"/>
  <c r="N114" i="36"/>
  <c r="N113" i="36"/>
  <c r="N112" i="36"/>
  <c r="N111" i="36"/>
  <c r="N110" i="36"/>
  <c r="N109" i="36"/>
  <c r="N108" i="36"/>
  <c r="N107" i="36"/>
  <c r="N106" i="36"/>
  <c r="N105" i="36"/>
  <c r="N104" i="36"/>
  <c r="N103" i="36"/>
  <c r="N102" i="36"/>
  <c r="N101" i="36"/>
  <c r="N100" i="36"/>
  <c r="N99" i="36"/>
  <c r="N98" i="36"/>
  <c r="N97" i="36"/>
  <c r="N96" i="36"/>
  <c r="N95" i="36"/>
  <c r="N94" i="36"/>
  <c r="N93" i="36"/>
  <c r="N92" i="36"/>
  <c r="N91" i="36"/>
  <c r="N90" i="36"/>
  <c r="N89" i="36"/>
  <c r="N88" i="36"/>
  <c r="N87" i="36"/>
  <c r="N86" i="36"/>
  <c r="N85" i="36"/>
  <c r="N84" i="36"/>
  <c r="N83" i="36"/>
  <c r="N82" i="36"/>
  <c r="N81" i="36"/>
  <c r="N80" i="36"/>
  <c r="N79" i="36"/>
  <c r="N78" i="36"/>
  <c r="N77" i="36"/>
  <c r="N76" i="36"/>
  <c r="N75" i="36"/>
  <c r="N74" i="36"/>
  <c r="N73" i="36"/>
  <c r="N72" i="36"/>
  <c r="N71" i="36"/>
  <c r="N70" i="36"/>
  <c r="N69" i="36"/>
  <c r="N68" i="36"/>
  <c r="N67" i="36"/>
  <c r="N66" i="36"/>
  <c r="N65" i="36"/>
  <c r="N64" i="36"/>
  <c r="N63" i="36"/>
  <c r="N62" i="36"/>
  <c r="N61" i="36"/>
  <c r="N60" i="36"/>
  <c r="N59" i="36"/>
  <c r="N58" i="36"/>
  <c r="N57" i="36"/>
  <c r="N56" i="36"/>
  <c r="N55" i="36"/>
  <c r="N54" i="36"/>
  <c r="N53" i="36"/>
  <c r="N52" i="36"/>
  <c r="N51" i="36"/>
  <c r="N50" i="36"/>
  <c r="N49" i="36"/>
  <c r="N48" i="36"/>
  <c r="N47" i="36"/>
  <c r="N46" i="36"/>
  <c r="N45" i="36"/>
  <c r="N44" i="36"/>
  <c r="N43" i="36"/>
  <c r="N42" i="36"/>
  <c r="N41" i="36"/>
  <c r="N40" i="36"/>
  <c r="N39" i="36"/>
  <c r="N38" i="36"/>
  <c r="N37" i="36"/>
  <c r="N36" i="36"/>
  <c r="N35" i="36"/>
  <c r="N34" i="36"/>
  <c r="N33" i="36"/>
  <c r="N32" i="36"/>
  <c r="N31" i="36"/>
  <c r="N30" i="36"/>
  <c r="N29" i="36"/>
  <c r="N28" i="36"/>
  <c r="N27" i="36"/>
  <c r="N26" i="36"/>
  <c r="N25" i="36"/>
  <c r="N24" i="36"/>
  <c r="N23" i="36"/>
  <c r="N22" i="36"/>
  <c r="N21" i="36"/>
  <c r="N20" i="36"/>
  <c r="N19" i="36"/>
  <c r="N18" i="36"/>
  <c r="N17" i="36"/>
  <c r="N16" i="36"/>
  <c r="N15" i="36"/>
  <c r="N14" i="36"/>
  <c r="N13" i="36"/>
  <c r="N12" i="36"/>
  <c r="N11" i="36"/>
  <c r="N10" i="36"/>
  <c r="N9" i="36"/>
  <c r="K215" i="36"/>
  <c r="K214" i="36"/>
  <c r="K213" i="36"/>
  <c r="K212" i="36"/>
  <c r="K211" i="36"/>
  <c r="K210" i="36"/>
  <c r="K209" i="36"/>
  <c r="K208" i="36"/>
  <c r="K207" i="36"/>
  <c r="K206" i="36"/>
  <c r="K205" i="36"/>
  <c r="K204" i="36"/>
  <c r="K203" i="36"/>
  <c r="K202" i="36"/>
  <c r="K201" i="36"/>
  <c r="K200" i="36"/>
  <c r="K199" i="36"/>
  <c r="K198" i="36"/>
  <c r="K197" i="36"/>
  <c r="K196" i="36"/>
  <c r="K195" i="36"/>
  <c r="K194" i="36"/>
  <c r="K193" i="36"/>
  <c r="K192" i="36"/>
  <c r="K191" i="36"/>
  <c r="K190" i="36"/>
  <c r="K189" i="36"/>
  <c r="K188" i="36"/>
  <c r="K187" i="36"/>
  <c r="K186" i="36"/>
  <c r="K185" i="36"/>
  <c r="K184" i="36"/>
  <c r="K183" i="36"/>
  <c r="K182" i="36"/>
  <c r="K181" i="36"/>
  <c r="K180" i="36"/>
  <c r="K179" i="36"/>
  <c r="K178" i="36"/>
  <c r="K177" i="36"/>
  <c r="K176" i="36"/>
  <c r="K175" i="36"/>
  <c r="K174" i="36"/>
  <c r="K173" i="36"/>
  <c r="K172" i="36"/>
  <c r="K171" i="36"/>
  <c r="K170" i="36"/>
  <c r="K169" i="36"/>
  <c r="K168" i="36"/>
  <c r="K167" i="36"/>
  <c r="K166" i="36"/>
  <c r="K165" i="36"/>
  <c r="K164" i="36"/>
  <c r="K163" i="36"/>
  <c r="K162" i="36"/>
  <c r="K161" i="36"/>
  <c r="K160" i="36"/>
  <c r="K159" i="36"/>
  <c r="K158" i="36"/>
  <c r="K157" i="36"/>
  <c r="K156" i="36"/>
  <c r="K155" i="36"/>
  <c r="K154" i="36"/>
  <c r="K153" i="36"/>
  <c r="K152" i="36"/>
  <c r="K151" i="36"/>
  <c r="K150" i="36"/>
  <c r="K149" i="36"/>
  <c r="K148" i="36"/>
  <c r="K147" i="36"/>
  <c r="K146" i="36"/>
  <c r="K145" i="36"/>
  <c r="K144" i="36"/>
  <c r="K143" i="36"/>
  <c r="K142" i="36"/>
  <c r="K141" i="36"/>
  <c r="K140" i="36"/>
  <c r="K139" i="36"/>
  <c r="K138" i="36"/>
  <c r="K137" i="36"/>
  <c r="K136" i="36"/>
  <c r="K135" i="36"/>
  <c r="K134" i="36"/>
  <c r="K133" i="36"/>
  <c r="K132" i="36"/>
  <c r="K131" i="36"/>
  <c r="K130" i="36"/>
  <c r="K129" i="36"/>
  <c r="K128" i="36"/>
  <c r="K127" i="36"/>
  <c r="K126" i="36"/>
  <c r="K125" i="36"/>
  <c r="K124" i="36"/>
  <c r="K123" i="36"/>
  <c r="K122" i="36"/>
  <c r="K121" i="36"/>
  <c r="K120" i="36"/>
  <c r="K119" i="36"/>
  <c r="K118" i="36"/>
  <c r="K117" i="36"/>
  <c r="K116" i="36"/>
  <c r="K115" i="36"/>
  <c r="K114" i="36"/>
  <c r="K113" i="36"/>
  <c r="K112" i="36"/>
  <c r="K111" i="36"/>
  <c r="K110" i="36"/>
  <c r="K109" i="36"/>
  <c r="K108" i="36"/>
  <c r="K107" i="36"/>
  <c r="K106" i="36"/>
  <c r="K105" i="36"/>
  <c r="K104" i="36"/>
  <c r="K103" i="36"/>
  <c r="K102" i="36"/>
  <c r="K101" i="36"/>
  <c r="K100" i="36"/>
  <c r="K99" i="36"/>
  <c r="K98" i="36"/>
  <c r="K97" i="36"/>
  <c r="K96" i="36"/>
  <c r="K95" i="36"/>
  <c r="K94" i="36"/>
  <c r="K93" i="36"/>
  <c r="K92" i="36"/>
  <c r="K91" i="36"/>
  <c r="K90" i="36"/>
  <c r="K89" i="36"/>
  <c r="K88" i="36"/>
  <c r="K87" i="36"/>
  <c r="K86" i="36"/>
  <c r="K85" i="36"/>
  <c r="K84" i="36"/>
  <c r="K83" i="36"/>
  <c r="K82" i="36"/>
  <c r="K81" i="36"/>
  <c r="K80" i="36"/>
  <c r="K79" i="36"/>
  <c r="K78" i="36"/>
  <c r="K77" i="36"/>
  <c r="K76" i="36"/>
  <c r="K75" i="36"/>
  <c r="K74" i="36"/>
  <c r="K73" i="36"/>
  <c r="K72" i="36"/>
  <c r="K71" i="36"/>
  <c r="K70" i="36"/>
  <c r="K69" i="36"/>
  <c r="K68" i="36"/>
  <c r="K67" i="36"/>
  <c r="K66" i="36"/>
  <c r="K65" i="36"/>
  <c r="K64" i="36"/>
  <c r="K63" i="36"/>
  <c r="K62" i="36"/>
  <c r="K61" i="36"/>
  <c r="K60" i="36"/>
  <c r="K59" i="36"/>
  <c r="K58" i="36"/>
  <c r="K57" i="36"/>
  <c r="K56" i="36"/>
  <c r="K55" i="36"/>
  <c r="K54" i="36"/>
  <c r="K53" i="36"/>
  <c r="K52" i="36"/>
  <c r="K51" i="36"/>
  <c r="K50" i="36"/>
  <c r="K49" i="36"/>
  <c r="K48" i="36"/>
  <c r="K47" i="36"/>
  <c r="K46" i="36"/>
  <c r="K45" i="36"/>
  <c r="K44" i="36"/>
  <c r="K43" i="36"/>
  <c r="K42" i="36"/>
  <c r="K41" i="36"/>
  <c r="K40" i="36"/>
  <c r="K39" i="36"/>
  <c r="K38" i="36"/>
  <c r="K37" i="36"/>
  <c r="K36" i="36"/>
  <c r="K35" i="36"/>
  <c r="K34" i="36"/>
  <c r="K33" i="36"/>
  <c r="K32" i="36"/>
  <c r="K31" i="36"/>
  <c r="K30" i="36"/>
  <c r="K29" i="36"/>
  <c r="K28" i="36"/>
  <c r="K27" i="36"/>
  <c r="K26" i="36"/>
  <c r="K25" i="36"/>
  <c r="K24" i="36"/>
  <c r="K23" i="36"/>
  <c r="K22" i="36"/>
  <c r="K21" i="36"/>
  <c r="K20" i="36"/>
  <c r="K19" i="36"/>
  <c r="K18" i="36"/>
  <c r="K17" i="36"/>
  <c r="K16" i="36"/>
  <c r="K15" i="36"/>
  <c r="K14" i="36"/>
  <c r="K13" i="36"/>
  <c r="K12" i="36"/>
  <c r="K11" i="36"/>
  <c r="K10" i="36"/>
  <c r="K9" i="36"/>
  <c r="H215" i="36"/>
  <c r="H214" i="36"/>
  <c r="H213" i="36"/>
  <c r="H212" i="36"/>
  <c r="H211" i="36"/>
  <c r="H210" i="36"/>
  <c r="H209" i="36"/>
  <c r="H208" i="36"/>
  <c r="H207" i="36"/>
  <c r="H206" i="36"/>
  <c r="H205" i="36"/>
  <c r="H204" i="36"/>
  <c r="H203" i="36"/>
  <c r="H202" i="36"/>
  <c r="H201" i="36"/>
  <c r="H200" i="36"/>
  <c r="H199" i="36"/>
  <c r="H198" i="36"/>
  <c r="H197" i="36"/>
  <c r="H196" i="36"/>
  <c r="H195" i="36"/>
  <c r="H194" i="36"/>
  <c r="H193" i="36"/>
  <c r="H192" i="36"/>
  <c r="H191" i="36"/>
  <c r="H190" i="36"/>
  <c r="H189" i="36"/>
  <c r="H188" i="36"/>
  <c r="H187" i="36"/>
  <c r="H186" i="36"/>
  <c r="H185" i="36"/>
  <c r="H184" i="36"/>
  <c r="H183" i="36"/>
  <c r="H182" i="36"/>
  <c r="H181" i="36"/>
  <c r="H180" i="36"/>
  <c r="H179" i="36"/>
  <c r="H178" i="36"/>
  <c r="H177" i="36"/>
  <c r="H176" i="36"/>
  <c r="H175" i="36"/>
  <c r="H174" i="36"/>
  <c r="H173" i="36"/>
  <c r="H172" i="36"/>
  <c r="H171" i="36"/>
  <c r="H170" i="36"/>
  <c r="H169" i="36"/>
  <c r="H168" i="36"/>
  <c r="H167" i="36"/>
  <c r="H166" i="36"/>
  <c r="H165" i="36"/>
  <c r="H164" i="36"/>
  <c r="H163" i="36"/>
  <c r="H162" i="36"/>
  <c r="H161" i="36"/>
  <c r="H160" i="36"/>
  <c r="H159" i="36"/>
  <c r="H158" i="36"/>
  <c r="H157" i="36"/>
  <c r="H156" i="36"/>
  <c r="H155" i="36"/>
  <c r="H154" i="36"/>
  <c r="H153" i="36"/>
  <c r="H152" i="36"/>
  <c r="H151" i="36"/>
  <c r="H150" i="36"/>
  <c r="H149" i="36"/>
  <c r="H148" i="36"/>
  <c r="H147" i="36"/>
  <c r="H146" i="36"/>
  <c r="H145" i="36"/>
  <c r="H144" i="36"/>
  <c r="H143" i="36"/>
  <c r="H142" i="36"/>
  <c r="H141" i="36"/>
  <c r="H140" i="36"/>
  <c r="H139" i="36"/>
  <c r="H138" i="36"/>
  <c r="H137" i="36"/>
  <c r="H136" i="36"/>
  <c r="H135" i="36"/>
  <c r="H134" i="36"/>
  <c r="H133" i="36"/>
  <c r="H132" i="36"/>
  <c r="H131" i="36"/>
  <c r="H130" i="36"/>
  <c r="H129" i="36"/>
  <c r="H128" i="36"/>
  <c r="H127" i="36"/>
  <c r="H126" i="36"/>
  <c r="H125" i="36"/>
  <c r="H124" i="36"/>
  <c r="H123" i="36"/>
  <c r="H122" i="36"/>
  <c r="H121" i="36"/>
  <c r="H120" i="36"/>
  <c r="H119" i="36"/>
  <c r="H118" i="36"/>
  <c r="H117" i="36"/>
  <c r="H116" i="36"/>
  <c r="H115" i="36"/>
  <c r="H114" i="36"/>
  <c r="H113" i="36"/>
  <c r="H112" i="36"/>
  <c r="H111" i="36"/>
  <c r="H110" i="36"/>
  <c r="H109" i="36"/>
  <c r="H108" i="36"/>
  <c r="H107" i="36"/>
  <c r="H106" i="36"/>
  <c r="H105" i="36"/>
  <c r="H104" i="36"/>
  <c r="H103" i="36"/>
  <c r="H102" i="36"/>
  <c r="H101" i="36"/>
  <c r="H100" i="36"/>
  <c r="H99" i="36"/>
  <c r="H98" i="36"/>
  <c r="H97" i="36"/>
  <c r="H96" i="36"/>
  <c r="H95" i="36"/>
  <c r="H94" i="36"/>
  <c r="H93" i="36"/>
  <c r="H92" i="36"/>
  <c r="H91" i="36"/>
  <c r="H90" i="36"/>
  <c r="H89" i="36"/>
  <c r="H88" i="36"/>
  <c r="H87" i="36"/>
  <c r="H86" i="36"/>
  <c r="H85" i="36"/>
  <c r="H84" i="36"/>
  <c r="H83" i="36"/>
  <c r="H82" i="36"/>
  <c r="H81" i="36"/>
  <c r="H80" i="36"/>
  <c r="H79" i="36"/>
  <c r="H78" i="36"/>
  <c r="H77" i="36"/>
  <c r="H76" i="36"/>
  <c r="H75" i="36"/>
  <c r="H74" i="36"/>
  <c r="H73" i="36"/>
  <c r="H72" i="36"/>
  <c r="H71" i="36"/>
  <c r="H70" i="36"/>
  <c r="H69" i="36"/>
  <c r="H68" i="36"/>
  <c r="H67" i="36"/>
  <c r="H66" i="36"/>
  <c r="H65" i="36"/>
  <c r="H64" i="36"/>
  <c r="H63" i="36"/>
  <c r="H62" i="36"/>
  <c r="H61" i="36"/>
  <c r="H60" i="36"/>
  <c r="H59" i="36"/>
  <c r="H58" i="36"/>
  <c r="H57" i="36"/>
  <c r="H56" i="36"/>
  <c r="H55" i="36"/>
  <c r="H54" i="36"/>
  <c r="H53" i="36"/>
  <c r="H52" i="36"/>
  <c r="H51" i="36"/>
  <c r="H50" i="36"/>
  <c r="H49" i="36"/>
  <c r="H48" i="36"/>
  <c r="H47" i="36"/>
  <c r="H46" i="36"/>
  <c r="H45" i="36"/>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E215" i="36"/>
  <c r="E214" i="36"/>
  <c r="E213" i="36"/>
  <c r="E212" i="36"/>
  <c r="E211" i="36"/>
  <c r="E210" i="36"/>
  <c r="E209" i="36"/>
  <c r="E208" i="36"/>
  <c r="E207" i="36"/>
  <c r="E206" i="36"/>
  <c r="E205" i="36"/>
  <c r="E204" i="36"/>
  <c r="E203" i="36"/>
  <c r="E202" i="36"/>
  <c r="E201" i="36"/>
  <c r="E200" i="36"/>
  <c r="E199" i="36"/>
  <c r="E198" i="36"/>
  <c r="E197" i="36"/>
  <c r="E196" i="36"/>
  <c r="E195" i="36"/>
  <c r="E194" i="36"/>
  <c r="E193" i="36"/>
  <c r="E192" i="36"/>
  <c r="E191" i="36"/>
  <c r="E190" i="36"/>
  <c r="E189" i="36"/>
  <c r="E188" i="36"/>
  <c r="E187" i="36"/>
  <c r="E186" i="36"/>
  <c r="E185" i="36"/>
  <c r="E184" i="36"/>
  <c r="E183" i="36"/>
  <c r="E182" i="36"/>
  <c r="E181" i="36"/>
  <c r="E180" i="36"/>
  <c r="E179" i="36"/>
  <c r="E178" i="36"/>
  <c r="E177" i="36"/>
  <c r="E176" i="36"/>
  <c r="E175" i="36"/>
  <c r="E174" i="36"/>
  <c r="E173" i="36"/>
  <c r="E172" i="36"/>
  <c r="E171" i="36"/>
  <c r="E170" i="36"/>
  <c r="E169" i="36"/>
  <c r="E168" i="36"/>
  <c r="E167" i="36"/>
  <c r="E166" i="36"/>
  <c r="E165" i="36"/>
  <c r="E164" i="36"/>
  <c r="E163" i="36"/>
  <c r="E162" i="36"/>
  <c r="E161" i="36"/>
  <c r="E160" i="36"/>
  <c r="E159" i="36"/>
  <c r="E158" i="36"/>
  <c r="E157" i="36"/>
  <c r="E156" i="36"/>
  <c r="E155" i="36"/>
  <c r="E154" i="36"/>
  <c r="E153" i="36"/>
  <c r="E152" i="36"/>
  <c r="E151" i="36"/>
  <c r="E150" i="36"/>
  <c r="E149" i="36"/>
  <c r="E148" i="36"/>
  <c r="E147" i="36"/>
  <c r="E146" i="36"/>
  <c r="E145" i="36"/>
  <c r="E144" i="36"/>
  <c r="E143" i="36"/>
  <c r="E142" i="36"/>
  <c r="E141" i="36"/>
  <c r="E140" i="36"/>
  <c r="E139" i="36"/>
  <c r="E138" i="36"/>
  <c r="E137" i="36"/>
  <c r="E136" i="36"/>
  <c r="E135" i="36"/>
  <c r="E134" i="36"/>
  <c r="E133" i="36"/>
  <c r="E132" i="36"/>
  <c r="E131" i="36"/>
  <c r="E130" i="36"/>
  <c r="E129" i="36"/>
  <c r="E128" i="36"/>
  <c r="E127" i="36"/>
  <c r="E126" i="36"/>
  <c r="E125" i="36"/>
  <c r="E124" i="36"/>
  <c r="E123" i="36"/>
  <c r="E122" i="36"/>
  <c r="E121" i="36"/>
  <c r="E120" i="36"/>
  <c r="E119" i="36"/>
  <c r="E118" i="36"/>
  <c r="E117" i="36"/>
  <c r="E116" i="36"/>
  <c r="E115" i="36"/>
  <c r="E114" i="36"/>
  <c r="E113" i="36"/>
  <c r="E112" i="36"/>
  <c r="E111" i="36"/>
  <c r="E110" i="36"/>
  <c r="E109" i="36"/>
  <c r="E108" i="36"/>
  <c r="E107" i="36"/>
  <c r="E106" i="36"/>
  <c r="E105" i="36"/>
  <c r="E104" i="36"/>
  <c r="E103" i="36"/>
  <c r="E102" i="36"/>
  <c r="E101" i="36"/>
  <c r="E100" i="36"/>
  <c r="E99" i="36"/>
  <c r="E98" i="36"/>
  <c r="E97" i="36"/>
  <c r="E96" i="36"/>
  <c r="E95" i="36"/>
  <c r="E94" i="36"/>
  <c r="E93" i="36"/>
  <c r="E92" i="36"/>
  <c r="E91" i="36"/>
  <c r="E90" i="36"/>
  <c r="E89" i="36"/>
  <c r="E88" i="36"/>
  <c r="E87" i="36"/>
  <c r="E86" i="36"/>
  <c r="E85" i="36"/>
  <c r="E84" i="36"/>
  <c r="E83" i="36"/>
  <c r="E82" i="36"/>
  <c r="E81" i="36"/>
  <c r="E80" i="36"/>
  <c r="E79" i="36"/>
  <c r="E78" i="36"/>
  <c r="E77" i="36"/>
  <c r="E76" i="36"/>
  <c r="E75" i="36"/>
  <c r="E74" i="36"/>
  <c r="E73" i="36"/>
  <c r="E72" i="36"/>
  <c r="E71" i="36"/>
  <c r="E70" i="36"/>
  <c r="E69" i="36"/>
  <c r="E68" i="36"/>
  <c r="E67" i="36"/>
  <c r="E66" i="36"/>
  <c r="E65" i="36"/>
  <c r="E64" i="36"/>
  <c r="E63" i="36"/>
  <c r="E62" i="36"/>
  <c r="E61" i="36"/>
  <c r="E60" i="36"/>
  <c r="E59" i="36"/>
  <c r="E58" i="36"/>
  <c r="E57" i="36"/>
  <c r="E56" i="36"/>
  <c r="E55" i="36"/>
  <c r="E54" i="36"/>
  <c r="E53" i="36"/>
  <c r="E52" i="36"/>
  <c r="E51" i="36"/>
  <c r="E50" i="36"/>
  <c r="E49" i="36"/>
  <c r="E48" i="36"/>
  <c r="E47" i="36"/>
  <c r="E46" i="36"/>
  <c r="E45" i="36"/>
  <c r="E44" i="36"/>
  <c r="E43" i="36"/>
  <c r="E42" i="36"/>
  <c r="E41" i="36"/>
  <c r="E40" i="36"/>
  <c r="E39" i="36"/>
  <c r="E38" i="36"/>
  <c r="E37" i="36"/>
  <c r="E36" i="36"/>
  <c r="E35" i="36"/>
  <c r="E34" i="36"/>
  <c r="E33" i="36"/>
  <c r="E32" i="36"/>
  <c r="E31" i="36"/>
  <c r="E30" i="36"/>
  <c r="E29" i="36"/>
  <c r="E28" i="36"/>
  <c r="E27" i="36"/>
  <c r="E26" i="36"/>
  <c r="E25" i="36"/>
  <c r="E24" i="36"/>
  <c r="E23" i="36"/>
  <c r="E22" i="36"/>
  <c r="E21" i="36"/>
  <c r="E20" i="36"/>
  <c r="E19" i="36"/>
  <c r="E18" i="36"/>
  <c r="E17" i="36"/>
  <c r="E16" i="36"/>
  <c r="E15" i="36"/>
  <c r="E14" i="36"/>
  <c r="E13" i="36"/>
  <c r="E11" i="36"/>
  <c r="E10" i="36"/>
  <c r="E9" i="36"/>
  <c r="U226" i="36"/>
  <c r="U225" i="36"/>
  <c r="U224" i="36"/>
  <c r="U223" i="36"/>
  <c r="U222" i="36"/>
  <c r="U221" i="36"/>
  <c r="U220" i="36"/>
  <c r="U219" i="36"/>
  <c r="U218" i="36"/>
  <c r="AV62" i="32" l="1"/>
  <c r="AC251" i="37"/>
  <c r="AB251" i="37"/>
  <c r="AA251" i="37"/>
  <c r="Z251" i="37"/>
  <c r="Y251" i="37"/>
  <c r="X251" i="37"/>
  <c r="U251" i="37"/>
  <c r="AC250" i="37"/>
  <c r="AB250" i="37"/>
  <c r="AA250" i="37"/>
  <c r="Z250" i="37"/>
  <c r="Y250" i="37"/>
  <c r="X250" i="37"/>
  <c r="U250" i="37"/>
  <c r="AC249" i="37"/>
  <c r="AB249" i="37"/>
  <c r="AA249" i="37"/>
  <c r="Z249" i="37"/>
  <c r="Y249" i="37"/>
  <c r="X249" i="37"/>
  <c r="U249" i="37"/>
  <c r="AC248" i="37"/>
  <c r="AB248" i="37"/>
  <c r="AA248" i="37"/>
  <c r="Z248" i="37"/>
  <c r="Y248" i="37"/>
  <c r="X248" i="37"/>
  <c r="U248" i="37"/>
  <c r="AC247" i="37"/>
  <c r="AB247" i="37"/>
  <c r="AA247" i="37"/>
  <c r="Z247" i="37"/>
  <c r="Y247" i="37"/>
  <c r="X247" i="37"/>
  <c r="U247" i="37"/>
  <c r="AC246" i="37"/>
  <c r="AB246" i="37"/>
  <c r="AA246" i="37"/>
  <c r="Z246" i="37"/>
  <c r="Y246" i="37"/>
  <c r="X246" i="37"/>
  <c r="U246" i="37"/>
  <c r="AC245" i="37"/>
  <c r="AB245" i="37"/>
  <c r="AA245" i="37"/>
  <c r="Z245" i="37"/>
  <c r="Y245" i="37"/>
  <c r="X245" i="37"/>
  <c r="U245" i="37"/>
  <c r="AC244" i="37"/>
  <c r="AB244" i="37"/>
  <c r="AA244" i="37"/>
  <c r="Z244" i="37"/>
  <c r="Y244" i="37"/>
  <c r="X244" i="37"/>
  <c r="U244" i="37"/>
  <c r="AC243" i="37"/>
  <c r="AB243" i="37"/>
  <c r="AA243" i="37"/>
  <c r="Z243" i="37"/>
  <c r="Y243" i="37"/>
  <c r="X243" i="37"/>
  <c r="U243" i="37"/>
  <c r="AC242" i="37"/>
  <c r="AB242" i="37"/>
  <c r="AA242" i="37"/>
  <c r="Z242" i="37"/>
  <c r="Y242" i="37"/>
  <c r="X242" i="37"/>
  <c r="U242" i="37"/>
  <c r="AC241" i="37"/>
  <c r="AB241" i="37"/>
  <c r="AA241" i="37"/>
  <c r="Z241" i="37"/>
  <c r="Y241" i="37"/>
  <c r="X241" i="37"/>
  <c r="U241" i="37"/>
  <c r="AC240" i="37"/>
  <c r="AB240" i="37"/>
  <c r="AA240" i="37"/>
  <c r="Z240" i="37"/>
  <c r="Y240" i="37"/>
  <c r="X240" i="37"/>
  <c r="U240" i="37"/>
  <c r="AC239" i="37"/>
  <c r="AB239" i="37"/>
  <c r="AA239" i="37"/>
  <c r="Z239" i="37"/>
  <c r="Y239" i="37"/>
  <c r="X239" i="37"/>
  <c r="U239" i="37"/>
  <c r="AC238" i="37"/>
  <c r="AB238" i="37"/>
  <c r="AA238" i="37"/>
  <c r="Z238" i="37"/>
  <c r="Y238" i="37"/>
  <c r="X238" i="37"/>
  <c r="U238" i="37"/>
  <c r="AC237" i="37"/>
  <c r="AB237" i="37"/>
  <c r="AA237" i="37"/>
  <c r="Z237" i="37"/>
  <c r="Y237" i="37"/>
  <c r="X237" i="37"/>
  <c r="U237" i="37"/>
  <c r="AC236" i="37"/>
  <c r="AB236" i="37"/>
  <c r="AA236" i="37"/>
  <c r="Z236" i="37"/>
  <c r="Y236" i="37"/>
  <c r="X236" i="37"/>
  <c r="U236" i="37"/>
  <c r="AC235" i="37"/>
  <c r="AB235" i="37"/>
  <c r="AA235" i="37"/>
  <c r="Z235" i="37"/>
  <c r="Y235" i="37"/>
  <c r="X235" i="37"/>
  <c r="U235" i="37"/>
  <c r="AC234" i="37"/>
  <c r="AB234" i="37"/>
  <c r="AA234" i="37"/>
  <c r="Z234" i="37"/>
  <c r="Y234" i="37"/>
  <c r="X234" i="37"/>
  <c r="U234" i="37"/>
  <c r="Z215" i="38" l="1"/>
  <c r="U215" i="38"/>
  <c r="AC215" i="38"/>
  <c r="AB215" i="38"/>
  <c r="AA215" i="38"/>
  <c r="Y215" i="38"/>
  <c r="X215" i="38"/>
  <c r="AA214" i="38"/>
  <c r="U214" i="38"/>
  <c r="AC214" i="38"/>
  <c r="AB214" i="38"/>
  <c r="Z214" i="38"/>
  <c r="Y214" i="38"/>
  <c r="X214" i="38"/>
  <c r="AB213" i="38"/>
  <c r="X213" i="38"/>
  <c r="U213" i="38"/>
  <c r="AC213" i="38"/>
  <c r="AA213" i="38"/>
  <c r="Z213" i="38"/>
  <c r="Y213" i="38"/>
  <c r="Y212" i="38"/>
  <c r="U212" i="38"/>
  <c r="AC212" i="38"/>
  <c r="AB212" i="38"/>
  <c r="AA212" i="38"/>
  <c r="Z212" i="38"/>
  <c r="X212" i="38"/>
  <c r="Z211" i="38"/>
  <c r="U211" i="38"/>
  <c r="AC211" i="38"/>
  <c r="AB211" i="38"/>
  <c r="AA211" i="38"/>
  <c r="Y211" i="38"/>
  <c r="X211" i="38"/>
  <c r="AA210" i="38"/>
  <c r="U210" i="38"/>
  <c r="AC210" i="38"/>
  <c r="AB210" i="38"/>
  <c r="Z210" i="38"/>
  <c r="Y210" i="38"/>
  <c r="X210" i="38"/>
  <c r="AB209" i="38"/>
  <c r="X209" i="38"/>
  <c r="U209" i="38"/>
  <c r="AC209" i="38"/>
  <c r="AA209" i="38"/>
  <c r="Z209" i="38"/>
  <c r="Y209" i="38"/>
  <c r="AC208" i="38"/>
  <c r="Y208" i="38"/>
  <c r="U208" i="38"/>
  <c r="AB208" i="38"/>
  <c r="AA208" i="38"/>
  <c r="Z208" i="38"/>
  <c r="X208" i="38"/>
  <c r="Z207" i="38"/>
  <c r="U207" i="38"/>
  <c r="AC207" i="38"/>
  <c r="AB207" i="38"/>
  <c r="AA207" i="38"/>
  <c r="Y207" i="38"/>
  <c r="X207" i="38"/>
  <c r="AA206" i="38"/>
  <c r="U206" i="38"/>
  <c r="AC206" i="38"/>
  <c r="AB206" i="38"/>
  <c r="Z206" i="38"/>
  <c r="Y206" i="38"/>
  <c r="X206" i="38"/>
  <c r="AB205" i="38"/>
  <c r="X205" i="38"/>
  <c r="U205" i="38"/>
  <c r="AC205" i="38"/>
  <c r="AA205" i="38"/>
  <c r="Z205" i="38"/>
  <c r="Y205" i="38"/>
  <c r="Y204" i="38"/>
  <c r="U204" i="38"/>
  <c r="AC204" i="38"/>
  <c r="AB204" i="38"/>
  <c r="AA204" i="38"/>
  <c r="Z204" i="38"/>
  <c r="X204" i="38"/>
  <c r="Z203" i="38"/>
  <c r="U203" i="38"/>
  <c r="AC203" i="38"/>
  <c r="AB203" i="38"/>
  <c r="AA203" i="38"/>
  <c r="Y203" i="38"/>
  <c r="X203" i="38"/>
  <c r="AA202" i="38"/>
  <c r="U202" i="38"/>
  <c r="AC202" i="38"/>
  <c r="AB202" i="38"/>
  <c r="Z202" i="38"/>
  <c r="Y202" i="38"/>
  <c r="X202" i="38"/>
  <c r="AB201" i="38"/>
  <c r="X201" i="38"/>
  <c r="U201" i="38"/>
  <c r="AC201" i="38"/>
  <c r="AA201" i="38"/>
  <c r="Z201" i="38"/>
  <c r="Y201" i="38"/>
  <c r="Y200" i="38"/>
  <c r="U200" i="38"/>
  <c r="AC200" i="38"/>
  <c r="AB200" i="38"/>
  <c r="AA200" i="38"/>
  <c r="Z200" i="38"/>
  <c r="X200" i="38"/>
  <c r="Z199" i="38"/>
  <c r="U199" i="38"/>
  <c r="AC199" i="38"/>
  <c r="AB199" i="38"/>
  <c r="AA199" i="38"/>
  <c r="Y199" i="38"/>
  <c r="X199" i="38"/>
  <c r="AA198" i="38"/>
  <c r="U198" i="38"/>
  <c r="AC198" i="38"/>
  <c r="AB198" i="38"/>
  <c r="Z198" i="38"/>
  <c r="Y198" i="38"/>
  <c r="X198" i="38"/>
  <c r="AB197" i="38"/>
  <c r="X197" i="38"/>
  <c r="U197" i="38"/>
  <c r="AC197" i="38"/>
  <c r="AA197" i="38"/>
  <c r="Z197" i="38"/>
  <c r="Y197" i="38"/>
  <c r="Y196" i="38"/>
  <c r="U196" i="38"/>
  <c r="AC196" i="38"/>
  <c r="AB196" i="38"/>
  <c r="AA196" i="38"/>
  <c r="Z196" i="38"/>
  <c r="X196" i="38"/>
  <c r="Z195" i="38"/>
  <c r="U195" i="38"/>
  <c r="AC195" i="38"/>
  <c r="AB195" i="38"/>
  <c r="AA195" i="38"/>
  <c r="Y195" i="38"/>
  <c r="X195" i="38"/>
  <c r="AB194" i="38"/>
  <c r="AA194" i="38"/>
  <c r="X194" i="38"/>
  <c r="U194" i="38"/>
  <c r="AC194" i="38"/>
  <c r="Z194" i="38"/>
  <c r="Y194" i="38"/>
  <c r="AB193" i="38"/>
  <c r="Y193" i="38"/>
  <c r="X193" i="38"/>
  <c r="U193" i="38"/>
  <c r="AC193" i="38"/>
  <c r="AA193" i="38"/>
  <c r="Z193" i="38"/>
  <c r="Z192" i="38"/>
  <c r="U192" i="38"/>
  <c r="AC192" i="38"/>
  <c r="AB192" i="38"/>
  <c r="AA192" i="38"/>
  <c r="Y192" i="38"/>
  <c r="X192" i="38"/>
  <c r="AA191" i="38"/>
  <c r="U191" i="38"/>
  <c r="AC191" i="38"/>
  <c r="AB191" i="38"/>
  <c r="Z191" i="38"/>
  <c r="Y191" i="38"/>
  <c r="X191" i="38"/>
  <c r="AB190" i="38"/>
  <c r="AA190" i="38"/>
  <c r="X190" i="38"/>
  <c r="U190" i="38"/>
  <c r="AC190" i="38"/>
  <c r="Z190" i="38"/>
  <c r="Y190" i="38"/>
  <c r="AB189" i="38"/>
  <c r="Y189" i="38"/>
  <c r="X189" i="38"/>
  <c r="U189" i="38"/>
  <c r="AC189" i="38"/>
  <c r="AA189" i="38"/>
  <c r="Z189" i="38"/>
  <c r="Z188" i="38"/>
  <c r="U188" i="38"/>
  <c r="AC188" i="38"/>
  <c r="AB188" i="38"/>
  <c r="AA188" i="38"/>
  <c r="Y188" i="38"/>
  <c r="X188" i="38"/>
  <c r="Z187" i="38"/>
  <c r="X187" i="38"/>
  <c r="U187" i="38"/>
  <c r="AC187" i="38"/>
  <c r="AB187" i="38"/>
  <c r="AA187" i="38"/>
  <c r="Y187" i="38"/>
  <c r="AA186" i="38"/>
  <c r="Y186" i="38"/>
  <c r="U186" i="38"/>
  <c r="AC186" i="38"/>
  <c r="AB186" i="38"/>
  <c r="Z186" i="38"/>
  <c r="X186" i="38"/>
  <c r="AB185" i="38"/>
  <c r="Z185" i="38"/>
  <c r="X185" i="38"/>
  <c r="U185" i="38"/>
  <c r="AC185" i="38"/>
  <c r="AA185" i="38"/>
  <c r="Y185" i="38"/>
  <c r="AA184" i="38"/>
  <c r="Y184" i="38"/>
  <c r="U184" i="38"/>
  <c r="AC184" i="38"/>
  <c r="AB184" i="38"/>
  <c r="Z184" i="38"/>
  <c r="X184" i="38"/>
  <c r="AB183" i="38"/>
  <c r="Z183" i="38"/>
  <c r="X183" i="38"/>
  <c r="U183" i="38"/>
  <c r="AC183" i="38"/>
  <c r="AA183" i="38"/>
  <c r="Y183" i="38"/>
  <c r="AA182" i="38"/>
  <c r="Y182" i="38"/>
  <c r="U182" i="38"/>
  <c r="AC182" i="38"/>
  <c r="AB182" i="38"/>
  <c r="Z182" i="38"/>
  <c r="X182" i="38"/>
  <c r="AB181" i="38"/>
  <c r="Z181" i="38"/>
  <c r="X181" i="38"/>
  <c r="U181" i="38"/>
  <c r="AC181" i="38"/>
  <c r="AA181" i="38"/>
  <c r="Y181" i="38"/>
  <c r="AA180" i="38"/>
  <c r="Y180" i="38"/>
  <c r="U180" i="38"/>
  <c r="AC180" i="38"/>
  <c r="AB180" i="38"/>
  <c r="Z180" i="38"/>
  <c r="X180" i="38"/>
  <c r="AB179" i="38"/>
  <c r="Z179" i="38"/>
  <c r="X179" i="38"/>
  <c r="U179" i="38"/>
  <c r="AC179" i="38"/>
  <c r="AA179" i="38"/>
  <c r="Y179" i="38"/>
  <c r="AA178" i="38"/>
  <c r="Y178" i="38"/>
  <c r="U178" i="38"/>
  <c r="AC178" i="38"/>
  <c r="AB178" i="38"/>
  <c r="Z178" i="38"/>
  <c r="X178" i="38"/>
  <c r="AB177" i="38"/>
  <c r="Z177" i="38"/>
  <c r="X177" i="38"/>
  <c r="U177" i="38"/>
  <c r="AC177" i="38"/>
  <c r="AA177" i="38"/>
  <c r="Y177" i="38"/>
  <c r="AA176" i="38"/>
  <c r="Y176" i="38"/>
  <c r="U176" i="38"/>
  <c r="AC176" i="38"/>
  <c r="AB176" i="38"/>
  <c r="Z176" i="38"/>
  <c r="X176" i="38"/>
  <c r="AB175" i="38"/>
  <c r="Z175" i="38"/>
  <c r="X175" i="38"/>
  <c r="U175" i="38"/>
  <c r="AC175" i="38"/>
  <c r="AA175" i="38"/>
  <c r="Y175" i="38"/>
  <c r="AA174" i="38"/>
  <c r="Y174" i="38"/>
  <c r="U174" i="38"/>
  <c r="AC174" i="38"/>
  <c r="AB174" i="38"/>
  <c r="Z174" i="38"/>
  <c r="X174" i="38"/>
  <c r="AB173" i="38"/>
  <c r="Z173" i="38"/>
  <c r="X173" i="38"/>
  <c r="U173" i="38"/>
  <c r="AC173" i="38"/>
  <c r="AA173" i="38"/>
  <c r="Y173" i="38"/>
  <c r="AA172" i="38"/>
  <c r="Y172" i="38"/>
  <c r="U172" i="38"/>
  <c r="AC172" i="38"/>
  <c r="AB172" i="38"/>
  <c r="Z172" i="38"/>
  <c r="X172" i="38"/>
  <c r="AB171" i="38"/>
  <c r="Z171" i="38"/>
  <c r="X171" i="38"/>
  <c r="U171" i="38"/>
  <c r="AC171" i="38"/>
  <c r="AA171" i="38"/>
  <c r="Y171" i="38"/>
  <c r="AA170" i="38"/>
  <c r="U170" i="38"/>
  <c r="AC170" i="38"/>
  <c r="AB170" i="38"/>
  <c r="Z170" i="38"/>
  <c r="Y170" i="38"/>
  <c r="X170" i="38"/>
  <c r="AB169" i="38"/>
  <c r="Z169" i="38"/>
  <c r="X169" i="38"/>
  <c r="U169" i="38"/>
  <c r="AC169" i="38"/>
  <c r="AA169" i="38"/>
  <c r="Y169" i="38"/>
  <c r="AA168" i="38"/>
  <c r="Y168" i="38"/>
  <c r="U168" i="38"/>
  <c r="AC168" i="38"/>
  <c r="AB168" i="38"/>
  <c r="Z168" i="38"/>
  <c r="X168" i="38"/>
  <c r="AB167" i="38"/>
  <c r="Z167" i="38"/>
  <c r="X167" i="38"/>
  <c r="U167" i="38"/>
  <c r="AC167" i="38"/>
  <c r="AA167" i="38"/>
  <c r="Y167" i="38"/>
  <c r="AA166" i="38"/>
  <c r="Y166" i="38"/>
  <c r="U166" i="38"/>
  <c r="AC166" i="38"/>
  <c r="AB166" i="38"/>
  <c r="Z166" i="38"/>
  <c r="X166" i="38"/>
  <c r="AB165" i="38"/>
  <c r="Z165" i="38"/>
  <c r="X165" i="38"/>
  <c r="U165" i="38"/>
  <c r="AC165" i="38"/>
  <c r="AA165" i="38"/>
  <c r="Y165" i="38"/>
  <c r="AA164" i="38"/>
  <c r="Y164" i="38"/>
  <c r="U164" i="38"/>
  <c r="AC164" i="38"/>
  <c r="AB164" i="38"/>
  <c r="Z164" i="38"/>
  <c r="X164" i="38"/>
  <c r="AB163" i="38"/>
  <c r="Z163" i="38"/>
  <c r="X163" i="38"/>
  <c r="U163" i="38"/>
  <c r="AC163" i="38"/>
  <c r="AA163" i="38"/>
  <c r="Y163" i="38"/>
  <c r="AA162" i="38"/>
  <c r="Y162" i="38"/>
  <c r="U162" i="38"/>
  <c r="AC162" i="38"/>
  <c r="AB162" i="38"/>
  <c r="Z162" i="38"/>
  <c r="X162" i="38"/>
  <c r="AB161" i="38"/>
  <c r="Z161" i="38"/>
  <c r="X161" i="38"/>
  <c r="U161" i="38"/>
  <c r="AC161" i="38"/>
  <c r="AA161" i="38"/>
  <c r="Y161" i="38"/>
  <c r="AA160" i="38"/>
  <c r="Y160" i="38"/>
  <c r="U160" i="38"/>
  <c r="AC160" i="38"/>
  <c r="AB160" i="38"/>
  <c r="Z160" i="38"/>
  <c r="X160" i="38"/>
  <c r="AB159" i="38"/>
  <c r="Z159" i="38"/>
  <c r="X159" i="38"/>
  <c r="U159" i="38"/>
  <c r="AC159" i="38"/>
  <c r="AA159" i="38"/>
  <c r="Y159" i="38"/>
  <c r="AA158" i="38"/>
  <c r="Y158" i="38"/>
  <c r="U158" i="38"/>
  <c r="AC158" i="38"/>
  <c r="AB158" i="38"/>
  <c r="Z158" i="38"/>
  <c r="X158" i="38"/>
  <c r="AB157" i="38"/>
  <c r="Z157" i="38"/>
  <c r="X157" i="38"/>
  <c r="U157" i="38"/>
  <c r="AC157" i="38"/>
  <c r="AA157" i="38"/>
  <c r="Y157" i="38"/>
  <c r="AA156" i="38"/>
  <c r="Y156" i="38"/>
  <c r="U156" i="38"/>
  <c r="AC156" i="38"/>
  <c r="AB156" i="38"/>
  <c r="Z156" i="38"/>
  <c r="X156" i="38"/>
  <c r="AB155" i="38"/>
  <c r="Z155" i="38"/>
  <c r="X155" i="38"/>
  <c r="U155" i="38"/>
  <c r="AC155" i="38"/>
  <c r="AA155" i="38"/>
  <c r="Y155" i="38"/>
  <c r="AA154" i="38"/>
  <c r="Y154" i="38"/>
  <c r="U154" i="38"/>
  <c r="AC154" i="38"/>
  <c r="AB154" i="38"/>
  <c r="Z154" i="38"/>
  <c r="X154" i="38"/>
  <c r="AB153" i="38"/>
  <c r="Z153" i="38"/>
  <c r="X153" i="38"/>
  <c r="U153" i="38"/>
  <c r="AC153" i="38"/>
  <c r="AA153" i="38"/>
  <c r="Y153" i="38"/>
  <c r="AA152" i="38"/>
  <c r="Y152" i="38"/>
  <c r="U152" i="38"/>
  <c r="AC152" i="38"/>
  <c r="AB152" i="38"/>
  <c r="Z152" i="38"/>
  <c r="X152" i="38"/>
  <c r="AB151" i="38"/>
  <c r="Z151" i="38"/>
  <c r="X151" i="38"/>
  <c r="U151" i="38"/>
  <c r="AC151" i="38"/>
  <c r="AA151" i="38"/>
  <c r="Y151" i="38"/>
  <c r="AA150" i="38"/>
  <c r="Y150" i="38"/>
  <c r="U150" i="38"/>
  <c r="AC150" i="38"/>
  <c r="AB150" i="38"/>
  <c r="Z150" i="38"/>
  <c r="X150" i="38"/>
  <c r="AB149" i="38"/>
  <c r="Z149" i="38"/>
  <c r="X149" i="38"/>
  <c r="U149" i="38"/>
  <c r="AC149" i="38"/>
  <c r="AA149" i="38"/>
  <c r="Y149" i="38"/>
  <c r="AA148" i="38"/>
  <c r="Y148" i="38"/>
  <c r="U148" i="38"/>
  <c r="AC148" i="38"/>
  <c r="AB148" i="38"/>
  <c r="Z148" i="38"/>
  <c r="X148" i="38"/>
  <c r="AB147" i="38"/>
  <c r="Z147" i="38"/>
  <c r="X147" i="38"/>
  <c r="U147" i="38"/>
  <c r="AC147" i="38"/>
  <c r="AA147" i="38"/>
  <c r="Y147" i="38"/>
  <c r="AA146" i="38"/>
  <c r="Y146" i="38"/>
  <c r="U146" i="38"/>
  <c r="AC146" i="38"/>
  <c r="AB146" i="38"/>
  <c r="Z146" i="38"/>
  <c r="X146" i="38"/>
  <c r="AB145" i="38"/>
  <c r="Z145" i="38"/>
  <c r="X145" i="38"/>
  <c r="U145" i="38"/>
  <c r="AC145" i="38"/>
  <c r="AA145" i="38"/>
  <c r="Y145" i="38"/>
  <c r="AA144" i="38"/>
  <c r="Y144" i="38"/>
  <c r="U144" i="38"/>
  <c r="AC144" i="38"/>
  <c r="AB144" i="38"/>
  <c r="Z144" i="38"/>
  <c r="X144" i="38"/>
  <c r="AB143" i="38"/>
  <c r="Z143" i="38"/>
  <c r="X143" i="38"/>
  <c r="U143" i="38"/>
  <c r="AC143" i="38"/>
  <c r="AA143" i="38"/>
  <c r="Y143" i="38"/>
  <c r="AA142" i="38"/>
  <c r="Y142" i="38"/>
  <c r="U142" i="38"/>
  <c r="AC142" i="38"/>
  <c r="AB142" i="38"/>
  <c r="Z142" i="38"/>
  <c r="X142" i="38"/>
  <c r="AB141" i="38"/>
  <c r="Z141" i="38"/>
  <c r="X141" i="38"/>
  <c r="U141" i="38"/>
  <c r="AC141" i="38"/>
  <c r="AA141" i="38"/>
  <c r="Y141" i="38"/>
  <c r="AA140" i="38"/>
  <c r="Y140" i="38"/>
  <c r="U140" i="38"/>
  <c r="AC140" i="38"/>
  <c r="AB140" i="38"/>
  <c r="Z140" i="38"/>
  <c r="X140" i="38"/>
  <c r="AB139" i="38"/>
  <c r="Z139" i="38"/>
  <c r="X139" i="38"/>
  <c r="U139" i="38"/>
  <c r="AC139" i="38"/>
  <c r="AA139" i="38"/>
  <c r="Y139" i="38"/>
  <c r="AA138" i="38"/>
  <c r="Y138" i="38"/>
  <c r="U138" i="38"/>
  <c r="AC138" i="38"/>
  <c r="AB138" i="38"/>
  <c r="Z138" i="38"/>
  <c r="X138" i="38"/>
  <c r="AB137" i="38"/>
  <c r="Z137" i="38"/>
  <c r="X137" i="38"/>
  <c r="U137" i="38"/>
  <c r="AC137" i="38"/>
  <c r="AA137" i="38"/>
  <c r="Y137" i="38"/>
  <c r="AA136" i="38"/>
  <c r="Y136" i="38"/>
  <c r="U136" i="38"/>
  <c r="AC136" i="38"/>
  <c r="AB136" i="38"/>
  <c r="Z136" i="38"/>
  <c r="X136" i="38"/>
  <c r="AB135" i="38"/>
  <c r="Z135" i="38"/>
  <c r="X135" i="38"/>
  <c r="U135" i="38"/>
  <c r="AC135" i="38"/>
  <c r="AA135" i="38"/>
  <c r="Y135" i="38"/>
  <c r="AA134" i="38"/>
  <c r="Y134" i="38"/>
  <c r="U134" i="38"/>
  <c r="AC134" i="38"/>
  <c r="AB134" i="38"/>
  <c r="Z134" i="38"/>
  <c r="X134" i="38"/>
  <c r="AB133" i="38"/>
  <c r="Z133" i="38"/>
  <c r="X133" i="38"/>
  <c r="U133" i="38"/>
  <c r="AC133" i="38"/>
  <c r="AA133" i="38"/>
  <c r="Y133" i="38"/>
  <c r="AB132" i="38"/>
  <c r="AA132" i="38"/>
  <c r="X132" i="38"/>
  <c r="U132" i="38"/>
  <c r="AC132" i="38"/>
  <c r="Z132" i="38"/>
  <c r="Y132" i="38"/>
  <c r="AB131" i="38"/>
  <c r="AA131" i="38"/>
  <c r="Y131" i="38"/>
  <c r="X131" i="38"/>
  <c r="U131" i="38"/>
  <c r="AC131" i="38"/>
  <c r="Z131" i="38"/>
  <c r="AB130" i="38"/>
  <c r="Z130" i="38"/>
  <c r="Y130" i="38"/>
  <c r="X130" i="38"/>
  <c r="U130" i="38"/>
  <c r="AC130" i="38"/>
  <c r="AA130" i="38"/>
  <c r="AA129" i="38"/>
  <c r="Z129" i="38"/>
  <c r="Y129" i="38"/>
  <c r="U129" i="38"/>
  <c r="AC129" i="38"/>
  <c r="AB129" i="38"/>
  <c r="X129" i="38"/>
  <c r="AB128" i="38"/>
  <c r="AA128" i="38"/>
  <c r="Z128" i="38"/>
  <c r="X128" i="38"/>
  <c r="U128" i="38"/>
  <c r="AC128" i="38"/>
  <c r="Y128" i="38"/>
  <c r="AB127" i="38"/>
  <c r="AA127" i="38"/>
  <c r="Y127" i="38"/>
  <c r="X127" i="38"/>
  <c r="U127" i="38"/>
  <c r="AC127" i="38"/>
  <c r="Z127" i="38"/>
  <c r="AB126" i="38"/>
  <c r="Z126" i="38"/>
  <c r="Y126" i="38"/>
  <c r="X126" i="38"/>
  <c r="U126" i="38"/>
  <c r="AC126" i="38"/>
  <c r="AA126" i="38"/>
  <c r="AA125" i="38"/>
  <c r="Z125" i="38"/>
  <c r="Y125" i="38"/>
  <c r="U125" i="38"/>
  <c r="AC125" i="38"/>
  <c r="AB125" i="38"/>
  <c r="X125" i="38"/>
  <c r="AB124" i="38"/>
  <c r="AA124" i="38"/>
  <c r="AA225" i="38" s="1"/>
  <c r="Z124" i="38"/>
  <c r="X124" i="38"/>
  <c r="U124" i="38"/>
  <c r="AC124" i="38"/>
  <c r="Y124" i="38"/>
  <c r="AC123" i="38"/>
  <c r="U123" i="38"/>
  <c r="AB123" i="38"/>
  <c r="AA123" i="38"/>
  <c r="Z123" i="38"/>
  <c r="Z224" i="38" s="1"/>
  <c r="Y123" i="38"/>
  <c r="X123" i="38"/>
  <c r="AC122" i="38"/>
  <c r="AB122" i="38"/>
  <c r="Z122" i="38"/>
  <c r="Y122" i="38"/>
  <c r="X122" i="38"/>
  <c r="U122" i="38"/>
  <c r="AA122" i="38"/>
  <c r="AA121" i="38"/>
  <c r="Z121" i="38"/>
  <c r="Y121" i="38"/>
  <c r="U121" i="38"/>
  <c r="AC121" i="38"/>
  <c r="AB121" i="38"/>
  <c r="X121" i="38"/>
  <c r="AB120" i="38"/>
  <c r="AA120" i="38"/>
  <c r="Z120" i="38"/>
  <c r="X120" i="38"/>
  <c r="U120" i="38"/>
  <c r="AC120" i="38"/>
  <c r="Y120" i="38"/>
  <c r="AB119" i="38"/>
  <c r="AA119" i="38"/>
  <c r="Y119" i="38"/>
  <c r="X119" i="38"/>
  <c r="U119" i="38"/>
  <c r="AC119" i="38"/>
  <c r="Z119" i="38"/>
  <c r="AB118" i="38"/>
  <c r="Z118" i="38"/>
  <c r="Y118" i="38"/>
  <c r="X118" i="38"/>
  <c r="U118" i="38"/>
  <c r="AC118" i="38"/>
  <c r="AA118" i="38"/>
  <c r="AA117" i="38"/>
  <c r="Z117" i="38"/>
  <c r="Y117" i="38"/>
  <c r="U117" i="38"/>
  <c r="AC117" i="38"/>
  <c r="AB117" i="38"/>
  <c r="X117" i="38"/>
  <c r="AB116" i="38"/>
  <c r="AA116" i="38"/>
  <c r="U116" i="38"/>
  <c r="AC116" i="38"/>
  <c r="Z116" i="38"/>
  <c r="Y116" i="38"/>
  <c r="X116" i="38"/>
  <c r="AB115" i="38"/>
  <c r="AA115" i="38"/>
  <c r="Y115" i="38"/>
  <c r="X115" i="38"/>
  <c r="U115" i="38"/>
  <c r="AC115" i="38"/>
  <c r="Z115" i="38"/>
  <c r="AB114" i="38"/>
  <c r="Z114" i="38"/>
  <c r="Y114" i="38"/>
  <c r="X114" i="38"/>
  <c r="U114" i="38"/>
  <c r="AC114" i="38"/>
  <c r="AA114" i="38"/>
  <c r="AA113" i="38"/>
  <c r="Z113" i="38"/>
  <c r="Y113" i="38"/>
  <c r="U113" i="38"/>
  <c r="AC113" i="38"/>
  <c r="AB113" i="38"/>
  <c r="X113" i="38"/>
  <c r="AB112" i="38"/>
  <c r="AA112" i="38"/>
  <c r="Z112" i="38"/>
  <c r="X112" i="38"/>
  <c r="U112" i="38"/>
  <c r="AC112" i="38"/>
  <c r="Y112" i="38"/>
  <c r="AB111" i="38"/>
  <c r="AA111" i="38"/>
  <c r="Y111" i="38"/>
  <c r="X111" i="38"/>
  <c r="U111" i="38"/>
  <c r="AC111" i="38"/>
  <c r="Z111" i="38"/>
  <c r="AC110" i="38"/>
  <c r="Z110" i="38"/>
  <c r="Y110" i="38"/>
  <c r="X110" i="38"/>
  <c r="U110" i="38"/>
  <c r="AB110" i="38"/>
  <c r="AA110" i="38"/>
  <c r="AA109" i="38"/>
  <c r="Z109" i="38"/>
  <c r="U109" i="38"/>
  <c r="AC109" i="38"/>
  <c r="AB109" i="38"/>
  <c r="Y109" i="38"/>
  <c r="X109" i="38"/>
  <c r="AB108" i="38"/>
  <c r="X108" i="38"/>
  <c r="U108" i="38"/>
  <c r="AC108" i="38"/>
  <c r="AA108" i="38"/>
  <c r="Z108" i="38"/>
  <c r="Y108" i="38"/>
  <c r="AB107" i="38"/>
  <c r="Y107" i="38"/>
  <c r="X107" i="38"/>
  <c r="U107" i="38"/>
  <c r="AC107" i="38"/>
  <c r="AA107" i="38"/>
  <c r="Z107" i="38"/>
  <c r="AB106" i="38"/>
  <c r="Z106" i="38"/>
  <c r="X106" i="38"/>
  <c r="U106" i="38"/>
  <c r="AC106" i="38"/>
  <c r="AA106" i="38"/>
  <c r="Y106" i="38"/>
  <c r="AA105" i="38"/>
  <c r="U105" i="38"/>
  <c r="AC105" i="38"/>
  <c r="AB105" i="38"/>
  <c r="Z105" i="38"/>
  <c r="Y105" i="38"/>
  <c r="X105" i="38"/>
  <c r="AB104" i="38"/>
  <c r="AA104" i="38"/>
  <c r="Z104" i="38"/>
  <c r="X104" i="38"/>
  <c r="U104" i="38"/>
  <c r="AC104" i="38"/>
  <c r="Y104" i="38"/>
  <c r="AA103" i="38"/>
  <c r="Y103" i="38"/>
  <c r="X103" i="38"/>
  <c r="U103" i="38"/>
  <c r="AC103" i="38"/>
  <c r="AB103" i="38"/>
  <c r="Z103" i="38"/>
  <c r="Z102" i="38"/>
  <c r="X102" i="38"/>
  <c r="U102" i="38"/>
  <c r="AC102" i="38"/>
  <c r="AB102" i="38"/>
  <c r="AA102" i="38"/>
  <c r="Y102" i="38"/>
  <c r="AA101" i="38"/>
  <c r="Z101" i="38"/>
  <c r="Y101" i="38"/>
  <c r="U101" i="38"/>
  <c r="AC101" i="38"/>
  <c r="AB101" i="38"/>
  <c r="X101" i="38"/>
  <c r="AB100" i="38"/>
  <c r="X100" i="38"/>
  <c r="U100" i="38"/>
  <c r="AC100" i="38"/>
  <c r="AA100" i="38"/>
  <c r="Z100" i="38"/>
  <c r="Y100" i="38"/>
  <c r="AB99" i="38"/>
  <c r="Y99" i="38"/>
  <c r="X99" i="38"/>
  <c r="U99" i="38"/>
  <c r="AC99" i="38"/>
  <c r="AA99" i="38"/>
  <c r="Z99" i="38"/>
  <c r="AB98" i="38"/>
  <c r="Z98" i="38"/>
  <c r="X98" i="38"/>
  <c r="U98" i="38"/>
  <c r="AC98" i="38"/>
  <c r="AA98" i="38"/>
  <c r="Y98" i="38"/>
  <c r="AA97" i="38"/>
  <c r="U97" i="38"/>
  <c r="AC97" i="38"/>
  <c r="AB97" i="38"/>
  <c r="Z97" i="38"/>
  <c r="Y97" i="38"/>
  <c r="X97" i="38"/>
  <c r="AB96" i="38"/>
  <c r="AA96" i="38"/>
  <c r="Z96" i="38"/>
  <c r="X96" i="38"/>
  <c r="U96" i="38"/>
  <c r="AC96" i="38"/>
  <c r="Y96" i="38"/>
  <c r="AA95" i="38"/>
  <c r="Y95" i="38"/>
  <c r="X95" i="38"/>
  <c r="U95" i="38"/>
  <c r="AC95" i="38"/>
  <c r="AB95" i="38"/>
  <c r="Z95" i="38"/>
  <c r="Z94" i="38"/>
  <c r="X94" i="38"/>
  <c r="U94" i="38"/>
  <c r="AC94" i="38"/>
  <c r="AB94" i="38"/>
  <c r="AA94" i="38"/>
  <c r="Y94" i="38"/>
  <c r="AA93" i="38"/>
  <c r="Z93" i="38"/>
  <c r="Y93" i="38"/>
  <c r="U93" i="38"/>
  <c r="AC93" i="38"/>
  <c r="AB93" i="38"/>
  <c r="X93" i="38"/>
  <c r="AB92" i="38"/>
  <c r="X92" i="38"/>
  <c r="U92" i="38"/>
  <c r="AC92" i="38"/>
  <c r="AA92" i="38"/>
  <c r="Z92" i="38"/>
  <c r="Y92" i="38"/>
  <c r="AB91" i="38"/>
  <c r="Y91" i="38"/>
  <c r="X91" i="38"/>
  <c r="U91" i="38"/>
  <c r="AC91" i="38"/>
  <c r="AA91" i="38"/>
  <c r="Z91" i="38"/>
  <c r="AB90" i="38"/>
  <c r="Z90" i="38"/>
  <c r="X90" i="38"/>
  <c r="U90" i="38"/>
  <c r="AC90" i="38"/>
  <c r="AA90" i="38"/>
  <c r="Y90" i="38"/>
  <c r="AA89" i="38"/>
  <c r="U89" i="38"/>
  <c r="AC89" i="38"/>
  <c r="AB89" i="38"/>
  <c r="Z89" i="38"/>
  <c r="Y89" i="38"/>
  <c r="X89" i="38"/>
  <c r="AB88" i="38"/>
  <c r="AA88" i="38"/>
  <c r="Z88" i="38"/>
  <c r="X88" i="38"/>
  <c r="U88" i="38"/>
  <c r="AC88" i="38"/>
  <c r="Y88" i="38"/>
  <c r="AC87" i="38"/>
  <c r="AA87" i="38"/>
  <c r="Y87" i="38"/>
  <c r="X87" i="38"/>
  <c r="U87" i="38"/>
  <c r="AB87" i="38"/>
  <c r="Z87" i="38"/>
  <c r="Z86" i="38"/>
  <c r="X86" i="38"/>
  <c r="U86" i="38"/>
  <c r="AC86" i="38"/>
  <c r="AB86" i="38"/>
  <c r="AA86" i="38"/>
  <c r="Y86" i="38"/>
  <c r="AA85" i="38"/>
  <c r="Z85" i="38"/>
  <c r="Y85" i="38"/>
  <c r="U85" i="38"/>
  <c r="AC85" i="38"/>
  <c r="AB85" i="38"/>
  <c r="X85" i="38"/>
  <c r="AB84" i="38"/>
  <c r="X84" i="38"/>
  <c r="U84" i="38"/>
  <c r="AC84" i="38"/>
  <c r="AA84" i="38"/>
  <c r="Z84" i="38"/>
  <c r="Y84" i="38"/>
  <c r="AB83" i="38"/>
  <c r="Y83" i="38"/>
  <c r="X83" i="38"/>
  <c r="U83" i="38"/>
  <c r="AC83" i="38"/>
  <c r="AA83" i="38"/>
  <c r="Z83" i="38"/>
  <c r="AB82" i="38"/>
  <c r="Z82" i="38"/>
  <c r="X82" i="38"/>
  <c r="U82" i="38"/>
  <c r="AC82" i="38"/>
  <c r="AA82" i="38"/>
  <c r="Y82" i="38"/>
  <c r="AA81" i="38"/>
  <c r="AA218" i="38" s="1"/>
  <c r="U81" i="38"/>
  <c r="AC81" i="38"/>
  <c r="AB81" i="38"/>
  <c r="Z81" i="38"/>
  <c r="Z218" i="38" s="1"/>
  <c r="Y81" i="38"/>
  <c r="X81" i="38"/>
  <c r="AB80" i="38"/>
  <c r="AA80" i="38"/>
  <c r="Z80" i="38"/>
  <c r="X80" i="38"/>
  <c r="U80" i="38"/>
  <c r="AC80" i="38"/>
  <c r="Y80" i="38"/>
  <c r="AA79" i="38"/>
  <c r="Y79" i="38"/>
  <c r="X79" i="38"/>
  <c r="U79" i="38"/>
  <c r="AC79" i="38"/>
  <c r="AB79" i="38"/>
  <c r="Z79" i="38"/>
  <c r="U78" i="38"/>
  <c r="AC78" i="38"/>
  <c r="AB78" i="38"/>
  <c r="AA78" i="38"/>
  <c r="Z78" i="38"/>
  <c r="Y78" i="38"/>
  <c r="X78" i="38"/>
  <c r="U77" i="38"/>
  <c r="AC77" i="38"/>
  <c r="AB77" i="38"/>
  <c r="AA77" i="38"/>
  <c r="Z77" i="38"/>
  <c r="Y77" i="38"/>
  <c r="X77" i="38"/>
  <c r="AB76" i="38"/>
  <c r="X76" i="38"/>
  <c r="U76" i="38"/>
  <c r="AC76" i="38"/>
  <c r="AA76" i="38"/>
  <c r="Z76" i="38"/>
  <c r="Y76" i="38"/>
  <c r="AA75" i="38"/>
  <c r="Y75" i="38"/>
  <c r="U75" i="38"/>
  <c r="AC75" i="38"/>
  <c r="AB75" i="38"/>
  <c r="Z75" i="38"/>
  <c r="X75" i="38"/>
  <c r="AB74" i="38"/>
  <c r="Z74" i="38"/>
  <c r="X74" i="38"/>
  <c r="U74" i="38"/>
  <c r="AC74" i="38"/>
  <c r="AA74" i="38"/>
  <c r="Y74" i="38"/>
  <c r="AA73" i="38"/>
  <c r="Y73" i="38"/>
  <c r="U73" i="38"/>
  <c r="AC73" i="38"/>
  <c r="AB73" i="38"/>
  <c r="Z73" i="38"/>
  <c r="X73" i="38"/>
  <c r="AB72" i="38"/>
  <c r="Z72" i="38"/>
  <c r="X72" i="38"/>
  <c r="U72" i="38"/>
  <c r="AC72" i="38"/>
  <c r="AA72" i="38"/>
  <c r="Y72" i="38"/>
  <c r="AA71" i="38"/>
  <c r="Y71" i="38"/>
  <c r="U71" i="38"/>
  <c r="AC71" i="38"/>
  <c r="AB71" i="38"/>
  <c r="Z71" i="38"/>
  <c r="X71" i="38"/>
  <c r="AB70" i="38"/>
  <c r="Z70" i="38"/>
  <c r="X70" i="38"/>
  <c r="U70" i="38"/>
  <c r="AC70" i="38"/>
  <c r="AA70" i="38"/>
  <c r="Y70" i="38"/>
  <c r="AA69" i="38"/>
  <c r="Y69" i="38"/>
  <c r="U69" i="38"/>
  <c r="AC69" i="38"/>
  <c r="AB69" i="38"/>
  <c r="Z69" i="38"/>
  <c r="X69" i="38"/>
  <c r="AB68" i="38"/>
  <c r="Z68" i="38"/>
  <c r="X68" i="38"/>
  <c r="U68" i="38"/>
  <c r="AC68" i="38"/>
  <c r="AA68" i="38"/>
  <c r="Y68" i="38"/>
  <c r="AA67" i="38"/>
  <c r="Y67" i="38"/>
  <c r="U67" i="38"/>
  <c r="AC67" i="38"/>
  <c r="AB67" i="38"/>
  <c r="Z67" i="38"/>
  <c r="X67" i="38"/>
  <c r="AB66" i="38"/>
  <c r="Z66" i="38"/>
  <c r="X66" i="38"/>
  <c r="U66" i="38"/>
  <c r="AC66" i="38"/>
  <c r="AA66" i="38"/>
  <c r="Y66" i="38"/>
  <c r="AA65" i="38"/>
  <c r="Y65" i="38"/>
  <c r="U65" i="38"/>
  <c r="AC65" i="38"/>
  <c r="AB65" i="38"/>
  <c r="Z65" i="38"/>
  <c r="X65" i="38"/>
  <c r="AB64" i="38"/>
  <c r="Z64" i="38"/>
  <c r="X64" i="38"/>
  <c r="U64" i="38"/>
  <c r="AC64" i="38"/>
  <c r="AA64" i="38"/>
  <c r="Y64" i="38"/>
  <c r="AA63" i="38"/>
  <c r="Y63" i="38"/>
  <c r="U63" i="38"/>
  <c r="AC63" i="38"/>
  <c r="AB63" i="38"/>
  <c r="Z63" i="38"/>
  <c r="X63" i="38"/>
  <c r="AB62" i="38"/>
  <c r="Z62" i="38"/>
  <c r="X62" i="38"/>
  <c r="U62" i="38"/>
  <c r="AC62" i="38"/>
  <c r="AA62" i="38"/>
  <c r="Y62" i="38"/>
  <c r="AA61" i="38"/>
  <c r="Y61" i="38"/>
  <c r="U61" i="38"/>
  <c r="AC61" i="38"/>
  <c r="AB61" i="38"/>
  <c r="Z61" i="38"/>
  <c r="X61" i="38"/>
  <c r="AB60" i="38"/>
  <c r="Z60" i="38"/>
  <c r="X60" i="38"/>
  <c r="U60" i="38"/>
  <c r="AC60" i="38"/>
  <c r="AA60" i="38"/>
  <c r="Y60" i="38"/>
  <c r="AA59" i="38"/>
  <c r="Y59" i="38"/>
  <c r="U59" i="38"/>
  <c r="AC59" i="38"/>
  <c r="AB59" i="38"/>
  <c r="Z59" i="38"/>
  <c r="X59" i="38"/>
  <c r="AB58" i="38"/>
  <c r="Z58" i="38"/>
  <c r="X58" i="38"/>
  <c r="U58" i="38"/>
  <c r="AC58" i="38"/>
  <c r="AA58" i="38"/>
  <c r="Y58" i="38"/>
  <c r="AA57" i="38"/>
  <c r="Y57" i="38"/>
  <c r="U57" i="38"/>
  <c r="AC57" i="38"/>
  <c r="AB57" i="38"/>
  <c r="Z57" i="38"/>
  <c r="X57" i="38"/>
  <c r="AB56" i="38"/>
  <c r="Z56" i="38"/>
  <c r="X56" i="38"/>
  <c r="U56" i="38"/>
  <c r="AC56" i="38"/>
  <c r="AA56" i="38"/>
  <c r="Y56" i="38"/>
  <c r="AA55" i="38"/>
  <c r="Y55" i="38"/>
  <c r="U55" i="38"/>
  <c r="AC55" i="38"/>
  <c r="AB55" i="38"/>
  <c r="Z55" i="38"/>
  <c r="X55" i="38"/>
  <c r="AB54" i="38"/>
  <c r="Z54" i="38"/>
  <c r="X54" i="38"/>
  <c r="U54" i="38"/>
  <c r="AC54" i="38"/>
  <c r="AA54" i="38"/>
  <c r="Y54" i="38"/>
  <c r="AA53" i="38"/>
  <c r="Y53" i="38"/>
  <c r="U53" i="38"/>
  <c r="AC53" i="38"/>
  <c r="AB53" i="38"/>
  <c r="Z53" i="38"/>
  <c r="X53" i="38"/>
  <c r="AB52" i="38"/>
  <c r="Z52" i="38"/>
  <c r="X52" i="38"/>
  <c r="U52" i="38"/>
  <c r="AC52" i="38"/>
  <c r="AA52" i="38"/>
  <c r="Y52" i="38"/>
  <c r="AA51" i="38"/>
  <c r="Y51" i="38"/>
  <c r="U51" i="38"/>
  <c r="AC51" i="38"/>
  <c r="AB51" i="38"/>
  <c r="Z51" i="38"/>
  <c r="X51" i="38"/>
  <c r="AB50" i="38"/>
  <c r="Z50" i="38"/>
  <c r="X50" i="38"/>
  <c r="U50" i="38"/>
  <c r="AC50" i="38"/>
  <c r="AA50" i="38"/>
  <c r="Y50" i="38"/>
  <c r="AA49" i="38"/>
  <c r="Y49" i="38"/>
  <c r="U49" i="38"/>
  <c r="AC49" i="38"/>
  <c r="AB49" i="38"/>
  <c r="Z49" i="38"/>
  <c r="X49" i="38"/>
  <c r="AB48" i="38"/>
  <c r="Z48" i="38"/>
  <c r="X48" i="38"/>
  <c r="U48" i="38"/>
  <c r="AC48" i="38"/>
  <c r="AA48" i="38"/>
  <c r="Y48" i="38"/>
  <c r="AA47" i="38"/>
  <c r="Y47" i="38"/>
  <c r="U47" i="38"/>
  <c r="AC47" i="38"/>
  <c r="AB47" i="38"/>
  <c r="Z47" i="38"/>
  <c r="X47" i="38"/>
  <c r="AB46" i="38"/>
  <c r="Z46" i="38"/>
  <c r="X46" i="38"/>
  <c r="U46" i="38"/>
  <c r="AC46" i="38"/>
  <c r="AA46" i="38"/>
  <c r="Y46" i="38"/>
  <c r="AA45" i="38"/>
  <c r="Y45" i="38"/>
  <c r="U45" i="38"/>
  <c r="AC45" i="38"/>
  <c r="AB45" i="38"/>
  <c r="Z45" i="38"/>
  <c r="X45" i="38"/>
  <c r="AB44" i="38"/>
  <c r="Z44" i="38"/>
  <c r="X44" i="38"/>
  <c r="U44" i="38"/>
  <c r="AC44" i="38"/>
  <c r="AA44" i="38"/>
  <c r="Y44" i="38"/>
  <c r="AA43" i="38"/>
  <c r="Y43" i="38"/>
  <c r="U43" i="38"/>
  <c r="AC43" i="38"/>
  <c r="AB43" i="38"/>
  <c r="Z43" i="38"/>
  <c r="X43" i="38"/>
  <c r="AB42" i="38"/>
  <c r="Z42" i="38"/>
  <c r="X42" i="38"/>
  <c r="U42" i="38"/>
  <c r="AC42" i="38"/>
  <c r="AA42" i="38"/>
  <c r="Y42" i="38"/>
  <c r="AA41" i="38"/>
  <c r="Y41" i="38"/>
  <c r="U41" i="38"/>
  <c r="AC41" i="38"/>
  <c r="AB41" i="38"/>
  <c r="Z41" i="38"/>
  <c r="X41" i="38"/>
  <c r="AB40" i="38"/>
  <c r="Z40" i="38"/>
  <c r="X40" i="38"/>
  <c r="U40" i="38"/>
  <c r="AC40" i="38"/>
  <c r="AA40" i="38"/>
  <c r="Y40" i="38"/>
  <c r="AA39" i="38"/>
  <c r="Y39" i="38"/>
  <c r="U39" i="38"/>
  <c r="AC39" i="38"/>
  <c r="AB39" i="38"/>
  <c r="Z39" i="38"/>
  <c r="X39" i="38"/>
  <c r="AB38" i="38"/>
  <c r="Z38" i="38"/>
  <c r="X38" i="38"/>
  <c r="U38" i="38"/>
  <c r="AC38" i="38"/>
  <c r="AA38" i="38"/>
  <c r="Y38" i="38"/>
  <c r="AA37" i="38"/>
  <c r="Y37" i="38"/>
  <c r="U37" i="38"/>
  <c r="AC37" i="38"/>
  <c r="AB37" i="38"/>
  <c r="Z37" i="38"/>
  <c r="X37" i="38"/>
  <c r="AB36" i="38"/>
  <c r="Z36" i="38"/>
  <c r="X36" i="38"/>
  <c r="U36" i="38"/>
  <c r="AC36" i="38"/>
  <c r="AA36" i="38"/>
  <c r="Y36" i="38"/>
  <c r="AA35" i="38"/>
  <c r="Y35" i="38"/>
  <c r="U35" i="38"/>
  <c r="AC35" i="38"/>
  <c r="AB35" i="38"/>
  <c r="Z35" i="38"/>
  <c r="X35" i="38"/>
  <c r="AB34" i="38"/>
  <c r="Z34" i="38"/>
  <c r="X34" i="38"/>
  <c r="U34" i="38"/>
  <c r="AC34" i="38"/>
  <c r="AA34" i="38"/>
  <c r="Y34" i="38"/>
  <c r="AA33" i="38"/>
  <c r="Y33" i="38"/>
  <c r="U33" i="38"/>
  <c r="AC33" i="38"/>
  <c r="AB33" i="38"/>
  <c r="Z33" i="38"/>
  <c r="X33" i="38"/>
  <c r="AB32" i="38"/>
  <c r="Z32" i="38"/>
  <c r="X32" i="38"/>
  <c r="U32" i="38"/>
  <c r="AC32" i="38"/>
  <c r="AA32" i="38"/>
  <c r="Y32" i="38"/>
  <c r="AA31" i="38"/>
  <c r="Y31" i="38"/>
  <c r="U31" i="38"/>
  <c r="AC31" i="38"/>
  <c r="AB31" i="38"/>
  <c r="Z31" i="38"/>
  <c r="X31" i="38"/>
  <c r="AB30" i="38"/>
  <c r="Z30" i="38"/>
  <c r="X30" i="38"/>
  <c r="U30" i="38"/>
  <c r="AC30" i="38"/>
  <c r="AA30" i="38"/>
  <c r="Y30" i="38"/>
  <c r="AA29" i="38"/>
  <c r="Y29" i="38"/>
  <c r="U29" i="38"/>
  <c r="AC29" i="38"/>
  <c r="AB29" i="38"/>
  <c r="Z29" i="38"/>
  <c r="X29" i="38"/>
  <c r="AB28" i="38"/>
  <c r="Z28" i="38"/>
  <c r="X28" i="38"/>
  <c r="U28" i="38"/>
  <c r="AC28" i="38"/>
  <c r="AA28" i="38"/>
  <c r="Y28" i="38"/>
  <c r="AA27" i="38"/>
  <c r="Y27" i="38"/>
  <c r="U27" i="38"/>
  <c r="AC27" i="38"/>
  <c r="AB27" i="38"/>
  <c r="Z27" i="38"/>
  <c r="X27" i="38"/>
  <c r="Z26" i="38"/>
  <c r="X26" i="38"/>
  <c r="U26" i="38"/>
  <c r="AC26" i="38"/>
  <c r="AB26" i="38"/>
  <c r="AA26" i="38"/>
  <c r="Y26" i="38"/>
  <c r="U25" i="38"/>
  <c r="AC25" i="38"/>
  <c r="AB25" i="38"/>
  <c r="AA25" i="38"/>
  <c r="Z25" i="38"/>
  <c r="Y25" i="38"/>
  <c r="X25" i="38"/>
  <c r="Z24" i="38"/>
  <c r="U24" i="38"/>
  <c r="AC24" i="38"/>
  <c r="AB24" i="38"/>
  <c r="AA24" i="38"/>
  <c r="Y24" i="38"/>
  <c r="X24" i="38"/>
  <c r="AA23" i="38"/>
  <c r="Y23" i="38"/>
  <c r="U23" i="38"/>
  <c r="AC23" i="38"/>
  <c r="AB23" i="38"/>
  <c r="Z23" i="38"/>
  <c r="X23" i="38"/>
  <c r="AB22" i="38"/>
  <c r="Z22" i="38"/>
  <c r="X22" i="38"/>
  <c r="U22" i="38"/>
  <c r="AC22" i="38"/>
  <c r="AA22" i="38"/>
  <c r="Y22" i="38"/>
  <c r="AA21" i="38"/>
  <c r="Y21" i="38"/>
  <c r="U21" i="38"/>
  <c r="AC21" i="38"/>
  <c r="AB21" i="38"/>
  <c r="Z21" i="38"/>
  <c r="X21" i="38"/>
  <c r="AB20" i="38"/>
  <c r="Z20" i="38"/>
  <c r="X20" i="38"/>
  <c r="U20" i="38"/>
  <c r="AC20" i="38"/>
  <c r="AA20" i="38"/>
  <c r="Y20" i="38"/>
  <c r="AA19" i="38"/>
  <c r="Y19" i="38"/>
  <c r="U19" i="38"/>
  <c r="AC19" i="38"/>
  <c r="AB19" i="38"/>
  <c r="Z19" i="38"/>
  <c r="X19" i="38"/>
  <c r="U18" i="38"/>
  <c r="AC18" i="38"/>
  <c r="AB18" i="38"/>
  <c r="AA18" i="38"/>
  <c r="Z18" i="38"/>
  <c r="Y18" i="38"/>
  <c r="E18" i="38"/>
  <c r="X18" i="38" s="1"/>
  <c r="AA17" i="38"/>
  <c r="Y17" i="38"/>
  <c r="U17" i="38"/>
  <c r="AC17" i="38"/>
  <c r="AB17" i="38"/>
  <c r="Z17" i="38"/>
  <c r="X17" i="38"/>
  <c r="AB16" i="38"/>
  <c r="Z16" i="38"/>
  <c r="X16" i="38"/>
  <c r="U16" i="38"/>
  <c r="AC16" i="38"/>
  <c r="AA16" i="38"/>
  <c r="Y16" i="38"/>
  <c r="AA15" i="38"/>
  <c r="Y15" i="38"/>
  <c r="U15" i="38"/>
  <c r="AC15" i="38"/>
  <c r="AB15" i="38"/>
  <c r="Z15" i="38"/>
  <c r="X15" i="38"/>
  <c r="AB14" i="38"/>
  <c r="Z14" i="38"/>
  <c r="X14" i="38"/>
  <c r="U14" i="38"/>
  <c r="AC14" i="38"/>
  <c r="AA14" i="38"/>
  <c r="Y14" i="38"/>
  <c r="AA13" i="38"/>
  <c r="Y13" i="38"/>
  <c r="U13" i="38"/>
  <c r="AC13" i="38"/>
  <c r="AB13" i="38"/>
  <c r="Z13" i="38"/>
  <c r="X13" i="38"/>
  <c r="AB12" i="38"/>
  <c r="Z12" i="38"/>
  <c r="Z221" i="38" s="1"/>
  <c r="X12" i="38"/>
  <c r="U12" i="38"/>
  <c r="AC12" i="38"/>
  <c r="AA12" i="38"/>
  <c r="AA221" i="38" s="1"/>
  <c r="Y12" i="38"/>
  <c r="AA11" i="38"/>
  <c r="Y11" i="38"/>
  <c r="U11" i="38"/>
  <c r="AC11" i="38"/>
  <c r="AB11" i="38"/>
  <c r="Z11" i="38"/>
  <c r="Z220" i="38" s="1"/>
  <c r="X11" i="38"/>
  <c r="AB10" i="38"/>
  <c r="Z10" i="38"/>
  <c r="X10" i="38"/>
  <c r="U10" i="38"/>
  <c r="AC10" i="38"/>
  <c r="AA10" i="38"/>
  <c r="Y10" i="38"/>
  <c r="AA9" i="38"/>
  <c r="Y9" i="38"/>
  <c r="U9" i="38"/>
  <c r="AC9" i="38"/>
  <c r="AB9" i="38"/>
  <c r="Z9" i="38"/>
  <c r="X9" i="38"/>
  <c r="AA224" i="38" l="1"/>
  <c r="Z225" i="38"/>
  <c r="AA223" i="38"/>
  <c r="AA222" i="38"/>
  <c r="Z223" i="38"/>
  <c r="AA219" i="38"/>
  <c r="Z219" i="38"/>
  <c r="Z222" i="38"/>
  <c r="AA220" i="38"/>
  <c r="N76" i="32"/>
  <c r="N75" i="32"/>
  <c r="N74" i="32"/>
  <c r="N73" i="32"/>
  <c r="N72" i="32"/>
  <c r="N71" i="32"/>
  <c r="N70" i="32"/>
  <c r="N69" i="32"/>
  <c r="L76" i="32"/>
  <c r="L75" i="32"/>
  <c r="L74" i="32"/>
  <c r="L73" i="32"/>
  <c r="L72" i="32"/>
  <c r="L71" i="32"/>
  <c r="L70" i="32"/>
  <c r="L69" i="32"/>
  <c r="K76" i="32"/>
  <c r="K75" i="32"/>
  <c r="K74" i="32"/>
  <c r="K73" i="32"/>
  <c r="K72" i="32"/>
  <c r="K71" i="32"/>
  <c r="K70" i="32"/>
  <c r="K69" i="32"/>
  <c r="I76" i="32"/>
  <c r="I75" i="32"/>
  <c r="I74" i="32"/>
  <c r="I73" i="32"/>
  <c r="I72" i="32"/>
  <c r="I71" i="32"/>
  <c r="I70" i="32"/>
  <c r="I69" i="32"/>
  <c r="H76" i="32"/>
  <c r="H75" i="32"/>
  <c r="H74" i="32"/>
  <c r="H73" i="32"/>
  <c r="H72" i="32"/>
  <c r="H71" i="32"/>
  <c r="H70" i="32"/>
  <c r="H77" i="32" s="1"/>
  <c r="H69" i="32"/>
  <c r="G76" i="32"/>
  <c r="G75" i="32"/>
  <c r="G74" i="32"/>
  <c r="G73" i="32"/>
  <c r="G72" i="32"/>
  <c r="G71" i="32"/>
  <c r="G70" i="32"/>
  <c r="G77" i="32" s="1"/>
  <c r="G69" i="32"/>
  <c r="F76" i="32"/>
  <c r="F75" i="32"/>
  <c r="F74" i="32"/>
  <c r="F73" i="32"/>
  <c r="F72" i="32"/>
  <c r="F71" i="32"/>
  <c r="F70" i="32"/>
  <c r="F69" i="32"/>
  <c r="D76" i="32"/>
  <c r="D75" i="32"/>
  <c r="D74" i="32"/>
  <c r="D73" i="32"/>
  <c r="D72" i="32"/>
  <c r="D71" i="32"/>
  <c r="D70" i="32"/>
  <c r="D69" i="32"/>
  <c r="C76" i="32"/>
  <c r="C75" i="32"/>
  <c r="C74" i="32"/>
  <c r="C73" i="32"/>
  <c r="C72" i="32"/>
  <c r="C71" i="32"/>
  <c r="C70" i="32"/>
  <c r="C69" i="32"/>
  <c r="N68" i="32"/>
  <c r="L68" i="32"/>
  <c r="K68" i="32"/>
  <c r="I68" i="32"/>
  <c r="I77" i="32" s="1"/>
  <c r="H68" i="32"/>
  <c r="G68" i="32"/>
  <c r="F68" i="32"/>
  <c r="F77" i="32" s="1"/>
  <c r="D68" i="32"/>
  <c r="C68" i="32"/>
  <c r="J76" i="32"/>
  <c r="E76" i="32"/>
  <c r="J75" i="32"/>
  <c r="E75" i="32"/>
  <c r="J74" i="32"/>
  <c r="E74" i="32"/>
  <c r="J73" i="32"/>
  <c r="E73" i="32"/>
  <c r="J72" i="32"/>
  <c r="E72" i="32"/>
  <c r="J71" i="32"/>
  <c r="E71" i="32"/>
  <c r="J70" i="32"/>
  <c r="E70" i="32"/>
  <c r="J69" i="32"/>
  <c r="E69" i="32"/>
  <c r="K77" i="32"/>
  <c r="J68" i="32"/>
  <c r="E68" i="32"/>
  <c r="N77" i="32" l="1"/>
  <c r="L77" i="32"/>
  <c r="AC61" i="32"/>
  <c r="AB61" i="32"/>
  <c r="AA61" i="32"/>
  <c r="Z61" i="32"/>
  <c r="Y61" i="32"/>
  <c r="X61" i="32"/>
  <c r="W61" i="32"/>
  <c r="V61" i="32"/>
  <c r="U61" i="32"/>
  <c r="T61" i="32"/>
  <c r="AC60" i="32"/>
  <c r="AB60" i="32"/>
  <c r="AA60" i="32"/>
  <c r="Z60" i="32"/>
  <c r="Y60" i="32"/>
  <c r="X60" i="32"/>
  <c r="W60" i="32"/>
  <c r="V60" i="32"/>
  <c r="U60" i="32"/>
  <c r="T60" i="32"/>
  <c r="AC59" i="32"/>
  <c r="AB59" i="32"/>
  <c r="AA59" i="32"/>
  <c r="Z59" i="32"/>
  <c r="Y59" i="32"/>
  <c r="X59" i="32"/>
  <c r="W59" i="32"/>
  <c r="V59" i="32"/>
  <c r="U59" i="32"/>
  <c r="T59" i="32"/>
  <c r="AC58" i="32"/>
  <c r="AB58" i="32"/>
  <c r="AA58" i="32"/>
  <c r="Z58" i="32"/>
  <c r="Y58" i="32"/>
  <c r="X58" i="32"/>
  <c r="W58" i="32"/>
  <c r="V58" i="32"/>
  <c r="U58" i="32"/>
  <c r="T58" i="32"/>
  <c r="AC57" i="32"/>
  <c r="AB57" i="32"/>
  <c r="AA57" i="32"/>
  <c r="Z57" i="32"/>
  <c r="Y57" i="32"/>
  <c r="X57" i="32"/>
  <c r="W57" i="32"/>
  <c r="V57" i="32"/>
  <c r="U57" i="32"/>
  <c r="T57" i="32"/>
  <c r="AC56" i="32"/>
  <c r="AB56" i="32"/>
  <c r="AA56" i="32"/>
  <c r="Z56" i="32"/>
  <c r="Y56" i="32"/>
  <c r="X56" i="32"/>
  <c r="W56" i="32"/>
  <c r="V56" i="32"/>
  <c r="U56" i="32"/>
  <c r="T56" i="32"/>
  <c r="AC55" i="32"/>
  <c r="AB55" i="32"/>
  <c r="AA55" i="32"/>
  <c r="Z55" i="32"/>
  <c r="Y55" i="32"/>
  <c r="X55" i="32"/>
  <c r="W55" i="32"/>
  <c r="V55" i="32"/>
  <c r="U55" i="32"/>
  <c r="T55" i="32"/>
  <c r="AC54" i="32"/>
  <c r="AB54" i="32"/>
  <c r="AA54" i="32"/>
  <c r="Z54" i="32"/>
  <c r="Y54" i="32"/>
  <c r="X54" i="32"/>
  <c r="W54" i="32"/>
  <c r="V54" i="32"/>
  <c r="U54" i="32"/>
  <c r="T54" i="32"/>
  <c r="AC53" i="32"/>
  <c r="AB53" i="32"/>
  <c r="AA53" i="32"/>
  <c r="Z53" i="32"/>
  <c r="Y53" i="32"/>
  <c r="X53" i="32"/>
  <c r="W53" i="32"/>
  <c r="V53" i="32"/>
  <c r="U53" i="32"/>
  <c r="T53" i="32"/>
  <c r="AC47" i="32"/>
  <c r="AB47" i="32"/>
  <c r="Z47" i="32"/>
  <c r="Y47" i="32"/>
  <c r="X47" i="32"/>
  <c r="W47" i="32"/>
  <c r="AE46" i="32"/>
  <c r="AE45" i="32"/>
  <c r="AE44" i="32"/>
  <c r="AE43" i="32"/>
  <c r="AE42" i="32"/>
  <c r="AE41" i="32"/>
  <c r="AE40" i="32"/>
  <c r="AE39" i="32"/>
  <c r="AE38" i="32"/>
  <c r="AC32" i="32"/>
  <c r="AB32" i="32"/>
  <c r="Z32" i="32"/>
  <c r="Y32" i="32"/>
  <c r="X32" i="32"/>
  <c r="W32" i="32"/>
  <c r="AE31" i="32"/>
  <c r="AE30" i="32"/>
  <c r="AE29" i="32"/>
  <c r="AE28" i="32"/>
  <c r="AE27" i="32"/>
  <c r="AE26" i="32"/>
  <c r="AE25" i="32"/>
  <c r="AE24" i="32"/>
  <c r="AE23" i="32"/>
  <c r="AC17" i="32"/>
  <c r="AB17" i="32"/>
  <c r="Z17" i="32"/>
  <c r="Y17" i="32"/>
  <c r="X17" i="32"/>
  <c r="W17" i="32"/>
  <c r="AE16" i="32"/>
  <c r="AE15" i="32"/>
  <c r="AE14" i="32"/>
  <c r="AE13" i="32"/>
  <c r="AE12" i="32"/>
  <c r="AE11" i="32"/>
  <c r="AE10" i="32"/>
  <c r="AE9" i="32"/>
  <c r="AE8" i="32"/>
  <c r="AC253" i="34"/>
  <c r="AC252" i="34"/>
  <c r="AC251" i="34"/>
  <c r="AC250" i="34"/>
  <c r="AC249" i="34"/>
  <c r="AC248" i="34"/>
  <c r="AC247" i="34"/>
  <c r="AC246" i="34"/>
  <c r="AC245" i="34"/>
  <c r="AB253" i="34"/>
  <c r="AB252" i="34"/>
  <c r="AB251" i="34"/>
  <c r="AB250" i="34"/>
  <c r="AB249" i="34"/>
  <c r="AB248" i="34"/>
  <c r="AB247" i="34"/>
  <c r="AB246" i="34"/>
  <c r="AB245" i="34"/>
  <c r="AA253" i="34"/>
  <c r="AA252" i="34"/>
  <c r="AA251" i="34"/>
  <c r="AA250" i="34"/>
  <c r="AA249" i="34"/>
  <c r="AA248" i="34"/>
  <c r="AA247" i="34"/>
  <c r="AA246" i="34"/>
  <c r="AA245" i="34"/>
  <c r="Z253" i="34"/>
  <c r="Z252" i="34"/>
  <c r="Z251" i="34"/>
  <c r="Z250" i="34"/>
  <c r="Z249" i="34"/>
  <c r="Z248" i="34"/>
  <c r="Z247" i="34"/>
  <c r="Z246" i="34"/>
  <c r="Z245" i="34"/>
  <c r="Y253" i="34"/>
  <c r="Y252" i="34"/>
  <c r="Y251" i="34"/>
  <c r="Y250" i="34"/>
  <c r="Y249" i="34"/>
  <c r="Y248" i="34"/>
  <c r="Y247" i="34"/>
  <c r="Y246" i="34"/>
  <c r="Y245" i="34"/>
  <c r="X253" i="34"/>
  <c r="X252" i="34"/>
  <c r="X251" i="34"/>
  <c r="X250" i="34"/>
  <c r="X249" i="34"/>
  <c r="X248" i="34"/>
  <c r="X247" i="34"/>
  <c r="X246" i="34"/>
  <c r="X245" i="34"/>
  <c r="U253" i="34"/>
  <c r="U252" i="34"/>
  <c r="U251" i="34"/>
  <c r="U250" i="34"/>
  <c r="U249" i="34"/>
  <c r="U248" i="34"/>
  <c r="U247" i="34"/>
  <c r="U246" i="34"/>
  <c r="U245" i="34"/>
  <c r="AC242" i="34"/>
  <c r="AC241" i="34"/>
  <c r="AC240" i="34"/>
  <c r="AC239" i="34"/>
  <c r="AC238" i="34"/>
  <c r="AC237" i="34"/>
  <c r="AC236" i="34"/>
  <c r="AC235" i="34"/>
  <c r="AC234" i="34"/>
  <c r="AC233" i="34"/>
  <c r="AC232" i="34"/>
  <c r="AC231" i="34"/>
  <c r="AC230" i="34"/>
  <c r="AC229" i="34"/>
  <c r="AC228" i="34"/>
  <c r="AC227" i="34"/>
  <c r="AC226" i="34"/>
  <c r="AC225" i="34"/>
  <c r="AC224" i="34"/>
  <c r="AC223" i="34"/>
  <c r="AC222" i="34"/>
  <c r="AC221" i="34"/>
  <c r="AC220" i="34"/>
  <c r="AC219" i="34"/>
  <c r="AC218" i="34"/>
  <c r="AC217" i="34"/>
  <c r="AC216" i="34"/>
  <c r="AC215" i="34"/>
  <c r="AC214" i="34"/>
  <c r="AC213" i="34"/>
  <c r="AC212" i="34"/>
  <c r="AC211" i="34"/>
  <c r="AC210" i="34"/>
  <c r="AC209" i="34"/>
  <c r="AC208" i="34"/>
  <c r="AC207" i="34"/>
  <c r="AC206" i="34"/>
  <c r="AC205" i="34"/>
  <c r="AC204" i="34"/>
  <c r="AC203" i="34"/>
  <c r="AC202" i="34"/>
  <c r="AC201" i="34"/>
  <c r="AC200" i="34"/>
  <c r="AC199" i="34"/>
  <c r="AC198" i="34"/>
  <c r="AC197" i="34"/>
  <c r="AC196" i="34"/>
  <c r="AC195" i="34"/>
  <c r="AC194" i="34"/>
  <c r="AC193" i="34"/>
  <c r="AC192" i="34"/>
  <c r="AC191" i="34"/>
  <c r="AC190" i="34"/>
  <c r="AC189" i="34"/>
  <c r="AC188" i="34"/>
  <c r="AC187" i="34"/>
  <c r="AC186" i="34"/>
  <c r="AC185" i="34"/>
  <c r="AC184" i="34"/>
  <c r="AC183" i="34"/>
  <c r="AC182" i="34"/>
  <c r="AC181" i="34"/>
  <c r="AC180" i="34"/>
  <c r="AC179" i="34"/>
  <c r="AC178" i="34"/>
  <c r="AC177" i="34"/>
  <c r="AC176" i="34"/>
  <c r="AC175" i="34"/>
  <c r="AC174" i="34"/>
  <c r="AC173" i="34"/>
  <c r="AC172" i="34"/>
  <c r="AC171" i="34"/>
  <c r="AC170" i="34"/>
  <c r="AC169" i="34"/>
  <c r="AC168" i="34"/>
  <c r="AC167" i="34"/>
  <c r="AC166" i="34"/>
  <c r="AC165" i="34"/>
  <c r="AC164" i="34"/>
  <c r="AC163" i="34"/>
  <c r="AC162" i="34"/>
  <c r="AC161" i="34"/>
  <c r="AC160" i="34"/>
  <c r="AC159" i="34"/>
  <c r="AC158" i="34"/>
  <c r="AC157" i="34"/>
  <c r="AC156" i="34"/>
  <c r="AC155" i="34"/>
  <c r="AC154" i="34"/>
  <c r="AC153" i="34"/>
  <c r="AC152" i="34"/>
  <c r="AC151" i="34"/>
  <c r="AC150" i="34"/>
  <c r="AC149" i="34"/>
  <c r="AC148" i="34"/>
  <c r="AC147" i="34"/>
  <c r="AC146" i="34"/>
  <c r="AC145" i="34"/>
  <c r="AC144" i="34"/>
  <c r="AC143" i="34"/>
  <c r="AC142" i="34"/>
  <c r="AC141" i="34"/>
  <c r="AC140" i="34"/>
  <c r="AC139" i="34"/>
  <c r="AC138" i="34"/>
  <c r="AC137" i="34"/>
  <c r="AC136" i="34"/>
  <c r="AC135" i="34"/>
  <c r="AC134" i="34"/>
  <c r="AC133" i="34"/>
  <c r="AC132" i="34"/>
  <c r="AC131" i="34"/>
  <c r="AC130" i="34"/>
  <c r="AC129" i="34"/>
  <c r="AC128" i="34"/>
  <c r="AC127" i="34"/>
  <c r="AC126" i="34"/>
  <c r="AC125" i="34"/>
  <c r="AC124" i="34"/>
  <c r="AC123" i="34"/>
  <c r="AC122" i="34"/>
  <c r="AC121" i="34"/>
  <c r="AC120" i="34"/>
  <c r="AC119" i="34"/>
  <c r="AC118" i="34"/>
  <c r="AC117" i="34"/>
  <c r="AC116" i="34"/>
  <c r="AC115" i="34"/>
  <c r="AC114" i="34"/>
  <c r="AC113" i="34"/>
  <c r="AC112" i="34"/>
  <c r="AC111" i="34"/>
  <c r="AC110" i="34"/>
  <c r="AC109" i="34"/>
  <c r="AC108" i="34"/>
  <c r="AC107" i="34"/>
  <c r="AC106" i="34"/>
  <c r="AC105" i="34"/>
  <c r="AC104" i="34"/>
  <c r="AC103" i="34"/>
  <c r="AC102" i="34"/>
  <c r="AC101" i="34"/>
  <c r="AC100" i="34"/>
  <c r="AC99" i="34"/>
  <c r="AC98" i="34"/>
  <c r="AC97" i="34"/>
  <c r="AC96" i="34"/>
  <c r="AC95" i="34"/>
  <c r="AC94" i="34"/>
  <c r="AC93" i="34"/>
  <c r="AC92" i="34"/>
  <c r="AC91" i="34"/>
  <c r="AC90" i="34"/>
  <c r="AC89" i="34"/>
  <c r="AC88" i="34"/>
  <c r="AC87" i="34"/>
  <c r="AC86" i="34"/>
  <c r="AC85" i="34"/>
  <c r="AC84" i="34"/>
  <c r="AC83" i="34"/>
  <c r="AC82" i="34"/>
  <c r="AC81" i="34"/>
  <c r="AC80" i="34"/>
  <c r="AC79" i="34"/>
  <c r="AC78" i="34"/>
  <c r="AC77" i="34"/>
  <c r="AC76" i="34"/>
  <c r="AC75" i="34"/>
  <c r="AC74" i="34"/>
  <c r="AC73" i="34"/>
  <c r="AC72" i="34"/>
  <c r="AC71" i="34"/>
  <c r="AC70" i="34"/>
  <c r="AC69" i="34"/>
  <c r="AC68" i="34"/>
  <c r="AC67" i="34"/>
  <c r="AC66" i="34"/>
  <c r="AC65" i="34"/>
  <c r="AC64" i="34"/>
  <c r="AC63" i="34"/>
  <c r="AC62" i="34"/>
  <c r="AC61" i="34"/>
  <c r="AC60" i="34"/>
  <c r="AC59" i="34"/>
  <c r="AC58" i="34"/>
  <c r="AC57" i="34"/>
  <c r="AC56" i="34"/>
  <c r="AC55" i="34"/>
  <c r="AC54" i="34"/>
  <c r="AC53" i="34"/>
  <c r="AC52" i="34"/>
  <c r="AC51" i="34"/>
  <c r="AC50" i="34"/>
  <c r="AC49" i="34"/>
  <c r="AC48" i="34"/>
  <c r="AC47" i="34"/>
  <c r="AC46" i="34"/>
  <c r="AC45" i="34"/>
  <c r="AC44" i="34"/>
  <c r="AC43" i="34"/>
  <c r="AC42" i="34"/>
  <c r="AC41" i="34"/>
  <c r="AC40" i="34"/>
  <c r="AC39" i="34"/>
  <c r="AC38" i="34"/>
  <c r="AC37" i="34"/>
  <c r="AC36" i="34"/>
  <c r="AC35" i="34"/>
  <c r="AC34" i="34"/>
  <c r="AC33" i="34"/>
  <c r="AC32" i="34"/>
  <c r="AC31" i="34"/>
  <c r="AC30" i="34"/>
  <c r="AC29" i="34"/>
  <c r="AC28" i="34"/>
  <c r="AC27" i="34"/>
  <c r="AC26" i="34"/>
  <c r="AC25" i="34"/>
  <c r="AC24" i="34"/>
  <c r="AC23" i="34"/>
  <c r="AC22" i="34"/>
  <c r="AC21" i="34"/>
  <c r="AC20" i="34"/>
  <c r="AC19" i="34"/>
  <c r="AC18" i="34"/>
  <c r="AC17" i="34"/>
  <c r="AC16" i="34"/>
  <c r="AC15" i="34"/>
  <c r="AC14" i="34"/>
  <c r="AC13" i="34"/>
  <c r="AC12" i="34"/>
  <c r="AC11" i="34"/>
  <c r="AC10" i="34"/>
  <c r="AB242" i="34"/>
  <c r="AB241" i="34"/>
  <c r="AB240" i="34"/>
  <c r="AB239" i="34"/>
  <c r="AB238" i="34"/>
  <c r="AB237" i="34"/>
  <c r="AB236" i="34"/>
  <c r="AB235" i="34"/>
  <c r="AB234" i="34"/>
  <c r="AB233" i="34"/>
  <c r="AB232" i="34"/>
  <c r="AB231" i="34"/>
  <c r="AB230" i="34"/>
  <c r="AB229" i="34"/>
  <c r="AB228" i="34"/>
  <c r="AB227" i="34"/>
  <c r="AB226" i="34"/>
  <c r="AB225" i="34"/>
  <c r="AB224" i="34"/>
  <c r="AB223" i="34"/>
  <c r="AB222" i="34"/>
  <c r="AB221" i="34"/>
  <c r="AB220" i="34"/>
  <c r="AB219" i="34"/>
  <c r="AB218" i="34"/>
  <c r="AB217" i="34"/>
  <c r="AB216" i="34"/>
  <c r="AB215" i="34"/>
  <c r="AB214" i="34"/>
  <c r="AB213" i="34"/>
  <c r="AB212" i="34"/>
  <c r="AB211" i="34"/>
  <c r="AB210" i="34"/>
  <c r="AB209" i="34"/>
  <c r="AB208" i="34"/>
  <c r="AB207" i="34"/>
  <c r="AB206" i="34"/>
  <c r="AB205" i="34"/>
  <c r="AB204" i="34"/>
  <c r="AB203" i="34"/>
  <c r="AB202" i="34"/>
  <c r="AB201" i="34"/>
  <c r="AB200" i="34"/>
  <c r="AB199" i="34"/>
  <c r="AB198" i="34"/>
  <c r="AB197" i="34"/>
  <c r="AB196" i="34"/>
  <c r="AB195" i="34"/>
  <c r="AB194" i="34"/>
  <c r="AB193" i="34"/>
  <c r="AB192" i="34"/>
  <c r="AB191" i="34"/>
  <c r="AB190" i="34"/>
  <c r="AB189" i="34"/>
  <c r="AB188" i="34"/>
  <c r="AB187" i="34"/>
  <c r="AB186" i="34"/>
  <c r="AB185" i="34"/>
  <c r="AB184" i="34"/>
  <c r="AB183" i="34"/>
  <c r="AB182" i="34"/>
  <c r="AB181" i="34"/>
  <c r="AB180" i="34"/>
  <c r="AB179" i="34"/>
  <c r="AB178" i="34"/>
  <c r="AB177" i="34"/>
  <c r="AB176" i="34"/>
  <c r="AB175" i="34"/>
  <c r="AB174" i="34"/>
  <c r="AB173" i="34"/>
  <c r="AB172" i="34"/>
  <c r="AB171" i="34"/>
  <c r="AB170" i="34"/>
  <c r="AB169" i="34"/>
  <c r="AB168" i="34"/>
  <c r="AB167" i="34"/>
  <c r="AB166" i="34"/>
  <c r="AB165" i="34"/>
  <c r="AB164" i="34"/>
  <c r="AB163" i="34"/>
  <c r="AB162" i="34"/>
  <c r="AB161" i="34"/>
  <c r="AB160" i="34"/>
  <c r="AB159" i="34"/>
  <c r="AB158" i="34"/>
  <c r="AB157" i="34"/>
  <c r="AB156" i="34"/>
  <c r="AB155" i="34"/>
  <c r="AB154" i="34"/>
  <c r="AB153" i="34"/>
  <c r="AB152" i="34"/>
  <c r="AB151" i="34"/>
  <c r="AB150" i="34"/>
  <c r="AB149" i="34"/>
  <c r="AB148" i="34"/>
  <c r="AB147" i="34"/>
  <c r="AB146" i="34"/>
  <c r="AB145" i="34"/>
  <c r="AB144" i="34"/>
  <c r="AB143" i="34"/>
  <c r="AB142" i="34"/>
  <c r="AB141" i="34"/>
  <c r="AB140" i="34"/>
  <c r="AB139" i="34"/>
  <c r="AB138" i="34"/>
  <c r="AB137" i="34"/>
  <c r="AB136" i="34"/>
  <c r="AB135" i="34"/>
  <c r="AB134" i="34"/>
  <c r="AB133" i="34"/>
  <c r="AB132" i="34"/>
  <c r="AB131" i="34"/>
  <c r="AB130" i="34"/>
  <c r="AB129" i="34"/>
  <c r="AB128" i="34"/>
  <c r="AB127" i="34"/>
  <c r="AB126" i="34"/>
  <c r="AB125" i="34"/>
  <c r="AB124" i="34"/>
  <c r="AB123" i="34"/>
  <c r="AB122" i="34"/>
  <c r="AB121" i="34"/>
  <c r="AB120" i="34"/>
  <c r="AB119" i="34"/>
  <c r="AB118" i="34"/>
  <c r="AB117" i="34"/>
  <c r="AB116" i="34"/>
  <c r="AB115" i="34"/>
  <c r="AB114" i="34"/>
  <c r="AB113" i="34"/>
  <c r="AB112" i="34"/>
  <c r="AB111" i="34"/>
  <c r="AB110" i="34"/>
  <c r="AB109" i="34"/>
  <c r="AB108" i="34"/>
  <c r="AB107" i="34"/>
  <c r="AB106" i="34"/>
  <c r="AB105" i="34"/>
  <c r="AB104" i="34"/>
  <c r="AB103" i="34"/>
  <c r="AB102" i="34"/>
  <c r="AB101" i="34"/>
  <c r="AB100" i="34"/>
  <c r="AB99" i="34"/>
  <c r="AB98" i="34"/>
  <c r="AB97" i="34"/>
  <c r="AB96" i="34"/>
  <c r="AB95" i="34"/>
  <c r="AB94" i="34"/>
  <c r="AB93" i="34"/>
  <c r="AB92" i="34"/>
  <c r="AB91" i="34"/>
  <c r="AB90" i="34"/>
  <c r="AB89" i="34"/>
  <c r="AB88" i="34"/>
  <c r="AB87" i="34"/>
  <c r="AB86" i="34"/>
  <c r="AB85" i="34"/>
  <c r="AB84" i="34"/>
  <c r="AB83" i="34"/>
  <c r="AB82" i="34"/>
  <c r="AB81" i="34"/>
  <c r="AB80" i="34"/>
  <c r="AB79" i="34"/>
  <c r="AB78" i="34"/>
  <c r="AB77" i="34"/>
  <c r="AB76" i="34"/>
  <c r="AB75" i="34"/>
  <c r="AB74" i="34"/>
  <c r="AB73" i="34"/>
  <c r="AB72" i="34"/>
  <c r="AB71" i="34"/>
  <c r="AB70" i="34"/>
  <c r="AB69" i="34"/>
  <c r="AB68" i="34"/>
  <c r="AB67" i="34"/>
  <c r="AB66" i="34"/>
  <c r="AB65" i="34"/>
  <c r="AB64" i="34"/>
  <c r="AB63" i="34"/>
  <c r="AB62" i="34"/>
  <c r="AB61" i="34"/>
  <c r="AB60" i="34"/>
  <c r="AB59" i="34"/>
  <c r="AB58" i="34"/>
  <c r="AB57" i="34"/>
  <c r="AB56" i="34"/>
  <c r="AB55" i="34"/>
  <c r="AB54" i="34"/>
  <c r="AB53" i="34"/>
  <c r="AB52" i="34"/>
  <c r="AB51" i="34"/>
  <c r="AB50" i="34"/>
  <c r="AB49" i="34"/>
  <c r="AB48" i="34"/>
  <c r="AB47" i="34"/>
  <c r="AB46" i="34"/>
  <c r="AB45" i="34"/>
  <c r="AB44" i="34"/>
  <c r="AB43" i="34"/>
  <c r="AB42" i="34"/>
  <c r="AB41" i="34"/>
  <c r="AB40" i="34"/>
  <c r="AB39" i="34"/>
  <c r="AB38" i="34"/>
  <c r="AB37" i="34"/>
  <c r="AB36" i="34"/>
  <c r="AB35" i="34"/>
  <c r="AB34" i="34"/>
  <c r="AB33" i="34"/>
  <c r="AB32" i="34"/>
  <c r="AB31" i="34"/>
  <c r="AB30" i="34"/>
  <c r="AB29" i="34"/>
  <c r="AB28" i="34"/>
  <c r="AB27" i="34"/>
  <c r="AB26" i="34"/>
  <c r="AB25" i="34"/>
  <c r="AB24" i="34"/>
  <c r="AB23" i="34"/>
  <c r="AB22" i="34"/>
  <c r="AB21" i="34"/>
  <c r="AB20" i="34"/>
  <c r="AB19" i="34"/>
  <c r="AB18" i="34"/>
  <c r="AB17" i="34"/>
  <c r="AB16" i="34"/>
  <c r="AB15" i="34"/>
  <c r="AB14" i="34"/>
  <c r="AB13" i="34"/>
  <c r="AB12" i="34"/>
  <c r="AB11" i="34"/>
  <c r="AB10" i="34"/>
  <c r="AA242" i="34"/>
  <c r="AA241" i="34"/>
  <c r="AA240" i="34"/>
  <c r="AA239" i="34"/>
  <c r="AA238" i="34"/>
  <c r="AA237" i="34"/>
  <c r="AA236" i="34"/>
  <c r="AA235" i="34"/>
  <c r="AA234" i="34"/>
  <c r="AA233" i="34"/>
  <c r="AA232" i="34"/>
  <c r="AA231" i="34"/>
  <c r="AA230" i="34"/>
  <c r="AA229" i="34"/>
  <c r="AA228" i="34"/>
  <c r="AA227" i="34"/>
  <c r="AA226" i="34"/>
  <c r="AA225" i="34"/>
  <c r="AA224" i="34"/>
  <c r="AA223" i="34"/>
  <c r="AA222" i="34"/>
  <c r="AA221" i="34"/>
  <c r="AA220" i="34"/>
  <c r="AA219" i="34"/>
  <c r="AA218" i="34"/>
  <c r="AA217" i="34"/>
  <c r="AA216" i="34"/>
  <c r="AA215" i="34"/>
  <c r="AA214" i="34"/>
  <c r="AA213" i="34"/>
  <c r="AA212" i="34"/>
  <c r="AA211" i="34"/>
  <c r="AA210" i="34"/>
  <c r="AA209" i="34"/>
  <c r="AA208" i="34"/>
  <c r="AA207" i="34"/>
  <c r="AA206" i="34"/>
  <c r="AA205" i="34"/>
  <c r="AA204" i="34"/>
  <c r="AA203" i="34"/>
  <c r="AA202" i="34"/>
  <c r="AA201" i="34"/>
  <c r="AA200" i="34"/>
  <c r="AA199" i="34"/>
  <c r="AA198" i="34"/>
  <c r="AA197" i="34"/>
  <c r="AA196" i="34"/>
  <c r="AA195" i="34"/>
  <c r="AA194" i="34"/>
  <c r="AA193" i="34"/>
  <c r="AA192" i="34"/>
  <c r="AA191" i="34"/>
  <c r="AA190" i="34"/>
  <c r="AA189" i="34"/>
  <c r="AA188" i="34"/>
  <c r="AA187" i="34"/>
  <c r="AA186" i="34"/>
  <c r="AA185" i="34"/>
  <c r="AA184" i="34"/>
  <c r="AA183" i="34"/>
  <c r="AA182" i="34"/>
  <c r="AA181" i="34"/>
  <c r="AA180" i="34"/>
  <c r="AA179" i="34"/>
  <c r="AA178" i="34"/>
  <c r="AA177" i="34"/>
  <c r="AA176" i="34"/>
  <c r="AA175" i="34"/>
  <c r="AA174" i="34"/>
  <c r="AA173" i="34"/>
  <c r="AA172" i="34"/>
  <c r="AA171" i="34"/>
  <c r="AA170" i="34"/>
  <c r="AA169" i="34"/>
  <c r="AA168" i="34"/>
  <c r="AA167" i="34"/>
  <c r="AA166" i="34"/>
  <c r="AA165" i="34"/>
  <c r="AA164" i="34"/>
  <c r="AA163" i="34"/>
  <c r="AA162" i="34"/>
  <c r="AA161" i="34"/>
  <c r="AA160" i="34"/>
  <c r="AA159" i="34"/>
  <c r="AA158" i="34"/>
  <c r="AA157" i="34"/>
  <c r="AA156" i="34"/>
  <c r="AA155" i="34"/>
  <c r="AA154" i="34"/>
  <c r="AA153" i="34"/>
  <c r="AA152" i="34"/>
  <c r="AA151" i="34"/>
  <c r="AA150" i="34"/>
  <c r="AA149" i="34"/>
  <c r="AA148" i="34"/>
  <c r="AA147" i="34"/>
  <c r="AA146" i="34"/>
  <c r="AA145" i="34"/>
  <c r="AA144" i="34"/>
  <c r="AA143" i="34"/>
  <c r="AA142" i="34"/>
  <c r="AA141" i="34"/>
  <c r="AA140" i="34"/>
  <c r="AA139" i="34"/>
  <c r="AA138" i="34"/>
  <c r="AA137" i="34"/>
  <c r="AA136" i="34"/>
  <c r="AA135" i="34"/>
  <c r="AA134" i="34"/>
  <c r="AA133" i="34"/>
  <c r="AA132" i="34"/>
  <c r="AA131" i="34"/>
  <c r="AA130" i="34"/>
  <c r="AA129" i="34"/>
  <c r="AA128" i="34"/>
  <c r="AA127" i="34"/>
  <c r="AA126" i="34"/>
  <c r="AA125" i="34"/>
  <c r="AA124" i="34"/>
  <c r="AA123" i="34"/>
  <c r="AA122" i="34"/>
  <c r="AA121" i="34"/>
  <c r="AA120" i="34"/>
  <c r="AA119" i="34"/>
  <c r="AA118" i="34"/>
  <c r="AA117" i="34"/>
  <c r="AA116" i="34"/>
  <c r="AA115" i="34"/>
  <c r="AA114" i="34"/>
  <c r="AA113" i="34"/>
  <c r="AA112" i="34"/>
  <c r="AA111" i="34"/>
  <c r="AA110" i="34"/>
  <c r="AA109" i="34"/>
  <c r="AA108" i="34"/>
  <c r="AA107" i="34"/>
  <c r="AA106" i="34"/>
  <c r="AA105" i="34"/>
  <c r="AA104" i="34"/>
  <c r="AA103" i="34"/>
  <c r="AA102" i="34"/>
  <c r="AA101" i="34"/>
  <c r="AA100" i="34"/>
  <c r="AA99" i="34"/>
  <c r="AA98" i="34"/>
  <c r="AA97" i="34"/>
  <c r="AA96" i="34"/>
  <c r="AA95" i="34"/>
  <c r="AA94" i="34"/>
  <c r="AA93" i="34"/>
  <c r="AA92" i="34"/>
  <c r="AA91" i="34"/>
  <c r="AA90" i="34"/>
  <c r="AA89" i="34"/>
  <c r="AA88" i="34"/>
  <c r="AA87" i="34"/>
  <c r="AA86" i="34"/>
  <c r="AA85" i="34"/>
  <c r="AA84" i="34"/>
  <c r="AA83" i="34"/>
  <c r="AA82" i="34"/>
  <c r="AA81" i="34"/>
  <c r="AA80" i="34"/>
  <c r="AA79" i="34"/>
  <c r="AA78" i="34"/>
  <c r="AA77" i="34"/>
  <c r="AA76" i="34"/>
  <c r="AA75" i="34"/>
  <c r="AA74" i="34"/>
  <c r="AA73" i="34"/>
  <c r="AA72" i="34"/>
  <c r="AA71" i="34"/>
  <c r="AA70" i="34"/>
  <c r="AA69" i="34"/>
  <c r="AA68" i="34"/>
  <c r="AA67" i="34"/>
  <c r="AA66" i="34"/>
  <c r="AA65" i="34"/>
  <c r="AA64" i="34"/>
  <c r="AA63" i="34"/>
  <c r="AA62" i="34"/>
  <c r="AA61" i="34"/>
  <c r="AA60" i="34"/>
  <c r="AA59" i="34"/>
  <c r="AA58" i="34"/>
  <c r="AA57" i="34"/>
  <c r="AA56" i="34"/>
  <c r="AA55" i="34"/>
  <c r="AA54" i="34"/>
  <c r="AA53" i="34"/>
  <c r="AA52" i="34"/>
  <c r="AA51" i="34"/>
  <c r="AA50" i="34"/>
  <c r="AA49" i="34"/>
  <c r="AA48" i="34"/>
  <c r="AA47" i="34"/>
  <c r="AA46" i="34"/>
  <c r="AA45" i="34"/>
  <c r="AA44" i="34"/>
  <c r="AA43" i="34"/>
  <c r="AA42" i="34"/>
  <c r="AA41" i="34"/>
  <c r="AA40" i="34"/>
  <c r="AA39" i="34"/>
  <c r="AA38" i="34"/>
  <c r="AA37" i="34"/>
  <c r="AA36" i="34"/>
  <c r="AA35" i="34"/>
  <c r="AA34" i="34"/>
  <c r="AA33" i="34"/>
  <c r="AA32" i="34"/>
  <c r="AA31" i="34"/>
  <c r="AA30" i="34"/>
  <c r="AA29" i="34"/>
  <c r="AA28" i="34"/>
  <c r="AA27" i="34"/>
  <c r="AA26" i="34"/>
  <c r="AA25" i="34"/>
  <c r="AA24" i="34"/>
  <c r="AA23" i="34"/>
  <c r="AA22" i="34"/>
  <c r="AA21" i="34"/>
  <c r="AA20" i="34"/>
  <c r="AA19" i="34"/>
  <c r="AA18" i="34"/>
  <c r="AA17" i="34"/>
  <c r="AA16" i="34"/>
  <c r="AA15" i="34"/>
  <c r="AA14" i="34"/>
  <c r="AA13" i="34"/>
  <c r="AA12" i="34"/>
  <c r="AA11" i="34"/>
  <c r="AA10" i="34"/>
  <c r="Z242" i="34"/>
  <c r="Z241" i="34"/>
  <c r="Z240" i="34"/>
  <c r="Z239" i="34"/>
  <c r="Z238" i="34"/>
  <c r="Z237" i="34"/>
  <c r="Z236" i="34"/>
  <c r="Z235" i="34"/>
  <c r="Z234" i="34"/>
  <c r="Z233" i="34"/>
  <c r="Z232" i="34"/>
  <c r="Z231" i="34"/>
  <c r="Z230" i="34"/>
  <c r="Z229" i="34"/>
  <c r="Z228" i="34"/>
  <c r="Z227" i="34"/>
  <c r="Z226" i="34"/>
  <c r="Z225" i="34"/>
  <c r="Z224" i="34"/>
  <c r="Z223" i="34"/>
  <c r="Z222" i="34"/>
  <c r="Z221" i="34"/>
  <c r="Z220" i="34"/>
  <c r="Z219" i="34"/>
  <c r="Z218" i="34"/>
  <c r="Z217" i="34"/>
  <c r="Z216" i="34"/>
  <c r="Z215" i="34"/>
  <c r="Z214" i="34"/>
  <c r="Z213" i="34"/>
  <c r="Z212" i="34"/>
  <c r="Z211" i="34"/>
  <c r="Z210" i="34"/>
  <c r="Z209" i="34"/>
  <c r="Z208" i="34"/>
  <c r="Z207" i="34"/>
  <c r="Z206" i="34"/>
  <c r="Z205" i="34"/>
  <c r="Z204" i="34"/>
  <c r="Z203" i="34"/>
  <c r="Z202" i="34"/>
  <c r="Z201" i="34"/>
  <c r="Z200" i="34"/>
  <c r="Z199" i="34"/>
  <c r="Z198" i="34"/>
  <c r="Z197" i="34"/>
  <c r="Z196" i="34"/>
  <c r="Z195" i="34"/>
  <c r="Z194" i="34"/>
  <c r="Z193" i="34"/>
  <c r="Z192" i="34"/>
  <c r="Z191" i="34"/>
  <c r="Z190" i="34"/>
  <c r="Z189" i="34"/>
  <c r="Z188" i="34"/>
  <c r="Z187" i="34"/>
  <c r="Z186" i="34"/>
  <c r="Z185" i="34"/>
  <c r="Z184" i="34"/>
  <c r="Z183" i="34"/>
  <c r="Z182" i="34"/>
  <c r="Z181" i="34"/>
  <c r="Z180" i="34"/>
  <c r="Z179" i="34"/>
  <c r="Z178" i="34"/>
  <c r="Z177" i="34"/>
  <c r="Z176" i="34"/>
  <c r="Z175" i="34"/>
  <c r="Z174" i="34"/>
  <c r="Z173" i="34"/>
  <c r="Z172" i="34"/>
  <c r="Z171" i="34"/>
  <c r="Z170" i="34"/>
  <c r="Z169" i="34"/>
  <c r="Z168" i="34"/>
  <c r="Z167" i="34"/>
  <c r="Z166" i="34"/>
  <c r="Z165" i="34"/>
  <c r="Z164" i="34"/>
  <c r="Z163" i="34"/>
  <c r="Z162" i="34"/>
  <c r="Z161" i="34"/>
  <c r="Z160" i="34"/>
  <c r="Z159" i="34"/>
  <c r="Z158" i="34"/>
  <c r="Z157" i="34"/>
  <c r="Z156" i="34"/>
  <c r="Z155" i="34"/>
  <c r="Z154" i="34"/>
  <c r="Z153" i="34"/>
  <c r="Z152" i="34"/>
  <c r="Z151" i="34"/>
  <c r="Z150" i="34"/>
  <c r="Z149" i="34"/>
  <c r="Z148" i="34"/>
  <c r="Z147" i="34"/>
  <c r="Z146" i="34"/>
  <c r="Z145" i="34"/>
  <c r="Z144" i="34"/>
  <c r="Z143" i="34"/>
  <c r="Z142" i="34"/>
  <c r="Z141" i="34"/>
  <c r="Z140" i="34"/>
  <c r="Z139" i="34"/>
  <c r="Z138" i="34"/>
  <c r="Z137" i="34"/>
  <c r="Z136" i="34"/>
  <c r="Z135" i="34"/>
  <c r="Z134" i="34"/>
  <c r="Z133" i="34"/>
  <c r="Z132" i="34"/>
  <c r="Z131" i="34"/>
  <c r="Z130" i="34"/>
  <c r="Z129" i="34"/>
  <c r="Z128" i="34"/>
  <c r="Z127" i="34"/>
  <c r="Z126" i="34"/>
  <c r="Z125" i="34"/>
  <c r="Z124" i="34"/>
  <c r="Z123" i="34"/>
  <c r="Z122" i="34"/>
  <c r="Z121" i="34"/>
  <c r="Z120" i="34"/>
  <c r="Z119" i="34"/>
  <c r="Z118" i="34"/>
  <c r="Z117" i="34"/>
  <c r="Z116" i="34"/>
  <c r="Z115" i="34"/>
  <c r="Z114" i="34"/>
  <c r="Z113" i="34"/>
  <c r="Z112" i="34"/>
  <c r="Z111" i="34"/>
  <c r="Z110" i="34"/>
  <c r="Z109" i="34"/>
  <c r="Z108" i="34"/>
  <c r="Z107" i="34"/>
  <c r="Z106" i="34"/>
  <c r="Z105" i="34"/>
  <c r="Z104" i="34"/>
  <c r="Z103" i="34"/>
  <c r="Z102" i="34"/>
  <c r="Z101" i="34"/>
  <c r="Z100" i="34"/>
  <c r="Z99" i="34"/>
  <c r="Z98" i="34"/>
  <c r="Z97" i="34"/>
  <c r="Z96" i="34"/>
  <c r="Z95" i="34"/>
  <c r="Z94" i="34"/>
  <c r="Z93" i="34"/>
  <c r="Z92" i="34"/>
  <c r="Z91" i="34"/>
  <c r="Z90" i="34"/>
  <c r="Z89" i="34"/>
  <c r="Z88" i="34"/>
  <c r="Z87" i="34"/>
  <c r="Z86" i="34"/>
  <c r="Z85" i="34"/>
  <c r="Z84" i="34"/>
  <c r="Z83" i="34"/>
  <c r="Z82" i="34"/>
  <c r="Z81" i="34"/>
  <c r="Z80" i="34"/>
  <c r="Z79" i="34"/>
  <c r="Z78" i="34"/>
  <c r="Z77" i="34"/>
  <c r="Z76" i="34"/>
  <c r="Z75" i="34"/>
  <c r="Z74" i="34"/>
  <c r="Z73" i="34"/>
  <c r="Z72" i="34"/>
  <c r="Z71" i="34"/>
  <c r="Z70" i="34"/>
  <c r="Z69" i="34"/>
  <c r="Z68" i="34"/>
  <c r="Z67" i="34"/>
  <c r="Z66" i="34"/>
  <c r="Z65" i="34"/>
  <c r="Z64" i="34"/>
  <c r="Z63" i="34"/>
  <c r="Z62" i="34"/>
  <c r="Z61" i="34"/>
  <c r="Z60" i="34"/>
  <c r="Z59" i="34"/>
  <c r="Z58" i="34"/>
  <c r="Z57" i="34"/>
  <c r="Z56" i="34"/>
  <c r="Z55" i="34"/>
  <c r="Z54" i="34"/>
  <c r="Z53" i="34"/>
  <c r="Z52" i="34"/>
  <c r="Z51" i="34"/>
  <c r="Z50" i="34"/>
  <c r="Z49" i="34"/>
  <c r="Z48" i="34"/>
  <c r="Z47" i="34"/>
  <c r="Z46" i="34"/>
  <c r="Z45" i="34"/>
  <c r="Z44" i="34"/>
  <c r="Z43" i="34"/>
  <c r="Z42" i="34"/>
  <c r="Z41" i="34"/>
  <c r="Z40" i="34"/>
  <c r="Z39" i="34"/>
  <c r="Z38" i="34"/>
  <c r="Z37" i="34"/>
  <c r="Z36" i="34"/>
  <c r="Z35" i="34"/>
  <c r="Z34" i="34"/>
  <c r="Z33" i="34"/>
  <c r="Z32" i="34"/>
  <c r="Z31" i="34"/>
  <c r="Z30" i="34"/>
  <c r="Z29" i="34"/>
  <c r="Z28" i="34"/>
  <c r="Z27" i="34"/>
  <c r="Z26" i="34"/>
  <c r="Z25" i="34"/>
  <c r="Z24" i="34"/>
  <c r="Z23" i="34"/>
  <c r="Z22" i="34"/>
  <c r="Z21" i="34"/>
  <c r="Z20" i="34"/>
  <c r="Z19" i="34"/>
  <c r="Z18" i="34"/>
  <c r="Z17" i="34"/>
  <c r="Z16" i="34"/>
  <c r="Z15" i="34"/>
  <c r="Z14" i="34"/>
  <c r="Z13" i="34"/>
  <c r="Z12" i="34"/>
  <c r="Z11" i="34"/>
  <c r="Z10" i="34"/>
  <c r="Y242" i="34"/>
  <c r="Y241" i="34"/>
  <c r="Y240" i="34"/>
  <c r="Y239" i="34"/>
  <c r="Y238" i="34"/>
  <c r="Y237" i="34"/>
  <c r="Y236" i="34"/>
  <c r="Y235" i="34"/>
  <c r="Y234" i="34"/>
  <c r="Y233" i="34"/>
  <c r="Y232" i="34"/>
  <c r="Y231" i="34"/>
  <c r="Y230" i="34"/>
  <c r="Y229" i="34"/>
  <c r="Y228" i="34"/>
  <c r="Y227" i="34"/>
  <c r="Y226" i="34"/>
  <c r="Y225" i="34"/>
  <c r="Y224" i="34"/>
  <c r="Y223" i="34"/>
  <c r="Y222" i="34"/>
  <c r="Y221" i="34"/>
  <c r="Y220" i="34"/>
  <c r="Y219" i="34"/>
  <c r="Y218" i="34"/>
  <c r="Y217" i="34"/>
  <c r="Y216" i="34"/>
  <c r="Y215" i="34"/>
  <c r="Y214" i="34"/>
  <c r="Y213" i="34"/>
  <c r="Y212" i="34"/>
  <c r="Y211" i="34"/>
  <c r="Y210" i="34"/>
  <c r="Y209" i="34"/>
  <c r="Y208" i="34"/>
  <c r="Y207" i="34"/>
  <c r="Y206" i="34"/>
  <c r="Y205" i="34"/>
  <c r="Y204" i="34"/>
  <c r="Y203" i="34"/>
  <c r="Y202" i="34"/>
  <c r="Y201" i="34"/>
  <c r="Y200" i="34"/>
  <c r="Y199" i="34"/>
  <c r="Y198" i="34"/>
  <c r="Y197" i="34"/>
  <c r="Y196" i="34"/>
  <c r="Y195" i="34"/>
  <c r="Y194" i="34"/>
  <c r="Y193" i="34"/>
  <c r="Y192" i="34"/>
  <c r="Y191" i="34"/>
  <c r="Y190" i="34"/>
  <c r="Y189" i="34"/>
  <c r="Y188" i="34"/>
  <c r="Y187" i="34"/>
  <c r="Y186" i="34"/>
  <c r="Y185" i="34"/>
  <c r="Y184" i="34"/>
  <c r="Y183" i="34"/>
  <c r="Y182" i="34"/>
  <c r="Y181" i="34"/>
  <c r="Y180" i="34"/>
  <c r="Y179" i="34"/>
  <c r="Y178" i="34"/>
  <c r="Y177" i="34"/>
  <c r="Y176" i="34"/>
  <c r="Y175" i="34"/>
  <c r="Y174" i="34"/>
  <c r="Y173" i="34"/>
  <c r="Y172" i="34"/>
  <c r="Y171" i="34"/>
  <c r="Y170" i="34"/>
  <c r="Y169" i="34"/>
  <c r="Y168" i="34"/>
  <c r="Y167" i="34"/>
  <c r="Y166" i="34"/>
  <c r="Y165" i="34"/>
  <c r="Y164" i="34"/>
  <c r="Y163" i="34"/>
  <c r="Y162" i="34"/>
  <c r="Y161" i="34"/>
  <c r="Y160" i="34"/>
  <c r="Y159" i="34"/>
  <c r="Y158" i="34"/>
  <c r="Y157" i="34"/>
  <c r="Y156" i="34"/>
  <c r="Y155" i="34"/>
  <c r="Y154" i="34"/>
  <c r="Y153" i="34"/>
  <c r="Y152" i="34"/>
  <c r="Y151" i="34"/>
  <c r="Y150" i="34"/>
  <c r="Y149" i="34"/>
  <c r="Y148" i="34"/>
  <c r="Y147" i="34"/>
  <c r="Y146" i="34"/>
  <c r="Y145" i="34"/>
  <c r="Y144" i="34"/>
  <c r="Y143" i="34"/>
  <c r="Y142" i="34"/>
  <c r="Y141" i="34"/>
  <c r="Y140" i="34"/>
  <c r="Y139" i="34"/>
  <c r="Y138" i="34"/>
  <c r="Y137" i="34"/>
  <c r="Y136" i="34"/>
  <c r="Y135" i="34"/>
  <c r="Y134" i="34"/>
  <c r="Y133" i="34"/>
  <c r="Y132" i="34"/>
  <c r="Y131" i="34"/>
  <c r="Y130" i="34"/>
  <c r="Y129" i="34"/>
  <c r="Y128" i="34"/>
  <c r="Y127" i="34"/>
  <c r="Y126" i="34"/>
  <c r="Y125" i="34"/>
  <c r="Y124" i="34"/>
  <c r="Y123" i="34"/>
  <c r="Y122" i="34"/>
  <c r="Y121" i="34"/>
  <c r="Y120" i="34"/>
  <c r="Y119" i="34"/>
  <c r="Y118" i="34"/>
  <c r="Y117" i="34"/>
  <c r="Y116" i="34"/>
  <c r="Y115" i="34"/>
  <c r="Y114" i="34"/>
  <c r="Y113" i="34"/>
  <c r="Y112" i="34"/>
  <c r="Y111" i="34"/>
  <c r="Y110" i="34"/>
  <c r="Y109" i="34"/>
  <c r="Y108" i="34"/>
  <c r="Y107" i="34"/>
  <c r="Y106" i="34"/>
  <c r="Y105" i="34"/>
  <c r="Y104" i="34"/>
  <c r="Y103" i="34"/>
  <c r="Y102" i="34"/>
  <c r="Y101" i="34"/>
  <c r="Y100" i="34"/>
  <c r="Y99" i="34"/>
  <c r="Y98" i="34"/>
  <c r="Y97" i="34"/>
  <c r="Y96" i="34"/>
  <c r="Y95" i="34"/>
  <c r="Y94" i="34"/>
  <c r="Y93" i="34"/>
  <c r="Y92" i="34"/>
  <c r="Y91" i="34"/>
  <c r="Y90" i="34"/>
  <c r="Y89" i="34"/>
  <c r="Y88" i="34"/>
  <c r="Y87" i="34"/>
  <c r="Y86" i="34"/>
  <c r="Y85" i="34"/>
  <c r="Y84" i="34"/>
  <c r="Y83" i="34"/>
  <c r="Y82" i="34"/>
  <c r="Y81" i="34"/>
  <c r="Y80" i="34"/>
  <c r="Y79" i="34"/>
  <c r="Y78" i="34"/>
  <c r="Y77" i="34"/>
  <c r="Y76" i="34"/>
  <c r="Y75" i="34"/>
  <c r="Y74" i="34"/>
  <c r="Y73" i="34"/>
  <c r="Y72" i="34"/>
  <c r="Y71" i="34"/>
  <c r="Y70" i="34"/>
  <c r="Y69" i="34"/>
  <c r="Y68" i="34"/>
  <c r="Y67" i="34"/>
  <c r="Y66" i="34"/>
  <c r="Y65" i="34"/>
  <c r="Y64" i="34"/>
  <c r="Y63" i="34"/>
  <c r="Y62" i="34"/>
  <c r="Y61" i="34"/>
  <c r="Y60" i="34"/>
  <c r="Y59" i="34"/>
  <c r="Y58" i="34"/>
  <c r="Y57" i="34"/>
  <c r="Y56" i="34"/>
  <c r="Y55" i="34"/>
  <c r="Y54" i="34"/>
  <c r="Y53" i="34"/>
  <c r="Y52" i="34"/>
  <c r="Y51" i="34"/>
  <c r="Y50" i="34"/>
  <c r="Y49" i="34"/>
  <c r="Y48" i="34"/>
  <c r="Y47" i="34"/>
  <c r="Y46" i="34"/>
  <c r="Y45" i="34"/>
  <c r="Y44" i="34"/>
  <c r="Y43" i="34"/>
  <c r="Y42" i="34"/>
  <c r="Y41" i="34"/>
  <c r="Y40" i="34"/>
  <c r="Y39" i="34"/>
  <c r="Y38" i="34"/>
  <c r="Y37" i="34"/>
  <c r="Y36" i="34"/>
  <c r="Y35" i="34"/>
  <c r="Y34" i="34"/>
  <c r="Y33" i="34"/>
  <c r="Y32" i="34"/>
  <c r="Y31" i="34"/>
  <c r="Y30" i="34"/>
  <c r="Y29" i="34"/>
  <c r="Y28" i="34"/>
  <c r="Y27" i="34"/>
  <c r="Y26" i="34"/>
  <c r="Y25" i="34"/>
  <c r="Y24" i="34"/>
  <c r="Y23" i="34"/>
  <c r="Y22" i="34"/>
  <c r="Y21" i="34"/>
  <c r="Y20" i="34"/>
  <c r="Y19" i="34"/>
  <c r="Y18" i="34"/>
  <c r="Y17" i="34"/>
  <c r="Y16" i="34"/>
  <c r="Y15" i="34"/>
  <c r="Y14" i="34"/>
  <c r="Y13" i="34"/>
  <c r="Y12" i="34"/>
  <c r="Y11" i="34"/>
  <c r="Y10" i="34"/>
  <c r="X242" i="34"/>
  <c r="X241" i="34"/>
  <c r="X240" i="34"/>
  <c r="X239" i="34"/>
  <c r="X238" i="34"/>
  <c r="X237" i="34"/>
  <c r="X236" i="34"/>
  <c r="X235" i="34"/>
  <c r="X234" i="34"/>
  <c r="X233" i="34"/>
  <c r="X232" i="34"/>
  <c r="X231" i="34"/>
  <c r="X230" i="34"/>
  <c r="X229" i="34"/>
  <c r="X228" i="34"/>
  <c r="X227" i="34"/>
  <c r="X226" i="34"/>
  <c r="X225" i="34"/>
  <c r="X224" i="34"/>
  <c r="X223" i="34"/>
  <c r="X222" i="34"/>
  <c r="X221" i="34"/>
  <c r="X220" i="34"/>
  <c r="X219" i="34"/>
  <c r="X218" i="34"/>
  <c r="X217" i="34"/>
  <c r="X216" i="34"/>
  <c r="X215" i="34"/>
  <c r="X214" i="34"/>
  <c r="X213" i="34"/>
  <c r="X212" i="34"/>
  <c r="X211" i="34"/>
  <c r="X210" i="34"/>
  <c r="X209" i="34"/>
  <c r="X208" i="34"/>
  <c r="X207" i="34"/>
  <c r="X206" i="34"/>
  <c r="X205" i="34"/>
  <c r="X204" i="34"/>
  <c r="X203" i="34"/>
  <c r="X202" i="34"/>
  <c r="X201" i="34"/>
  <c r="X200" i="34"/>
  <c r="X199" i="34"/>
  <c r="X198" i="34"/>
  <c r="X197" i="34"/>
  <c r="X196" i="34"/>
  <c r="X195" i="34"/>
  <c r="X194" i="34"/>
  <c r="X193" i="34"/>
  <c r="X192" i="34"/>
  <c r="X191" i="34"/>
  <c r="X190" i="34"/>
  <c r="X189" i="34"/>
  <c r="X188" i="34"/>
  <c r="X187" i="34"/>
  <c r="X186" i="34"/>
  <c r="X185" i="34"/>
  <c r="X184" i="34"/>
  <c r="X183" i="34"/>
  <c r="X182" i="34"/>
  <c r="X181" i="34"/>
  <c r="X180" i="34"/>
  <c r="X179" i="34"/>
  <c r="X178" i="34"/>
  <c r="X177" i="34"/>
  <c r="X176" i="34"/>
  <c r="X175" i="34"/>
  <c r="X174" i="34"/>
  <c r="X173" i="34"/>
  <c r="X172" i="34"/>
  <c r="X171" i="34"/>
  <c r="X170" i="34"/>
  <c r="X169" i="34"/>
  <c r="X168" i="34"/>
  <c r="X167" i="34"/>
  <c r="X166" i="34"/>
  <c r="X165" i="34"/>
  <c r="X164" i="34"/>
  <c r="X163" i="34"/>
  <c r="X162" i="34"/>
  <c r="X161" i="34"/>
  <c r="X160" i="34"/>
  <c r="X159" i="34"/>
  <c r="X158" i="34"/>
  <c r="X157" i="34"/>
  <c r="X156" i="34"/>
  <c r="X155" i="34"/>
  <c r="X154" i="34"/>
  <c r="X153" i="34"/>
  <c r="X152" i="34"/>
  <c r="X151" i="34"/>
  <c r="X150" i="34"/>
  <c r="X149" i="34"/>
  <c r="X148" i="34"/>
  <c r="X147" i="34"/>
  <c r="X146" i="34"/>
  <c r="X145" i="34"/>
  <c r="X144" i="34"/>
  <c r="X143" i="34"/>
  <c r="X142" i="34"/>
  <c r="X141" i="34"/>
  <c r="X140" i="34"/>
  <c r="X139" i="34"/>
  <c r="X138" i="34"/>
  <c r="X137" i="34"/>
  <c r="X136" i="34"/>
  <c r="X135" i="34"/>
  <c r="X134" i="34"/>
  <c r="X133" i="34"/>
  <c r="X132" i="34"/>
  <c r="X131" i="34"/>
  <c r="X130" i="34"/>
  <c r="X129" i="34"/>
  <c r="X128" i="34"/>
  <c r="X127" i="34"/>
  <c r="X126" i="34"/>
  <c r="X125" i="34"/>
  <c r="X124" i="34"/>
  <c r="X123" i="34"/>
  <c r="X122" i="34"/>
  <c r="X121" i="34"/>
  <c r="X120" i="34"/>
  <c r="X119" i="34"/>
  <c r="X118" i="34"/>
  <c r="X117" i="34"/>
  <c r="X116" i="34"/>
  <c r="X115" i="34"/>
  <c r="X114" i="34"/>
  <c r="X113" i="34"/>
  <c r="X112" i="34"/>
  <c r="X111" i="34"/>
  <c r="X110" i="34"/>
  <c r="X109" i="34"/>
  <c r="X108" i="34"/>
  <c r="X107" i="34"/>
  <c r="X106" i="34"/>
  <c r="X105" i="34"/>
  <c r="X104" i="34"/>
  <c r="X103" i="34"/>
  <c r="X102" i="34"/>
  <c r="X101" i="34"/>
  <c r="X100" i="34"/>
  <c r="X99" i="34"/>
  <c r="X98" i="34"/>
  <c r="X97" i="34"/>
  <c r="X96" i="34"/>
  <c r="X95" i="34"/>
  <c r="X94" i="34"/>
  <c r="X93" i="34"/>
  <c r="X92" i="34"/>
  <c r="X91" i="34"/>
  <c r="X90" i="34"/>
  <c r="X89" i="34"/>
  <c r="X88" i="34"/>
  <c r="X87" i="34"/>
  <c r="X86" i="34"/>
  <c r="X85" i="34"/>
  <c r="X84" i="34"/>
  <c r="X83" i="34"/>
  <c r="X82" i="34"/>
  <c r="X81" i="34"/>
  <c r="X80" i="34"/>
  <c r="X79" i="34"/>
  <c r="X78" i="34"/>
  <c r="X77" i="34"/>
  <c r="X76" i="34"/>
  <c r="X75" i="34"/>
  <c r="X74" i="34"/>
  <c r="X73" i="34"/>
  <c r="X72" i="34"/>
  <c r="X71" i="34"/>
  <c r="X70" i="34"/>
  <c r="X69" i="34"/>
  <c r="X68" i="34"/>
  <c r="X67" i="34"/>
  <c r="X66" i="34"/>
  <c r="X65" i="34"/>
  <c r="X64" i="34"/>
  <c r="X63" i="34"/>
  <c r="X62" i="34"/>
  <c r="X61" i="34"/>
  <c r="X60" i="34"/>
  <c r="X59" i="34"/>
  <c r="X58" i="34"/>
  <c r="X57" i="34"/>
  <c r="X56" i="34"/>
  <c r="X55" i="34"/>
  <c r="X54" i="34"/>
  <c r="X53" i="34"/>
  <c r="X52" i="34"/>
  <c r="X51" i="34"/>
  <c r="X50" i="34"/>
  <c r="X49" i="34"/>
  <c r="X48" i="34"/>
  <c r="X47" i="34"/>
  <c r="X46" i="34"/>
  <c r="X45" i="34"/>
  <c r="X44" i="34"/>
  <c r="X43" i="34"/>
  <c r="X42" i="34"/>
  <c r="X41" i="34"/>
  <c r="X40" i="34"/>
  <c r="X39" i="34"/>
  <c r="X38" i="34"/>
  <c r="X37" i="34"/>
  <c r="X36" i="34"/>
  <c r="X35" i="34"/>
  <c r="X34" i="34"/>
  <c r="X33" i="34"/>
  <c r="X32" i="34"/>
  <c r="X31" i="34"/>
  <c r="X30" i="34"/>
  <c r="X29" i="34"/>
  <c r="X28" i="34"/>
  <c r="X27" i="34"/>
  <c r="X26" i="34"/>
  <c r="X25" i="34"/>
  <c r="X24" i="34"/>
  <c r="X23" i="34"/>
  <c r="X22" i="34"/>
  <c r="X21" i="34"/>
  <c r="X20" i="34"/>
  <c r="X19" i="34"/>
  <c r="X18" i="34"/>
  <c r="X17" i="34"/>
  <c r="X16" i="34"/>
  <c r="X15" i="34"/>
  <c r="X14" i="34"/>
  <c r="X13" i="34"/>
  <c r="X12" i="34"/>
  <c r="X11" i="34"/>
  <c r="X10" i="34"/>
  <c r="Q242" i="34"/>
  <c r="Q241" i="34"/>
  <c r="Q240" i="34"/>
  <c r="Q239" i="34"/>
  <c r="Q238" i="34"/>
  <c r="Q237" i="34"/>
  <c r="Q236" i="34"/>
  <c r="Q235" i="34"/>
  <c r="Q234" i="34"/>
  <c r="Q233" i="34"/>
  <c r="Q232" i="34"/>
  <c r="Q231" i="34"/>
  <c r="Q230" i="34"/>
  <c r="Q229" i="34"/>
  <c r="Q228" i="34"/>
  <c r="Q227" i="34"/>
  <c r="Q226" i="34"/>
  <c r="Q225" i="34"/>
  <c r="Q224" i="34"/>
  <c r="Q223" i="34"/>
  <c r="Q222" i="34"/>
  <c r="Q221" i="34"/>
  <c r="Q220" i="34"/>
  <c r="Q219" i="34"/>
  <c r="Q218" i="34"/>
  <c r="Q217" i="34"/>
  <c r="Q216" i="34"/>
  <c r="Q215" i="34"/>
  <c r="Q214" i="34"/>
  <c r="Q213" i="34"/>
  <c r="Q212" i="34"/>
  <c r="Q211" i="34"/>
  <c r="Q210" i="34"/>
  <c r="Q209" i="34"/>
  <c r="Q208" i="34"/>
  <c r="Q207" i="34"/>
  <c r="Q206" i="34"/>
  <c r="Q205" i="34"/>
  <c r="Q204" i="34"/>
  <c r="Q203" i="34"/>
  <c r="Q202" i="34"/>
  <c r="Q201" i="34"/>
  <c r="Q200" i="34"/>
  <c r="Q199" i="34"/>
  <c r="Q198" i="34"/>
  <c r="Q197" i="34"/>
  <c r="Q196" i="34"/>
  <c r="Q195" i="34"/>
  <c r="Q194" i="34"/>
  <c r="Q193" i="34"/>
  <c r="Q192" i="34"/>
  <c r="Q191" i="34"/>
  <c r="Q190" i="34"/>
  <c r="Q189" i="34"/>
  <c r="Q188" i="34"/>
  <c r="Q187" i="34"/>
  <c r="Q186" i="34"/>
  <c r="Q185" i="34"/>
  <c r="Q184" i="34"/>
  <c r="Q183" i="34"/>
  <c r="Q182" i="34"/>
  <c r="Q181" i="34"/>
  <c r="Q180" i="34"/>
  <c r="Q179" i="34"/>
  <c r="Q178" i="34"/>
  <c r="Q177" i="34"/>
  <c r="Q176" i="34"/>
  <c r="Q175" i="34"/>
  <c r="Q174" i="34"/>
  <c r="Q173" i="34"/>
  <c r="Q172" i="34"/>
  <c r="Q171" i="34"/>
  <c r="Q170" i="34"/>
  <c r="Q169" i="34"/>
  <c r="Q168" i="34"/>
  <c r="Q167" i="34"/>
  <c r="Q166" i="34"/>
  <c r="Q165" i="34"/>
  <c r="Q164" i="34"/>
  <c r="Q163" i="34"/>
  <c r="Q162" i="34"/>
  <c r="Q161" i="34"/>
  <c r="Q160" i="34"/>
  <c r="Q159" i="34"/>
  <c r="Q158" i="34"/>
  <c r="Q157" i="34"/>
  <c r="Q156" i="34"/>
  <c r="Q155" i="34"/>
  <c r="Q154" i="34"/>
  <c r="Q153" i="34"/>
  <c r="Q152" i="34"/>
  <c r="Q151" i="34"/>
  <c r="Q150" i="34"/>
  <c r="Q149" i="34"/>
  <c r="Q148" i="34"/>
  <c r="Q147" i="34"/>
  <c r="Q146" i="34"/>
  <c r="Q145" i="34"/>
  <c r="Q144" i="34"/>
  <c r="Q143" i="34"/>
  <c r="Q142" i="34"/>
  <c r="Q141" i="34"/>
  <c r="Q140" i="34"/>
  <c r="Q139" i="34"/>
  <c r="Q138" i="34"/>
  <c r="Q137" i="34"/>
  <c r="Q136" i="34"/>
  <c r="Q135" i="34"/>
  <c r="Q134" i="34"/>
  <c r="Q133" i="34"/>
  <c r="Q132" i="34"/>
  <c r="Q131" i="34"/>
  <c r="Q130" i="34"/>
  <c r="Q129" i="34"/>
  <c r="Q128" i="34"/>
  <c r="Q127" i="34"/>
  <c r="Q126" i="34"/>
  <c r="Q125" i="34"/>
  <c r="Q124" i="34"/>
  <c r="Q123" i="34"/>
  <c r="Q122" i="34"/>
  <c r="Q121" i="34"/>
  <c r="Q120" i="34"/>
  <c r="Q119" i="34"/>
  <c r="Q118" i="34"/>
  <c r="Q117" i="34"/>
  <c r="Q116" i="34"/>
  <c r="Q115" i="34"/>
  <c r="Q114" i="34"/>
  <c r="Q113" i="34"/>
  <c r="Q112" i="34"/>
  <c r="Q111" i="34"/>
  <c r="Q110" i="34"/>
  <c r="Q109" i="34"/>
  <c r="Q108" i="34"/>
  <c r="Q107" i="34"/>
  <c r="Q106" i="34"/>
  <c r="Q105" i="34"/>
  <c r="Q104" i="34"/>
  <c r="Q103" i="34"/>
  <c r="Q102" i="34"/>
  <c r="Q101" i="34"/>
  <c r="Q100" i="34"/>
  <c r="Q99" i="34"/>
  <c r="Q98" i="34"/>
  <c r="Q97" i="34"/>
  <c r="Q96" i="34"/>
  <c r="Q95" i="34"/>
  <c r="Q94" i="34"/>
  <c r="Q93" i="34"/>
  <c r="Q92" i="34"/>
  <c r="Q91" i="34"/>
  <c r="Q90" i="34"/>
  <c r="Q89" i="34"/>
  <c r="Q88" i="34"/>
  <c r="Q87" i="34"/>
  <c r="Q86" i="34"/>
  <c r="Q85" i="34"/>
  <c r="Q84" i="34"/>
  <c r="Q83" i="34"/>
  <c r="Q82" i="34"/>
  <c r="Q81" i="34"/>
  <c r="Q80" i="34"/>
  <c r="Q79" i="34"/>
  <c r="Q78" i="34"/>
  <c r="Q77" i="34"/>
  <c r="Q76" i="34"/>
  <c r="Q75" i="34"/>
  <c r="Q74" i="34"/>
  <c r="Q73" i="34"/>
  <c r="Q72" i="34"/>
  <c r="Q71" i="34"/>
  <c r="Q70" i="34"/>
  <c r="Q69" i="34"/>
  <c r="Q68" i="34"/>
  <c r="Q67" i="34"/>
  <c r="Q66" i="34"/>
  <c r="Q65" i="34"/>
  <c r="Q64" i="34"/>
  <c r="Q63" i="34"/>
  <c r="Q62" i="34"/>
  <c r="Q61" i="34"/>
  <c r="Q60" i="34"/>
  <c r="Q59" i="34"/>
  <c r="Q58" i="34"/>
  <c r="Q57" i="34"/>
  <c r="Q56" i="34"/>
  <c r="Q55" i="34"/>
  <c r="Q54" i="34"/>
  <c r="Q53" i="34"/>
  <c r="Q52" i="34"/>
  <c r="Q51" i="34"/>
  <c r="Q50" i="34"/>
  <c r="Q49" i="34"/>
  <c r="Q48" i="34"/>
  <c r="Q47" i="34"/>
  <c r="Q46" i="34"/>
  <c r="Q45" i="34"/>
  <c r="Q44" i="34"/>
  <c r="Q43" i="34"/>
  <c r="Q42" i="34"/>
  <c r="Q41" i="34"/>
  <c r="Q40" i="34"/>
  <c r="Q39" i="34"/>
  <c r="Q38" i="34"/>
  <c r="Q37" i="34"/>
  <c r="Q36" i="34"/>
  <c r="Q35" i="34"/>
  <c r="Q34" i="34"/>
  <c r="Q33" i="34"/>
  <c r="Q32" i="34"/>
  <c r="Q31" i="34"/>
  <c r="Q30" i="34"/>
  <c r="Q29" i="34"/>
  <c r="Q28" i="34"/>
  <c r="Q27" i="34"/>
  <c r="Q26" i="34"/>
  <c r="Q25" i="34"/>
  <c r="Q24" i="34"/>
  <c r="Q23" i="34"/>
  <c r="Q22" i="34"/>
  <c r="Q21" i="34"/>
  <c r="Q20" i="34"/>
  <c r="Q19" i="34"/>
  <c r="Q18" i="34"/>
  <c r="Q17" i="34"/>
  <c r="Q16" i="34"/>
  <c r="Q15" i="34"/>
  <c r="Q14" i="34"/>
  <c r="Q13" i="34"/>
  <c r="Q12" i="34"/>
  <c r="Q11" i="34"/>
  <c r="Q10" i="34"/>
  <c r="Q9" i="34"/>
  <c r="N242" i="34"/>
  <c r="N241" i="34"/>
  <c r="N240" i="34"/>
  <c r="N239" i="34"/>
  <c r="N238" i="34"/>
  <c r="N237" i="34"/>
  <c r="N236" i="34"/>
  <c r="N235" i="34"/>
  <c r="N234" i="34"/>
  <c r="N233" i="34"/>
  <c r="N232" i="34"/>
  <c r="N231" i="34"/>
  <c r="N230" i="34"/>
  <c r="N229" i="34"/>
  <c r="N228" i="34"/>
  <c r="N227" i="34"/>
  <c r="N226" i="34"/>
  <c r="N225" i="34"/>
  <c r="N224" i="34"/>
  <c r="N223" i="34"/>
  <c r="N222" i="34"/>
  <c r="N221" i="34"/>
  <c r="N220" i="34"/>
  <c r="N219" i="34"/>
  <c r="N218" i="34"/>
  <c r="N217" i="34"/>
  <c r="N216" i="34"/>
  <c r="N215" i="34"/>
  <c r="N214" i="34"/>
  <c r="N213" i="34"/>
  <c r="N212" i="34"/>
  <c r="N211" i="34"/>
  <c r="N210" i="34"/>
  <c r="N209" i="34"/>
  <c r="N208" i="34"/>
  <c r="N207" i="34"/>
  <c r="N206" i="34"/>
  <c r="N205" i="34"/>
  <c r="N204" i="34"/>
  <c r="N203" i="34"/>
  <c r="N202" i="34"/>
  <c r="N201" i="34"/>
  <c r="N200" i="34"/>
  <c r="N199" i="34"/>
  <c r="N198" i="34"/>
  <c r="N197" i="34"/>
  <c r="N196" i="34"/>
  <c r="N195" i="34"/>
  <c r="N194" i="34"/>
  <c r="N193" i="34"/>
  <c r="N192" i="34"/>
  <c r="N191" i="34"/>
  <c r="N190" i="34"/>
  <c r="N189" i="34"/>
  <c r="N188" i="34"/>
  <c r="N187" i="34"/>
  <c r="N186" i="34"/>
  <c r="N185" i="34"/>
  <c r="N184" i="34"/>
  <c r="N183" i="34"/>
  <c r="N182" i="34"/>
  <c r="N181" i="34"/>
  <c r="N180" i="34"/>
  <c r="N179" i="34"/>
  <c r="N178" i="34"/>
  <c r="N177" i="34"/>
  <c r="N176" i="34"/>
  <c r="N175" i="34"/>
  <c r="N174" i="34"/>
  <c r="N173" i="34"/>
  <c r="N172" i="34"/>
  <c r="N171" i="34"/>
  <c r="N170" i="34"/>
  <c r="N169" i="34"/>
  <c r="N168" i="34"/>
  <c r="N167" i="34"/>
  <c r="N166" i="34"/>
  <c r="N165" i="34"/>
  <c r="N164" i="34"/>
  <c r="N163" i="34"/>
  <c r="N162" i="34"/>
  <c r="N161" i="34"/>
  <c r="N160" i="34"/>
  <c r="N159" i="34"/>
  <c r="N158" i="34"/>
  <c r="N157" i="34"/>
  <c r="N156" i="34"/>
  <c r="N155" i="34"/>
  <c r="N154" i="34"/>
  <c r="N153" i="34"/>
  <c r="N152" i="34"/>
  <c r="N151" i="34"/>
  <c r="N150" i="34"/>
  <c r="N149" i="34"/>
  <c r="N148" i="34"/>
  <c r="N147" i="34"/>
  <c r="N146" i="34"/>
  <c r="N145" i="34"/>
  <c r="N144" i="34"/>
  <c r="N143" i="34"/>
  <c r="N142" i="34"/>
  <c r="N141" i="34"/>
  <c r="N140" i="34"/>
  <c r="N139" i="34"/>
  <c r="N138" i="34"/>
  <c r="N137" i="34"/>
  <c r="N136" i="34"/>
  <c r="N135" i="34"/>
  <c r="N134" i="34"/>
  <c r="N133" i="34"/>
  <c r="N132" i="34"/>
  <c r="N131" i="34"/>
  <c r="N130" i="34"/>
  <c r="N129" i="34"/>
  <c r="N128" i="34"/>
  <c r="N127" i="34"/>
  <c r="N126" i="34"/>
  <c r="N125" i="34"/>
  <c r="N124" i="34"/>
  <c r="N123" i="34"/>
  <c r="N122" i="34"/>
  <c r="N121" i="34"/>
  <c r="N120" i="34"/>
  <c r="N119" i="34"/>
  <c r="N118" i="34"/>
  <c r="N117" i="34"/>
  <c r="N116" i="34"/>
  <c r="N115" i="34"/>
  <c r="N114" i="34"/>
  <c r="N113" i="34"/>
  <c r="N112" i="34"/>
  <c r="N111" i="34"/>
  <c r="N110" i="34"/>
  <c r="N109" i="34"/>
  <c r="N108" i="34"/>
  <c r="N107" i="34"/>
  <c r="N106" i="34"/>
  <c r="N105" i="34"/>
  <c r="N104" i="34"/>
  <c r="N103" i="34"/>
  <c r="N102" i="34"/>
  <c r="N101" i="34"/>
  <c r="N100" i="34"/>
  <c r="N99" i="34"/>
  <c r="N98" i="34"/>
  <c r="N97" i="34"/>
  <c r="N96" i="34"/>
  <c r="N95" i="34"/>
  <c r="N94" i="34"/>
  <c r="N93" i="34"/>
  <c r="N92" i="34"/>
  <c r="N91" i="34"/>
  <c r="N90" i="34"/>
  <c r="N89" i="34"/>
  <c r="N88" i="34"/>
  <c r="N87" i="34"/>
  <c r="N86" i="34"/>
  <c r="N85" i="34"/>
  <c r="N84" i="34"/>
  <c r="N83" i="34"/>
  <c r="N82" i="34"/>
  <c r="N81" i="34"/>
  <c r="N80" i="34"/>
  <c r="N79" i="34"/>
  <c r="N78" i="34"/>
  <c r="N77" i="34"/>
  <c r="N76" i="34"/>
  <c r="N75" i="34"/>
  <c r="N74" i="34"/>
  <c r="N73" i="34"/>
  <c r="N72" i="34"/>
  <c r="N71" i="34"/>
  <c r="N70" i="34"/>
  <c r="N69" i="34"/>
  <c r="N68" i="34"/>
  <c r="N67" i="34"/>
  <c r="N66" i="34"/>
  <c r="N65" i="34"/>
  <c r="N64" i="34"/>
  <c r="N63" i="34"/>
  <c r="N62" i="34"/>
  <c r="N61" i="34"/>
  <c r="N60" i="34"/>
  <c r="N59" i="34"/>
  <c r="N58" i="34"/>
  <c r="N57" i="34"/>
  <c r="N56" i="34"/>
  <c r="N55" i="34"/>
  <c r="N54" i="34"/>
  <c r="N53" i="34"/>
  <c r="N52" i="34"/>
  <c r="N51" i="34"/>
  <c r="N50" i="34"/>
  <c r="N49" i="34"/>
  <c r="N48" i="34"/>
  <c r="N47" i="34"/>
  <c r="N46" i="34"/>
  <c r="N45" i="34"/>
  <c r="N44" i="34"/>
  <c r="N43" i="34"/>
  <c r="N42" i="34"/>
  <c r="N41" i="34"/>
  <c r="N40" i="34"/>
  <c r="N39" i="34"/>
  <c r="N38" i="34"/>
  <c r="N37" i="34"/>
  <c r="N36" i="34"/>
  <c r="N35" i="34"/>
  <c r="N34" i="34"/>
  <c r="N33" i="34"/>
  <c r="N32" i="34"/>
  <c r="N31" i="34"/>
  <c r="N30" i="34"/>
  <c r="N29" i="34"/>
  <c r="N28" i="34"/>
  <c r="N27" i="34"/>
  <c r="N26" i="34"/>
  <c r="N25" i="34"/>
  <c r="N24" i="34"/>
  <c r="N23" i="34"/>
  <c r="N22" i="34"/>
  <c r="N21" i="34"/>
  <c r="N20" i="34"/>
  <c r="N19" i="34"/>
  <c r="N18" i="34"/>
  <c r="N17" i="34"/>
  <c r="N16" i="34"/>
  <c r="N15" i="34"/>
  <c r="N14" i="34"/>
  <c r="N13" i="34"/>
  <c r="N12" i="34"/>
  <c r="N11" i="34"/>
  <c r="N10" i="34"/>
  <c r="N9" i="34"/>
  <c r="K242" i="34"/>
  <c r="K241" i="34"/>
  <c r="K240" i="34"/>
  <c r="K239" i="34"/>
  <c r="K238" i="34"/>
  <c r="K237" i="34"/>
  <c r="K236" i="34"/>
  <c r="K235" i="34"/>
  <c r="K234" i="34"/>
  <c r="K233" i="34"/>
  <c r="K232" i="34"/>
  <c r="K231" i="34"/>
  <c r="K230" i="34"/>
  <c r="K229" i="34"/>
  <c r="K228" i="34"/>
  <c r="K227" i="34"/>
  <c r="K226" i="34"/>
  <c r="K225" i="34"/>
  <c r="K224" i="34"/>
  <c r="K223" i="34"/>
  <c r="K222" i="34"/>
  <c r="K221" i="34"/>
  <c r="K220" i="34"/>
  <c r="K219" i="34"/>
  <c r="K218" i="34"/>
  <c r="K217" i="34"/>
  <c r="K216" i="34"/>
  <c r="K215" i="34"/>
  <c r="K214" i="34"/>
  <c r="K213" i="34"/>
  <c r="K212" i="34"/>
  <c r="K211" i="34"/>
  <c r="K210" i="34"/>
  <c r="K209" i="34"/>
  <c r="K208" i="34"/>
  <c r="K207" i="34"/>
  <c r="K206" i="34"/>
  <c r="K205" i="34"/>
  <c r="K204" i="34"/>
  <c r="K203" i="34"/>
  <c r="K202" i="34"/>
  <c r="K201" i="34"/>
  <c r="K200" i="34"/>
  <c r="K199" i="34"/>
  <c r="K198" i="34"/>
  <c r="K197" i="34"/>
  <c r="K196" i="34"/>
  <c r="K195" i="34"/>
  <c r="K194" i="34"/>
  <c r="K193" i="34"/>
  <c r="K192" i="34"/>
  <c r="K191" i="34"/>
  <c r="K190" i="34"/>
  <c r="K189" i="34"/>
  <c r="K188" i="34"/>
  <c r="K187" i="34"/>
  <c r="K186" i="34"/>
  <c r="K185" i="34"/>
  <c r="K184" i="34"/>
  <c r="K183" i="34"/>
  <c r="K182" i="34"/>
  <c r="K181" i="34"/>
  <c r="K180" i="34"/>
  <c r="K179" i="34"/>
  <c r="K178" i="34"/>
  <c r="K177" i="34"/>
  <c r="K176" i="34"/>
  <c r="K175" i="34"/>
  <c r="K174" i="34"/>
  <c r="K173" i="34"/>
  <c r="K172" i="34"/>
  <c r="K171" i="34"/>
  <c r="K170" i="34"/>
  <c r="K169" i="34"/>
  <c r="K168" i="34"/>
  <c r="K167" i="34"/>
  <c r="K166" i="34"/>
  <c r="K165" i="34"/>
  <c r="K164" i="34"/>
  <c r="K163" i="34"/>
  <c r="K162" i="34"/>
  <c r="K161" i="34"/>
  <c r="K160" i="34"/>
  <c r="K159" i="34"/>
  <c r="K158" i="34"/>
  <c r="K157" i="34"/>
  <c r="K156" i="34"/>
  <c r="K155" i="34"/>
  <c r="K154" i="34"/>
  <c r="K153" i="34"/>
  <c r="K152" i="34"/>
  <c r="K151" i="34"/>
  <c r="K150" i="34"/>
  <c r="K149" i="34"/>
  <c r="K148" i="34"/>
  <c r="K147" i="34"/>
  <c r="K146" i="34"/>
  <c r="K145" i="34"/>
  <c r="K144" i="34"/>
  <c r="K143" i="34"/>
  <c r="K142" i="34"/>
  <c r="K141" i="34"/>
  <c r="K140" i="34"/>
  <c r="K139" i="34"/>
  <c r="K138" i="34"/>
  <c r="K137" i="34"/>
  <c r="K136" i="34"/>
  <c r="K135" i="34"/>
  <c r="K134" i="34"/>
  <c r="K133" i="34"/>
  <c r="K132" i="34"/>
  <c r="K131" i="34"/>
  <c r="K130" i="34"/>
  <c r="K129" i="34"/>
  <c r="K128" i="34"/>
  <c r="K127" i="34"/>
  <c r="K126" i="34"/>
  <c r="K125" i="34"/>
  <c r="K124" i="34"/>
  <c r="K123" i="34"/>
  <c r="K122" i="34"/>
  <c r="K121" i="34"/>
  <c r="K120" i="34"/>
  <c r="K119" i="34"/>
  <c r="K118" i="34"/>
  <c r="K117" i="34"/>
  <c r="K116" i="34"/>
  <c r="K115" i="34"/>
  <c r="K114" i="34"/>
  <c r="K113" i="34"/>
  <c r="K112" i="34"/>
  <c r="K111" i="34"/>
  <c r="K110" i="34"/>
  <c r="K109" i="34"/>
  <c r="K108" i="34"/>
  <c r="K107" i="34"/>
  <c r="K106" i="34"/>
  <c r="K105" i="34"/>
  <c r="K104" i="34"/>
  <c r="K103" i="34"/>
  <c r="K102" i="34"/>
  <c r="K101" i="34"/>
  <c r="K100" i="34"/>
  <c r="K99" i="34"/>
  <c r="K98" i="34"/>
  <c r="K97" i="34"/>
  <c r="K96" i="34"/>
  <c r="K95" i="34"/>
  <c r="K94" i="34"/>
  <c r="K93" i="34"/>
  <c r="K92" i="34"/>
  <c r="K91" i="34"/>
  <c r="K90" i="34"/>
  <c r="K89" i="34"/>
  <c r="K88" i="34"/>
  <c r="K87" i="34"/>
  <c r="K86" i="34"/>
  <c r="K85" i="34"/>
  <c r="K84" i="34"/>
  <c r="K83" i="34"/>
  <c r="K82" i="34"/>
  <c r="K81" i="34"/>
  <c r="K80" i="34"/>
  <c r="K79" i="34"/>
  <c r="K78" i="34"/>
  <c r="K77" i="34"/>
  <c r="K76" i="34"/>
  <c r="K75" i="34"/>
  <c r="K74" i="34"/>
  <c r="K73" i="34"/>
  <c r="K72" i="34"/>
  <c r="K71" i="34"/>
  <c r="K70" i="34"/>
  <c r="K69" i="34"/>
  <c r="K68" i="34"/>
  <c r="K67" i="34"/>
  <c r="K66" i="34"/>
  <c r="K65" i="34"/>
  <c r="K64" i="34"/>
  <c r="K63" i="34"/>
  <c r="K62" i="34"/>
  <c r="K61" i="34"/>
  <c r="K60" i="34"/>
  <c r="K59" i="34"/>
  <c r="K58" i="34"/>
  <c r="K57" i="34"/>
  <c r="K56" i="34"/>
  <c r="K55" i="34"/>
  <c r="K54" i="34"/>
  <c r="K53" i="34"/>
  <c r="K52" i="34"/>
  <c r="K51" i="34"/>
  <c r="K50" i="34"/>
  <c r="K49" i="34"/>
  <c r="K48" i="34"/>
  <c r="K47" i="34"/>
  <c r="K46" i="34"/>
  <c r="K45" i="34"/>
  <c r="K44" i="34"/>
  <c r="K43" i="34"/>
  <c r="K42" i="34"/>
  <c r="K41" i="34"/>
  <c r="K40" i="34"/>
  <c r="K39" i="34"/>
  <c r="K38" i="34"/>
  <c r="K37" i="34"/>
  <c r="K36" i="34"/>
  <c r="K35" i="34"/>
  <c r="K34" i="34"/>
  <c r="K33" i="34"/>
  <c r="K32" i="34"/>
  <c r="K31" i="34"/>
  <c r="K30" i="34"/>
  <c r="K29" i="34"/>
  <c r="K28" i="34"/>
  <c r="K27" i="34"/>
  <c r="K26" i="34"/>
  <c r="K25" i="34"/>
  <c r="K24" i="34"/>
  <c r="K23" i="34"/>
  <c r="K22" i="34"/>
  <c r="K21" i="34"/>
  <c r="K20" i="34"/>
  <c r="K19" i="34"/>
  <c r="K18" i="34"/>
  <c r="K17" i="34"/>
  <c r="K16" i="34"/>
  <c r="K15" i="34"/>
  <c r="K14" i="34"/>
  <c r="K13" i="34"/>
  <c r="K12" i="34"/>
  <c r="K11" i="34"/>
  <c r="K10" i="34"/>
  <c r="K9" i="34"/>
  <c r="H242" i="34"/>
  <c r="H241" i="34"/>
  <c r="H240" i="34"/>
  <c r="H239" i="34"/>
  <c r="H238" i="34"/>
  <c r="H237" i="34"/>
  <c r="H236" i="34"/>
  <c r="H235" i="34"/>
  <c r="H234" i="34"/>
  <c r="H233" i="34"/>
  <c r="H232" i="34"/>
  <c r="H231" i="34"/>
  <c r="H230" i="34"/>
  <c r="H229" i="34"/>
  <c r="H228" i="34"/>
  <c r="H227" i="34"/>
  <c r="H226" i="34"/>
  <c r="H225" i="34"/>
  <c r="H224" i="34"/>
  <c r="H223" i="34"/>
  <c r="H222" i="34"/>
  <c r="H221" i="34"/>
  <c r="H220" i="34"/>
  <c r="H219" i="34"/>
  <c r="H218" i="34"/>
  <c r="H217" i="34"/>
  <c r="H216" i="34"/>
  <c r="H215" i="34"/>
  <c r="H214" i="34"/>
  <c r="H213" i="34"/>
  <c r="H212" i="34"/>
  <c r="H211" i="34"/>
  <c r="H210" i="34"/>
  <c r="H209" i="34"/>
  <c r="H208" i="34"/>
  <c r="H207" i="34"/>
  <c r="H206" i="34"/>
  <c r="H205" i="34"/>
  <c r="H204" i="34"/>
  <c r="H203" i="34"/>
  <c r="H202" i="34"/>
  <c r="H201" i="34"/>
  <c r="H200" i="34"/>
  <c r="H199" i="34"/>
  <c r="H198" i="34"/>
  <c r="H197" i="34"/>
  <c r="H196" i="34"/>
  <c r="H195" i="34"/>
  <c r="H194" i="34"/>
  <c r="H193" i="34"/>
  <c r="H192" i="34"/>
  <c r="H191" i="34"/>
  <c r="H190" i="34"/>
  <c r="H189" i="34"/>
  <c r="H188" i="34"/>
  <c r="H187" i="34"/>
  <c r="H186" i="34"/>
  <c r="H185" i="34"/>
  <c r="H184" i="34"/>
  <c r="H183" i="34"/>
  <c r="H182" i="34"/>
  <c r="H181" i="34"/>
  <c r="H180" i="34"/>
  <c r="H179" i="34"/>
  <c r="H178" i="34"/>
  <c r="H177" i="34"/>
  <c r="H176" i="34"/>
  <c r="H175" i="34"/>
  <c r="H174" i="34"/>
  <c r="H173" i="34"/>
  <c r="H172" i="34"/>
  <c r="H171" i="34"/>
  <c r="H170" i="34"/>
  <c r="H169" i="34"/>
  <c r="H168" i="34"/>
  <c r="H167" i="34"/>
  <c r="H166" i="34"/>
  <c r="H165" i="34"/>
  <c r="H164" i="34"/>
  <c r="H163" i="34"/>
  <c r="H162" i="34"/>
  <c r="H161" i="34"/>
  <c r="H160" i="34"/>
  <c r="H159" i="34"/>
  <c r="H158" i="34"/>
  <c r="H157" i="34"/>
  <c r="H156" i="34"/>
  <c r="H155" i="34"/>
  <c r="H154" i="34"/>
  <c r="H153" i="34"/>
  <c r="H152" i="34"/>
  <c r="H151" i="34"/>
  <c r="H150" i="34"/>
  <c r="H149" i="34"/>
  <c r="H148" i="34"/>
  <c r="H147" i="34"/>
  <c r="H146" i="34"/>
  <c r="H145" i="34"/>
  <c r="H144" i="34"/>
  <c r="H143" i="34"/>
  <c r="H142" i="34"/>
  <c r="H141" i="34"/>
  <c r="H140" i="34"/>
  <c r="H139" i="34"/>
  <c r="H138" i="34"/>
  <c r="H137" i="34"/>
  <c r="H136" i="34"/>
  <c r="H135" i="34"/>
  <c r="H134" i="34"/>
  <c r="H133" i="34"/>
  <c r="H132" i="34"/>
  <c r="H131" i="34"/>
  <c r="H130" i="34"/>
  <c r="H129" i="34"/>
  <c r="H128" i="34"/>
  <c r="H127" i="34"/>
  <c r="H126" i="34"/>
  <c r="H125" i="34"/>
  <c r="H124" i="34"/>
  <c r="H123" i="34"/>
  <c r="H122" i="34"/>
  <c r="H121" i="34"/>
  <c r="H120" i="34"/>
  <c r="H119" i="34"/>
  <c r="H118" i="34"/>
  <c r="H117" i="34"/>
  <c r="H116" i="34"/>
  <c r="H115" i="34"/>
  <c r="H114" i="34"/>
  <c r="H113" i="34"/>
  <c r="H112" i="34"/>
  <c r="H111" i="34"/>
  <c r="H110" i="34"/>
  <c r="H109" i="34"/>
  <c r="H108" i="34"/>
  <c r="H107" i="34"/>
  <c r="H106" i="34"/>
  <c r="H105" i="34"/>
  <c r="H104" i="34"/>
  <c r="H103" i="34"/>
  <c r="H102" i="34"/>
  <c r="H101" i="34"/>
  <c r="H100" i="34"/>
  <c r="H99" i="34"/>
  <c r="H98" i="34"/>
  <c r="H97" i="34"/>
  <c r="H96" i="34"/>
  <c r="H95" i="34"/>
  <c r="H94" i="34"/>
  <c r="H93" i="34"/>
  <c r="H92" i="34"/>
  <c r="H91" i="34"/>
  <c r="H90" i="34"/>
  <c r="H89" i="34"/>
  <c r="H88" i="34"/>
  <c r="H87" i="34"/>
  <c r="H86" i="34"/>
  <c r="H85" i="34"/>
  <c r="H84" i="34"/>
  <c r="H83" i="34"/>
  <c r="H82" i="34"/>
  <c r="H81" i="34"/>
  <c r="H80" i="34"/>
  <c r="H79" i="34"/>
  <c r="H78" i="34"/>
  <c r="H77" i="34"/>
  <c r="H76" i="34"/>
  <c r="H75" i="34"/>
  <c r="H74" i="34"/>
  <c r="H73" i="34"/>
  <c r="H72" i="34"/>
  <c r="H71" i="34"/>
  <c r="H70" i="34"/>
  <c r="H69" i="34"/>
  <c r="H68" i="34"/>
  <c r="H67" i="34"/>
  <c r="H66" i="34"/>
  <c r="H65" i="34"/>
  <c r="H64" i="34"/>
  <c r="H63" i="34"/>
  <c r="H62" i="34"/>
  <c r="H61" i="34"/>
  <c r="H60" i="34"/>
  <c r="H59" i="34"/>
  <c r="H58" i="34"/>
  <c r="H57" i="34"/>
  <c r="H56" i="34"/>
  <c r="H55" i="34"/>
  <c r="H54" i="34"/>
  <c r="H53" i="34"/>
  <c r="H52" i="34"/>
  <c r="H51" i="34"/>
  <c r="H50" i="34"/>
  <c r="H49" i="34"/>
  <c r="H48" i="34"/>
  <c r="H47" i="34"/>
  <c r="H46" i="34"/>
  <c r="H45" i="34"/>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E242" i="34"/>
  <c r="E241" i="34"/>
  <c r="E240" i="34"/>
  <c r="E239" i="34"/>
  <c r="E238" i="34"/>
  <c r="E237" i="34"/>
  <c r="E236" i="34"/>
  <c r="E235" i="34"/>
  <c r="E234" i="34"/>
  <c r="E233" i="34"/>
  <c r="E232" i="34"/>
  <c r="E231" i="34"/>
  <c r="E230" i="34"/>
  <c r="E229" i="34"/>
  <c r="E228" i="34"/>
  <c r="E227" i="34"/>
  <c r="E226" i="34"/>
  <c r="E225" i="34"/>
  <c r="E224" i="34"/>
  <c r="E223" i="34"/>
  <c r="E222" i="34"/>
  <c r="E221" i="34"/>
  <c r="E220" i="34"/>
  <c r="E219" i="34"/>
  <c r="E218" i="34"/>
  <c r="E217" i="34"/>
  <c r="E216" i="34"/>
  <c r="E215" i="34"/>
  <c r="E214" i="34"/>
  <c r="E213" i="34"/>
  <c r="E212" i="34"/>
  <c r="E211" i="34"/>
  <c r="E210" i="34"/>
  <c r="E209" i="34"/>
  <c r="E208" i="34"/>
  <c r="E207" i="34"/>
  <c r="E206" i="34"/>
  <c r="E205" i="34"/>
  <c r="E204" i="34"/>
  <c r="E203" i="34"/>
  <c r="E202" i="34"/>
  <c r="E201" i="34"/>
  <c r="E200" i="34"/>
  <c r="E199" i="34"/>
  <c r="E198" i="34"/>
  <c r="E197" i="34"/>
  <c r="E196" i="34"/>
  <c r="E195" i="34"/>
  <c r="E194" i="34"/>
  <c r="E193" i="34"/>
  <c r="E192" i="34"/>
  <c r="E191" i="34"/>
  <c r="E190" i="34"/>
  <c r="E189" i="34"/>
  <c r="E188" i="34"/>
  <c r="E187" i="34"/>
  <c r="E186" i="34"/>
  <c r="E185" i="34"/>
  <c r="E184" i="34"/>
  <c r="E183" i="34"/>
  <c r="E182" i="34"/>
  <c r="E181" i="34"/>
  <c r="E180" i="34"/>
  <c r="E179" i="34"/>
  <c r="E178" i="34"/>
  <c r="E177" i="34"/>
  <c r="E176" i="34"/>
  <c r="E175" i="34"/>
  <c r="E174" i="34"/>
  <c r="E173" i="34"/>
  <c r="E172" i="34"/>
  <c r="E171" i="34"/>
  <c r="E170" i="34"/>
  <c r="E169" i="34"/>
  <c r="E168" i="34"/>
  <c r="E167" i="34"/>
  <c r="E166" i="34"/>
  <c r="E165" i="34"/>
  <c r="E164" i="34"/>
  <c r="E163" i="34"/>
  <c r="E162" i="34"/>
  <c r="E161" i="34"/>
  <c r="E160" i="34"/>
  <c r="E159" i="34"/>
  <c r="E158" i="34"/>
  <c r="E157" i="34"/>
  <c r="E156" i="34"/>
  <c r="E155" i="34"/>
  <c r="E154" i="34"/>
  <c r="E153" i="34"/>
  <c r="E152" i="34"/>
  <c r="E151" i="34"/>
  <c r="E150" i="34"/>
  <c r="E149" i="34"/>
  <c r="E148" i="34"/>
  <c r="E147" i="34"/>
  <c r="E146" i="34"/>
  <c r="E145" i="34"/>
  <c r="E144" i="34"/>
  <c r="E143" i="34"/>
  <c r="E142" i="34"/>
  <c r="E141" i="34"/>
  <c r="E140" i="34"/>
  <c r="E139" i="34"/>
  <c r="E138" i="34"/>
  <c r="E137" i="34"/>
  <c r="E136" i="34"/>
  <c r="E135" i="34"/>
  <c r="E134" i="34"/>
  <c r="E133" i="34"/>
  <c r="E132" i="34"/>
  <c r="E131" i="34"/>
  <c r="E130" i="34"/>
  <c r="E129" i="34"/>
  <c r="E128" i="34"/>
  <c r="E127" i="34"/>
  <c r="E126" i="34"/>
  <c r="E125" i="34"/>
  <c r="E124" i="34"/>
  <c r="E123" i="34"/>
  <c r="E122" i="34"/>
  <c r="E121" i="34"/>
  <c r="E120" i="34"/>
  <c r="E119" i="34"/>
  <c r="E118" i="34"/>
  <c r="E117" i="34"/>
  <c r="E116" i="34"/>
  <c r="E115" i="34"/>
  <c r="E114" i="34"/>
  <c r="E113" i="34"/>
  <c r="E112" i="34"/>
  <c r="E111" i="34"/>
  <c r="E110" i="34"/>
  <c r="E109" i="34"/>
  <c r="E108" i="34"/>
  <c r="E107" i="34"/>
  <c r="E106" i="34"/>
  <c r="E105" i="34"/>
  <c r="E104" i="34"/>
  <c r="E103" i="34"/>
  <c r="E102" i="34"/>
  <c r="E101" i="34"/>
  <c r="E100" i="34"/>
  <c r="E99" i="34"/>
  <c r="E98" i="34"/>
  <c r="E97" i="34"/>
  <c r="E96" i="34"/>
  <c r="E95" i="34"/>
  <c r="E94" i="34"/>
  <c r="E93" i="34"/>
  <c r="E92" i="34"/>
  <c r="E91" i="34"/>
  <c r="E90" i="34"/>
  <c r="E89" i="34"/>
  <c r="E88" i="34"/>
  <c r="E87" i="34"/>
  <c r="E86" i="34"/>
  <c r="E85" i="34"/>
  <c r="E84" i="34"/>
  <c r="E83" i="34"/>
  <c r="E82" i="34"/>
  <c r="E81" i="34"/>
  <c r="E80" i="34"/>
  <c r="E79" i="34"/>
  <c r="E78" i="34"/>
  <c r="E77" i="34"/>
  <c r="E76" i="34"/>
  <c r="E75" i="34"/>
  <c r="E74" i="34"/>
  <c r="E73" i="34"/>
  <c r="E72" i="34"/>
  <c r="E71" i="34"/>
  <c r="E70" i="34"/>
  <c r="E69" i="34"/>
  <c r="E68" i="34"/>
  <c r="E67" i="34"/>
  <c r="E66" i="34"/>
  <c r="E65" i="34"/>
  <c r="E64" i="34"/>
  <c r="E63" i="34"/>
  <c r="E62" i="34"/>
  <c r="E61" i="34"/>
  <c r="E60" i="34"/>
  <c r="E59" i="34"/>
  <c r="E58" i="34"/>
  <c r="E57" i="34"/>
  <c r="E56" i="34"/>
  <c r="E55" i="34"/>
  <c r="E54" i="34"/>
  <c r="E53" i="34"/>
  <c r="E52" i="34"/>
  <c r="E51" i="34"/>
  <c r="E50" i="34"/>
  <c r="E49" i="34"/>
  <c r="E48" i="34"/>
  <c r="E47" i="34"/>
  <c r="E46" i="34"/>
  <c r="E45" i="34"/>
  <c r="E44" i="34"/>
  <c r="E43" i="34"/>
  <c r="E42" i="34"/>
  <c r="E41" i="34"/>
  <c r="E40" i="34"/>
  <c r="E39" i="34"/>
  <c r="E38" i="34"/>
  <c r="E37" i="34"/>
  <c r="E36" i="34"/>
  <c r="E35" i="34"/>
  <c r="E34" i="34"/>
  <c r="E33" i="34"/>
  <c r="E32" i="34"/>
  <c r="E31" i="34"/>
  <c r="E30" i="34"/>
  <c r="E29" i="34"/>
  <c r="E28" i="34"/>
  <c r="E27" i="34"/>
  <c r="E26" i="34"/>
  <c r="E25" i="34"/>
  <c r="E24" i="34"/>
  <c r="E23" i="34"/>
  <c r="E22" i="34"/>
  <c r="E21" i="34"/>
  <c r="E20" i="34"/>
  <c r="E19" i="34"/>
  <c r="E18" i="34"/>
  <c r="E17" i="34"/>
  <c r="E16" i="34"/>
  <c r="E15" i="34"/>
  <c r="E14" i="34"/>
  <c r="E13" i="34"/>
  <c r="E12" i="34"/>
  <c r="E11" i="34"/>
  <c r="E10" i="34"/>
  <c r="E9" i="34"/>
  <c r="AC172" i="35"/>
  <c r="AC171" i="35"/>
  <c r="AC170" i="35"/>
  <c r="AC169" i="35"/>
  <c r="AC168" i="35"/>
  <c r="AC167" i="35"/>
  <c r="AC166" i="35"/>
  <c r="AC165" i="35"/>
  <c r="AC164" i="35"/>
  <c r="AB172" i="35"/>
  <c r="AB171" i="35"/>
  <c r="AB170" i="35"/>
  <c r="AB169" i="35"/>
  <c r="AB168" i="35"/>
  <c r="AB167" i="35"/>
  <c r="AB166" i="35"/>
  <c r="AB165" i="35"/>
  <c r="AB164" i="35"/>
  <c r="AA172" i="35"/>
  <c r="AA171" i="35"/>
  <c r="AA170" i="35"/>
  <c r="AA169" i="35"/>
  <c r="AA168" i="35"/>
  <c r="AA167" i="35"/>
  <c r="AA166" i="35"/>
  <c r="AA165" i="35"/>
  <c r="AA164" i="35"/>
  <c r="Z172" i="35"/>
  <c r="Z171" i="35"/>
  <c r="Z170" i="35"/>
  <c r="Z169" i="35"/>
  <c r="Z168" i="35"/>
  <c r="Z167" i="35"/>
  <c r="Z166" i="35"/>
  <c r="Z165" i="35"/>
  <c r="Z164" i="35"/>
  <c r="Y172" i="35"/>
  <c r="Y171" i="35"/>
  <c r="Y170" i="35"/>
  <c r="Y169" i="35"/>
  <c r="Y168" i="35"/>
  <c r="Y167" i="35"/>
  <c r="Y166" i="35"/>
  <c r="Y165" i="35"/>
  <c r="Y164" i="35"/>
  <c r="X172" i="35"/>
  <c r="X171" i="35"/>
  <c r="X170" i="35"/>
  <c r="X169" i="35"/>
  <c r="X168" i="35"/>
  <c r="X167" i="35"/>
  <c r="X166" i="35"/>
  <c r="X165" i="35"/>
  <c r="X164" i="35"/>
  <c r="U172" i="35"/>
  <c r="U171" i="35"/>
  <c r="U170" i="35"/>
  <c r="U169" i="35"/>
  <c r="U168" i="35"/>
  <c r="U167" i="35"/>
  <c r="U166" i="35"/>
  <c r="U165" i="35"/>
  <c r="U164" i="35"/>
  <c r="AC161" i="35"/>
  <c r="AC160" i="35"/>
  <c r="AC159" i="35"/>
  <c r="AC158" i="35"/>
  <c r="AC157" i="35"/>
  <c r="AC156" i="35"/>
  <c r="AC155" i="35"/>
  <c r="AC154" i="35"/>
  <c r="AC153" i="35"/>
  <c r="AC152" i="35"/>
  <c r="AC151" i="35"/>
  <c r="AC150" i="35"/>
  <c r="AC149" i="35"/>
  <c r="AC148" i="35"/>
  <c r="AC147" i="35"/>
  <c r="AC146" i="35"/>
  <c r="AC145" i="35"/>
  <c r="AC144" i="35"/>
  <c r="AC143" i="35"/>
  <c r="AC142" i="35"/>
  <c r="AC141" i="35"/>
  <c r="AC140" i="35"/>
  <c r="AC139" i="35"/>
  <c r="AC138" i="35"/>
  <c r="AC137" i="35"/>
  <c r="AC136" i="35"/>
  <c r="AC135" i="35"/>
  <c r="AC134" i="35"/>
  <c r="AC133" i="35"/>
  <c r="AC132" i="35"/>
  <c r="AC131" i="35"/>
  <c r="AC130" i="35"/>
  <c r="AC129" i="35"/>
  <c r="AC128" i="35"/>
  <c r="AC127" i="35"/>
  <c r="AC126" i="35"/>
  <c r="AC125" i="35"/>
  <c r="AC124" i="35"/>
  <c r="AC123" i="35"/>
  <c r="AC122" i="35"/>
  <c r="AC121" i="35"/>
  <c r="AC120" i="35"/>
  <c r="AC119" i="35"/>
  <c r="AC118" i="35"/>
  <c r="AC117" i="35"/>
  <c r="AC116" i="35"/>
  <c r="AC115" i="35"/>
  <c r="AC114" i="35"/>
  <c r="AC113" i="35"/>
  <c r="AC112" i="35"/>
  <c r="AC111" i="35"/>
  <c r="AC110" i="35"/>
  <c r="AC109" i="35"/>
  <c r="AC108" i="35"/>
  <c r="AC107" i="35"/>
  <c r="AC106" i="35"/>
  <c r="AC105" i="35"/>
  <c r="AC104" i="35"/>
  <c r="AC103" i="35"/>
  <c r="AC102" i="35"/>
  <c r="AC101" i="35"/>
  <c r="AC100" i="35"/>
  <c r="AC99" i="35"/>
  <c r="AC98" i="35"/>
  <c r="AC97" i="35"/>
  <c r="AC96" i="35"/>
  <c r="AC95" i="35"/>
  <c r="AC94" i="35"/>
  <c r="AC93" i="35"/>
  <c r="AC92" i="35"/>
  <c r="AC91" i="35"/>
  <c r="AC90" i="35"/>
  <c r="AC89" i="35"/>
  <c r="AC88" i="35"/>
  <c r="AC87" i="35"/>
  <c r="AC86" i="35"/>
  <c r="AC85" i="35"/>
  <c r="AC84" i="35"/>
  <c r="AC83" i="35"/>
  <c r="AC82" i="35"/>
  <c r="AC81" i="35"/>
  <c r="AC80" i="35"/>
  <c r="AC79" i="35"/>
  <c r="AC78" i="35"/>
  <c r="AC77" i="35"/>
  <c r="AC76" i="35"/>
  <c r="AC75" i="35"/>
  <c r="AC74" i="35"/>
  <c r="AC73" i="35"/>
  <c r="AC72" i="35"/>
  <c r="AC71" i="35"/>
  <c r="AC70" i="35"/>
  <c r="AC69" i="35"/>
  <c r="AC68" i="35"/>
  <c r="AC67" i="35"/>
  <c r="AC66" i="35"/>
  <c r="AC65" i="35"/>
  <c r="AC64" i="35"/>
  <c r="AC63" i="35"/>
  <c r="AC62" i="35"/>
  <c r="AC61" i="35"/>
  <c r="AC60" i="35"/>
  <c r="AC59" i="35"/>
  <c r="AC58" i="35"/>
  <c r="AC57" i="35"/>
  <c r="AC56" i="35"/>
  <c r="AC55" i="35"/>
  <c r="AC54" i="35"/>
  <c r="AC53" i="35"/>
  <c r="AC52" i="35"/>
  <c r="AC51" i="35"/>
  <c r="AC50" i="35"/>
  <c r="AC49" i="35"/>
  <c r="AC48" i="35"/>
  <c r="AC47" i="35"/>
  <c r="AC46" i="35"/>
  <c r="AC45" i="35"/>
  <c r="AC44" i="35"/>
  <c r="AC43" i="35"/>
  <c r="AC42" i="35"/>
  <c r="AC41" i="35"/>
  <c r="AC40" i="35"/>
  <c r="AC39" i="35"/>
  <c r="AC38" i="35"/>
  <c r="AC37" i="35"/>
  <c r="AC36" i="35"/>
  <c r="AC35" i="35"/>
  <c r="AC34" i="35"/>
  <c r="AC33" i="35"/>
  <c r="AC32" i="35"/>
  <c r="AC31" i="35"/>
  <c r="AC30" i="35"/>
  <c r="AC29" i="35"/>
  <c r="AC28" i="35"/>
  <c r="AC27" i="35"/>
  <c r="AC26" i="35"/>
  <c r="AC25" i="35"/>
  <c r="AC24" i="35"/>
  <c r="AC23" i="35"/>
  <c r="AC22" i="35"/>
  <c r="AC21" i="35"/>
  <c r="AC20" i="35"/>
  <c r="AC19" i="35"/>
  <c r="AC18" i="35"/>
  <c r="AC17" i="35"/>
  <c r="AC16" i="35"/>
  <c r="AC15" i="35"/>
  <c r="AC14" i="35"/>
  <c r="AC13" i="35"/>
  <c r="AC12" i="35"/>
  <c r="AC11" i="35"/>
  <c r="AC10" i="35"/>
  <c r="AB161" i="35"/>
  <c r="AB160" i="35"/>
  <c r="AB159" i="35"/>
  <c r="AB158" i="35"/>
  <c r="AB157" i="35"/>
  <c r="AB156" i="35"/>
  <c r="AB155" i="35"/>
  <c r="AB154" i="35"/>
  <c r="AB153" i="35"/>
  <c r="AB152" i="35"/>
  <c r="AB151" i="35"/>
  <c r="AB150" i="35"/>
  <c r="AB149" i="35"/>
  <c r="AB148" i="35"/>
  <c r="AB147" i="35"/>
  <c r="AB146" i="35"/>
  <c r="AB145" i="35"/>
  <c r="AB144" i="35"/>
  <c r="AB143" i="35"/>
  <c r="AB142" i="35"/>
  <c r="AB141" i="35"/>
  <c r="AB140" i="35"/>
  <c r="AB139" i="35"/>
  <c r="AB138" i="35"/>
  <c r="AB137" i="35"/>
  <c r="AB136" i="35"/>
  <c r="AB135" i="35"/>
  <c r="AB134" i="35"/>
  <c r="AB133" i="35"/>
  <c r="AB132" i="35"/>
  <c r="AB131" i="35"/>
  <c r="AB130" i="35"/>
  <c r="AB129" i="35"/>
  <c r="AB128" i="35"/>
  <c r="AB127" i="35"/>
  <c r="AB126" i="35"/>
  <c r="AB125" i="35"/>
  <c r="AB124" i="35"/>
  <c r="AB123" i="35"/>
  <c r="AB122" i="35"/>
  <c r="AB121" i="35"/>
  <c r="AB120" i="35"/>
  <c r="AB119" i="35"/>
  <c r="AB118" i="35"/>
  <c r="AB117" i="35"/>
  <c r="AB116" i="35"/>
  <c r="AB115" i="35"/>
  <c r="AB114" i="35"/>
  <c r="AB113" i="35"/>
  <c r="AB112" i="35"/>
  <c r="AB111" i="35"/>
  <c r="AB110" i="35"/>
  <c r="AB109" i="35"/>
  <c r="AB108" i="35"/>
  <c r="AB107" i="35"/>
  <c r="AB106" i="35"/>
  <c r="AB105" i="35"/>
  <c r="AB104" i="35"/>
  <c r="AB103" i="35"/>
  <c r="AB102" i="35"/>
  <c r="AB101" i="35"/>
  <c r="AB100" i="35"/>
  <c r="AB99" i="35"/>
  <c r="AB98" i="35"/>
  <c r="AB97" i="35"/>
  <c r="AB96" i="35"/>
  <c r="AB95" i="35"/>
  <c r="AB94" i="35"/>
  <c r="AB93" i="35"/>
  <c r="AB92" i="35"/>
  <c r="AB91" i="35"/>
  <c r="AB90" i="35"/>
  <c r="AB89" i="35"/>
  <c r="AB88" i="35"/>
  <c r="AB87" i="35"/>
  <c r="AB86" i="35"/>
  <c r="AB85" i="35"/>
  <c r="AB84" i="35"/>
  <c r="AB83" i="35"/>
  <c r="AB82" i="35"/>
  <c r="AB81" i="35"/>
  <c r="AB80" i="35"/>
  <c r="AB79" i="35"/>
  <c r="AB78" i="35"/>
  <c r="AB77" i="35"/>
  <c r="AB76" i="35"/>
  <c r="AB75" i="35"/>
  <c r="AB74" i="35"/>
  <c r="AB73" i="35"/>
  <c r="AB72" i="35"/>
  <c r="AB71" i="35"/>
  <c r="AB70" i="35"/>
  <c r="AB69" i="35"/>
  <c r="AB68" i="35"/>
  <c r="AB67" i="35"/>
  <c r="AB66" i="35"/>
  <c r="AB65" i="35"/>
  <c r="AB64" i="35"/>
  <c r="AB63" i="35"/>
  <c r="AB62" i="35"/>
  <c r="AB61" i="35"/>
  <c r="AB60" i="35"/>
  <c r="AB59" i="35"/>
  <c r="AB58" i="35"/>
  <c r="AB57" i="35"/>
  <c r="AB56" i="35"/>
  <c r="AB55" i="35"/>
  <c r="AB54" i="35"/>
  <c r="AB53" i="35"/>
  <c r="AB52" i="35"/>
  <c r="AB51" i="35"/>
  <c r="AB50" i="35"/>
  <c r="AB49" i="35"/>
  <c r="AB48" i="35"/>
  <c r="AB47" i="35"/>
  <c r="AB46" i="35"/>
  <c r="AB45" i="35"/>
  <c r="AB44" i="35"/>
  <c r="AB43" i="35"/>
  <c r="AB42" i="35"/>
  <c r="AB41" i="35"/>
  <c r="AB40" i="35"/>
  <c r="AB39" i="35"/>
  <c r="AB38" i="35"/>
  <c r="AB37" i="35"/>
  <c r="AB36" i="35"/>
  <c r="AB35" i="35"/>
  <c r="AB34" i="35"/>
  <c r="AB33" i="35"/>
  <c r="AB32" i="35"/>
  <c r="AB31" i="35"/>
  <c r="AB30" i="35"/>
  <c r="AB29" i="35"/>
  <c r="AB28" i="35"/>
  <c r="AB27" i="35"/>
  <c r="AB26" i="35"/>
  <c r="AB25" i="35"/>
  <c r="AB24" i="35"/>
  <c r="AB23" i="35"/>
  <c r="AB22" i="35"/>
  <c r="AB21" i="35"/>
  <c r="AB20" i="35"/>
  <c r="AB19" i="35"/>
  <c r="AB18" i="35"/>
  <c r="AB17" i="35"/>
  <c r="AB16" i="35"/>
  <c r="AB15" i="35"/>
  <c r="AB14" i="35"/>
  <c r="AB13" i="35"/>
  <c r="AB12" i="35"/>
  <c r="AB11" i="35"/>
  <c r="AB10" i="35"/>
  <c r="AA161" i="35"/>
  <c r="AA160" i="35"/>
  <c r="AA159" i="35"/>
  <c r="AA158" i="35"/>
  <c r="AA157" i="35"/>
  <c r="AA156" i="35"/>
  <c r="AA155" i="35"/>
  <c r="AA154" i="35"/>
  <c r="AA153" i="35"/>
  <c r="AA152" i="35"/>
  <c r="AA151" i="35"/>
  <c r="AA150" i="35"/>
  <c r="AA149" i="35"/>
  <c r="AA148" i="35"/>
  <c r="AA147" i="35"/>
  <c r="AA146" i="35"/>
  <c r="AA145" i="35"/>
  <c r="AA144" i="35"/>
  <c r="AA143" i="35"/>
  <c r="AA142" i="35"/>
  <c r="AA141" i="35"/>
  <c r="AA140" i="35"/>
  <c r="AA139" i="35"/>
  <c r="AA138" i="35"/>
  <c r="AA137" i="35"/>
  <c r="AA136" i="35"/>
  <c r="AA135" i="35"/>
  <c r="AA134" i="35"/>
  <c r="AA133" i="35"/>
  <c r="AA132" i="35"/>
  <c r="AA131" i="35"/>
  <c r="AA130" i="35"/>
  <c r="AA129" i="35"/>
  <c r="AA128" i="35"/>
  <c r="AA127" i="35"/>
  <c r="AA126" i="35"/>
  <c r="AA125" i="35"/>
  <c r="AA124" i="35"/>
  <c r="AA123" i="35"/>
  <c r="AA122" i="35"/>
  <c r="AA121" i="35"/>
  <c r="AA120" i="35"/>
  <c r="AA119" i="35"/>
  <c r="AA118" i="35"/>
  <c r="AA117" i="35"/>
  <c r="AA116" i="35"/>
  <c r="AA115" i="35"/>
  <c r="AA114" i="35"/>
  <c r="AA113" i="35"/>
  <c r="AA112" i="35"/>
  <c r="AA111" i="35"/>
  <c r="AA110" i="35"/>
  <c r="AA109" i="35"/>
  <c r="AA108" i="35"/>
  <c r="AA107" i="35"/>
  <c r="AA106" i="35"/>
  <c r="AA105" i="35"/>
  <c r="AA104" i="35"/>
  <c r="AA103" i="35"/>
  <c r="AA102" i="35"/>
  <c r="AA101" i="35"/>
  <c r="AA100" i="35"/>
  <c r="AA99" i="35"/>
  <c r="AA98" i="35"/>
  <c r="AA97" i="35"/>
  <c r="AA96" i="35"/>
  <c r="AA95" i="35"/>
  <c r="AA94" i="35"/>
  <c r="AA93" i="35"/>
  <c r="AA92" i="35"/>
  <c r="AA91" i="35"/>
  <c r="AA90" i="35"/>
  <c r="AA89" i="35"/>
  <c r="AA88" i="35"/>
  <c r="AA87" i="35"/>
  <c r="AA86" i="35"/>
  <c r="AA85" i="35"/>
  <c r="AA84" i="35"/>
  <c r="AA83" i="35"/>
  <c r="AA82" i="35"/>
  <c r="AA81" i="35"/>
  <c r="AA80" i="35"/>
  <c r="AA79" i="35"/>
  <c r="AA78" i="35"/>
  <c r="AA77" i="35"/>
  <c r="AA76" i="35"/>
  <c r="AA75" i="35"/>
  <c r="AA74" i="35"/>
  <c r="AA73" i="35"/>
  <c r="AA72" i="35"/>
  <c r="AA71" i="35"/>
  <c r="AA70" i="35"/>
  <c r="AA69" i="35"/>
  <c r="AA68" i="35"/>
  <c r="AA67" i="35"/>
  <c r="AA66" i="35"/>
  <c r="AA65" i="35"/>
  <c r="AA64" i="35"/>
  <c r="AA63" i="35"/>
  <c r="AA62" i="35"/>
  <c r="AA61" i="35"/>
  <c r="AA60" i="35"/>
  <c r="AA59" i="35"/>
  <c r="AA58" i="35"/>
  <c r="AA57" i="35"/>
  <c r="AA56" i="35"/>
  <c r="AA55" i="35"/>
  <c r="AA54" i="35"/>
  <c r="AA53" i="35"/>
  <c r="AA52" i="35"/>
  <c r="AA51" i="35"/>
  <c r="AA50" i="35"/>
  <c r="AA49" i="35"/>
  <c r="AA48" i="35"/>
  <c r="AA47" i="35"/>
  <c r="AA46" i="35"/>
  <c r="AA45" i="35"/>
  <c r="AA44" i="35"/>
  <c r="AA43" i="35"/>
  <c r="AA42" i="35"/>
  <c r="AA41" i="35"/>
  <c r="AA40" i="35"/>
  <c r="AA39" i="35"/>
  <c r="AA38" i="35"/>
  <c r="AA37" i="35"/>
  <c r="AA36" i="35"/>
  <c r="AA35" i="35"/>
  <c r="AA34" i="35"/>
  <c r="AA33" i="35"/>
  <c r="AA32" i="35"/>
  <c r="AA31" i="35"/>
  <c r="AA30" i="35"/>
  <c r="AA29" i="35"/>
  <c r="AA28" i="35"/>
  <c r="AA27" i="35"/>
  <c r="AA26" i="35"/>
  <c r="AA25" i="35"/>
  <c r="AA24" i="35"/>
  <c r="AA23" i="35"/>
  <c r="AA22" i="35"/>
  <c r="AA21" i="35"/>
  <c r="AA20" i="35"/>
  <c r="AA19" i="35"/>
  <c r="AA18" i="35"/>
  <c r="AA17" i="35"/>
  <c r="AA16" i="35"/>
  <c r="AA15" i="35"/>
  <c r="AA14" i="35"/>
  <c r="AA13" i="35"/>
  <c r="AA12" i="35"/>
  <c r="AA11" i="35"/>
  <c r="AA10" i="35"/>
  <c r="Z161" i="35"/>
  <c r="Z160" i="35"/>
  <c r="Z159" i="35"/>
  <c r="Z158" i="35"/>
  <c r="Z157" i="35"/>
  <c r="Z156" i="35"/>
  <c r="Z155" i="35"/>
  <c r="Z154" i="35"/>
  <c r="Z153" i="35"/>
  <c r="Z152" i="35"/>
  <c r="Z151" i="35"/>
  <c r="Z150" i="35"/>
  <c r="Z149" i="35"/>
  <c r="Z148" i="35"/>
  <c r="Z147" i="35"/>
  <c r="Z146" i="35"/>
  <c r="Z145" i="35"/>
  <c r="Z144" i="35"/>
  <c r="Z143" i="35"/>
  <c r="Z142" i="35"/>
  <c r="Z141" i="35"/>
  <c r="Z140" i="35"/>
  <c r="Z139" i="35"/>
  <c r="Z138" i="35"/>
  <c r="Z137" i="35"/>
  <c r="Z136" i="35"/>
  <c r="Z135" i="35"/>
  <c r="Z134" i="35"/>
  <c r="Z133" i="35"/>
  <c r="Z132" i="35"/>
  <c r="Z131" i="35"/>
  <c r="Z130" i="35"/>
  <c r="Z129" i="35"/>
  <c r="Z128" i="35"/>
  <c r="Z127" i="35"/>
  <c r="Z126" i="35"/>
  <c r="Z125" i="35"/>
  <c r="Z124" i="35"/>
  <c r="Z123" i="35"/>
  <c r="Z122" i="35"/>
  <c r="Z121" i="35"/>
  <c r="Z120" i="35"/>
  <c r="Z119" i="35"/>
  <c r="Z118" i="35"/>
  <c r="Z117" i="35"/>
  <c r="Z116" i="35"/>
  <c r="Z115" i="35"/>
  <c r="Z114" i="35"/>
  <c r="Z113" i="35"/>
  <c r="Z112" i="35"/>
  <c r="Z111" i="35"/>
  <c r="Z110" i="35"/>
  <c r="Z109" i="35"/>
  <c r="Z108" i="35"/>
  <c r="Z107" i="35"/>
  <c r="Z106" i="35"/>
  <c r="Z105" i="35"/>
  <c r="Z104" i="35"/>
  <c r="Z103" i="35"/>
  <c r="Z102" i="35"/>
  <c r="Z101" i="35"/>
  <c r="Z100" i="35"/>
  <c r="Z99" i="35"/>
  <c r="Z98" i="35"/>
  <c r="Z97" i="35"/>
  <c r="Z96" i="35"/>
  <c r="Z95" i="35"/>
  <c r="Z94" i="35"/>
  <c r="Z93" i="35"/>
  <c r="Z92" i="35"/>
  <c r="Z91" i="35"/>
  <c r="Z90" i="35"/>
  <c r="Z89" i="35"/>
  <c r="Z88" i="35"/>
  <c r="Z87" i="35"/>
  <c r="Z86" i="35"/>
  <c r="Z85" i="35"/>
  <c r="Z84" i="35"/>
  <c r="Z83" i="35"/>
  <c r="Z82" i="35"/>
  <c r="Z81" i="35"/>
  <c r="Z80" i="35"/>
  <c r="Z79" i="35"/>
  <c r="Z78" i="35"/>
  <c r="Z77" i="35"/>
  <c r="Z76" i="35"/>
  <c r="Z75" i="35"/>
  <c r="Z74" i="35"/>
  <c r="Z73" i="35"/>
  <c r="Z72" i="35"/>
  <c r="Z71" i="35"/>
  <c r="Z70" i="35"/>
  <c r="Z69" i="35"/>
  <c r="Z68" i="35"/>
  <c r="Z67" i="35"/>
  <c r="Z66" i="35"/>
  <c r="Z65" i="35"/>
  <c r="Z64" i="35"/>
  <c r="Z63" i="35"/>
  <c r="Z62" i="35"/>
  <c r="Z61" i="35"/>
  <c r="Z60" i="35"/>
  <c r="Z59" i="35"/>
  <c r="Z58" i="35"/>
  <c r="Z57" i="35"/>
  <c r="Z56" i="35"/>
  <c r="Z55" i="35"/>
  <c r="Z54" i="35"/>
  <c r="Z53" i="35"/>
  <c r="Z52" i="35"/>
  <c r="Z51" i="35"/>
  <c r="Z50" i="35"/>
  <c r="Z49" i="35"/>
  <c r="Z48" i="35"/>
  <c r="Z47" i="35"/>
  <c r="Z46" i="35"/>
  <c r="Z45" i="35"/>
  <c r="Z44" i="35"/>
  <c r="Z43" i="35"/>
  <c r="Z42" i="35"/>
  <c r="Z41" i="35"/>
  <c r="Z40" i="35"/>
  <c r="Z39" i="35"/>
  <c r="Z38" i="35"/>
  <c r="Z37" i="35"/>
  <c r="Z36" i="35"/>
  <c r="Z35" i="35"/>
  <c r="Z34" i="35"/>
  <c r="Z33" i="35"/>
  <c r="Z32" i="35"/>
  <c r="Z31" i="35"/>
  <c r="Z30" i="35"/>
  <c r="Z29" i="35"/>
  <c r="Z28" i="35"/>
  <c r="Z27" i="35"/>
  <c r="Z26" i="35"/>
  <c r="Z25" i="35"/>
  <c r="Z24" i="35"/>
  <c r="Z23" i="35"/>
  <c r="Z22" i="35"/>
  <c r="Z21" i="35"/>
  <c r="Z20" i="35"/>
  <c r="Z19" i="35"/>
  <c r="Z18" i="35"/>
  <c r="Z17" i="35"/>
  <c r="Z16" i="35"/>
  <c r="Z15" i="35"/>
  <c r="Z14" i="35"/>
  <c r="Z13" i="35"/>
  <c r="Z12" i="35"/>
  <c r="Z11" i="35"/>
  <c r="Z10" i="35"/>
  <c r="Y161" i="35"/>
  <c r="Y160" i="35"/>
  <c r="Y159" i="35"/>
  <c r="Y158" i="35"/>
  <c r="Y157" i="35"/>
  <c r="Y156" i="35"/>
  <c r="Y155" i="35"/>
  <c r="Y154" i="35"/>
  <c r="Y153" i="35"/>
  <c r="Y152" i="35"/>
  <c r="Y151" i="35"/>
  <c r="Y150" i="35"/>
  <c r="Y149" i="35"/>
  <c r="Y148" i="35"/>
  <c r="Y147" i="35"/>
  <c r="Y146" i="35"/>
  <c r="Y145" i="35"/>
  <c r="Y144" i="35"/>
  <c r="Y143" i="35"/>
  <c r="Y142" i="35"/>
  <c r="Y141" i="35"/>
  <c r="Y140" i="35"/>
  <c r="Y139" i="35"/>
  <c r="Y138" i="35"/>
  <c r="Y137" i="35"/>
  <c r="Y136" i="35"/>
  <c r="Y135" i="35"/>
  <c r="Y134" i="35"/>
  <c r="Y133" i="35"/>
  <c r="Y132" i="35"/>
  <c r="Y131" i="35"/>
  <c r="Y130" i="35"/>
  <c r="Y129" i="35"/>
  <c r="Y128" i="35"/>
  <c r="Y127" i="35"/>
  <c r="Y126" i="35"/>
  <c r="Y125" i="35"/>
  <c r="Y124" i="35"/>
  <c r="Y123" i="35"/>
  <c r="Y122" i="35"/>
  <c r="Y121" i="35"/>
  <c r="Y120" i="35"/>
  <c r="Y119" i="35"/>
  <c r="Y118" i="35"/>
  <c r="Y117" i="35"/>
  <c r="Y116" i="35"/>
  <c r="Y115" i="35"/>
  <c r="Y114" i="35"/>
  <c r="Y113" i="35"/>
  <c r="Y112" i="35"/>
  <c r="Y111" i="35"/>
  <c r="Y110" i="35"/>
  <c r="Y109" i="35"/>
  <c r="Y108" i="35"/>
  <c r="Y107" i="35"/>
  <c r="Y106" i="35"/>
  <c r="Y105" i="35"/>
  <c r="Y104" i="35"/>
  <c r="Y103" i="35"/>
  <c r="Y102" i="35"/>
  <c r="Y101" i="35"/>
  <c r="Y100" i="35"/>
  <c r="Y99" i="35"/>
  <c r="Y98" i="35"/>
  <c r="Y97" i="35"/>
  <c r="Y96" i="35"/>
  <c r="Y95" i="35"/>
  <c r="Y94" i="35"/>
  <c r="Y93" i="35"/>
  <c r="Y92" i="35"/>
  <c r="Y91" i="35"/>
  <c r="Y90" i="35"/>
  <c r="Y89" i="35"/>
  <c r="Y88" i="35"/>
  <c r="Y87" i="35"/>
  <c r="Y86" i="35"/>
  <c r="Y85" i="35"/>
  <c r="Y84" i="35"/>
  <c r="Y83" i="35"/>
  <c r="Y82" i="35"/>
  <c r="Y81" i="35"/>
  <c r="Y80" i="35"/>
  <c r="Y79" i="35"/>
  <c r="Y78" i="35"/>
  <c r="Y77" i="35"/>
  <c r="Y76" i="35"/>
  <c r="Y75" i="35"/>
  <c r="Y74" i="35"/>
  <c r="Y73" i="35"/>
  <c r="Y72" i="35"/>
  <c r="Y71" i="35"/>
  <c r="Y70" i="35"/>
  <c r="Y69" i="35"/>
  <c r="Y68" i="35"/>
  <c r="Y67" i="35"/>
  <c r="Y66" i="35"/>
  <c r="Y65" i="35"/>
  <c r="Y64" i="35"/>
  <c r="Y63" i="35"/>
  <c r="Y62" i="35"/>
  <c r="Y61" i="35"/>
  <c r="Y60" i="35"/>
  <c r="Y59" i="35"/>
  <c r="Y58" i="35"/>
  <c r="Y57" i="35"/>
  <c r="Y56" i="35"/>
  <c r="Y55" i="35"/>
  <c r="Y54" i="35"/>
  <c r="Y53" i="35"/>
  <c r="Y52" i="35"/>
  <c r="Y51" i="35"/>
  <c r="Y50" i="35"/>
  <c r="Y49" i="35"/>
  <c r="Y48" i="35"/>
  <c r="Y47" i="35"/>
  <c r="Y46" i="35"/>
  <c r="Y45" i="35"/>
  <c r="Y44" i="35"/>
  <c r="Y43" i="35"/>
  <c r="Y42" i="35"/>
  <c r="Y41" i="35"/>
  <c r="Y40" i="35"/>
  <c r="Y39" i="35"/>
  <c r="Y38" i="35"/>
  <c r="Y37" i="35"/>
  <c r="Y36" i="35"/>
  <c r="Y35" i="35"/>
  <c r="Y34" i="35"/>
  <c r="Y33" i="35"/>
  <c r="Y32" i="35"/>
  <c r="Y31" i="35"/>
  <c r="Y30" i="35"/>
  <c r="Y29" i="35"/>
  <c r="Y28" i="35"/>
  <c r="Y27" i="35"/>
  <c r="Y26" i="35"/>
  <c r="Y25" i="35"/>
  <c r="Y24" i="35"/>
  <c r="Y23" i="35"/>
  <c r="Y22" i="35"/>
  <c r="Y21" i="35"/>
  <c r="Y20" i="35"/>
  <c r="Y19" i="35"/>
  <c r="Y18" i="35"/>
  <c r="Y17" i="35"/>
  <c r="Y16" i="35"/>
  <c r="Y15" i="35"/>
  <c r="Y14" i="35"/>
  <c r="Y13" i="35"/>
  <c r="Y12" i="35"/>
  <c r="Y11" i="35"/>
  <c r="Y10" i="35"/>
  <c r="X161" i="35"/>
  <c r="X160" i="35"/>
  <c r="X159" i="35"/>
  <c r="X158" i="35"/>
  <c r="X157" i="35"/>
  <c r="X156" i="35"/>
  <c r="X155" i="35"/>
  <c r="X154" i="35"/>
  <c r="X153" i="35"/>
  <c r="X152" i="35"/>
  <c r="X151" i="35"/>
  <c r="X150" i="35"/>
  <c r="X149" i="35"/>
  <c r="X148" i="35"/>
  <c r="X147" i="35"/>
  <c r="X146" i="35"/>
  <c r="X145" i="35"/>
  <c r="X144" i="35"/>
  <c r="X143" i="35"/>
  <c r="X142" i="35"/>
  <c r="X141" i="35"/>
  <c r="X140" i="35"/>
  <c r="X139" i="35"/>
  <c r="X138" i="35"/>
  <c r="X137" i="35"/>
  <c r="X136" i="35"/>
  <c r="X135" i="35"/>
  <c r="X134" i="35"/>
  <c r="X133" i="35"/>
  <c r="X132" i="35"/>
  <c r="X131" i="35"/>
  <c r="X130" i="35"/>
  <c r="X129" i="35"/>
  <c r="X128" i="35"/>
  <c r="X127" i="35"/>
  <c r="X126" i="35"/>
  <c r="X125" i="35"/>
  <c r="X124" i="35"/>
  <c r="X123" i="35"/>
  <c r="X122" i="35"/>
  <c r="X121" i="35"/>
  <c r="X120" i="35"/>
  <c r="X119" i="35"/>
  <c r="X118" i="35"/>
  <c r="X117" i="35"/>
  <c r="X116" i="35"/>
  <c r="X115" i="35"/>
  <c r="X114" i="35"/>
  <c r="X113" i="35"/>
  <c r="X112" i="35"/>
  <c r="X111" i="35"/>
  <c r="X110" i="35"/>
  <c r="X109" i="35"/>
  <c r="X108" i="35"/>
  <c r="X107" i="35"/>
  <c r="X106" i="35"/>
  <c r="X105" i="35"/>
  <c r="X104" i="35"/>
  <c r="X103" i="35"/>
  <c r="X102" i="35"/>
  <c r="X101" i="35"/>
  <c r="X100" i="35"/>
  <c r="X99" i="35"/>
  <c r="X98" i="35"/>
  <c r="X97" i="35"/>
  <c r="X96" i="35"/>
  <c r="X95" i="35"/>
  <c r="X94" i="35"/>
  <c r="X93" i="35"/>
  <c r="X92" i="35"/>
  <c r="X91" i="35"/>
  <c r="X90" i="35"/>
  <c r="X89" i="35"/>
  <c r="X88" i="35"/>
  <c r="X87" i="35"/>
  <c r="X86" i="35"/>
  <c r="X85" i="35"/>
  <c r="X84" i="35"/>
  <c r="X83" i="35"/>
  <c r="X82" i="35"/>
  <c r="X81" i="35"/>
  <c r="X80" i="35"/>
  <c r="X79" i="35"/>
  <c r="X78" i="35"/>
  <c r="X77" i="35"/>
  <c r="X76" i="35"/>
  <c r="X75" i="35"/>
  <c r="X74" i="35"/>
  <c r="X73" i="35"/>
  <c r="X72" i="35"/>
  <c r="X71" i="35"/>
  <c r="X70" i="35"/>
  <c r="X69" i="35"/>
  <c r="X68" i="35"/>
  <c r="X67" i="35"/>
  <c r="X66" i="35"/>
  <c r="X65" i="35"/>
  <c r="X64" i="35"/>
  <c r="X63" i="35"/>
  <c r="X62" i="35"/>
  <c r="X61" i="35"/>
  <c r="X60" i="35"/>
  <c r="X59" i="35"/>
  <c r="X58" i="35"/>
  <c r="X57" i="35"/>
  <c r="X56" i="35"/>
  <c r="X55" i="35"/>
  <c r="X54" i="35"/>
  <c r="X53" i="35"/>
  <c r="X52" i="35"/>
  <c r="X51" i="35"/>
  <c r="X50" i="35"/>
  <c r="X49" i="35"/>
  <c r="X48" i="35"/>
  <c r="X47" i="35"/>
  <c r="X46" i="35"/>
  <c r="X45" i="35"/>
  <c r="X44" i="35"/>
  <c r="X43" i="35"/>
  <c r="X42" i="35"/>
  <c r="X41" i="35"/>
  <c r="X40" i="35"/>
  <c r="X39" i="35"/>
  <c r="X38" i="35"/>
  <c r="X37" i="35"/>
  <c r="X36" i="35"/>
  <c r="X35" i="35"/>
  <c r="X34" i="35"/>
  <c r="X33" i="35"/>
  <c r="X32" i="35"/>
  <c r="X31" i="35"/>
  <c r="X30" i="35"/>
  <c r="X29" i="35"/>
  <c r="X28" i="35"/>
  <c r="X27" i="35"/>
  <c r="X26" i="35"/>
  <c r="X25" i="35"/>
  <c r="X24" i="35"/>
  <c r="X23" i="35"/>
  <c r="X22" i="35"/>
  <c r="X21" i="35"/>
  <c r="X20" i="35"/>
  <c r="X19" i="35"/>
  <c r="X18" i="35"/>
  <c r="X17" i="35"/>
  <c r="X16" i="35"/>
  <c r="X15" i="35"/>
  <c r="X14" i="35"/>
  <c r="X13" i="35"/>
  <c r="X12" i="35"/>
  <c r="X11" i="35"/>
  <c r="X10" i="35"/>
  <c r="Q161" i="35"/>
  <c r="Q160" i="35"/>
  <c r="Q159" i="35"/>
  <c r="Q158" i="35"/>
  <c r="Q157" i="35"/>
  <c r="Q156" i="35"/>
  <c r="Q155" i="35"/>
  <c r="Q154" i="35"/>
  <c r="Q153" i="35"/>
  <c r="Q152" i="35"/>
  <c r="Q151" i="35"/>
  <c r="Q150" i="35"/>
  <c r="Q149" i="35"/>
  <c r="Q148" i="35"/>
  <c r="Q147" i="35"/>
  <c r="Q146" i="35"/>
  <c r="Q145" i="35"/>
  <c r="Q144" i="35"/>
  <c r="Q143" i="35"/>
  <c r="Q142" i="35"/>
  <c r="Q141" i="35"/>
  <c r="Q140" i="35"/>
  <c r="Q139" i="35"/>
  <c r="Q138" i="35"/>
  <c r="Q137" i="35"/>
  <c r="Q136" i="35"/>
  <c r="Q135" i="35"/>
  <c r="Q134" i="35"/>
  <c r="Q133" i="35"/>
  <c r="Q132" i="35"/>
  <c r="Q131" i="35"/>
  <c r="Q130" i="35"/>
  <c r="Q129" i="35"/>
  <c r="Q128" i="35"/>
  <c r="Q127" i="35"/>
  <c r="Q126" i="35"/>
  <c r="Q125" i="35"/>
  <c r="Q124" i="35"/>
  <c r="Q123" i="35"/>
  <c r="Q122" i="35"/>
  <c r="Q121" i="35"/>
  <c r="Q120" i="35"/>
  <c r="Q119" i="35"/>
  <c r="Q118" i="35"/>
  <c r="Q117" i="35"/>
  <c r="Q116" i="35"/>
  <c r="Q115" i="35"/>
  <c r="Q114" i="35"/>
  <c r="Q113" i="35"/>
  <c r="Q112" i="35"/>
  <c r="Q111" i="35"/>
  <c r="Q110" i="35"/>
  <c r="Q109" i="35"/>
  <c r="Q108" i="35"/>
  <c r="Q107" i="35"/>
  <c r="Q106" i="35"/>
  <c r="Q105" i="35"/>
  <c r="Q104" i="35"/>
  <c r="Q103" i="35"/>
  <c r="Q102" i="35"/>
  <c r="Q101" i="35"/>
  <c r="Q100" i="35"/>
  <c r="Q99" i="35"/>
  <c r="Q98" i="35"/>
  <c r="Q97" i="35"/>
  <c r="Q96" i="35"/>
  <c r="Q95" i="35"/>
  <c r="Q94" i="35"/>
  <c r="Q93" i="35"/>
  <c r="Q92" i="35"/>
  <c r="Q91" i="35"/>
  <c r="Q90" i="35"/>
  <c r="Q89" i="35"/>
  <c r="Q88" i="35"/>
  <c r="Q87" i="35"/>
  <c r="Q86" i="35"/>
  <c r="Q85" i="35"/>
  <c r="Q84" i="35"/>
  <c r="Q83" i="35"/>
  <c r="Q82" i="35"/>
  <c r="Q81" i="35"/>
  <c r="Q80" i="35"/>
  <c r="Q79" i="35"/>
  <c r="Q78" i="35"/>
  <c r="Q77" i="35"/>
  <c r="Q76" i="35"/>
  <c r="Q75" i="35"/>
  <c r="Q74" i="35"/>
  <c r="Q73" i="35"/>
  <c r="Q72" i="35"/>
  <c r="Q71" i="35"/>
  <c r="Q70" i="35"/>
  <c r="Q69" i="35"/>
  <c r="Q68" i="35"/>
  <c r="Q67" i="35"/>
  <c r="Q66" i="35"/>
  <c r="Q65" i="35"/>
  <c r="Q64" i="35"/>
  <c r="Q63" i="35"/>
  <c r="Q62" i="35"/>
  <c r="Q61" i="35"/>
  <c r="Q60" i="35"/>
  <c r="Q59" i="35"/>
  <c r="Q58" i="35"/>
  <c r="Q57" i="35"/>
  <c r="Q56" i="35"/>
  <c r="Q55" i="35"/>
  <c r="Q54" i="35"/>
  <c r="Q53" i="35"/>
  <c r="Q52" i="35"/>
  <c r="Q51" i="35"/>
  <c r="Q50" i="35"/>
  <c r="Q49" i="35"/>
  <c r="Q48" i="35"/>
  <c r="Q47" i="35"/>
  <c r="Q46" i="35"/>
  <c r="Q45" i="35"/>
  <c r="Q44" i="35"/>
  <c r="Q43" i="35"/>
  <c r="Q42" i="35"/>
  <c r="Q41" i="35"/>
  <c r="Q40" i="35"/>
  <c r="Q39" i="35"/>
  <c r="Q38" i="35"/>
  <c r="Q37" i="35"/>
  <c r="Q36" i="35"/>
  <c r="Q35" i="35"/>
  <c r="Q34" i="35"/>
  <c r="Q33" i="35"/>
  <c r="Q32" i="35"/>
  <c r="Q31" i="35"/>
  <c r="Q30" i="35"/>
  <c r="Q29" i="35"/>
  <c r="Q28" i="35"/>
  <c r="Q27" i="35"/>
  <c r="Q26" i="35"/>
  <c r="Q25" i="35"/>
  <c r="Q24" i="35"/>
  <c r="Q23" i="35"/>
  <c r="Q22" i="35"/>
  <c r="Q21" i="35"/>
  <c r="Q20" i="35"/>
  <c r="Q19" i="35"/>
  <c r="Q18" i="35"/>
  <c r="Q17" i="35"/>
  <c r="Q16" i="35"/>
  <c r="Q15" i="35"/>
  <c r="Q14" i="35"/>
  <c r="Q13" i="35"/>
  <c r="Q12" i="35"/>
  <c r="Q11" i="35"/>
  <c r="Q10" i="35"/>
  <c r="Q9" i="35"/>
  <c r="N161" i="35"/>
  <c r="N160" i="35"/>
  <c r="N159" i="35"/>
  <c r="N158" i="35"/>
  <c r="N157" i="35"/>
  <c r="N156" i="35"/>
  <c r="N155" i="35"/>
  <c r="N154" i="35"/>
  <c r="N153" i="35"/>
  <c r="N152" i="35"/>
  <c r="N151" i="35"/>
  <c r="N150" i="35"/>
  <c r="N149" i="35"/>
  <c r="N148" i="35"/>
  <c r="N147" i="35"/>
  <c r="N146" i="35"/>
  <c r="N145" i="35"/>
  <c r="N144" i="35"/>
  <c r="N143" i="35"/>
  <c r="N142" i="35"/>
  <c r="N141" i="35"/>
  <c r="N140" i="35"/>
  <c r="N139" i="35"/>
  <c r="N138" i="35"/>
  <c r="N137" i="35"/>
  <c r="N136" i="35"/>
  <c r="N135" i="35"/>
  <c r="N134" i="35"/>
  <c r="N133" i="35"/>
  <c r="N132" i="35"/>
  <c r="N131" i="35"/>
  <c r="N130" i="35"/>
  <c r="N129" i="35"/>
  <c r="N128" i="35"/>
  <c r="N127" i="35"/>
  <c r="N126" i="35"/>
  <c r="N125" i="35"/>
  <c r="N124" i="35"/>
  <c r="N123" i="35"/>
  <c r="N122" i="35"/>
  <c r="N121" i="35"/>
  <c r="N120" i="35"/>
  <c r="N119" i="35"/>
  <c r="N118" i="35"/>
  <c r="N117" i="35"/>
  <c r="N116" i="35"/>
  <c r="N115" i="35"/>
  <c r="N114" i="35"/>
  <c r="N113" i="35"/>
  <c r="N112" i="35"/>
  <c r="N111" i="35"/>
  <c r="N110" i="35"/>
  <c r="N109" i="35"/>
  <c r="N108" i="35"/>
  <c r="N107" i="35"/>
  <c r="N106" i="35"/>
  <c r="N105" i="35"/>
  <c r="N104" i="35"/>
  <c r="N103" i="35"/>
  <c r="N102" i="35"/>
  <c r="N101" i="35"/>
  <c r="N100" i="35"/>
  <c r="N99" i="35"/>
  <c r="N98" i="35"/>
  <c r="N97" i="35"/>
  <c r="N96" i="35"/>
  <c r="N95" i="35"/>
  <c r="N94" i="35"/>
  <c r="N93" i="35"/>
  <c r="N92" i="35"/>
  <c r="N91" i="35"/>
  <c r="N90" i="35"/>
  <c r="N89" i="35"/>
  <c r="N88" i="35"/>
  <c r="N87" i="35"/>
  <c r="N86" i="35"/>
  <c r="N85" i="35"/>
  <c r="N84" i="35"/>
  <c r="N83" i="35"/>
  <c r="N82" i="35"/>
  <c r="N81" i="35"/>
  <c r="N80" i="35"/>
  <c r="N79" i="35"/>
  <c r="N78" i="35"/>
  <c r="N77" i="35"/>
  <c r="N76" i="35"/>
  <c r="N75" i="35"/>
  <c r="N74" i="35"/>
  <c r="N73" i="35"/>
  <c r="N72" i="35"/>
  <c r="N71" i="35"/>
  <c r="N70" i="35"/>
  <c r="N69" i="35"/>
  <c r="N68" i="35"/>
  <c r="N67" i="35"/>
  <c r="N66" i="35"/>
  <c r="N65" i="35"/>
  <c r="N64" i="35"/>
  <c r="N63" i="35"/>
  <c r="N62" i="35"/>
  <c r="N61" i="35"/>
  <c r="N60" i="35"/>
  <c r="N59" i="35"/>
  <c r="N58" i="35"/>
  <c r="N57" i="35"/>
  <c r="N56" i="35"/>
  <c r="N55" i="35"/>
  <c r="N54" i="35"/>
  <c r="N53" i="35"/>
  <c r="N52" i="35"/>
  <c r="N51" i="35"/>
  <c r="N50" i="35"/>
  <c r="N49" i="35"/>
  <c r="N48" i="35"/>
  <c r="N47" i="35"/>
  <c r="N46" i="35"/>
  <c r="N45" i="35"/>
  <c r="N44" i="35"/>
  <c r="N43" i="35"/>
  <c r="N42" i="35"/>
  <c r="N41" i="35"/>
  <c r="N40" i="35"/>
  <c r="N39" i="35"/>
  <c r="N38" i="35"/>
  <c r="N37" i="35"/>
  <c r="N36" i="35"/>
  <c r="N35" i="35"/>
  <c r="N34" i="35"/>
  <c r="N33" i="35"/>
  <c r="N32" i="35"/>
  <c r="N31" i="35"/>
  <c r="N30" i="35"/>
  <c r="N29" i="35"/>
  <c r="N28" i="35"/>
  <c r="N27" i="35"/>
  <c r="N26" i="35"/>
  <c r="N25" i="35"/>
  <c r="N24" i="35"/>
  <c r="N23" i="35"/>
  <c r="N22" i="35"/>
  <c r="N21" i="35"/>
  <c r="N20" i="35"/>
  <c r="N19" i="35"/>
  <c r="N18" i="35"/>
  <c r="N17" i="35"/>
  <c r="N16" i="35"/>
  <c r="N15" i="35"/>
  <c r="N14" i="35"/>
  <c r="N13" i="35"/>
  <c r="N12" i="35"/>
  <c r="N11" i="35"/>
  <c r="N10" i="35"/>
  <c r="N9" i="35"/>
  <c r="K161" i="35"/>
  <c r="K160" i="35"/>
  <c r="K159" i="35"/>
  <c r="K158" i="35"/>
  <c r="K157" i="35"/>
  <c r="K156" i="35"/>
  <c r="K155" i="35"/>
  <c r="K154" i="35"/>
  <c r="K153" i="35"/>
  <c r="K152" i="35"/>
  <c r="K151" i="35"/>
  <c r="K150" i="35"/>
  <c r="K149" i="35"/>
  <c r="K148" i="35"/>
  <c r="K147" i="35"/>
  <c r="K146" i="35"/>
  <c r="K145" i="35"/>
  <c r="K144" i="35"/>
  <c r="K143" i="35"/>
  <c r="K142" i="35"/>
  <c r="K141" i="35"/>
  <c r="K140" i="35"/>
  <c r="K139" i="35"/>
  <c r="K138" i="35"/>
  <c r="K137" i="35"/>
  <c r="K136" i="35"/>
  <c r="K135" i="35"/>
  <c r="K134" i="35"/>
  <c r="K133" i="35"/>
  <c r="K132" i="35"/>
  <c r="K131" i="35"/>
  <c r="K130" i="35"/>
  <c r="K129" i="35"/>
  <c r="K128" i="35"/>
  <c r="K127" i="35"/>
  <c r="K126" i="35"/>
  <c r="K125" i="35"/>
  <c r="K124" i="35"/>
  <c r="K123" i="35"/>
  <c r="K122" i="35"/>
  <c r="K121" i="35"/>
  <c r="K120" i="35"/>
  <c r="K119" i="35"/>
  <c r="K118" i="35"/>
  <c r="K117" i="35"/>
  <c r="K116" i="35"/>
  <c r="K115" i="35"/>
  <c r="K114" i="35"/>
  <c r="K113" i="35"/>
  <c r="K112" i="35"/>
  <c r="K111" i="35"/>
  <c r="K110" i="35"/>
  <c r="K109" i="35"/>
  <c r="K108" i="35"/>
  <c r="K107" i="35"/>
  <c r="K106" i="35"/>
  <c r="K105" i="35"/>
  <c r="K104" i="35"/>
  <c r="K103" i="35"/>
  <c r="K102" i="35"/>
  <c r="K101" i="35"/>
  <c r="K100" i="35"/>
  <c r="K99" i="35"/>
  <c r="K98" i="35"/>
  <c r="K97" i="35"/>
  <c r="K96" i="35"/>
  <c r="K95" i="35"/>
  <c r="K94" i="35"/>
  <c r="K93" i="35"/>
  <c r="K92" i="35"/>
  <c r="K91" i="35"/>
  <c r="K90" i="35"/>
  <c r="K89" i="35"/>
  <c r="K88" i="35"/>
  <c r="K87" i="35"/>
  <c r="K86" i="35"/>
  <c r="K85" i="35"/>
  <c r="K84" i="35"/>
  <c r="K83" i="35"/>
  <c r="K82" i="35"/>
  <c r="K81" i="35"/>
  <c r="K80" i="35"/>
  <c r="K79" i="35"/>
  <c r="K78" i="35"/>
  <c r="K77" i="35"/>
  <c r="K76" i="35"/>
  <c r="K75" i="35"/>
  <c r="K74" i="35"/>
  <c r="K73" i="35"/>
  <c r="K72" i="35"/>
  <c r="K71" i="35"/>
  <c r="K70" i="35"/>
  <c r="K69" i="35"/>
  <c r="K68" i="35"/>
  <c r="K67" i="35"/>
  <c r="K66" i="35"/>
  <c r="K65" i="35"/>
  <c r="K64" i="35"/>
  <c r="K63" i="35"/>
  <c r="K62" i="35"/>
  <c r="K61" i="35"/>
  <c r="K60" i="35"/>
  <c r="K59" i="35"/>
  <c r="K58" i="35"/>
  <c r="K57" i="35"/>
  <c r="K56" i="35"/>
  <c r="K55" i="35"/>
  <c r="K54" i="35"/>
  <c r="K53" i="35"/>
  <c r="K52" i="35"/>
  <c r="K51" i="35"/>
  <c r="K50" i="35"/>
  <c r="K49" i="35"/>
  <c r="K48" i="35"/>
  <c r="K47" i="35"/>
  <c r="K46" i="35"/>
  <c r="K45" i="35"/>
  <c r="K44" i="35"/>
  <c r="K43" i="35"/>
  <c r="K42" i="35"/>
  <c r="K41" i="35"/>
  <c r="K40" i="35"/>
  <c r="K39" i="35"/>
  <c r="K38" i="35"/>
  <c r="K37" i="35"/>
  <c r="K36" i="35"/>
  <c r="K35" i="35"/>
  <c r="K34" i="35"/>
  <c r="K33" i="35"/>
  <c r="K32" i="35"/>
  <c r="K31" i="35"/>
  <c r="K30" i="35"/>
  <c r="K29" i="35"/>
  <c r="K28" i="35"/>
  <c r="K27" i="35"/>
  <c r="K26" i="35"/>
  <c r="K25" i="35"/>
  <c r="K24" i="35"/>
  <c r="K23" i="35"/>
  <c r="K22" i="35"/>
  <c r="K21" i="35"/>
  <c r="K20" i="35"/>
  <c r="K19" i="35"/>
  <c r="K18" i="35"/>
  <c r="K17" i="35"/>
  <c r="K16" i="35"/>
  <c r="K15" i="35"/>
  <c r="K14" i="35"/>
  <c r="K13" i="35"/>
  <c r="K12" i="35"/>
  <c r="K11" i="35"/>
  <c r="K10" i="35"/>
  <c r="K9" i="35"/>
  <c r="H161" i="35"/>
  <c r="H160" i="35"/>
  <c r="H159" i="35"/>
  <c r="H158" i="35"/>
  <c r="H157" i="35"/>
  <c r="H156" i="35"/>
  <c r="H155" i="35"/>
  <c r="H154" i="35"/>
  <c r="H153" i="35"/>
  <c r="H152" i="35"/>
  <c r="H151" i="35"/>
  <c r="H150" i="35"/>
  <c r="H149" i="35"/>
  <c r="H148" i="35"/>
  <c r="H147" i="35"/>
  <c r="H146" i="35"/>
  <c r="H145" i="35"/>
  <c r="H144" i="35"/>
  <c r="H143" i="35"/>
  <c r="H142" i="35"/>
  <c r="H141" i="35"/>
  <c r="H140" i="35"/>
  <c r="H139" i="35"/>
  <c r="H138" i="35"/>
  <c r="H137" i="35"/>
  <c r="H136" i="35"/>
  <c r="H135" i="35"/>
  <c r="H134" i="35"/>
  <c r="H133" i="35"/>
  <c r="H132" i="35"/>
  <c r="H131" i="35"/>
  <c r="H130" i="35"/>
  <c r="H129" i="35"/>
  <c r="H128" i="35"/>
  <c r="H127" i="35"/>
  <c r="H126" i="35"/>
  <c r="H125" i="35"/>
  <c r="H124" i="35"/>
  <c r="H123" i="35"/>
  <c r="H122" i="35"/>
  <c r="H121" i="35"/>
  <c r="H120" i="35"/>
  <c r="H119" i="35"/>
  <c r="H118" i="35"/>
  <c r="H117" i="35"/>
  <c r="H116" i="35"/>
  <c r="H115" i="35"/>
  <c r="H114" i="35"/>
  <c r="H113" i="35"/>
  <c r="H112" i="35"/>
  <c r="H111" i="35"/>
  <c r="H110" i="35"/>
  <c r="H109" i="35"/>
  <c r="H108" i="35"/>
  <c r="H107" i="35"/>
  <c r="H106" i="35"/>
  <c r="H105" i="35"/>
  <c r="H104" i="35"/>
  <c r="H103" i="35"/>
  <c r="H102" i="35"/>
  <c r="H101" i="35"/>
  <c r="H100" i="35"/>
  <c r="H99" i="35"/>
  <c r="H98" i="35"/>
  <c r="H97" i="35"/>
  <c r="H96" i="35"/>
  <c r="H95" i="35"/>
  <c r="H94" i="35"/>
  <c r="H93" i="35"/>
  <c r="H92" i="35"/>
  <c r="H91" i="35"/>
  <c r="H90" i="35"/>
  <c r="H89" i="35"/>
  <c r="H88" i="35"/>
  <c r="H87" i="35"/>
  <c r="H86" i="35"/>
  <c r="H85" i="35"/>
  <c r="H84"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5" i="35"/>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E161" i="35"/>
  <c r="E160" i="35"/>
  <c r="E159" i="35"/>
  <c r="E158" i="35"/>
  <c r="E157" i="35"/>
  <c r="E156" i="35"/>
  <c r="E155" i="35"/>
  <c r="E154" i="35"/>
  <c r="E153" i="35"/>
  <c r="E152" i="35"/>
  <c r="E151" i="35"/>
  <c r="E150" i="35"/>
  <c r="E149" i="35"/>
  <c r="E148" i="35"/>
  <c r="E147" i="35"/>
  <c r="E146" i="35"/>
  <c r="E145" i="35"/>
  <c r="E144" i="35"/>
  <c r="E143" i="35"/>
  <c r="E142" i="35"/>
  <c r="E141" i="35"/>
  <c r="E140" i="35"/>
  <c r="E139" i="35"/>
  <c r="E138" i="35"/>
  <c r="E137" i="35"/>
  <c r="E136" i="35"/>
  <c r="E135" i="35"/>
  <c r="E134" i="35"/>
  <c r="E133" i="35"/>
  <c r="E132" i="35"/>
  <c r="E131" i="35"/>
  <c r="E130" i="35"/>
  <c r="E129" i="35"/>
  <c r="E128" i="35"/>
  <c r="E127" i="35"/>
  <c r="E126" i="35"/>
  <c r="E125" i="35"/>
  <c r="E124" i="35"/>
  <c r="E123" i="35"/>
  <c r="E122" i="35"/>
  <c r="E121" i="35"/>
  <c r="E120" i="35"/>
  <c r="E119" i="35"/>
  <c r="E118" i="35"/>
  <c r="E117" i="35"/>
  <c r="E116" i="35"/>
  <c r="E115" i="35"/>
  <c r="E114" i="35"/>
  <c r="E113" i="35"/>
  <c r="E112" i="35"/>
  <c r="E111" i="35"/>
  <c r="E110" i="35"/>
  <c r="E109" i="35"/>
  <c r="E108" i="35"/>
  <c r="E107" i="35"/>
  <c r="E106" i="35"/>
  <c r="E105" i="35"/>
  <c r="E104" i="35"/>
  <c r="E103" i="35"/>
  <c r="E102" i="35"/>
  <c r="E101" i="35"/>
  <c r="E100" i="35"/>
  <c r="E99" i="35"/>
  <c r="E98" i="35"/>
  <c r="E97" i="35"/>
  <c r="E96" i="35"/>
  <c r="E95" i="35"/>
  <c r="E94" i="35"/>
  <c r="E93" i="35"/>
  <c r="E92" i="35"/>
  <c r="E91" i="35"/>
  <c r="E90" i="35"/>
  <c r="E89" i="35"/>
  <c r="E88" i="35"/>
  <c r="E87" i="35"/>
  <c r="E86" i="35"/>
  <c r="E85" i="35"/>
  <c r="E84" i="35"/>
  <c r="E83" i="35"/>
  <c r="E82" i="35"/>
  <c r="E81" i="35"/>
  <c r="E80" i="35"/>
  <c r="E79" i="35"/>
  <c r="E78" i="35"/>
  <c r="E77" i="35"/>
  <c r="E76" i="35"/>
  <c r="E75" i="35"/>
  <c r="E74" i="35"/>
  <c r="E73" i="35"/>
  <c r="E72" i="35"/>
  <c r="E71" i="35"/>
  <c r="E70" i="35"/>
  <c r="E69" i="35"/>
  <c r="E68" i="35"/>
  <c r="E67" i="35"/>
  <c r="E66" i="35"/>
  <c r="E65" i="35"/>
  <c r="E64" i="35"/>
  <c r="E63" i="35"/>
  <c r="E62" i="35"/>
  <c r="E61" i="35"/>
  <c r="E60" i="35"/>
  <c r="E59" i="35"/>
  <c r="E58" i="35"/>
  <c r="E57" i="35"/>
  <c r="E56" i="35"/>
  <c r="E55" i="35"/>
  <c r="E54" i="35"/>
  <c r="E53" i="35"/>
  <c r="E52" i="35"/>
  <c r="E51" i="35"/>
  <c r="E50" i="35"/>
  <c r="E49" i="35"/>
  <c r="E48" i="35"/>
  <c r="E47" i="35"/>
  <c r="E46" i="35"/>
  <c r="E45" i="35"/>
  <c r="E44" i="35"/>
  <c r="E43" i="35"/>
  <c r="E42" i="35"/>
  <c r="E41" i="35"/>
  <c r="E40" i="35"/>
  <c r="E39" i="35"/>
  <c r="E38" i="35"/>
  <c r="E37" i="35"/>
  <c r="E36" i="35"/>
  <c r="E35" i="35"/>
  <c r="E34" i="35"/>
  <c r="E33" i="35"/>
  <c r="E32" i="35"/>
  <c r="E31" i="35"/>
  <c r="E30" i="35"/>
  <c r="E29" i="35"/>
  <c r="E28" i="35"/>
  <c r="E27" i="35"/>
  <c r="E26" i="35"/>
  <c r="E25" i="35"/>
  <c r="E24" i="35"/>
  <c r="E23" i="35"/>
  <c r="E22" i="35"/>
  <c r="E21" i="35"/>
  <c r="E20" i="35"/>
  <c r="E19" i="35"/>
  <c r="E18" i="35"/>
  <c r="E17" i="35"/>
  <c r="E16" i="35"/>
  <c r="E15" i="35"/>
  <c r="E14" i="35"/>
  <c r="E13" i="35"/>
  <c r="E12" i="35"/>
  <c r="E11" i="35"/>
  <c r="E10" i="35"/>
  <c r="E9" i="35"/>
  <c r="K90" i="33"/>
  <c r="K91" i="33"/>
  <c r="K92" i="33"/>
  <c r="K93" i="33"/>
  <c r="K94" i="33"/>
  <c r="K95" i="33"/>
  <c r="K96" i="33"/>
  <c r="K97" i="33"/>
  <c r="AE32" i="32" l="1"/>
  <c r="W62" i="32"/>
  <c r="AE55" i="32"/>
  <c r="AE57" i="32"/>
  <c r="AE61" i="32"/>
  <c r="X62" i="32"/>
  <c r="AE47" i="32"/>
  <c r="AB62" i="32"/>
  <c r="AC62" i="32"/>
  <c r="Z62" i="32"/>
  <c r="AE54" i="32"/>
  <c r="AE56" i="32"/>
  <c r="AE58" i="32"/>
  <c r="AE59" i="32"/>
  <c r="AE17" i="32"/>
  <c r="AE60" i="32"/>
  <c r="Y62" i="32"/>
  <c r="AE53" i="32"/>
  <c r="U242" i="34"/>
  <c r="T242" i="34"/>
  <c r="U241" i="34"/>
  <c r="T241" i="34"/>
  <c r="U240" i="34"/>
  <c r="T240" i="34"/>
  <c r="U239" i="34"/>
  <c r="T239" i="34"/>
  <c r="U238" i="34"/>
  <c r="T238" i="34"/>
  <c r="U237" i="34"/>
  <c r="T237" i="34"/>
  <c r="U236" i="34"/>
  <c r="T236" i="34"/>
  <c r="U235" i="34"/>
  <c r="T235" i="34"/>
  <c r="U234" i="34"/>
  <c r="T234" i="34"/>
  <c r="U233" i="34"/>
  <c r="T233" i="34"/>
  <c r="U232" i="34"/>
  <c r="T232" i="34"/>
  <c r="U231" i="34"/>
  <c r="T231" i="34"/>
  <c r="U230" i="34"/>
  <c r="T230" i="34"/>
  <c r="U229" i="34"/>
  <c r="T229" i="34"/>
  <c r="U228" i="34"/>
  <c r="T228" i="34"/>
  <c r="U227" i="34"/>
  <c r="T227" i="34"/>
  <c r="U226" i="34"/>
  <c r="T226" i="34"/>
  <c r="U225" i="34"/>
  <c r="T225" i="34"/>
  <c r="AE62" i="32" l="1"/>
  <c r="U233" i="37"/>
  <c r="AC233" i="37"/>
  <c r="AB233" i="37"/>
  <c r="AA233" i="37"/>
  <c r="Z233" i="37"/>
  <c r="Y233" i="37"/>
  <c r="X233" i="37"/>
  <c r="U232" i="37"/>
  <c r="AC232" i="37"/>
  <c r="AB232" i="37"/>
  <c r="AA232" i="37"/>
  <c r="Z232" i="37"/>
  <c r="Y232" i="37"/>
  <c r="X232" i="37"/>
  <c r="U231" i="37"/>
  <c r="AC231" i="37"/>
  <c r="AB231" i="37"/>
  <c r="AA231" i="37"/>
  <c r="Z231" i="37"/>
  <c r="Y231" i="37"/>
  <c r="X231" i="37"/>
  <c r="U230" i="37"/>
  <c r="AC230" i="37"/>
  <c r="AB230" i="37"/>
  <c r="AA230" i="37"/>
  <c r="Z230" i="37"/>
  <c r="Y230" i="37"/>
  <c r="X230" i="37"/>
  <c r="U229" i="37"/>
  <c r="AC229" i="37"/>
  <c r="AB229" i="37"/>
  <c r="AA229" i="37"/>
  <c r="Z229" i="37"/>
  <c r="Y229" i="37"/>
  <c r="X229" i="37"/>
  <c r="X228" i="37"/>
  <c r="U228" i="37"/>
  <c r="AC228" i="37"/>
  <c r="AB228" i="37"/>
  <c r="AA228" i="37"/>
  <c r="Z228" i="37"/>
  <c r="Y228" i="37"/>
  <c r="Y227" i="37"/>
  <c r="U227" i="37"/>
  <c r="AC227" i="37"/>
  <c r="AB227" i="37"/>
  <c r="AA227" i="37"/>
  <c r="Z227" i="37"/>
  <c r="X227" i="37"/>
  <c r="U226" i="37"/>
  <c r="AC226" i="37"/>
  <c r="AB226" i="37"/>
  <c r="AA226" i="37"/>
  <c r="Z226" i="37"/>
  <c r="Y226" i="37"/>
  <c r="X226" i="37"/>
  <c r="U225" i="37"/>
  <c r="AC225" i="37"/>
  <c r="AB225" i="37"/>
  <c r="AA225" i="37"/>
  <c r="Z225" i="37"/>
  <c r="Y225" i="37"/>
  <c r="X225" i="37"/>
  <c r="U224" i="37"/>
  <c r="AC224" i="37"/>
  <c r="AB224" i="37"/>
  <c r="AA224" i="37"/>
  <c r="Z224" i="37"/>
  <c r="Y224" i="37"/>
  <c r="X224" i="37"/>
  <c r="U223" i="37"/>
  <c r="AC223" i="37"/>
  <c r="AB223" i="37"/>
  <c r="AA223" i="37"/>
  <c r="Z223" i="37"/>
  <c r="Y223" i="37"/>
  <c r="X223" i="37"/>
  <c r="U222" i="37"/>
  <c r="AC222" i="37"/>
  <c r="AB222" i="37"/>
  <c r="AA222" i="37"/>
  <c r="Z222" i="37"/>
  <c r="Y222" i="37"/>
  <c r="X222" i="37"/>
  <c r="U221" i="37"/>
  <c r="AC221" i="37"/>
  <c r="AB221" i="37"/>
  <c r="AA221" i="37"/>
  <c r="Z221" i="37"/>
  <c r="Y221" i="37"/>
  <c r="X221" i="37"/>
  <c r="X220" i="37"/>
  <c r="U220" i="37"/>
  <c r="AC220" i="37"/>
  <c r="AB220" i="37"/>
  <c r="AA220" i="37"/>
  <c r="Z220" i="37"/>
  <c r="Y220" i="37"/>
  <c r="U219" i="37"/>
  <c r="AC219" i="37"/>
  <c r="AB219" i="37"/>
  <c r="AA219" i="37"/>
  <c r="Z219" i="37"/>
  <c r="Y219" i="37"/>
  <c r="X219" i="37"/>
  <c r="U218" i="37"/>
  <c r="AC218" i="37"/>
  <c r="AB218" i="37"/>
  <c r="AA218" i="37"/>
  <c r="Z218" i="37"/>
  <c r="Y218" i="37"/>
  <c r="X218" i="37"/>
  <c r="U217" i="37"/>
  <c r="AC217" i="37"/>
  <c r="AB217" i="37"/>
  <c r="AA217" i="37"/>
  <c r="Z217" i="37"/>
  <c r="Y217" i="37"/>
  <c r="X217" i="37"/>
  <c r="U216" i="37"/>
  <c r="AC216" i="37"/>
  <c r="AB216" i="37"/>
  <c r="AA216" i="37"/>
  <c r="Z216" i="37"/>
  <c r="Y216" i="37"/>
  <c r="X216" i="37"/>
  <c r="U215" i="37"/>
  <c r="AC215" i="37"/>
  <c r="AB215" i="37"/>
  <c r="AA215" i="37"/>
  <c r="Z215" i="37"/>
  <c r="Y215" i="37"/>
  <c r="X215" i="37"/>
  <c r="U214" i="37"/>
  <c r="AC214" i="37"/>
  <c r="AB214" i="37"/>
  <c r="AA214" i="37"/>
  <c r="Z214" i="37"/>
  <c r="Y214" i="37"/>
  <c r="X214" i="37"/>
  <c r="U213" i="37"/>
  <c r="AC213" i="37"/>
  <c r="AB213" i="37"/>
  <c r="AA213" i="37"/>
  <c r="Z213" i="37"/>
  <c r="Y213" i="37"/>
  <c r="X213" i="37"/>
  <c r="X212" i="37"/>
  <c r="U212" i="37"/>
  <c r="AC212" i="37"/>
  <c r="AB212" i="37"/>
  <c r="AA212" i="37"/>
  <c r="Z212" i="37"/>
  <c r="Y212" i="37"/>
  <c r="AC211" i="37"/>
  <c r="U211" i="37"/>
  <c r="AB211" i="37"/>
  <c r="AA211" i="37"/>
  <c r="Z211" i="37"/>
  <c r="Y211" i="37"/>
  <c r="X211" i="37"/>
  <c r="U210" i="37"/>
  <c r="AC210" i="37"/>
  <c r="AB210" i="37"/>
  <c r="AA210" i="37"/>
  <c r="Z210" i="37"/>
  <c r="Y210" i="37"/>
  <c r="X210" i="37"/>
  <c r="U209" i="37"/>
  <c r="AC209" i="37"/>
  <c r="AB209" i="37"/>
  <c r="AA209" i="37"/>
  <c r="Z209" i="37"/>
  <c r="Y209" i="37"/>
  <c r="X209" i="37"/>
  <c r="U208" i="37"/>
  <c r="AC208" i="37"/>
  <c r="AB208" i="37"/>
  <c r="AA208" i="37"/>
  <c r="Z208" i="37"/>
  <c r="Y208" i="37"/>
  <c r="X208" i="37"/>
  <c r="Y207" i="37"/>
  <c r="U207" i="37"/>
  <c r="AC207" i="37"/>
  <c r="AB207" i="37"/>
  <c r="AA207" i="37"/>
  <c r="Z207" i="37"/>
  <c r="X207" i="37"/>
  <c r="U206" i="37"/>
  <c r="AC206" i="37"/>
  <c r="AB206" i="37"/>
  <c r="AA206" i="37"/>
  <c r="Z206" i="37"/>
  <c r="Y206" i="37"/>
  <c r="X206" i="37"/>
  <c r="U205" i="37"/>
  <c r="AC205" i="37"/>
  <c r="AB205" i="37"/>
  <c r="AA205" i="37"/>
  <c r="Z205" i="37"/>
  <c r="Y205" i="37"/>
  <c r="X205" i="37"/>
  <c r="U204" i="37"/>
  <c r="AC204" i="37"/>
  <c r="AB204" i="37"/>
  <c r="AA204" i="37"/>
  <c r="Z204" i="37"/>
  <c r="Y204" i="37"/>
  <c r="X204" i="37"/>
  <c r="U203" i="37"/>
  <c r="AC203" i="37"/>
  <c r="AB203" i="37"/>
  <c r="AA203" i="37"/>
  <c r="Z203" i="37"/>
  <c r="Y203" i="37"/>
  <c r="X203" i="37"/>
  <c r="U202" i="37"/>
  <c r="AC202" i="37"/>
  <c r="AB202" i="37"/>
  <c r="AA202" i="37"/>
  <c r="Z202" i="37"/>
  <c r="Y202" i="37"/>
  <c r="X202" i="37"/>
  <c r="U201" i="37"/>
  <c r="AC201" i="37"/>
  <c r="AB201" i="37"/>
  <c r="AA201" i="37"/>
  <c r="Z201" i="37"/>
  <c r="Y201" i="37"/>
  <c r="X201" i="37"/>
  <c r="U200" i="37"/>
  <c r="AC200" i="37"/>
  <c r="AB200" i="37"/>
  <c r="AA200" i="37"/>
  <c r="Z200" i="37"/>
  <c r="Y200" i="37"/>
  <c r="X200" i="37"/>
  <c r="U199" i="37"/>
  <c r="AC199" i="37"/>
  <c r="AB199" i="37"/>
  <c r="AA199" i="37"/>
  <c r="Z199" i="37"/>
  <c r="Y199" i="37"/>
  <c r="X199" i="37"/>
  <c r="U198" i="37"/>
  <c r="AC198" i="37"/>
  <c r="AB198" i="37"/>
  <c r="AA198" i="37"/>
  <c r="Z198" i="37"/>
  <c r="Y198" i="37"/>
  <c r="X198" i="37"/>
  <c r="U197" i="37"/>
  <c r="AC197" i="37"/>
  <c r="AB197" i="37"/>
  <c r="AA197" i="37"/>
  <c r="Z197" i="37"/>
  <c r="Y197" i="37"/>
  <c r="X197" i="37"/>
  <c r="U196" i="37"/>
  <c r="AC196" i="37"/>
  <c r="AB196" i="37"/>
  <c r="AA196" i="37"/>
  <c r="Z196" i="37"/>
  <c r="Y196" i="37"/>
  <c r="X196" i="37"/>
  <c r="U195" i="37"/>
  <c r="AC195" i="37"/>
  <c r="AB195" i="37"/>
  <c r="AA195" i="37"/>
  <c r="Z195" i="37"/>
  <c r="Y195" i="37"/>
  <c r="X195" i="37"/>
  <c r="U194" i="37"/>
  <c r="AC194" i="37"/>
  <c r="AB194" i="37"/>
  <c r="AA194" i="37"/>
  <c r="Z194" i="37"/>
  <c r="Y194" i="37"/>
  <c r="X194" i="37"/>
  <c r="U193" i="37"/>
  <c r="AC193" i="37"/>
  <c r="AB193" i="37"/>
  <c r="AA193" i="37"/>
  <c r="Z193" i="37"/>
  <c r="Y193" i="37"/>
  <c r="X193" i="37"/>
  <c r="U192" i="37"/>
  <c r="AC192" i="37"/>
  <c r="AB192" i="37"/>
  <c r="AA192" i="37"/>
  <c r="Z192" i="37"/>
  <c r="Y192" i="37"/>
  <c r="X192" i="37"/>
  <c r="U191" i="37"/>
  <c r="AC191" i="37"/>
  <c r="AB191" i="37"/>
  <c r="AA191" i="37"/>
  <c r="Z191" i="37"/>
  <c r="Y191" i="37"/>
  <c r="X191" i="37"/>
  <c r="U190" i="37"/>
  <c r="AC190" i="37"/>
  <c r="AB190" i="37"/>
  <c r="AA190" i="37"/>
  <c r="Z190" i="37"/>
  <c r="Y190" i="37"/>
  <c r="X190" i="37"/>
  <c r="U189" i="37"/>
  <c r="AC189" i="37"/>
  <c r="AB189" i="37"/>
  <c r="AA189" i="37"/>
  <c r="Z189" i="37"/>
  <c r="Y189" i="37"/>
  <c r="X189" i="37"/>
  <c r="U188" i="37"/>
  <c r="AC188" i="37"/>
  <c r="AB188" i="37"/>
  <c r="AA188" i="37"/>
  <c r="Z188" i="37"/>
  <c r="Y188" i="37"/>
  <c r="X188" i="37"/>
  <c r="U187" i="37"/>
  <c r="AC187" i="37"/>
  <c r="AB187" i="37"/>
  <c r="AA187" i="37"/>
  <c r="Z187" i="37"/>
  <c r="Y187" i="37"/>
  <c r="X187" i="37"/>
  <c r="U186" i="37"/>
  <c r="AC186" i="37"/>
  <c r="AB186" i="37"/>
  <c r="AA186" i="37"/>
  <c r="Z186" i="37"/>
  <c r="Y186" i="37"/>
  <c r="X186" i="37"/>
  <c r="U185" i="37"/>
  <c r="AC185" i="37"/>
  <c r="AB185" i="37"/>
  <c r="AA185" i="37"/>
  <c r="Z185" i="37"/>
  <c r="Y185" i="37"/>
  <c r="X185" i="37"/>
  <c r="Y184" i="37"/>
  <c r="U184" i="37"/>
  <c r="AC184" i="37"/>
  <c r="AB184" i="37"/>
  <c r="AA184" i="37"/>
  <c r="Z184" i="37"/>
  <c r="X184" i="37"/>
  <c r="Z183" i="37"/>
  <c r="U183" i="37"/>
  <c r="AC183" i="37"/>
  <c r="AB183" i="37"/>
  <c r="AA183" i="37"/>
  <c r="Y183" i="37"/>
  <c r="X183" i="37"/>
  <c r="U182" i="37"/>
  <c r="AC182" i="37"/>
  <c r="AB182" i="37"/>
  <c r="AA182" i="37"/>
  <c r="Z182" i="37"/>
  <c r="Y182" i="37"/>
  <c r="X182" i="37"/>
  <c r="U181" i="37"/>
  <c r="AC181" i="37"/>
  <c r="AB181" i="37"/>
  <c r="AA181" i="37"/>
  <c r="Z181" i="37"/>
  <c r="Y181" i="37"/>
  <c r="X181" i="37"/>
  <c r="U180" i="37"/>
  <c r="AC180" i="37"/>
  <c r="AB180" i="37"/>
  <c r="AA180" i="37"/>
  <c r="Z180" i="37"/>
  <c r="Y180" i="37"/>
  <c r="X180" i="37"/>
  <c r="U179" i="37"/>
  <c r="AC179" i="37"/>
  <c r="AB179" i="37"/>
  <c r="AA179" i="37"/>
  <c r="Z179" i="37"/>
  <c r="Y179" i="37"/>
  <c r="X179" i="37"/>
  <c r="U178" i="37"/>
  <c r="AC178" i="37"/>
  <c r="AB178" i="37"/>
  <c r="AA178" i="37"/>
  <c r="Z178" i="37"/>
  <c r="Y178" i="37"/>
  <c r="X178" i="37"/>
  <c r="U177" i="37"/>
  <c r="AC177" i="37"/>
  <c r="AB177" i="37"/>
  <c r="AA177" i="37"/>
  <c r="Z177" i="37"/>
  <c r="Y177" i="37"/>
  <c r="X177" i="37"/>
  <c r="AA176" i="37"/>
  <c r="U176" i="37"/>
  <c r="AC176" i="37"/>
  <c r="AB176" i="37"/>
  <c r="Z176" i="37"/>
  <c r="Y176" i="37"/>
  <c r="X176" i="37"/>
  <c r="X175" i="37"/>
  <c r="U175" i="37"/>
  <c r="AC175" i="37"/>
  <c r="AB175" i="37"/>
  <c r="AA175" i="37"/>
  <c r="Z175" i="37"/>
  <c r="Y175" i="37"/>
  <c r="U174" i="37"/>
  <c r="AC174" i="37"/>
  <c r="AB174" i="37"/>
  <c r="AA174" i="37"/>
  <c r="Z174" i="37"/>
  <c r="Y174" i="37"/>
  <c r="X174" i="37"/>
  <c r="X173" i="37"/>
  <c r="U173" i="37"/>
  <c r="AC173" i="37"/>
  <c r="AB173" i="37"/>
  <c r="AA173" i="37"/>
  <c r="Z173" i="37"/>
  <c r="Y173" i="37"/>
  <c r="AA172" i="37"/>
  <c r="U172" i="37"/>
  <c r="AC172" i="37"/>
  <c r="AB172" i="37"/>
  <c r="Z172" i="37"/>
  <c r="Y172" i="37"/>
  <c r="X172" i="37"/>
  <c r="U171" i="37"/>
  <c r="AC171" i="37"/>
  <c r="AB171" i="37"/>
  <c r="AA171" i="37"/>
  <c r="Z171" i="37"/>
  <c r="Y171" i="37"/>
  <c r="X171" i="37"/>
  <c r="U170" i="37"/>
  <c r="AC170" i="37"/>
  <c r="AB170" i="37"/>
  <c r="AA170" i="37"/>
  <c r="Z170" i="37"/>
  <c r="Y170" i="37"/>
  <c r="X170" i="37"/>
  <c r="U169" i="37"/>
  <c r="AC169" i="37"/>
  <c r="AB169" i="37"/>
  <c r="AA169" i="37"/>
  <c r="Z169" i="37"/>
  <c r="Y169" i="37"/>
  <c r="X169" i="37"/>
  <c r="U168" i="37"/>
  <c r="AC168" i="37"/>
  <c r="AB168" i="37"/>
  <c r="AA168" i="37"/>
  <c r="Z168" i="37"/>
  <c r="Y168" i="37"/>
  <c r="X168" i="37"/>
  <c r="U167" i="37"/>
  <c r="AC167" i="37"/>
  <c r="AB167" i="37"/>
  <c r="AA167" i="37"/>
  <c r="Z167" i="37"/>
  <c r="Y167" i="37"/>
  <c r="X167" i="37"/>
  <c r="U166" i="37"/>
  <c r="AC166" i="37"/>
  <c r="AB166" i="37"/>
  <c r="AA166" i="37"/>
  <c r="Z166" i="37"/>
  <c r="Y166" i="37"/>
  <c r="X166" i="37"/>
  <c r="U165" i="37"/>
  <c r="AC165" i="37"/>
  <c r="AB165" i="37"/>
  <c r="AA165" i="37"/>
  <c r="Z165" i="37"/>
  <c r="Y165" i="37"/>
  <c r="X165" i="37"/>
  <c r="U164" i="37"/>
  <c r="AC164" i="37"/>
  <c r="AB164" i="37"/>
  <c r="AA164" i="37"/>
  <c r="Z164" i="37"/>
  <c r="Y164" i="37"/>
  <c r="X164" i="37"/>
  <c r="U163" i="37"/>
  <c r="AC163" i="37"/>
  <c r="AB163" i="37"/>
  <c r="AA163" i="37"/>
  <c r="Z163" i="37"/>
  <c r="Y163" i="37"/>
  <c r="X163" i="37"/>
  <c r="U162" i="37"/>
  <c r="AC162" i="37"/>
  <c r="AB162" i="37"/>
  <c r="AA162" i="37"/>
  <c r="Z162" i="37"/>
  <c r="Y162" i="37"/>
  <c r="X162" i="37"/>
  <c r="U161" i="37"/>
  <c r="AC161" i="37"/>
  <c r="AB161" i="37"/>
  <c r="AA161" i="37"/>
  <c r="Z161" i="37"/>
  <c r="Y161" i="37"/>
  <c r="X161" i="37"/>
  <c r="U160" i="37"/>
  <c r="AC160" i="37"/>
  <c r="AB160" i="37"/>
  <c r="AA160" i="37"/>
  <c r="Z160" i="37"/>
  <c r="Y160" i="37"/>
  <c r="X160" i="37"/>
  <c r="X159" i="37"/>
  <c r="U159" i="37"/>
  <c r="AC159" i="37"/>
  <c r="AB159" i="37"/>
  <c r="AA159" i="37"/>
  <c r="Z159" i="37"/>
  <c r="Y159" i="37"/>
  <c r="U158" i="37"/>
  <c r="AC158" i="37"/>
  <c r="AB158" i="37"/>
  <c r="AA158" i="37"/>
  <c r="Z158" i="37"/>
  <c r="Y158" i="37"/>
  <c r="X158" i="37"/>
  <c r="Z157" i="37"/>
  <c r="U157" i="37"/>
  <c r="AC157" i="37"/>
  <c r="AB157" i="37"/>
  <c r="AA157" i="37"/>
  <c r="Y157" i="37"/>
  <c r="X157" i="37"/>
  <c r="U156" i="37"/>
  <c r="AC156" i="37"/>
  <c r="AB156" i="37"/>
  <c r="AA156" i="37"/>
  <c r="Z156" i="37"/>
  <c r="Y156" i="37"/>
  <c r="X156" i="37"/>
  <c r="U155" i="37"/>
  <c r="AC155" i="37"/>
  <c r="AB155" i="37"/>
  <c r="AA155" i="37"/>
  <c r="Z155" i="37"/>
  <c r="Y155" i="37"/>
  <c r="X155" i="37"/>
  <c r="U154" i="37"/>
  <c r="AC154" i="37"/>
  <c r="AB154" i="37"/>
  <c r="AA154" i="37"/>
  <c r="Z154" i="37"/>
  <c r="Y154" i="37"/>
  <c r="X154" i="37"/>
  <c r="U153" i="37"/>
  <c r="AC153" i="37"/>
  <c r="AB153" i="37"/>
  <c r="AA153" i="37"/>
  <c r="Z153" i="37"/>
  <c r="Y153" i="37"/>
  <c r="X153" i="37"/>
  <c r="Y152" i="37"/>
  <c r="U152" i="37"/>
  <c r="AC152" i="37"/>
  <c r="AB152" i="37"/>
  <c r="AA152" i="37"/>
  <c r="Z152" i="37"/>
  <c r="X152" i="37"/>
  <c r="U151" i="37"/>
  <c r="AC151" i="37"/>
  <c r="AB151" i="37"/>
  <c r="AA151" i="37"/>
  <c r="Z151" i="37"/>
  <c r="Y151" i="37"/>
  <c r="X151" i="37"/>
  <c r="U150" i="37"/>
  <c r="AC150" i="37"/>
  <c r="AB150" i="37"/>
  <c r="AA150" i="37"/>
  <c r="Z150" i="37"/>
  <c r="Y150" i="37"/>
  <c r="X150" i="37"/>
  <c r="AB149" i="37"/>
  <c r="U149" i="37"/>
  <c r="AC149" i="37"/>
  <c r="AA149" i="37"/>
  <c r="Z149" i="37"/>
  <c r="Y149" i="37"/>
  <c r="X149" i="37"/>
  <c r="AA148" i="37"/>
  <c r="U148" i="37"/>
  <c r="AC148" i="37"/>
  <c r="AB148" i="37"/>
  <c r="Z148" i="37"/>
  <c r="Y148" i="37"/>
  <c r="X148" i="37"/>
  <c r="X147" i="37"/>
  <c r="U147" i="37"/>
  <c r="AC147" i="37"/>
  <c r="AB147" i="37"/>
  <c r="AA147" i="37"/>
  <c r="Z147" i="37"/>
  <c r="Y147" i="37"/>
  <c r="U146" i="37"/>
  <c r="AC146" i="37"/>
  <c r="AB146" i="37"/>
  <c r="AA146" i="37"/>
  <c r="Z146" i="37"/>
  <c r="Y146" i="37"/>
  <c r="X146" i="37"/>
  <c r="U145" i="37"/>
  <c r="AC145" i="37"/>
  <c r="AB145" i="37"/>
  <c r="AA145" i="37"/>
  <c r="Z145" i="37"/>
  <c r="Y145" i="37"/>
  <c r="X145" i="37"/>
  <c r="AA144" i="37"/>
  <c r="U144" i="37"/>
  <c r="AC144" i="37"/>
  <c r="AB144" i="37"/>
  <c r="Z144" i="37"/>
  <c r="Y144" i="37"/>
  <c r="X144" i="37"/>
  <c r="Z143" i="37"/>
  <c r="U143" i="37"/>
  <c r="AC143" i="37"/>
  <c r="AB143" i="37"/>
  <c r="AA143" i="37"/>
  <c r="Y143" i="37"/>
  <c r="X143" i="37"/>
  <c r="U142" i="37"/>
  <c r="AC142" i="37"/>
  <c r="AB142" i="37"/>
  <c r="AA142" i="37"/>
  <c r="Z142" i="37"/>
  <c r="Y142" i="37"/>
  <c r="X142" i="37"/>
  <c r="U141" i="37"/>
  <c r="AC141" i="37"/>
  <c r="AB141" i="37"/>
  <c r="AA141" i="37"/>
  <c r="Z141" i="37"/>
  <c r="Y141" i="37"/>
  <c r="X141" i="37"/>
  <c r="Y140" i="37"/>
  <c r="U140" i="37"/>
  <c r="AC140" i="37"/>
  <c r="AB140" i="37"/>
  <c r="AA140" i="37"/>
  <c r="Z140" i="37"/>
  <c r="X140" i="37"/>
  <c r="Z139" i="37"/>
  <c r="U139" i="37"/>
  <c r="AC139" i="37"/>
  <c r="AB139" i="37"/>
  <c r="AA139" i="37"/>
  <c r="Y139" i="37"/>
  <c r="X139" i="37"/>
  <c r="U138" i="37"/>
  <c r="AC138" i="37"/>
  <c r="AB138" i="37"/>
  <c r="AA138" i="37"/>
  <c r="Z138" i="37"/>
  <c r="Y138" i="37"/>
  <c r="X138" i="37"/>
  <c r="U137" i="37"/>
  <c r="AC137" i="37"/>
  <c r="AB137" i="37"/>
  <c r="AA137" i="37"/>
  <c r="Z137" i="37"/>
  <c r="Y137" i="37"/>
  <c r="X137" i="37"/>
  <c r="U136" i="37"/>
  <c r="AC136" i="37"/>
  <c r="AB136" i="37"/>
  <c r="AA136" i="37"/>
  <c r="Z136" i="37"/>
  <c r="Y136" i="37"/>
  <c r="X136" i="37"/>
  <c r="U135" i="37"/>
  <c r="AC135" i="37"/>
  <c r="AB135" i="37"/>
  <c r="AA135" i="37"/>
  <c r="Z135" i="37"/>
  <c r="Y135" i="37"/>
  <c r="X135" i="37"/>
  <c r="U134" i="37"/>
  <c r="AC134" i="37"/>
  <c r="AB134" i="37"/>
  <c r="AA134" i="37"/>
  <c r="Z134" i="37"/>
  <c r="Y134" i="37"/>
  <c r="X134" i="37"/>
  <c r="X133" i="37"/>
  <c r="U133" i="37"/>
  <c r="AC133" i="37"/>
  <c r="AB133" i="37"/>
  <c r="AA133" i="37"/>
  <c r="Z133" i="37"/>
  <c r="Y133" i="37"/>
  <c r="X132" i="37"/>
  <c r="U132" i="37"/>
  <c r="AC132" i="37"/>
  <c r="AB132" i="37"/>
  <c r="AA132" i="37"/>
  <c r="Z132" i="37"/>
  <c r="Y132" i="37"/>
  <c r="X131" i="37"/>
  <c r="U131" i="37"/>
  <c r="AC131" i="37"/>
  <c r="AB131" i="37"/>
  <c r="AA131" i="37"/>
  <c r="Z131" i="37"/>
  <c r="Y131" i="37"/>
  <c r="U130" i="37"/>
  <c r="AC130" i="37"/>
  <c r="AB130" i="37"/>
  <c r="AA130" i="37"/>
  <c r="Z130" i="37"/>
  <c r="Y130" i="37"/>
  <c r="X130" i="37"/>
  <c r="U129" i="37"/>
  <c r="AC129" i="37"/>
  <c r="AB129" i="37"/>
  <c r="AA129" i="37"/>
  <c r="Z129" i="37"/>
  <c r="Y129" i="37"/>
  <c r="X129" i="37"/>
  <c r="U128" i="37"/>
  <c r="AC128" i="37"/>
  <c r="AB128" i="37"/>
  <c r="AA128" i="37"/>
  <c r="Z128" i="37"/>
  <c r="Y128" i="37"/>
  <c r="X128" i="37"/>
  <c r="U127" i="37"/>
  <c r="AC127" i="37"/>
  <c r="AB127" i="37"/>
  <c r="AA127" i="37"/>
  <c r="Z127" i="37"/>
  <c r="Y127" i="37"/>
  <c r="X127" i="37"/>
  <c r="X126" i="37"/>
  <c r="U126" i="37"/>
  <c r="AC126" i="37"/>
  <c r="AB126" i="37"/>
  <c r="AA126" i="37"/>
  <c r="Z126" i="37"/>
  <c r="Y126" i="37"/>
  <c r="AA125" i="37"/>
  <c r="U125" i="37"/>
  <c r="AC125" i="37"/>
  <c r="AB125" i="37"/>
  <c r="Z125" i="37"/>
  <c r="Y125" i="37"/>
  <c r="X125" i="37"/>
  <c r="X124" i="37"/>
  <c r="U124" i="37"/>
  <c r="AC124" i="37"/>
  <c r="AB124" i="37"/>
  <c r="AA124" i="37"/>
  <c r="Z124" i="37"/>
  <c r="Y124" i="37"/>
  <c r="Y123" i="37"/>
  <c r="U123" i="37"/>
  <c r="AC123" i="37"/>
  <c r="AB123" i="37"/>
  <c r="AA123" i="37"/>
  <c r="Z123" i="37"/>
  <c r="X123" i="37"/>
  <c r="U122" i="37"/>
  <c r="AC122" i="37"/>
  <c r="AB122" i="37"/>
  <c r="AA122" i="37"/>
  <c r="Z122" i="37"/>
  <c r="Y122" i="37"/>
  <c r="X122" i="37"/>
  <c r="AA121" i="37"/>
  <c r="U121" i="37"/>
  <c r="AC121" i="37"/>
  <c r="AB121" i="37"/>
  <c r="Z121" i="37"/>
  <c r="Y121" i="37"/>
  <c r="X121" i="37"/>
  <c r="U120" i="37"/>
  <c r="AC120" i="37"/>
  <c r="AB120" i="37"/>
  <c r="AA120" i="37"/>
  <c r="Z120" i="37"/>
  <c r="Y120" i="37"/>
  <c r="X120" i="37"/>
  <c r="U119" i="37"/>
  <c r="AC119" i="37"/>
  <c r="AB119" i="37"/>
  <c r="AA119" i="37"/>
  <c r="Z119" i="37"/>
  <c r="Y119" i="37"/>
  <c r="X119" i="37"/>
  <c r="U118" i="37"/>
  <c r="AC118" i="37"/>
  <c r="AB118" i="37"/>
  <c r="AA118" i="37"/>
  <c r="Z118" i="37"/>
  <c r="Y118" i="37"/>
  <c r="X118" i="37"/>
  <c r="Z117" i="37"/>
  <c r="Y117" i="37"/>
  <c r="U117" i="37"/>
  <c r="AC117" i="37"/>
  <c r="AB117" i="37"/>
  <c r="AA117" i="37"/>
  <c r="X117" i="37"/>
  <c r="U116" i="37"/>
  <c r="AC116" i="37"/>
  <c r="AB116" i="37"/>
  <c r="AA116" i="37"/>
  <c r="Z116" i="37"/>
  <c r="Y116" i="37"/>
  <c r="X116" i="37"/>
  <c r="Y115" i="37"/>
  <c r="U115" i="37"/>
  <c r="AC115" i="37"/>
  <c r="AB115" i="37"/>
  <c r="AA115" i="37"/>
  <c r="Z115" i="37"/>
  <c r="X115" i="37"/>
  <c r="AB114" i="37"/>
  <c r="U114" i="37"/>
  <c r="AC114" i="37"/>
  <c r="AA114" i="37"/>
  <c r="Z114" i="37"/>
  <c r="Y114" i="37"/>
  <c r="X114" i="37"/>
  <c r="AA113" i="37"/>
  <c r="Z113" i="37"/>
  <c r="U113" i="37"/>
  <c r="AC113" i="37"/>
  <c r="AB113" i="37"/>
  <c r="Y113" i="37"/>
  <c r="X113" i="37"/>
  <c r="U112" i="37"/>
  <c r="AC112" i="37"/>
  <c r="AB112" i="37"/>
  <c r="AA112" i="37"/>
  <c r="Z112" i="37"/>
  <c r="Y112" i="37"/>
  <c r="X112" i="37"/>
  <c r="AA111" i="37"/>
  <c r="U111" i="37"/>
  <c r="AC111" i="37"/>
  <c r="AB111" i="37"/>
  <c r="Z111" i="37"/>
  <c r="Y111" i="37"/>
  <c r="X111" i="37"/>
  <c r="X110" i="37"/>
  <c r="U110" i="37"/>
  <c r="AC110" i="37"/>
  <c r="AB110" i="37"/>
  <c r="AA110" i="37"/>
  <c r="Z110" i="37"/>
  <c r="Y110" i="37"/>
  <c r="Z109" i="37"/>
  <c r="Y109" i="37"/>
  <c r="U109" i="37"/>
  <c r="AC109" i="37"/>
  <c r="AB109" i="37"/>
  <c r="AA109" i="37"/>
  <c r="X109" i="37"/>
  <c r="U108" i="37"/>
  <c r="AC108" i="37"/>
  <c r="AB108" i="37"/>
  <c r="AA108" i="37"/>
  <c r="Z108" i="37"/>
  <c r="Y108" i="37"/>
  <c r="X108" i="37"/>
  <c r="U107" i="37"/>
  <c r="AC107" i="37"/>
  <c r="AB107" i="37"/>
  <c r="AA107" i="37"/>
  <c r="Z107" i="37"/>
  <c r="Y107" i="37"/>
  <c r="X107" i="37"/>
  <c r="U106" i="37"/>
  <c r="AC106" i="37"/>
  <c r="AB106" i="37"/>
  <c r="AA106" i="37"/>
  <c r="Z106" i="37"/>
  <c r="Y106" i="37"/>
  <c r="X106" i="37"/>
  <c r="U105" i="37"/>
  <c r="AC105" i="37"/>
  <c r="AB105" i="37"/>
  <c r="AA105" i="37"/>
  <c r="Z105" i="37"/>
  <c r="Y105" i="37"/>
  <c r="X105" i="37"/>
  <c r="AA104" i="37"/>
  <c r="U104" i="37"/>
  <c r="AC104" i="37"/>
  <c r="AB104" i="37"/>
  <c r="Z104" i="37"/>
  <c r="Y104" i="37"/>
  <c r="X104" i="37"/>
  <c r="U103" i="37"/>
  <c r="AC103" i="37"/>
  <c r="AB103" i="37"/>
  <c r="AA103" i="37"/>
  <c r="Z103" i="37"/>
  <c r="Y103" i="37"/>
  <c r="X103" i="37"/>
  <c r="U102" i="37"/>
  <c r="AC102" i="37"/>
  <c r="AB102" i="37"/>
  <c r="AA102" i="37"/>
  <c r="Z102" i="37"/>
  <c r="Y102" i="37"/>
  <c r="X102" i="37"/>
  <c r="Y101" i="37"/>
  <c r="U101" i="37"/>
  <c r="AC101" i="37"/>
  <c r="AB101" i="37"/>
  <c r="AA101" i="37"/>
  <c r="Z101" i="37"/>
  <c r="X101" i="37"/>
  <c r="AA100" i="37"/>
  <c r="U100" i="37"/>
  <c r="AC100" i="37"/>
  <c r="AB100" i="37"/>
  <c r="Z100" i="37"/>
  <c r="Y100" i="37"/>
  <c r="X100" i="37"/>
  <c r="Y99" i="37"/>
  <c r="U99" i="37"/>
  <c r="AC99" i="37"/>
  <c r="AB99" i="37"/>
  <c r="AA99" i="37"/>
  <c r="Z99" i="37"/>
  <c r="X99" i="37"/>
  <c r="AB98" i="37"/>
  <c r="Y98" i="37"/>
  <c r="U98" i="37"/>
  <c r="AC98" i="37"/>
  <c r="AA98" i="37"/>
  <c r="Z98" i="37"/>
  <c r="X98" i="37"/>
  <c r="Y97" i="37"/>
  <c r="U97" i="37"/>
  <c r="AC97" i="37"/>
  <c r="AB97" i="37"/>
  <c r="AA97" i="37"/>
  <c r="Z97" i="37"/>
  <c r="X97" i="37"/>
  <c r="AA96" i="37"/>
  <c r="Z96" i="37"/>
  <c r="U96" i="37"/>
  <c r="AC96" i="37"/>
  <c r="AB96" i="37"/>
  <c r="Y96" i="37"/>
  <c r="X96" i="37"/>
  <c r="U95" i="37"/>
  <c r="AC95" i="37"/>
  <c r="AB95" i="37"/>
  <c r="AA95" i="37"/>
  <c r="Z95" i="37"/>
  <c r="Y95" i="37"/>
  <c r="X95" i="37"/>
  <c r="AB94" i="37"/>
  <c r="X94" i="37"/>
  <c r="U94" i="37"/>
  <c r="AC94" i="37"/>
  <c r="AA94" i="37"/>
  <c r="Z94" i="37"/>
  <c r="Y94" i="37"/>
  <c r="AA93" i="37"/>
  <c r="Z93" i="37"/>
  <c r="U93" i="37"/>
  <c r="AC93" i="37"/>
  <c r="AB93" i="37"/>
  <c r="Y93" i="37"/>
  <c r="X93" i="37"/>
  <c r="U92" i="37"/>
  <c r="AC92" i="37"/>
  <c r="AB92" i="37"/>
  <c r="AA92" i="37"/>
  <c r="Z92" i="37"/>
  <c r="Y92" i="37"/>
  <c r="X92" i="37"/>
  <c r="Y91" i="37"/>
  <c r="U91" i="37"/>
  <c r="AC91" i="37"/>
  <c r="AB91" i="37"/>
  <c r="AA91" i="37"/>
  <c r="Z91" i="37"/>
  <c r="X91" i="37"/>
  <c r="Z90" i="37"/>
  <c r="U90" i="37"/>
  <c r="AC90" i="37"/>
  <c r="AB90" i="37"/>
  <c r="AA90" i="37"/>
  <c r="Y90" i="37"/>
  <c r="X90" i="37"/>
  <c r="Z89" i="37"/>
  <c r="U89" i="37"/>
  <c r="AC89" i="37"/>
  <c r="AB89" i="37"/>
  <c r="AA89" i="37"/>
  <c r="Y89" i="37"/>
  <c r="X89" i="37"/>
  <c r="U88" i="37"/>
  <c r="AC88" i="37"/>
  <c r="AB88" i="37"/>
  <c r="AA88" i="37"/>
  <c r="Z88" i="37"/>
  <c r="Y88" i="37"/>
  <c r="X88" i="37"/>
  <c r="U87" i="37"/>
  <c r="AC87" i="37"/>
  <c r="AB87" i="37"/>
  <c r="AA87" i="37"/>
  <c r="Z87" i="37"/>
  <c r="Y87" i="37"/>
  <c r="X87" i="37"/>
  <c r="U86" i="37"/>
  <c r="AC86" i="37"/>
  <c r="AB86" i="37"/>
  <c r="AA86" i="37"/>
  <c r="Z86" i="37"/>
  <c r="Y86" i="37"/>
  <c r="X86" i="37"/>
  <c r="Z85" i="37"/>
  <c r="Y85" i="37"/>
  <c r="U85" i="37"/>
  <c r="AC85" i="37"/>
  <c r="AB85" i="37"/>
  <c r="AA85" i="37"/>
  <c r="X85" i="37"/>
  <c r="U84" i="37"/>
  <c r="AC84" i="37"/>
  <c r="AB84" i="37"/>
  <c r="AA84" i="37"/>
  <c r="Z84" i="37"/>
  <c r="Y84" i="37"/>
  <c r="X84" i="37"/>
  <c r="Y83" i="37"/>
  <c r="U83" i="37"/>
  <c r="AC83" i="37"/>
  <c r="AB83" i="37"/>
  <c r="AA83" i="37"/>
  <c r="Z83" i="37"/>
  <c r="X83" i="37"/>
  <c r="Z82" i="37"/>
  <c r="U82" i="37"/>
  <c r="AC82" i="37"/>
  <c r="AB82" i="37"/>
  <c r="AA82" i="37"/>
  <c r="Y82" i="37"/>
  <c r="X82" i="37"/>
  <c r="U81" i="37"/>
  <c r="AC81" i="37"/>
  <c r="AB81" i="37"/>
  <c r="AA81" i="37"/>
  <c r="Z81" i="37"/>
  <c r="Y81" i="37"/>
  <c r="X81" i="37"/>
  <c r="U80" i="37"/>
  <c r="AC80" i="37"/>
  <c r="AB80" i="37"/>
  <c r="AA80" i="37"/>
  <c r="Z80" i="37"/>
  <c r="Y80" i="37"/>
  <c r="X80" i="37"/>
  <c r="Y79" i="37"/>
  <c r="U79" i="37"/>
  <c r="AC79" i="37"/>
  <c r="AB79" i="37"/>
  <c r="AA79" i="37"/>
  <c r="Z79" i="37"/>
  <c r="X79" i="37"/>
  <c r="U78" i="37"/>
  <c r="AC78" i="37"/>
  <c r="AB78" i="37"/>
  <c r="AA78" i="37"/>
  <c r="Z78" i="37"/>
  <c r="Y78" i="37"/>
  <c r="X78" i="37"/>
  <c r="U77" i="37"/>
  <c r="AC77" i="37"/>
  <c r="AB77" i="37"/>
  <c r="AA77" i="37"/>
  <c r="Z77" i="37"/>
  <c r="Y77" i="37"/>
  <c r="X77" i="37"/>
  <c r="AA76" i="37"/>
  <c r="U76" i="37"/>
  <c r="AC76" i="37"/>
  <c r="AB76" i="37"/>
  <c r="Z76" i="37"/>
  <c r="Y76" i="37"/>
  <c r="X76" i="37"/>
  <c r="U75" i="37"/>
  <c r="AC75" i="37"/>
  <c r="AB75" i="37"/>
  <c r="AA75" i="37"/>
  <c r="Z75" i="37"/>
  <c r="Y75" i="37"/>
  <c r="X75" i="37"/>
  <c r="U74" i="37"/>
  <c r="AC74" i="37"/>
  <c r="AB74" i="37"/>
  <c r="AA74" i="37"/>
  <c r="Z74" i="37"/>
  <c r="Y74" i="37"/>
  <c r="X74" i="37"/>
  <c r="Y73" i="37"/>
  <c r="U73" i="37"/>
  <c r="AC73" i="37"/>
  <c r="AB73" i="37"/>
  <c r="AA73" i="37"/>
  <c r="Z73" i="37"/>
  <c r="X73" i="37"/>
  <c r="X72" i="37"/>
  <c r="U72" i="37"/>
  <c r="AC72" i="37"/>
  <c r="AB72" i="37"/>
  <c r="AA72" i="37"/>
  <c r="Z72" i="37"/>
  <c r="Y72" i="37"/>
  <c r="AC71" i="37"/>
  <c r="AB71" i="37"/>
  <c r="Y71" i="37"/>
  <c r="X71" i="37"/>
  <c r="U71" i="37"/>
  <c r="AA71" i="37"/>
  <c r="Z71" i="37"/>
  <c r="X70" i="37"/>
  <c r="U70" i="37"/>
  <c r="AC70" i="37"/>
  <c r="AB70" i="37"/>
  <c r="AA70" i="37"/>
  <c r="Z70" i="37"/>
  <c r="Y70" i="37"/>
  <c r="U69" i="37"/>
  <c r="AC69" i="37"/>
  <c r="AB69" i="37"/>
  <c r="AA69" i="37"/>
  <c r="Z69" i="37"/>
  <c r="Y69" i="37"/>
  <c r="X69" i="37"/>
  <c r="X68" i="37"/>
  <c r="U68" i="37"/>
  <c r="AC68" i="37"/>
  <c r="AB68" i="37"/>
  <c r="AA68" i="37"/>
  <c r="Z68" i="37"/>
  <c r="Y68" i="37"/>
  <c r="Y67" i="37"/>
  <c r="U67" i="37"/>
  <c r="AC67" i="37"/>
  <c r="AB67" i="37"/>
  <c r="AA67" i="37"/>
  <c r="Z67" i="37"/>
  <c r="X67" i="37"/>
  <c r="U66" i="37"/>
  <c r="AC66" i="37"/>
  <c r="AB66" i="37"/>
  <c r="AA66" i="37"/>
  <c r="Z66" i="37"/>
  <c r="Y66" i="37"/>
  <c r="X66" i="37"/>
  <c r="U65" i="37"/>
  <c r="AC65" i="37"/>
  <c r="AB65" i="37"/>
  <c r="AA65" i="37"/>
  <c r="Z65" i="37"/>
  <c r="Y65" i="37"/>
  <c r="X65" i="37"/>
  <c r="U64" i="37"/>
  <c r="AC64" i="37"/>
  <c r="AB64" i="37"/>
  <c r="AA64" i="37"/>
  <c r="Z64" i="37"/>
  <c r="Y64" i="37"/>
  <c r="X64" i="37"/>
  <c r="X63" i="37"/>
  <c r="U63" i="37"/>
  <c r="AC63" i="37"/>
  <c r="AB63" i="37"/>
  <c r="AA63" i="37"/>
  <c r="Z63" i="37"/>
  <c r="Y63" i="37"/>
  <c r="AB62" i="37"/>
  <c r="U62" i="37"/>
  <c r="AC62" i="37"/>
  <c r="AA62" i="37"/>
  <c r="Z62" i="37"/>
  <c r="Y62" i="37"/>
  <c r="X62" i="37"/>
  <c r="U61" i="37"/>
  <c r="AC61" i="37"/>
  <c r="AB61" i="37"/>
  <c r="AA61" i="37"/>
  <c r="Z61" i="37"/>
  <c r="Y61" i="37"/>
  <c r="X61" i="37"/>
  <c r="U60" i="37"/>
  <c r="AC60" i="37"/>
  <c r="AB60" i="37"/>
  <c r="AA60" i="37"/>
  <c r="Z60" i="37"/>
  <c r="Y60" i="37"/>
  <c r="X60" i="37"/>
  <c r="U59" i="37"/>
  <c r="AC59" i="37"/>
  <c r="AB59" i="37"/>
  <c r="AA59" i="37"/>
  <c r="Z59" i="37"/>
  <c r="Y59" i="37"/>
  <c r="X59" i="37"/>
  <c r="U58" i="37"/>
  <c r="AC58" i="37"/>
  <c r="AB58" i="37"/>
  <c r="AA58" i="37"/>
  <c r="Z58" i="37"/>
  <c r="Y58" i="37"/>
  <c r="X58" i="37"/>
  <c r="U57" i="37"/>
  <c r="AC57" i="37"/>
  <c r="AB57" i="37"/>
  <c r="AA57" i="37"/>
  <c r="Z57" i="37"/>
  <c r="Y57" i="37"/>
  <c r="X57" i="37"/>
  <c r="U56" i="37"/>
  <c r="AC56" i="37"/>
  <c r="AB56" i="37"/>
  <c r="AA56" i="37"/>
  <c r="Z56" i="37"/>
  <c r="Y56" i="37"/>
  <c r="X56" i="37"/>
  <c r="U55" i="37"/>
  <c r="AC55" i="37"/>
  <c r="AB55" i="37"/>
  <c r="AA55" i="37"/>
  <c r="Z55" i="37"/>
  <c r="Y55" i="37"/>
  <c r="X55" i="37"/>
  <c r="X54" i="37"/>
  <c r="U54" i="37"/>
  <c r="AC54" i="37"/>
  <c r="AB54" i="37"/>
  <c r="AA54" i="37"/>
  <c r="Z54" i="37"/>
  <c r="Y54" i="37"/>
  <c r="U53" i="37"/>
  <c r="AC53" i="37"/>
  <c r="AB53" i="37"/>
  <c r="AA53" i="37"/>
  <c r="Z53" i="37"/>
  <c r="Y53" i="37"/>
  <c r="X53" i="37"/>
  <c r="Z52" i="37"/>
  <c r="U52" i="37"/>
  <c r="AC52" i="37"/>
  <c r="AB52" i="37"/>
  <c r="AA52" i="37"/>
  <c r="Y52" i="37"/>
  <c r="X52" i="37"/>
  <c r="U51" i="37"/>
  <c r="AC51" i="37"/>
  <c r="AB51" i="37"/>
  <c r="AA51" i="37"/>
  <c r="Z51" i="37"/>
  <c r="Y51" i="37"/>
  <c r="E51" i="37"/>
  <c r="X51" i="37" s="1"/>
  <c r="U50" i="37"/>
  <c r="AC50" i="37"/>
  <c r="AB50" i="37"/>
  <c r="AA50" i="37"/>
  <c r="Z50" i="37"/>
  <c r="Y50" i="37"/>
  <c r="X50" i="37"/>
  <c r="U49" i="37"/>
  <c r="AC49" i="37"/>
  <c r="AB49" i="37"/>
  <c r="AA49" i="37"/>
  <c r="Z49" i="37"/>
  <c r="Y49" i="37"/>
  <c r="X49" i="37"/>
  <c r="U48" i="37"/>
  <c r="AC48" i="37"/>
  <c r="AB48" i="37"/>
  <c r="AA48" i="37"/>
  <c r="Z48" i="37"/>
  <c r="Y48" i="37"/>
  <c r="X48" i="37"/>
  <c r="X47" i="37"/>
  <c r="U47" i="37"/>
  <c r="AC47" i="37"/>
  <c r="AB47" i="37"/>
  <c r="AA47" i="37"/>
  <c r="Z47" i="37"/>
  <c r="Y47" i="37"/>
  <c r="Z46" i="37"/>
  <c r="U46" i="37"/>
  <c r="AC46" i="37"/>
  <c r="AB46" i="37"/>
  <c r="AA46" i="37"/>
  <c r="Y46" i="37"/>
  <c r="X46" i="37"/>
  <c r="Z45" i="37"/>
  <c r="U45" i="37"/>
  <c r="AC45" i="37"/>
  <c r="AB45" i="37"/>
  <c r="AA45" i="37"/>
  <c r="Y45" i="37"/>
  <c r="X45" i="37"/>
  <c r="Z44" i="37"/>
  <c r="U44" i="37"/>
  <c r="AC44" i="37"/>
  <c r="AB44" i="37"/>
  <c r="AA44" i="37"/>
  <c r="Y44" i="37"/>
  <c r="X44" i="37"/>
  <c r="Y43" i="37"/>
  <c r="U43" i="37"/>
  <c r="AC43" i="37"/>
  <c r="AB43" i="37"/>
  <c r="AA43" i="37"/>
  <c r="Z43" i="37"/>
  <c r="X43" i="37"/>
  <c r="U42" i="37"/>
  <c r="AC42" i="37"/>
  <c r="AB42" i="37"/>
  <c r="AA42" i="37"/>
  <c r="Z42" i="37"/>
  <c r="Y42" i="37"/>
  <c r="X42" i="37"/>
  <c r="U41" i="37"/>
  <c r="AC41" i="37"/>
  <c r="AB41" i="37"/>
  <c r="AA41" i="37"/>
  <c r="Z41" i="37"/>
  <c r="Y41" i="37"/>
  <c r="X41" i="37"/>
  <c r="X40" i="37"/>
  <c r="U40" i="37"/>
  <c r="AC40" i="37"/>
  <c r="AB40" i="37"/>
  <c r="AA40" i="37"/>
  <c r="Z40" i="37"/>
  <c r="Y40" i="37"/>
  <c r="AA39" i="37"/>
  <c r="Y39" i="37"/>
  <c r="U39" i="37"/>
  <c r="AC39" i="37"/>
  <c r="AB39" i="37"/>
  <c r="Z39" i="37"/>
  <c r="X39" i="37"/>
  <c r="U38" i="37"/>
  <c r="AC38" i="37"/>
  <c r="AB38" i="37"/>
  <c r="AA38" i="37"/>
  <c r="Z38" i="37"/>
  <c r="Y38" i="37"/>
  <c r="X38" i="37"/>
  <c r="U37" i="37"/>
  <c r="AC37" i="37"/>
  <c r="AB37" i="37"/>
  <c r="AA37" i="37"/>
  <c r="Z37" i="37"/>
  <c r="Y37" i="37"/>
  <c r="X37" i="37"/>
  <c r="U36" i="37"/>
  <c r="AC36" i="37"/>
  <c r="AB36" i="37"/>
  <c r="AA36" i="37"/>
  <c r="Z36" i="37"/>
  <c r="Y36" i="37"/>
  <c r="X36" i="37"/>
  <c r="U35" i="37"/>
  <c r="AC35" i="37"/>
  <c r="AB35" i="37"/>
  <c r="AA35" i="37"/>
  <c r="Z35" i="37"/>
  <c r="Y35" i="37"/>
  <c r="X35" i="37"/>
  <c r="U34" i="37"/>
  <c r="AC34" i="37"/>
  <c r="AB34" i="37"/>
  <c r="AA34" i="37"/>
  <c r="Z34" i="37"/>
  <c r="Y34" i="37"/>
  <c r="X34" i="37"/>
  <c r="U33" i="37"/>
  <c r="AC33" i="37"/>
  <c r="AB33" i="37"/>
  <c r="AA33" i="37"/>
  <c r="Z33" i="37"/>
  <c r="Y33" i="37"/>
  <c r="X33" i="37"/>
  <c r="U32" i="37"/>
  <c r="AC32" i="37"/>
  <c r="AB32" i="37"/>
  <c r="AA32" i="37"/>
  <c r="Z32" i="37"/>
  <c r="Y32" i="37"/>
  <c r="X32" i="37"/>
  <c r="AA31" i="37"/>
  <c r="U31" i="37"/>
  <c r="AC31" i="37"/>
  <c r="AB31" i="37"/>
  <c r="Z31" i="37"/>
  <c r="Y31" i="37"/>
  <c r="X31" i="37"/>
  <c r="U30" i="37"/>
  <c r="AC30" i="37"/>
  <c r="AB30" i="37"/>
  <c r="AA30" i="37"/>
  <c r="Z30" i="37"/>
  <c r="Y30" i="37"/>
  <c r="X30" i="37"/>
  <c r="U29" i="37"/>
  <c r="AC29" i="37"/>
  <c r="AB29" i="37"/>
  <c r="AA29" i="37"/>
  <c r="Z29" i="37"/>
  <c r="Y29" i="37"/>
  <c r="X29" i="37"/>
  <c r="U28" i="37"/>
  <c r="AC28" i="37"/>
  <c r="AB28" i="37"/>
  <c r="AA28" i="37"/>
  <c r="Z28" i="37"/>
  <c r="Y28" i="37"/>
  <c r="X28" i="37"/>
  <c r="U27" i="37"/>
  <c r="AC27" i="37"/>
  <c r="AB27" i="37"/>
  <c r="AA27" i="37"/>
  <c r="Z27" i="37"/>
  <c r="Y27" i="37"/>
  <c r="X27" i="37"/>
  <c r="Z26" i="37"/>
  <c r="U26" i="37"/>
  <c r="AC26" i="37"/>
  <c r="AB26" i="37"/>
  <c r="AA26" i="37"/>
  <c r="Y26" i="37"/>
  <c r="X26" i="37"/>
  <c r="AA25" i="37"/>
  <c r="U25" i="37"/>
  <c r="AC25" i="37"/>
  <c r="AB25" i="37"/>
  <c r="Z25" i="37"/>
  <c r="Y25" i="37"/>
  <c r="X25" i="37"/>
  <c r="U24" i="37"/>
  <c r="AC24" i="37"/>
  <c r="AB24" i="37"/>
  <c r="AA24" i="37"/>
  <c r="Z24" i="37"/>
  <c r="Y24" i="37"/>
  <c r="X24" i="37"/>
  <c r="U23" i="37"/>
  <c r="AC23" i="37"/>
  <c r="AB23" i="37"/>
  <c r="AA23" i="37"/>
  <c r="Z23" i="37"/>
  <c r="Y23" i="37"/>
  <c r="X23" i="37"/>
  <c r="U22" i="37"/>
  <c r="AC22" i="37"/>
  <c r="AB22" i="37"/>
  <c r="AA22" i="37"/>
  <c r="Z22" i="37"/>
  <c r="Y22" i="37"/>
  <c r="X22" i="37"/>
  <c r="U21" i="37"/>
  <c r="AC21" i="37"/>
  <c r="AB21" i="37"/>
  <c r="AA21" i="37"/>
  <c r="Z21" i="37"/>
  <c r="Y21" i="37"/>
  <c r="X21" i="37"/>
  <c r="U20" i="37"/>
  <c r="AC20" i="37"/>
  <c r="AB20" i="37"/>
  <c r="AA20" i="37"/>
  <c r="Z20" i="37"/>
  <c r="Y20" i="37"/>
  <c r="X20" i="37"/>
  <c r="U19" i="37"/>
  <c r="AC19" i="37"/>
  <c r="AB19" i="37"/>
  <c r="AA19" i="37"/>
  <c r="Z19" i="37"/>
  <c r="Y19" i="37"/>
  <c r="X19" i="37"/>
  <c r="AA18" i="37"/>
  <c r="U18" i="37"/>
  <c r="AC18" i="37"/>
  <c r="AB18" i="37"/>
  <c r="Z18" i="37"/>
  <c r="Y18" i="37"/>
  <c r="X18" i="37"/>
  <c r="X17" i="37"/>
  <c r="U17" i="37"/>
  <c r="U261" i="37" s="1"/>
  <c r="AC17" i="37"/>
  <c r="AB17" i="37"/>
  <c r="AA17" i="37"/>
  <c r="Z17" i="37"/>
  <c r="Y17" i="37"/>
  <c r="U16" i="37"/>
  <c r="U260" i="37" s="1"/>
  <c r="AC16" i="37"/>
  <c r="AB16" i="37"/>
  <c r="AA16" i="37"/>
  <c r="Z16" i="37"/>
  <c r="Y16" i="37"/>
  <c r="X16" i="37"/>
  <c r="U15" i="37"/>
  <c r="AC15" i="37"/>
  <c r="AB15" i="37"/>
  <c r="AA15" i="37"/>
  <c r="Z15" i="37"/>
  <c r="Y15" i="37"/>
  <c r="X15" i="37"/>
  <c r="Y14" i="37"/>
  <c r="U14" i="37"/>
  <c r="AC14" i="37"/>
  <c r="AB14" i="37"/>
  <c r="AA14" i="37"/>
  <c r="Z14" i="37"/>
  <c r="X14" i="37"/>
  <c r="U13" i="37"/>
  <c r="U257" i="37" s="1"/>
  <c r="AC13" i="37"/>
  <c r="AB13" i="37"/>
  <c r="AA13" i="37"/>
  <c r="Z13" i="37"/>
  <c r="Y13" i="37"/>
  <c r="X13" i="37"/>
  <c r="U12" i="37"/>
  <c r="U256" i="37" s="1"/>
  <c r="AC12" i="37"/>
  <c r="AB12" i="37"/>
  <c r="AA12" i="37"/>
  <c r="Z12" i="37"/>
  <c r="Y12" i="37"/>
  <c r="X12" i="37"/>
  <c r="X11" i="37"/>
  <c r="U11" i="37"/>
  <c r="AC11" i="37"/>
  <c r="AB11" i="37"/>
  <c r="AA11" i="37"/>
  <c r="Z11" i="37"/>
  <c r="Y11" i="37"/>
  <c r="AA10" i="37"/>
  <c r="Y10" i="37"/>
  <c r="U10" i="37"/>
  <c r="U254" i="37" s="1"/>
  <c r="AC10" i="37"/>
  <c r="AB10" i="37"/>
  <c r="Z10" i="37"/>
  <c r="X10" i="37"/>
  <c r="U9" i="37"/>
  <c r="AC9" i="37"/>
  <c r="AB9" i="37"/>
  <c r="AA9" i="37"/>
  <c r="Z9" i="37"/>
  <c r="Y9" i="37"/>
  <c r="X9" i="37"/>
  <c r="U215" i="36"/>
  <c r="AC215" i="36"/>
  <c r="AB215" i="36"/>
  <c r="AA215" i="36"/>
  <c r="Z215" i="36"/>
  <c r="Y215" i="36"/>
  <c r="X215" i="36"/>
  <c r="U214" i="36"/>
  <c r="AC214" i="36"/>
  <c r="AB214" i="36"/>
  <c r="AA214" i="36"/>
  <c r="Z214" i="36"/>
  <c r="Y214" i="36"/>
  <c r="X214" i="36"/>
  <c r="U213" i="36"/>
  <c r="AC213" i="36"/>
  <c r="AB213" i="36"/>
  <c r="AA213" i="36"/>
  <c r="Z213" i="36"/>
  <c r="Y213" i="36"/>
  <c r="X213" i="36"/>
  <c r="U212" i="36"/>
  <c r="AC212" i="36"/>
  <c r="AB212" i="36"/>
  <c r="AA212" i="36"/>
  <c r="Z212" i="36"/>
  <c r="Y212" i="36"/>
  <c r="X212" i="36"/>
  <c r="U211" i="36"/>
  <c r="AC211" i="36"/>
  <c r="AB211" i="36"/>
  <c r="AA211" i="36"/>
  <c r="Z211" i="36"/>
  <c r="Y211" i="36"/>
  <c r="X211" i="36"/>
  <c r="U210" i="36"/>
  <c r="AC210" i="36"/>
  <c r="AB210" i="36"/>
  <c r="AA210" i="36"/>
  <c r="Z210" i="36"/>
  <c r="Y210" i="36"/>
  <c r="X210" i="36"/>
  <c r="U209" i="36"/>
  <c r="AC209" i="36"/>
  <c r="AB209" i="36"/>
  <c r="AA209" i="36"/>
  <c r="Z209" i="36"/>
  <c r="Y209" i="36"/>
  <c r="X209" i="36"/>
  <c r="X208" i="36"/>
  <c r="U208" i="36"/>
  <c r="AC208" i="36"/>
  <c r="AB208" i="36"/>
  <c r="AA208" i="36"/>
  <c r="Z208" i="36"/>
  <c r="Y208" i="36"/>
  <c r="U207" i="36"/>
  <c r="AC207" i="36"/>
  <c r="AB207" i="36"/>
  <c r="AA207" i="36"/>
  <c r="Z207" i="36"/>
  <c r="Y207" i="36"/>
  <c r="X207" i="36"/>
  <c r="U206" i="36"/>
  <c r="AC206" i="36"/>
  <c r="AB206" i="36"/>
  <c r="AA206" i="36"/>
  <c r="Z206" i="36"/>
  <c r="Y206" i="36"/>
  <c r="X206" i="36"/>
  <c r="U205" i="36"/>
  <c r="AC205" i="36"/>
  <c r="AB205" i="36"/>
  <c r="AA205" i="36"/>
  <c r="Z205" i="36"/>
  <c r="Y205" i="36"/>
  <c r="X205" i="36"/>
  <c r="X204" i="36"/>
  <c r="U204" i="36"/>
  <c r="AC204" i="36"/>
  <c r="AB204" i="36"/>
  <c r="AA204" i="36"/>
  <c r="Z204" i="36"/>
  <c r="Y204" i="36"/>
  <c r="Y203" i="36"/>
  <c r="U203" i="36"/>
  <c r="AC203" i="36"/>
  <c r="AB203" i="36"/>
  <c r="AA203" i="36"/>
  <c r="Z203" i="36"/>
  <c r="X203" i="36"/>
  <c r="U202" i="36"/>
  <c r="AC202" i="36"/>
  <c r="AB202" i="36"/>
  <c r="AA202" i="36"/>
  <c r="Z202" i="36"/>
  <c r="Y202" i="36"/>
  <c r="X202" i="36"/>
  <c r="U201" i="36"/>
  <c r="AC201" i="36"/>
  <c r="AB201" i="36"/>
  <c r="AA201" i="36"/>
  <c r="Z201" i="36"/>
  <c r="Y201" i="36"/>
  <c r="X201" i="36"/>
  <c r="U200" i="36"/>
  <c r="AC200" i="36"/>
  <c r="AB200" i="36"/>
  <c r="AA200" i="36"/>
  <c r="Z200" i="36"/>
  <c r="Y200" i="36"/>
  <c r="X200" i="36"/>
  <c r="U199" i="36"/>
  <c r="AC199" i="36"/>
  <c r="AB199" i="36"/>
  <c r="AA199" i="36"/>
  <c r="Z199" i="36"/>
  <c r="Y199" i="36"/>
  <c r="X199" i="36"/>
  <c r="Z198" i="36"/>
  <c r="U198" i="36"/>
  <c r="AC198" i="36"/>
  <c r="AB198" i="36"/>
  <c r="AA198" i="36"/>
  <c r="Y198" i="36"/>
  <c r="X198" i="36"/>
  <c r="U197" i="36"/>
  <c r="AC197" i="36"/>
  <c r="AB197" i="36"/>
  <c r="AA197" i="36"/>
  <c r="Z197" i="36"/>
  <c r="Y197" i="36"/>
  <c r="X197" i="36"/>
  <c r="U196" i="36"/>
  <c r="AC196" i="36"/>
  <c r="AB196" i="36"/>
  <c r="AA196" i="36"/>
  <c r="Z196" i="36"/>
  <c r="Y196" i="36"/>
  <c r="X196" i="36"/>
  <c r="U195" i="36"/>
  <c r="AC195" i="36"/>
  <c r="AB195" i="36"/>
  <c r="AA195" i="36"/>
  <c r="Z195" i="36"/>
  <c r="Y195" i="36"/>
  <c r="X195" i="36"/>
  <c r="U194" i="36"/>
  <c r="AC194" i="36"/>
  <c r="AB194" i="36"/>
  <c r="AA194" i="36"/>
  <c r="Z194" i="36"/>
  <c r="Y194" i="36"/>
  <c r="X194" i="36"/>
  <c r="U193" i="36"/>
  <c r="AC193" i="36"/>
  <c r="AB193" i="36"/>
  <c r="AA193" i="36"/>
  <c r="Z193" i="36"/>
  <c r="Y193" i="36"/>
  <c r="X193" i="36"/>
  <c r="X192" i="36"/>
  <c r="U192" i="36"/>
  <c r="AC192" i="36"/>
  <c r="AB192" i="36"/>
  <c r="AA192" i="36"/>
  <c r="Z192" i="36"/>
  <c r="Y192" i="36"/>
  <c r="U191" i="36"/>
  <c r="AC191" i="36"/>
  <c r="AB191" i="36"/>
  <c r="AA191" i="36"/>
  <c r="Z191" i="36"/>
  <c r="Y191" i="36"/>
  <c r="X191" i="36"/>
  <c r="U190" i="36"/>
  <c r="AC190" i="36"/>
  <c r="AB190" i="36"/>
  <c r="AA190" i="36"/>
  <c r="Z190" i="36"/>
  <c r="Y190" i="36"/>
  <c r="X190" i="36"/>
  <c r="U189" i="36"/>
  <c r="AC189" i="36"/>
  <c r="AB189" i="36"/>
  <c r="AA189" i="36"/>
  <c r="Z189" i="36"/>
  <c r="Y189" i="36"/>
  <c r="X189" i="36"/>
  <c r="U188" i="36"/>
  <c r="AC188" i="36"/>
  <c r="AB188" i="36"/>
  <c r="AA188" i="36"/>
  <c r="Z188" i="36"/>
  <c r="Y188" i="36"/>
  <c r="X188" i="36"/>
  <c r="Y187" i="36"/>
  <c r="U187" i="36"/>
  <c r="AC187" i="36"/>
  <c r="AB187" i="36"/>
  <c r="AA187" i="36"/>
  <c r="Z187" i="36"/>
  <c r="X187" i="36"/>
  <c r="AB186" i="36"/>
  <c r="Z186" i="36"/>
  <c r="X186" i="36"/>
  <c r="U186" i="36"/>
  <c r="AC186" i="36"/>
  <c r="AA186" i="36"/>
  <c r="Y186" i="36"/>
  <c r="U185" i="36"/>
  <c r="AC185" i="36"/>
  <c r="AB185" i="36"/>
  <c r="AA185" i="36"/>
  <c r="Z185" i="36"/>
  <c r="Y185" i="36"/>
  <c r="X185" i="36"/>
  <c r="AB184" i="36"/>
  <c r="X184" i="36"/>
  <c r="U184" i="36"/>
  <c r="AC184" i="36"/>
  <c r="AA184" i="36"/>
  <c r="Z184" i="36"/>
  <c r="Y184" i="36"/>
  <c r="Y183" i="36"/>
  <c r="U183" i="36"/>
  <c r="AC183" i="36"/>
  <c r="AB183" i="36"/>
  <c r="AA183" i="36"/>
  <c r="Z183" i="36"/>
  <c r="X183" i="36"/>
  <c r="Z182" i="36"/>
  <c r="U182" i="36"/>
  <c r="AC182" i="36"/>
  <c r="AB182" i="36"/>
  <c r="AA182" i="36"/>
  <c r="Y182" i="36"/>
  <c r="X182" i="36"/>
  <c r="U181" i="36"/>
  <c r="AC181" i="36"/>
  <c r="AB181" i="36"/>
  <c r="AA181" i="36"/>
  <c r="Z181" i="36"/>
  <c r="Y181" i="36"/>
  <c r="X181" i="36"/>
  <c r="X180" i="36"/>
  <c r="U180" i="36"/>
  <c r="AC180" i="36"/>
  <c r="AB180" i="36"/>
  <c r="AA180" i="36"/>
  <c r="Z180" i="36"/>
  <c r="Y180" i="36"/>
  <c r="Y179" i="36"/>
  <c r="U179" i="36"/>
  <c r="AC179" i="36"/>
  <c r="AB179" i="36"/>
  <c r="AA179" i="36"/>
  <c r="Z179" i="36"/>
  <c r="X179" i="36"/>
  <c r="Z178" i="36"/>
  <c r="U178" i="36"/>
  <c r="AC178" i="36"/>
  <c r="AB178" i="36"/>
  <c r="AA178" i="36"/>
  <c r="Y178" i="36"/>
  <c r="X178" i="36"/>
  <c r="U177" i="36"/>
  <c r="AC177" i="36"/>
  <c r="AB177" i="36"/>
  <c r="AA177" i="36"/>
  <c r="Z177" i="36"/>
  <c r="Y177" i="36"/>
  <c r="X177" i="36"/>
  <c r="Z176" i="36"/>
  <c r="X176" i="36"/>
  <c r="U176" i="36"/>
  <c r="AC176" i="36"/>
  <c r="AB176" i="36"/>
  <c r="AA176" i="36"/>
  <c r="Y176" i="36"/>
  <c r="U175" i="36"/>
  <c r="AC175" i="36"/>
  <c r="AB175" i="36"/>
  <c r="AA175" i="36"/>
  <c r="Z175" i="36"/>
  <c r="Y175" i="36"/>
  <c r="X175" i="36"/>
  <c r="U174" i="36"/>
  <c r="AC174" i="36"/>
  <c r="AB174" i="36"/>
  <c r="AA174" i="36"/>
  <c r="Z174" i="36"/>
  <c r="Y174" i="36"/>
  <c r="X174" i="36"/>
  <c r="U173" i="36"/>
  <c r="AC173" i="36"/>
  <c r="AB173" i="36"/>
  <c r="AA173" i="36"/>
  <c r="Z173" i="36"/>
  <c r="Y173" i="36"/>
  <c r="X173" i="36"/>
  <c r="X172" i="36"/>
  <c r="U172" i="36"/>
  <c r="AC172" i="36"/>
  <c r="AB172" i="36"/>
  <c r="AA172" i="36"/>
  <c r="Z172" i="36"/>
  <c r="Y172" i="36"/>
  <c r="U171" i="36"/>
  <c r="AC171" i="36"/>
  <c r="AB171" i="36"/>
  <c r="AA171" i="36"/>
  <c r="Z171" i="36"/>
  <c r="Y171" i="36"/>
  <c r="X171" i="36"/>
  <c r="U170" i="36"/>
  <c r="AC170" i="36"/>
  <c r="AB170" i="36"/>
  <c r="AA170" i="36"/>
  <c r="Z170" i="36"/>
  <c r="Y170" i="36"/>
  <c r="X170" i="36"/>
  <c r="Y169" i="36"/>
  <c r="U169" i="36"/>
  <c r="AC169" i="36"/>
  <c r="AB169" i="36"/>
  <c r="AA169" i="36"/>
  <c r="Z169" i="36"/>
  <c r="X169" i="36"/>
  <c r="AB168" i="36"/>
  <c r="U168" i="36"/>
  <c r="AC168" i="36"/>
  <c r="AA168" i="36"/>
  <c r="Z168" i="36"/>
  <c r="Y168" i="36"/>
  <c r="X168" i="36"/>
  <c r="Y167" i="36"/>
  <c r="U167" i="36"/>
  <c r="AC167" i="36"/>
  <c r="AB167" i="36"/>
  <c r="AA167" i="36"/>
  <c r="Z167" i="36"/>
  <c r="X167" i="36"/>
  <c r="Z166" i="36"/>
  <c r="X166" i="36"/>
  <c r="U166" i="36"/>
  <c r="AC166" i="36"/>
  <c r="AB166" i="36"/>
  <c r="AA166" i="36"/>
  <c r="Y166" i="36"/>
  <c r="U165" i="36"/>
  <c r="AC165" i="36"/>
  <c r="AB165" i="36"/>
  <c r="AA165" i="36"/>
  <c r="Z165" i="36"/>
  <c r="Y165" i="36"/>
  <c r="X165" i="36"/>
  <c r="U164" i="36"/>
  <c r="AC164" i="36"/>
  <c r="AB164" i="36"/>
  <c r="AA164" i="36"/>
  <c r="Z164" i="36"/>
  <c r="Y164" i="36"/>
  <c r="X164" i="36"/>
  <c r="Y163" i="36"/>
  <c r="U163" i="36"/>
  <c r="AC163" i="36"/>
  <c r="AB163" i="36"/>
  <c r="AA163" i="36"/>
  <c r="Z163" i="36"/>
  <c r="X163" i="36"/>
  <c r="AB162" i="36"/>
  <c r="U162" i="36"/>
  <c r="AC162" i="36"/>
  <c r="AA162" i="36"/>
  <c r="Z162" i="36"/>
  <c r="Y162" i="36"/>
  <c r="X162" i="36"/>
  <c r="Y161" i="36"/>
  <c r="U161" i="36"/>
  <c r="AC161" i="36"/>
  <c r="AB161" i="36"/>
  <c r="AA161" i="36"/>
  <c r="Z161" i="36"/>
  <c r="X161" i="36"/>
  <c r="Z160" i="36"/>
  <c r="U160" i="36"/>
  <c r="AC160" i="36"/>
  <c r="AB160" i="36"/>
  <c r="AA160" i="36"/>
  <c r="Y160" i="36"/>
  <c r="X160" i="36"/>
  <c r="U159" i="36"/>
  <c r="AC159" i="36"/>
  <c r="AB159" i="36"/>
  <c r="AA159" i="36"/>
  <c r="Z159" i="36"/>
  <c r="Y159" i="36"/>
  <c r="X159" i="36"/>
  <c r="Z158" i="36"/>
  <c r="X158" i="36"/>
  <c r="U158" i="36"/>
  <c r="AC158" i="36"/>
  <c r="AB158" i="36"/>
  <c r="AA158" i="36"/>
  <c r="Y158" i="36"/>
  <c r="AA157" i="36"/>
  <c r="U157" i="36"/>
  <c r="AC157" i="36"/>
  <c r="AB157" i="36"/>
  <c r="Z157" i="36"/>
  <c r="Y157" i="36"/>
  <c r="X157" i="36"/>
  <c r="X156" i="36"/>
  <c r="U156" i="36"/>
  <c r="AC156" i="36"/>
  <c r="AB156" i="36"/>
  <c r="AA156" i="36"/>
  <c r="Z156" i="36"/>
  <c r="Y156" i="36"/>
  <c r="Y155" i="36"/>
  <c r="U155" i="36"/>
  <c r="AC155" i="36"/>
  <c r="AB155" i="36"/>
  <c r="AA155" i="36"/>
  <c r="Z155" i="36"/>
  <c r="X155" i="36"/>
  <c r="AB154" i="36"/>
  <c r="U154" i="36"/>
  <c r="AC154" i="36"/>
  <c r="AA154" i="36"/>
  <c r="Z154" i="36"/>
  <c r="Y154" i="36"/>
  <c r="X154" i="36"/>
  <c r="Y153" i="36"/>
  <c r="U153" i="36"/>
  <c r="AC153" i="36"/>
  <c r="AB153" i="36"/>
  <c r="AA153" i="36"/>
  <c r="Z153" i="36"/>
  <c r="X153" i="36"/>
  <c r="U152" i="36"/>
  <c r="AC152" i="36"/>
  <c r="AB152" i="36"/>
  <c r="AA152" i="36"/>
  <c r="Z152" i="36"/>
  <c r="Y152" i="36"/>
  <c r="X152" i="36"/>
  <c r="U151" i="36"/>
  <c r="AC151" i="36"/>
  <c r="AB151" i="36"/>
  <c r="AA151" i="36"/>
  <c r="Z151" i="36"/>
  <c r="Y151" i="36"/>
  <c r="X151" i="36"/>
  <c r="X150" i="36"/>
  <c r="U150" i="36"/>
  <c r="AC150" i="36"/>
  <c r="AB150" i="36"/>
  <c r="AA150" i="36"/>
  <c r="Z150" i="36"/>
  <c r="Y150" i="36"/>
  <c r="AA149" i="36"/>
  <c r="U149" i="36"/>
  <c r="AC149" i="36"/>
  <c r="AB149" i="36"/>
  <c r="Z149" i="36"/>
  <c r="Y149" i="36"/>
  <c r="X149" i="36"/>
  <c r="U148" i="36"/>
  <c r="AC148" i="36"/>
  <c r="AB148" i="36"/>
  <c r="AA148" i="36"/>
  <c r="Z148" i="36"/>
  <c r="Y148" i="36"/>
  <c r="X148" i="36"/>
  <c r="Y147" i="36"/>
  <c r="U147" i="36"/>
  <c r="AC147" i="36"/>
  <c r="AB147" i="36"/>
  <c r="AA147" i="36"/>
  <c r="Z147" i="36"/>
  <c r="X147" i="36"/>
  <c r="U146" i="36"/>
  <c r="AC146" i="36"/>
  <c r="AB146" i="36"/>
  <c r="AA146" i="36"/>
  <c r="Z146" i="36"/>
  <c r="Y146" i="36"/>
  <c r="X146" i="36"/>
  <c r="U145" i="36"/>
  <c r="AC145" i="36"/>
  <c r="AB145" i="36"/>
  <c r="AA145" i="36"/>
  <c r="Z145" i="36"/>
  <c r="Y145" i="36"/>
  <c r="X145" i="36"/>
  <c r="Z144" i="36"/>
  <c r="U144" i="36"/>
  <c r="AC144" i="36"/>
  <c r="AB144" i="36"/>
  <c r="AA144" i="36"/>
  <c r="Y144" i="36"/>
  <c r="X144" i="36"/>
  <c r="U143" i="36"/>
  <c r="AC143" i="36"/>
  <c r="AB143" i="36"/>
  <c r="AA143" i="36"/>
  <c r="Z143" i="36"/>
  <c r="Y143" i="36"/>
  <c r="X143" i="36"/>
  <c r="X142" i="36"/>
  <c r="U142" i="36"/>
  <c r="AC142" i="36"/>
  <c r="AB142" i="36"/>
  <c r="AA142" i="36"/>
  <c r="Z142" i="36"/>
  <c r="Y142" i="36"/>
  <c r="AA141" i="36"/>
  <c r="U141" i="36"/>
  <c r="AC141" i="36"/>
  <c r="AB141" i="36"/>
  <c r="Z141" i="36"/>
  <c r="Y141" i="36"/>
  <c r="X141" i="36"/>
  <c r="U140" i="36"/>
  <c r="AC140" i="36"/>
  <c r="AB140" i="36"/>
  <c r="AA140" i="36"/>
  <c r="Z140" i="36"/>
  <c r="Y140" i="36"/>
  <c r="X140" i="36"/>
  <c r="Y139" i="36"/>
  <c r="U139" i="36"/>
  <c r="AC139" i="36"/>
  <c r="AB139" i="36"/>
  <c r="AA139" i="36"/>
  <c r="Z139" i="36"/>
  <c r="X139" i="36"/>
  <c r="AB138" i="36"/>
  <c r="U138" i="36"/>
  <c r="AC138" i="36"/>
  <c r="AA138" i="36"/>
  <c r="Z138" i="36"/>
  <c r="Y138" i="36"/>
  <c r="X138" i="36"/>
  <c r="Y137" i="36"/>
  <c r="U137" i="36"/>
  <c r="AC137" i="36"/>
  <c r="AB137" i="36"/>
  <c r="AA137" i="36"/>
  <c r="Z137" i="36"/>
  <c r="X137" i="36"/>
  <c r="Z136" i="36"/>
  <c r="U136" i="36"/>
  <c r="AC136" i="36"/>
  <c r="AB136" i="36"/>
  <c r="AA136" i="36"/>
  <c r="Y136" i="36"/>
  <c r="X136" i="36"/>
  <c r="AA135" i="36"/>
  <c r="U135" i="36"/>
  <c r="AC135" i="36"/>
  <c r="AB135" i="36"/>
  <c r="Z135" i="36"/>
  <c r="Y135" i="36"/>
  <c r="X135" i="36"/>
  <c r="U134" i="36"/>
  <c r="AC134" i="36"/>
  <c r="AB134" i="36"/>
  <c r="AA134" i="36"/>
  <c r="Z134" i="36"/>
  <c r="Y134" i="36"/>
  <c r="X134" i="36"/>
  <c r="Y133" i="36"/>
  <c r="U133" i="36"/>
  <c r="AC133" i="36"/>
  <c r="AB133" i="36"/>
  <c r="AA133" i="36"/>
  <c r="Z133" i="36"/>
  <c r="X133" i="36"/>
  <c r="AC132" i="36"/>
  <c r="U132" i="36"/>
  <c r="AB132" i="36"/>
  <c r="AA132" i="36"/>
  <c r="Z132" i="36"/>
  <c r="Y132" i="36"/>
  <c r="X132" i="36"/>
  <c r="U131" i="36"/>
  <c r="AC131" i="36"/>
  <c r="AB131" i="36"/>
  <c r="AA131" i="36"/>
  <c r="Z131" i="36"/>
  <c r="Y131" i="36"/>
  <c r="X131" i="36"/>
  <c r="AB130" i="36"/>
  <c r="Z130" i="36"/>
  <c r="U130" i="36"/>
  <c r="AC130" i="36"/>
  <c r="AA130" i="36"/>
  <c r="Y130" i="36"/>
  <c r="X130" i="36"/>
  <c r="U129" i="36"/>
  <c r="AC129" i="36"/>
  <c r="AB129" i="36"/>
  <c r="AA129" i="36"/>
  <c r="Z129" i="36"/>
  <c r="Y129" i="36"/>
  <c r="X129" i="36"/>
  <c r="Z128" i="36"/>
  <c r="U128" i="36"/>
  <c r="AC128" i="36"/>
  <c r="AB128" i="36"/>
  <c r="AA128" i="36"/>
  <c r="Y128" i="36"/>
  <c r="X128" i="36"/>
  <c r="U127" i="36"/>
  <c r="AC127" i="36"/>
  <c r="AB127" i="36"/>
  <c r="AA127" i="36"/>
  <c r="Z127" i="36"/>
  <c r="Y127" i="36"/>
  <c r="X127" i="36"/>
  <c r="AA126" i="36"/>
  <c r="U126" i="36"/>
  <c r="AC126" i="36"/>
  <c r="AB126" i="36"/>
  <c r="Z126" i="36"/>
  <c r="Y126" i="36"/>
  <c r="X126" i="36"/>
  <c r="U125" i="36"/>
  <c r="AC125" i="36"/>
  <c r="AB125" i="36"/>
  <c r="AA125" i="36"/>
  <c r="Z125" i="36"/>
  <c r="Y125" i="36"/>
  <c r="X125" i="36"/>
  <c r="U124" i="36"/>
  <c r="AC124" i="36"/>
  <c r="AB124" i="36"/>
  <c r="AA124" i="36"/>
  <c r="Z124" i="36"/>
  <c r="Y124" i="36"/>
  <c r="X124" i="36"/>
  <c r="AA123" i="36"/>
  <c r="U123" i="36"/>
  <c r="AC123" i="36"/>
  <c r="AB123" i="36"/>
  <c r="Z123" i="36"/>
  <c r="Y123" i="36"/>
  <c r="X123" i="36"/>
  <c r="U122" i="36"/>
  <c r="AC122" i="36"/>
  <c r="AB122" i="36"/>
  <c r="AA122" i="36"/>
  <c r="Z122" i="36"/>
  <c r="Y122" i="36"/>
  <c r="X122" i="36"/>
  <c r="AB121" i="36"/>
  <c r="Y121" i="36"/>
  <c r="U121" i="36"/>
  <c r="AC121" i="36"/>
  <c r="AA121" i="36"/>
  <c r="Z121" i="36"/>
  <c r="X121" i="36"/>
  <c r="AB120" i="36"/>
  <c r="U120" i="36"/>
  <c r="AC120" i="36"/>
  <c r="AA120" i="36"/>
  <c r="Z120" i="36"/>
  <c r="Y120" i="36"/>
  <c r="X120" i="36"/>
  <c r="U119" i="36"/>
  <c r="AC119" i="36"/>
  <c r="AB119" i="36"/>
  <c r="AA119" i="36"/>
  <c r="Z119" i="36"/>
  <c r="Y119" i="36"/>
  <c r="X119" i="36"/>
  <c r="U118" i="36"/>
  <c r="AC118" i="36"/>
  <c r="AB118" i="36"/>
  <c r="AA118" i="36"/>
  <c r="Z118" i="36"/>
  <c r="Y118" i="36"/>
  <c r="X118" i="36"/>
  <c r="AB117" i="36"/>
  <c r="Y117" i="36"/>
  <c r="U117" i="36"/>
  <c r="AC117" i="36"/>
  <c r="AA117" i="36"/>
  <c r="Z117" i="36"/>
  <c r="X117" i="36"/>
  <c r="AB116" i="36"/>
  <c r="U116" i="36"/>
  <c r="AC116" i="36"/>
  <c r="AA116" i="36"/>
  <c r="Z116" i="36"/>
  <c r="Y116" i="36"/>
  <c r="X116" i="36"/>
  <c r="AA115" i="36"/>
  <c r="U115" i="36"/>
  <c r="AC115" i="36"/>
  <c r="AB115" i="36"/>
  <c r="Z115" i="36"/>
  <c r="Y115" i="36"/>
  <c r="X115" i="36"/>
  <c r="U114" i="36"/>
  <c r="AC114" i="36"/>
  <c r="AB114" i="36"/>
  <c r="AA114" i="36"/>
  <c r="Z114" i="36"/>
  <c r="Y114" i="36"/>
  <c r="X114" i="36"/>
  <c r="U113" i="36"/>
  <c r="AC113" i="36"/>
  <c r="AB113" i="36"/>
  <c r="AA113" i="36"/>
  <c r="Z113" i="36"/>
  <c r="Y113" i="36"/>
  <c r="X113" i="36"/>
  <c r="AB112" i="36"/>
  <c r="U112" i="36"/>
  <c r="AC112" i="36"/>
  <c r="AA112" i="36"/>
  <c r="Z112" i="36"/>
  <c r="Y112" i="36"/>
  <c r="X112" i="36"/>
  <c r="Z111" i="36"/>
  <c r="Y111" i="36"/>
  <c r="U111" i="36"/>
  <c r="AC111" i="36"/>
  <c r="AB111" i="36"/>
  <c r="AA111" i="36"/>
  <c r="X111" i="36"/>
  <c r="U110" i="36"/>
  <c r="AC110" i="36"/>
  <c r="AB110" i="36"/>
  <c r="AA110" i="36"/>
  <c r="Z110" i="36"/>
  <c r="Y110" i="36"/>
  <c r="X110" i="36"/>
  <c r="U109" i="36"/>
  <c r="AC109" i="36"/>
  <c r="AB109" i="36"/>
  <c r="AA109" i="36"/>
  <c r="Z109" i="36"/>
  <c r="Y109" i="36"/>
  <c r="X109" i="36"/>
  <c r="U108" i="36"/>
  <c r="AC108" i="36"/>
  <c r="AB108" i="36"/>
  <c r="AA108" i="36"/>
  <c r="Z108" i="36"/>
  <c r="Y108" i="36"/>
  <c r="X108" i="36"/>
  <c r="Y107" i="36"/>
  <c r="U107" i="36"/>
  <c r="AC107" i="36"/>
  <c r="AB107" i="36"/>
  <c r="AA107" i="36"/>
  <c r="Z107" i="36"/>
  <c r="X107" i="36"/>
  <c r="AB106" i="36"/>
  <c r="AA106" i="36"/>
  <c r="Z106" i="36"/>
  <c r="U106" i="36"/>
  <c r="AC106" i="36"/>
  <c r="Y106" i="36"/>
  <c r="X106" i="36"/>
  <c r="AB105" i="36"/>
  <c r="Y105" i="36"/>
  <c r="U105" i="36"/>
  <c r="AC105" i="36"/>
  <c r="AA105" i="36"/>
  <c r="Z105" i="36"/>
  <c r="X105" i="36"/>
  <c r="Y104" i="36"/>
  <c r="U104" i="36"/>
  <c r="AC104" i="36"/>
  <c r="AB104" i="36"/>
  <c r="AA104" i="36"/>
  <c r="Z104" i="36"/>
  <c r="X104" i="36"/>
  <c r="AA103" i="36"/>
  <c r="Z103" i="36"/>
  <c r="U103" i="36"/>
  <c r="AC103" i="36"/>
  <c r="AB103" i="36"/>
  <c r="Y103" i="36"/>
  <c r="X103" i="36"/>
  <c r="U102" i="36"/>
  <c r="AC102" i="36"/>
  <c r="AB102" i="36"/>
  <c r="AA102" i="36"/>
  <c r="Z102" i="36"/>
  <c r="Y102" i="36"/>
  <c r="X102" i="36"/>
  <c r="AB101" i="36"/>
  <c r="Y101" i="36"/>
  <c r="U101" i="36"/>
  <c r="AC101" i="36"/>
  <c r="AA101" i="36"/>
  <c r="Z101" i="36"/>
  <c r="X101" i="36"/>
  <c r="Z100" i="36"/>
  <c r="U100" i="36"/>
  <c r="AC100" i="36"/>
  <c r="AB100" i="36"/>
  <c r="AA100" i="36"/>
  <c r="Y100" i="36"/>
  <c r="X100" i="36"/>
  <c r="U99" i="36"/>
  <c r="AC99" i="36"/>
  <c r="AB99" i="36"/>
  <c r="AA99" i="36"/>
  <c r="Z99" i="36"/>
  <c r="Y99" i="36"/>
  <c r="X99" i="36"/>
  <c r="Z98" i="36"/>
  <c r="U98" i="36"/>
  <c r="AC98" i="36"/>
  <c r="AB98" i="36"/>
  <c r="AA98" i="36"/>
  <c r="Y98" i="36"/>
  <c r="X98" i="36"/>
  <c r="U97" i="36"/>
  <c r="AC97" i="36"/>
  <c r="AB97" i="36"/>
  <c r="AA97" i="36"/>
  <c r="Z97" i="36"/>
  <c r="Y97" i="36"/>
  <c r="X97" i="36"/>
  <c r="Z96" i="36"/>
  <c r="U96" i="36"/>
  <c r="AC96" i="36"/>
  <c r="AB96" i="36"/>
  <c r="AA96" i="36"/>
  <c r="Y96" i="36"/>
  <c r="X96" i="36"/>
  <c r="U95" i="36"/>
  <c r="AC95" i="36"/>
  <c r="AB95" i="36"/>
  <c r="AA95" i="36"/>
  <c r="Z95" i="36"/>
  <c r="Y95" i="36"/>
  <c r="X95" i="36"/>
  <c r="AB94" i="36"/>
  <c r="Z94" i="36"/>
  <c r="U94" i="36"/>
  <c r="AC94" i="36"/>
  <c r="AA94" i="36"/>
  <c r="Y94" i="36"/>
  <c r="X94" i="36"/>
  <c r="U93" i="36"/>
  <c r="AC93" i="36"/>
  <c r="AB93" i="36"/>
  <c r="AA93" i="36"/>
  <c r="Z93" i="36"/>
  <c r="Y93" i="36"/>
  <c r="X93" i="36"/>
  <c r="AB92" i="36"/>
  <c r="U92" i="36"/>
  <c r="AC92" i="36"/>
  <c r="AA92" i="36"/>
  <c r="Z92" i="36"/>
  <c r="Y92" i="36"/>
  <c r="X92" i="36"/>
  <c r="Z91" i="36"/>
  <c r="Y91" i="36"/>
  <c r="U91" i="36"/>
  <c r="AC91" i="36"/>
  <c r="AB91" i="36"/>
  <c r="AA91" i="36"/>
  <c r="X91" i="36"/>
  <c r="U90" i="36"/>
  <c r="AC90" i="36"/>
  <c r="AB90" i="36"/>
  <c r="AA90" i="36"/>
  <c r="Z90" i="36"/>
  <c r="Y90" i="36"/>
  <c r="X90" i="36"/>
  <c r="U89" i="36"/>
  <c r="AC89" i="36"/>
  <c r="AB89" i="36"/>
  <c r="AA89" i="36"/>
  <c r="Z89" i="36"/>
  <c r="Y89" i="36"/>
  <c r="X89" i="36"/>
  <c r="U88" i="36"/>
  <c r="AC88" i="36"/>
  <c r="AB88" i="36"/>
  <c r="AA88" i="36"/>
  <c r="Z88" i="36"/>
  <c r="Y88" i="36"/>
  <c r="X88" i="36"/>
  <c r="U87" i="36"/>
  <c r="AC87" i="36"/>
  <c r="AB87" i="36"/>
  <c r="AA87" i="36"/>
  <c r="Z87" i="36"/>
  <c r="Y87" i="36"/>
  <c r="X87" i="36"/>
  <c r="Z86" i="36"/>
  <c r="U86" i="36"/>
  <c r="AC86" i="36"/>
  <c r="AB86" i="36"/>
  <c r="AA86" i="36"/>
  <c r="Y86" i="36"/>
  <c r="X86" i="36"/>
  <c r="AA85" i="36"/>
  <c r="U85" i="36"/>
  <c r="AC85" i="36"/>
  <c r="AB85" i="36"/>
  <c r="Z85" i="36"/>
  <c r="Y85" i="36"/>
  <c r="X85" i="36"/>
  <c r="U84" i="36"/>
  <c r="AC84" i="36"/>
  <c r="AB84" i="36"/>
  <c r="AA84" i="36"/>
  <c r="Z84" i="36"/>
  <c r="Y84" i="36"/>
  <c r="X84" i="36"/>
  <c r="Z83" i="36"/>
  <c r="U83" i="36"/>
  <c r="AC83" i="36"/>
  <c r="AB83" i="36"/>
  <c r="AA83" i="36"/>
  <c r="Y83" i="36"/>
  <c r="X83" i="36"/>
  <c r="AB82" i="36"/>
  <c r="U82" i="36"/>
  <c r="AC82" i="36"/>
  <c r="AA82" i="36"/>
  <c r="Z82" i="36"/>
  <c r="Y82" i="36"/>
  <c r="X82" i="36"/>
  <c r="U81" i="36"/>
  <c r="AC81" i="36"/>
  <c r="AB81" i="36"/>
  <c r="AA81" i="36"/>
  <c r="Z81" i="36"/>
  <c r="Y81" i="36"/>
  <c r="X81" i="36"/>
  <c r="U80" i="36"/>
  <c r="AC80" i="36"/>
  <c r="AB80" i="36"/>
  <c r="AA80" i="36"/>
  <c r="Z80" i="36"/>
  <c r="Y80" i="36"/>
  <c r="X80" i="36"/>
  <c r="U79" i="36"/>
  <c r="AC79" i="36"/>
  <c r="AB79" i="36"/>
  <c r="AA79" i="36"/>
  <c r="Z79" i="36"/>
  <c r="Y79" i="36"/>
  <c r="X79" i="36"/>
  <c r="AA78" i="36"/>
  <c r="U78" i="36"/>
  <c r="AC78" i="36"/>
  <c r="AB78" i="36"/>
  <c r="Z78" i="36"/>
  <c r="Y78" i="36"/>
  <c r="X78" i="36"/>
  <c r="X77" i="36"/>
  <c r="U77" i="36"/>
  <c r="AC77" i="36"/>
  <c r="AB77" i="36"/>
  <c r="AA77" i="36"/>
  <c r="Z77" i="36"/>
  <c r="Y77" i="36"/>
  <c r="Y76" i="36"/>
  <c r="U76" i="36"/>
  <c r="AC76" i="36"/>
  <c r="AB76" i="36"/>
  <c r="AA76" i="36"/>
  <c r="Z76" i="36"/>
  <c r="X76" i="36"/>
  <c r="U75" i="36"/>
  <c r="AC75" i="36"/>
  <c r="AB75" i="36"/>
  <c r="AA75" i="36"/>
  <c r="Z75" i="36"/>
  <c r="Y75" i="36"/>
  <c r="X75" i="36"/>
  <c r="AB74" i="36"/>
  <c r="U74" i="36"/>
  <c r="AC74" i="36"/>
  <c r="AA74" i="36"/>
  <c r="Z74" i="36"/>
  <c r="Y74" i="36"/>
  <c r="X74" i="36"/>
  <c r="U73" i="36"/>
  <c r="AC73" i="36"/>
  <c r="AB73" i="36"/>
  <c r="AA73" i="36"/>
  <c r="Z73" i="36"/>
  <c r="Y73" i="36"/>
  <c r="X73" i="36"/>
  <c r="X72" i="36"/>
  <c r="U72" i="36"/>
  <c r="AC72" i="36"/>
  <c r="AB72" i="36"/>
  <c r="AA72" i="36"/>
  <c r="Z72" i="36"/>
  <c r="Y72" i="36"/>
  <c r="AA71" i="36"/>
  <c r="Y71" i="36"/>
  <c r="U71" i="36"/>
  <c r="AC71" i="36"/>
  <c r="AB71" i="36"/>
  <c r="Z71" i="36"/>
  <c r="X71" i="36"/>
  <c r="U70" i="36"/>
  <c r="AC70" i="36"/>
  <c r="AB70" i="36"/>
  <c r="AA70" i="36"/>
  <c r="Z70" i="36"/>
  <c r="Y70" i="36"/>
  <c r="X70" i="36"/>
  <c r="Y69" i="36"/>
  <c r="U69" i="36"/>
  <c r="AC69" i="36"/>
  <c r="AB69" i="36"/>
  <c r="AA69" i="36"/>
  <c r="Z69" i="36"/>
  <c r="X69" i="36"/>
  <c r="AB68" i="36"/>
  <c r="Z68" i="36"/>
  <c r="U68" i="36"/>
  <c r="AC68" i="36"/>
  <c r="AA68" i="36"/>
  <c r="Y68" i="36"/>
  <c r="X68" i="36"/>
  <c r="U67" i="36"/>
  <c r="AC67" i="36"/>
  <c r="AB67" i="36"/>
  <c r="AA67" i="36"/>
  <c r="Z67" i="36"/>
  <c r="Y67" i="36"/>
  <c r="X67" i="36"/>
  <c r="U66" i="36"/>
  <c r="AC66" i="36"/>
  <c r="AB66" i="36"/>
  <c r="AA66" i="36"/>
  <c r="Z66" i="36"/>
  <c r="Y66" i="36"/>
  <c r="X66" i="36"/>
  <c r="X65" i="36"/>
  <c r="U65" i="36"/>
  <c r="AC65" i="36"/>
  <c r="AB65" i="36"/>
  <c r="AA65" i="36"/>
  <c r="Z65" i="36"/>
  <c r="Y65" i="36"/>
  <c r="Z64" i="36"/>
  <c r="U64" i="36"/>
  <c r="AC64" i="36"/>
  <c r="AB64" i="36"/>
  <c r="AA64" i="36"/>
  <c r="Y64" i="36"/>
  <c r="X64" i="36"/>
  <c r="AA63" i="36"/>
  <c r="U63" i="36"/>
  <c r="AC63" i="36"/>
  <c r="AB63" i="36"/>
  <c r="Z63" i="36"/>
  <c r="Y63" i="36"/>
  <c r="X63" i="36"/>
  <c r="U62" i="36"/>
  <c r="AC62" i="36"/>
  <c r="AB62" i="36"/>
  <c r="AA62" i="36"/>
  <c r="Z62" i="36"/>
  <c r="Y62" i="36"/>
  <c r="X62" i="36"/>
  <c r="AA61" i="36"/>
  <c r="U61" i="36"/>
  <c r="AC61" i="36"/>
  <c r="AB61" i="36"/>
  <c r="Z61" i="36"/>
  <c r="Y61" i="36"/>
  <c r="X61" i="36"/>
  <c r="U60" i="36"/>
  <c r="AC60" i="36"/>
  <c r="AB60" i="36"/>
  <c r="AA60" i="36"/>
  <c r="Z60" i="36"/>
  <c r="Y60" i="36"/>
  <c r="X60" i="36"/>
  <c r="U59" i="36"/>
  <c r="AC59" i="36"/>
  <c r="AB59" i="36"/>
  <c r="AA59" i="36"/>
  <c r="Z59" i="36"/>
  <c r="Y59" i="36"/>
  <c r="X59" i="36"/>
  <c r="U58" i="36"/>
  <c r="AC58" i="36"/>
  <c r="AB58" i="36"/>
  <c r="AA58" i="36"/>
  <c r="Z58" i="36"/>
  <c r="Y58" i="36"/>
  <c r="X58" i="36"/>
  <c r="U57" i="36"/>
  <c r="AC57" i="36"/>
  <c r="AB57" i="36"/>
  <c r="AA57" i="36"/>
  <c r="Z57" i="36"/>
  <c r="Y57" i="36"/>
  <c r="X57" i="36"/>
  <c r="U56" i="36"/>
  <c r="AC56" i="36"/>
  <c r="AB56" i="36"/>
  <c r="AA56" i="36"/>
  <c r="Z56" i="36"/>
  <c r="Y56" i="36"/>
  <c r="X56" i="36"/>
  <c r="U55" i="36"/>
  <c r="AC55" i="36"/>
  <c r="AB55" i="36"/>
  <c r="AA55" i="36"/>
  <c r="Z55" i="36"/>
  <c r="Y55" i="36"/>
  <c r="X55" i="36"/>
  <c r="X54" i="36"/>
  <c r="U54" i="36"/>
  <c r="AC54" i="36"/>
  <c r="AB54" i="36"/>
  <c r="AA54" i="36"/>
  <c r="Z54" i="36"/>
  <c r="Y54" i="36"/>
  <c r="AB53" i="36"/>
  <c r="U53" i="36"/>
  <c r="AC53" i="36"/>
  <c r="AA53" i="36"/>
  <c r="Z53" i="36"/>
  <c r="Y53" i="36"/>
  <c r="X53" i="36"/>
  <c r="U52" i="36"/>
  <c r="AC52" i="36"/>
  <c r="AB52" i="36"/>
  <c r="AA52" i="36"/>
  <c r="Z52" i="36"/>
  <c r="Y52" i="36"/>
  <c r="X52" i="36"/>
  <c r="U51" i="36"/>
  <c r="AC51" i="36"/>
  <c r="AB51" i="36"/>
  <c r="AA51" i="36"/>
  <c r="Z51" i="36"/>
  <c r="Y51" i="36"/>
  <c r="X51" i="36"/>
  <c r="U50" i="36"/>
  <c r="AC50" i="36"/>
  <c r="AB50" i="36"/>
  <c r="AA50" i="36"/>
  <c r="Z50" i="36"/>
  <c r="Y50" i="36"/>
  <c r="X50" i="36"/>
  <c r="X49" i="36"/>
  <c r="U49" i="36"/>
  <c r="AC49" i="36"/>
  <c r="AB49" i="36"/>
  <c r="AA49" i="36"/>
  <c r="Z49" i="36"/>
  <c r="Y49" i="36"/>
  <c r="U48" i="36"/>
  <c r="AC48" i="36"/>
  <c r="AB48" i="36"/>
  <c r="AA48" i="36"/>
  <c r="Z48" i="36"/>
  <c r="Y48" i="36"/>
  <c r="X48" i="36"/>
  <c r="U47" i="36"/>
  <c r="AC47" i="36"/>
  <c r="AB47" i="36"/>
  <c r="AA47" i="36"/>
  <c r="Z47" i="36"/>
  <c r="Y47" i="36"/>
  <c r="X47" i="36"/>
  <c r="U46" i="36"/>
  <c r="AC46" i="36"/>
  <c r="AB46" i="36"/>
  <c r="AA46" i="36"/>
  <c r="Z46" i="36"/>
  <c r="Y46" i="36"/>
  <c r="X46" i="36"/>
  <c r="U45" i="36"/>
  <c r="AC45" i="36"/>
  <c r="AB45" i="36"/>
  <c r="AA45" i="36"/>
  <c r="Z45" i="36"/>
  <c r="Y45" i="36"/>
  <c r="X45" i="36"/>
  <c r="U44" i="36"/>
  <c r="AC44" i="36"/>
  <c r="AB44" i="36"/>
  <c r="AA44" i="36"/>
  <c r="Z44" i="36"/>
  <c r="Y44" i="36"/>
  <c r="X44" i="36"/>
  <c r="U43" i="36"/>
  <c r="AC43" i="36"/>
  <c r="AB43" i="36"/>
  <c r="AA43" i="36"/>
  <c r="Z43" i="36"/>
  <c r="Y43" i="36"/>
  <c r="X43" i="36"/>
  <c r="U42" i="36"/>
  <c r="AC42" i="36"/>
  <c r="AB42" i="36"/>
  <c r="AA42" i="36"/>
  <c r="Z42" i="36"/>
  <c r="Y42" i="36"/>
  <c r="X42" i="36"/>
  <c r="U41" i="36"/>
  <c r="AC41" i="36"/>
  <c r="AB41" i="36"/>
  <c r="AA41" i="36"/>
  <c r="Z41" i="36"/>
  <c r="Y41" i="36"/>
  <c r="X41" i="36"/>
  <c r="X40" i="36"/>
  <c r="U40" i="36"/>
  <c r="AC40" i="36"/>
  <c r="AB40" i="36"/>
  <c r="AA40" i="36"/>
  <c r="Z40" i="36"/>
  <c r="Y40" i="36"/>
  <c r="AA39" i="36"/>
  <c r="Y39" i="36"/>
  <c r="U39" i="36"/>
  <c r="AC39" i="36"/>
  <c r="AB39" i="36"/>
  <c r="Z39" i="36"/>
  <c r="X39" i="36"/>
  <c r="U38" i="36"/>
  <c r="AC38" i="36"/>
  <c r="AB38" i="36"/>
  <c r="AA38" i="36"/>
  <c r="Z38" i="36"/>
  <c r="Y38" i="36"/>
  <c r="X38" i="36"/>
  <c r="AB37" i="36"/>
  <c r="U37" i="36"/>
  <c r="AC37" i="36"/>
  <c r="AA37" i="36"/>
  <c r="Z37" i="36"/>
  <c r="Y37" i="36"/>
  <c r="X37" i="36"/>
  <c r="U36" i="36"/>
  <c r="AC36" i="36"/>
  <c r="AB36" i="36"/>
  <c r="AA36" i="36"/>
  <c r="Z36" i="36"/>
  <c r="Y36" i="36"/>
  <c r="X36" i="36"/>
  <c r="U35" i="36"/>
  <c r="AC35" i="36"/>
  <c r="AB35" i="36"/>
  <c r="AA35" i="36"/>
  <c r="Z35" i="36"/>
  <c r="Y35" i="36"/>
  <c r="X35" i="36"/>
  <c r="U34" i="36"/>
  <c r="AC34" i="36"/>
  <c r="AB34" i="36"/>
  <c r="AA34" i="36"/>
  <c r="Z34" i="36"/>
  <c r="Y34" i="36"/>
  <c r="X34" i="36"/>
  <c r="U33" i="36"/>
  <c r="AC33" i="36"/>
  <c r="AB33" i="36"/>
  <c r="AA33" i="36"/>
  <c r="Z33" i="36"/>
  <c r="Y33" i="36"/>
  <c r="X33" i="36"/>
  <c r="U32" i="36"/>
  <c r="AC32" i="36"/>
  <c r="AB32" i="36"/>
  <c r="AA32" i="36"/>
  <c r="Z32" i="36"/>
  <c r="Y32" i="36"/>
  <c r="X32" i="36"/>
  <c r="Y31" i="36"/>
  <c r="U31" i="36"/>
  <c r="AC31" i="36"/>
  <c r="AB31" i="36"/>
  <c r="AA31" i="36"/>
  <c r="Z31" i="36"/>
  <c r="X31" i="36"/>
  <c r="AB30" i="36"/>
  <c r="U30" i="36"/>
  <c r="AC30" i="36"/>
  <c r="AA30" i="36"/>
  <c r="Z30" i="36"/>
  <c r="Y30" i="36"/>
  <c r="X30" i="36"/>
  <c r="Y29" i="36"/>
  <c r="U29" i="36"/>
  <c r="AC29" i="36"/>
  <c r="AB29" i="36"/>
  <c r="AA29" i="36"/>
  <c r="Z29" i="36"/>
  <c r="X29" i="36"/>
  <c r="X28" i="36"/>
  <c r="U28" i="36"/>
  <c r="AC28" i="36"/>
  <c r="AB28" i="36"/>
  <c r="AA28" i="36"/>
  <c r="Z28" i="36"/>
  <c r="Y28" i="36"/>
  <c r="AA27" i="36"/>
  <c r="U27" i="36"/>
  <c r="AC27" i="36"/>
  <c r="AB27" i="36"/>
  <c r="Z27" i="36"/>
  <c r="Y27" i="36"/>
  <c r="X27" i="36"/>
  <c r="U26" i="36"/>
  <c r="AC26" i="36"/>
  <c r="AB26" i="36"/>
  <c r="AA26" i="36"/>
  <c r="Z26" i="36"/>
  <c r="Y26" i="36"/>
  <c r="X26" i="36"/>
  <c r="U25" i="36"/>
  <c r="AC25" i="36"/>
  <c r="AB25" i="36"/>
  <c r="AA25" i="36"/>
  <c r="Z25" i="36"/>
  <c r="Y25" i="36"/>
  <c r="X25" i="36"/>
  <c r="U24" i="36"/>
  <c r="AC24" i="36"/>
  <c r="AB24" i="36"/>
  <c r="AA24" i="36"/>
  <c r="Z24" i="36"/>
  <c r="Y24" i="36"/>
  <c r="X24" i="36"/>
  <c r="U23" i="36"/>
  <c r="AC23" i="36"/>
  <c r="AB23" i="36"/>
  <c r="AA23" i="36"/>
  <c r="Z23" i="36"/>
  <c r="Y23" i="36"/>
  <c r="X23" i="36"/>
  <c r="AB22" i="36"/>
  <c r="U22" i="36"/>
  <c r="AC22" i="36"/>
  <c r="AA22" i="36"/>
  <c r="Z22" i="36"/>
  <c r="Y22" i="36"/>
  <c r="X22" i="36"/>
  <c r="AA21" i="36"/>
  <c r="U21" i="36"/>
  <c r="AC21" i="36"/>
  <c r="AB21" i="36"/>
  <c r="Z21" i="36"/>
  <c r="Y21" i="36"/>
  <c r="X21" i="36"/>
  <c r="U20" i="36"/>
  <c r="AC20" i="36"/>
  <c r="AB20" i="36"/>
  <c r="AA20" i="36"/>
  <c r="Z20" i="36"/>
  <c r="Y20" i="36"/>
  <c r="X20" i="36"/>
  <c r="U19" i="36"/>
  <c r="AC19" i="36"/>
  <c r="AB19" i="36"/>
  <c r="AA19" i="36"/>
  <c r="Z19" i="36"/>
  <c r="Y19" i="36"/>
  <c r="X19" i="36"/>
  <c r="U18" i="36"/>
  <c r="AC18" i="36"/>
  <c r="AB18" i="36"/>
  <c r="AA18" i="36"/>
  <c r="Z18" i="36"/>
  <c r="Y18" i="36"/>
  <c r="X18" i="36"/>
  <c r="U17" i="36"/>
  <c r="AC17" i="36"/>
  <c r="AB17" i="36"/>
  <c r="AB226" i="36" s="1"/>
  <c r="AA17" i="36"/>
  <c r="Z17" i="36"/>
  <c r="Y17" i="36"/>
  <c r="X17" i="36"/>
  <c r="U16" i="36"/>
  <c r="AC16" i="36"/>
  <c r="AB16" i="36"/>
  <c r="AB225" i="36" s="1"/>
  <c r="AA16" i="36"/>
  <c r="Z16" i="36"/>
  <c r="Y16" i="36"/>
  <c r="Y225" i="36" s="1"/>
  <c r="X16" i="36"/>
  <c r="U15" i="36"/>
  <c r="AC15" i="36"/>
  <c r="AC224" i="36" s="1"/>
  <c r="AB15" i="36"/>
  <c r="AA15" i="36"/>
  <c r="Z15" i="36"/>
  <c r="Y15" i="36"/>
  <c r="Y224" i="36" s="1"/>
  <c r="X15" i="36"/>
  <c r="X224" i="36" s="1"/>
  <c r="U14" i="36"/>
  <c r="AC14" i="36"/>
  <c r="AB14" i="36"/>
  <c r="AB223" i="36" s="1"/>
  <c r="AA14" i="36"/>
  <c r="AA223" i="36" s="1"/>
  <c r="Z14" i="36"/>
  <c r="Y14" i="36"/>
  <c r="Y223" i="36" s="1"/>
  <c r="X14" i="36"/>
  <c r="AB13" i="36"/>
  <c r="U13" i="36"/>
  <c r="AC13" i="36"/>
  <c r="AA13" i="36"/>
  <c r="AA222" i="36" s="1"/>
  <c r="Z13" i="36"/>
  <c r="Y13" i="36"/>
  <c r="X13" i="36"/>
  <c r="U12" i="36"/>
  <c r="AC12" i="36"/>
  <c r="AB12" i="36"/>
  <c r="AB221" i="36" s="1"/>
  <c r="AA12" i="36"/>
  <c r="Z12" i="36"/>
  <c r="Y12" i="36"/>
  <c r="Y221" i="36" s="1"/>
  <c r="E12" i="36"/>
  <c r="X12" i="36" s="1"/>
  <c r="U11" i="36"/>
  <c r="AC11" i="36"/>
  <c r="AC220" i="36" s="1"/>
  <c r="AB11" i="36"/>
  <c r="AA11" i="36"/>
  <c r="Z11" i="36"/>
  <c r="Y11" i="36"/>
  <c r="Y220" i="36" s="1"/>
  <c r="X11" i="36"/>
  <c r="X220" i="36" s="1"/>
  <c r="AA10" i="36"/>
  <c r="AA219" i="36" s="1"/>
  <c r="U10" i="36"/>
  <c r="AC10" i="36"/>
  <c r="AC219" i="36" s="1"/>
  <c r="AB10" i="36"/>
  <c r="AB219" i="36" s="1"/>
  <c r="Z10" i="36"/>
  <c r="Y10" i="36"/>
  <c r="Y219" i="36" s="1"/>
  <c r="X10" i="36"/>
  <c r="U9" i="36"/>
  <c r="AC9" i="36"/>
  <c r="AB9" i="36"/>
  <c r="AB218" i="36" s="1"/>
  <c r="AA9" i="36"/>
  <c r="AA218" i="36" s="1"/>
  <c r="Z9" i="36"/>
  <c r="Y9" i="36"/>
  <c r="Y218" i="36" s="1"/>
  <c r="X9" i="36"/>
  <c r="U161" i="35"/>
  <c r="T161" i="35"/>
  <c r="U160" i="35"/>
  <c r="T160" i="35"/>
  <c r="U159" i="35"/>
  <c r="T159" i="35"/>
  <c r="U158" i="35"/>
  <c r="T158" i="35"/>
  <c r="U157" i="35"/>
  <c r="T157" i="35"/>
  <c r="U156" i="35"/>
  <c r="T156" i="35"/>
  <c r="U155" i="35"/>
  <c r="T155" i="35"/>
  <c r="U154" i="35"/>
  <c r="T154" i="35"/>
  <c r="U153" i="35"/>
  <c r="T153" i="35"/>
  <c r="U152" i="35"/>
  <c r="T152" i="35"/>
  <c r="U151" i="35"/>
  <c r="T151" i="35"/>
  <c r="U150" i="35"/>
  <c r="T150" i="35"/>
  <c r="U149" i="35"/>
  <c r="T149" i="35"/>
  <c r="U148" i="35"/>
  <c r="T148" i="35"/>
  <c r="U147" i="35"/>
  <c r="T147" i="35"/>
  <c r="U146" i="35"/>
  <c r="T146" i="35"/>
  <c r="U145" i="35"/>
  <c r="T145" i="35"/>
  <c r="U144" i="35"/>
  <c r="T144" i="35"/>
  <c r="U143" i="35"/>
  <c r="T143" i="35"/>
  <c r="U142" i="35"/>
  <c r="T142" i="35"/>
  <c r="U141" i="35"/>
  <c r="T141" i="35"/>
  <c r="U140" i="35"/>
  <c r="T140" i="35"/>
  <c r="U139" i="35"/>
  <c r="T139" i="35"/>
  <c r="U138" i="35"/>
  <c r="T138" i="35"/>
  <c r="U137" i="35"/>
  <c r="T137" i="35"/>
  <c r="U136" i="35"/>
  <c r="T136" i="35"/>
  <c r="U135" i="35"/>
  <c r="T135" i="35"/>
  <c r="U134" i="35"/>
  <c r="T134" i="35"/>
  <c r="U133" i="35"/>
  <c r="T133" i="35"/>
  <c r="U132" i="35"/>
  <c r="T132" i="35"/>
  <c r="U131" i="35"/>
  <c r="T131" i="35"/>
  <c r="U130" i="35"/>
  <c r="T130" i="35"/>
  <c r="U129" i="35"/>
  <c r="T129" i="35"/>
  <c r="U128" i="35"/>
  <c r="T128" i="35"/>
  <c r="U127" i="35"/>
  <c r="T127" i="35"/>
  <c r="U126" i="35"/>
  <c r="T126" i="35"/>
  <c r="U125" i="35"/>
  <c r="T125" i="35"/>
  <c r="U124" i="35"/>
  <c r="T124" i="35"/>
  <c r="U123" i="35"/>
  <c r="T123" i="35"/>
  <c r="U122" i="35"/>
  <c r="T122" i="35"/>
  <c r="U121" i="35"/>
  <c r="T121" i="35"/>
  <c r="U120" i="35"/>
  <c r="T120" i="35"/>
  <c r="U119" i="35"/>
  <c r="T119" i="35"/>
  <c r="U118" i="35"/>
  <c r="T118" i="35"/>
  <c r="U117" i="35"/>
  <c r="T117" i="35"/>
  <c r="U116" i="35"/>
  <c r="T116" i="35"/>
  <c r="U115" i="35"/>
  <c r="T115" i="35"/>
  <c r="U114" i="35"/>
  <c r="T114" i="35"/>
  <c r="U113" i="35"/>
  <c r="T113" i="35"/>
  <c r="U112" i="35"/>
  <c r="T112" i="35"/>
  <c r="U111" i="35"/>
  <c r="T111" i="35"/>
  <c r="U110" i="35"/>
  <c r="T110" i="35"/>
  <c r="U109" i="35"/>
  <c r="T109" i="35"/>
  <c r="U108" i="35"/>
  <c r="T108" i="35"/>
  <c r="U107" i="35"/>
  <c r="T107" i="35"/>
  <c r="U106" i="35"/>
  <c r="T106" i="35"/>
  <c r="U105" i="35"/>
  <c r="T105" i="35"/>
  <c r="U104" i="35"/>
  <c r="T104" i="35"/>
  <c r="U103" i="35"/>
  <c r="T103" i="35"/>
  <c r="U102" i="35"/>
  <c r="T102" i="35"/>
  <c r="U101" i="35"/>
  <c r="T101" i="35"/>
  <c r="U100" i="35"/>
  <c r="T100" i="35"/>
  <c r="U99" i="35"/>
  <c r="T99" i="35"/>
  <c r="U98" i="35"/>
  <c r="T98" i="35"/>
  <c r="U97" i="35"/>
  <c r="T97" i="35"/>
  <c r="U96" i="35"/>
  <c r="T96" i="35"/>
  <c r="U95" i="35"/>
  <c r="T95" i="35"/>
  <c r="U94" i="35"/>
  <c r="T94" i="35"/>
  <c r="U93" i="35"/>
  <c r="T93" i="35"/>
  <c r="U92" i="35"/>
  <c r="T92" i="35"/>
  <c r="U91" i="35"/>
  <c r="T91" i="35"/>
  <c r="U90" i="35"/>
  <c r="T90" i="35"/>
  <c r="U89" i="35"/>
  <c r="T89" i="35"/>
  <c r="U88" i="35"/>
  <c r="T88" i="35"/>
  <c r="U87" i="35"/>
  <c r="T87" i="35"/>
  <c r="U86" i="35"/>
  <c r="T86" i="35"/>
  <c r="U85" i="35"/>
  <c r="T85" i="35"/>
  <c r="U84" i="35"/>
  <c r="T84" i="35"/>
  <c r="U83" i="35"/>
  <c r="T83" i="35"/>
  <c r="U82" i="35"/>
  <c r="T82" i="35"/>
  <c r="U81" i="35"/>
  <c r="T81" i="35"/>
  <c r="U80" i="35"/>
  <c r="T80" i="35"/>
  <c r="U79" i="35"/>
  <c r="T79" i="35"/>
  <c r="U78" i="35"/>
  <c r="T78" i="35"/>
  <c r="U77" i="35"/>
  <c r="T77" i="35"/>
  <c r="U76" i="35"/>
  <c r="T76" i="35"/>
  <c r="U75" i="35"/>
  <c r="T75" i="35"/>
  <c r="U74" i="35"/>
  <c r="T74" i="35"/>
  <c r="U73" i="35"/>
  <c r="T73" i="35"/>
  <c r="U72" i="35"/>
  <c r="T72" i="35"/>
  <c r="U71" i="35"/>
  <c r="T71" i="35"/>
  <c r="U70" i="35"/>
  <c r="T70" i="35"/>
  <c r="U69" i="35"/>
  <c r="T69" i="35"/>
  <c r="U68" i="35"/>
  <c r="T68" i="35"/>
  <c r="U67" i="35"/>
  <c r="T67" i="35"/>
  <c r="U66" i="35"/>
  <c r="T66" i="35"/>
  <c r="U65" i="35"/>
  <c r="T65" i="35"/>
  <c r="U64" i="35"/>
  <c r="T64" i="35"/>
  <c r="U63" i="35"/>
  <c r="T63" i="35"/>
  <c r="U62" i="35"/>
  <c r="T62" i="35"/>
  <c r="U61" i="35"/>
  <c r="T61" i="35"/>
  <c r="U60" i="35"/>
  <c r="T60" i="35"/>
  <c r="U59" i="35"/>
  <c r="T59" i="35"/>
  <c r="U58" i="35"/>
  <c r="T58" i="35"/>
  <c r="U57" i="35"/>
  <c r="T57" i="35"/>
  <c r="U56" i="35"/>
  <c r="T56" i="35"/>
  <c r="U55" i="35"/>
  <c r="T55" i="35"/>
  <c r="U54" i="35"/>
  <c r="T54" i="35"/>
  <c r="U53" i="35"/>
  <c r="T53" i="35"/>
  <c r="U52" i="35"/>
  <c r="T52" i="35"/>
  <c r="U51" i="35"/>
  <c r="T51" i="35"/>
  <c r="U50" i="35"/>
  <c r="T50" i="35"/>
  <c r="U49" i="35"/>
  <c r="T49" i="35"/>
  <c r="U48" i="35"/>
  <c r="T48" i="35"/>
  <c r="U47" i="35"/>
  <c r="T47" i="35"/>
  <c r="U46" i="35"/>
  <c r="T46" i="35"/>
  <c r="U45" i="35"/>
  <c r="T45" i="35"/>
  <c r="U44" i="35"/>
  <c r="T44" i="35"/>
  <c r="U43" i="35"/>
  <c r="T43" i="35"/>
  <c r="U42" i="35"/>
  <c r="T42" i="35"/>
  <c r="U41" i="35"/>
  <c r="T41" i="35"/>
  <c r="U40" i="35"/>
  <c r="T40" i="35"/>
  <c r="U39" i="35"/>
  <c r="T39" i="35"/>
  <c r="U38" i="35"/>
  <c r="T38" i="35"/>
  <c r="U37" i="35"/>
  <c r="T37" i="35"/>
  <c r="U36" i="35"/>
  <c r="T36" i="35"/>
  <c r="U35" i="35"/>
  <c r="T35" i="35"/>
  <c r="U34" i="35"/>
  <c r="T34" i="35"/>
  <c r="U33" i="35"/>
  <c r="T33" i="35"/>
  <c r="U32" i="35"/>
  <c r="T32" i="35"/>
  <c r="U31" i="35"/>
  <c r="T31" i="35"/>
  <c r="U30" i="35"/>
  <c r="T30" i="35"/>
  <c r="U29" i="35"/>
  <c r="T29" i="35"/>
  <c r="U28" i="35"/>
  <c r="T28" i="35"/>
  <c r="U27" i="35"/>
  <c r="T27" i="35"/>
  <c r="U26" i="35"/>
  <c r="T26" i="35"/>
  <c r="U25" i="35"/>
  <c r="T25" i="35"/>
  <c r="U24" i="35"/>
  <c r="T24" i="35"/>
  <c r="U23" i="35"/>
  <c r="T23" i="35"/>
  <c r="U22" i="35"/>
  <c r="T22" i="35"/>
  <c r="U21" i="35"/>
  <c r="T21" i="35"/>
  <c r="U20" i="35"/>
  <c r="T20" i="35"/>
  <c r="U19" i="35"/>
  <c r="T19" i="35"/>
  <c r="U18" i="35"/>
  <c r="T18" i="35"/>
  <c r="U17" i="35"/>
  <c r="T17" i="35"/>
  <c r="U16" i="35"/>
  <c r="T16" i="35"/>
  <c r="U15" i="35"/>
  <c r="T15" i="35"/>
  <c r="U14" i="35"/>
  <c r="T14" i="35"/>
  <c r="U13" i="35"/>
  <c r="T13" i="35"/>
  <c r="U12" i="35"/>
  <c r="T12" i="35"/>
  <c r="U11" i="35"/>
  <c r="T11" i="35"/>
  <c r="U10" i="35"/>
  <c r="T10" i="35"/>
  <c r="U9" i="35"/>
  <c r="T9" i="35"/>
  <c r="AC9" i="35" s="1"/>
  <c r="AB9" i="35"/>
  <c r="AA9" i="35"/>
  <c r="Z9" i="35"/>
  <c r="Y9" i="35"/>
  <c r="X9" i="35"/>
  <c r="U224" i="34"/>
  <c r="T224" i="34"/>
  <c r="U223" i="34"/>
  <c r="T223" i="34"/>
  <c r="U222" i="34"/>
  <c r="T222" i="34"/>
  <c r="U221" i="34"/>
  <c r="T221" i="34"/>
  <c r="U220" i="34"/>
  <c r="T220" i="34"/>
  <c r="U219" i="34"/>
  <c r="T219" i="34"/>
  <c r="U218" i="34"/>
  <c r="T218" i="34"/>
  <c r="U217" i="34"/>
  <c r="T217" i="34"/>
  <c r="U216" i="34"/>
  <c r="T216" i="34"/>
  <c r="U215" i="34"/>
  <c r="T215" i="34"/>
  <c r="U214" i="34"/>
  <c r="T214" i="34"/>
  <c r="U213" i="34"/>
  <c r="T213" i="34"/>
  <c r="U212" i="34"/>
  <c r="T212" i="34"/>
  <c r="U211" i="34"/>
  <c r="T211" i="34"/>
  <c r="U210" i="34"/>
  <c r="T210" i="34"/>
  <c r="U209" i="34"/>
  <c r="T209" i="34"/>
  <c r="U208" i="34"/>
  <c r="T208" i="34"/>
  <c r="U207" i="34"/>
  <c r="T207" i="34"/>
  <c r="U206" i="34"/>
  <c r="T206" i="34"/>
  <c r="U205" i="34"/>
  <c r="T205" i="34"/>
  <c r="U204" i="34"/>
  <c r="T204" i="34"/>
  <c r="U203" i="34"/>
  <c r="T203" i="34"/>
  <c r="U202" i="34"/>
  <c r="T202" i="34"/>
  <c r="U201" i="34"/>
  <c r="T201" i="34"/>
  <c r="U200" i="34"/>
  <c r="T200" i="34"/>
  <c r="U199" i="34"/>
  <c r="T199" i="34"/>
  <c r="U198" i="34"/>
  <c r="T198" i="34"/>
  <c r="U197" i="34"/>
  <c r="T197" i="34"/>
  <c r="U196" i="34"/>
  <c r="T196" i="34"/>
  <c r="U195" i="34"/>
  <c r="T195" i="34"/>
  <c r="U194" i="34"/>
  <c r="T194" i="34"/>
  <c r="U193" i="34"/>
  <c r="T193" i="34"/>
  <c r="U192" i="34"/>
  <c r="T192" i="34"/>
  <c r="U191" i="34"/>
  <c r="T191" i="34"/>
  <c r="U190" i="34"/>
  <c r="T190" i="34"/>
  <c r="U189" i="34"/>
  <c r="T189" i="34"/>
  <c r="U188" i="34"/>
  <c r="T188" i="34"/>
  <c r="U187" i="34"/>
  <c r="T187" i="34"/>
  <c r="U186" i="34"/>
  <c r="T186" i="34"/>
  <c r="U185" i="34"/>
  <c r="T185" i="34"/>
  <c r="U184" i="34"/>
  <c r="T184" i="34"/>
  <c r="U183" i="34"/>
  <c r="T183" i="34"/>
  <c r="U182" i="34"/>
  <c r="T182" i="34"/>
  <c r="U181" i="34"/>
  <c r="T181" i="34"/>
  <c r="U180" i="34"/>
  <c r="T180" i="34"/>
  <c r="U179" i="34"/>
  <c r="T179" i="34"/>
  <c r="U178" i="34"/>
  <c r="T178" i="34"/>
  <c r="U177" i="34"/>
  <c r="T177" i="34"/>
  <c r="U176" i="34"/>
  <c r="T176" i="34"/>
  <c r="U175" i="34"/>
  <c r="T175" i="34"/>
  <c r="U174" i="34"/>
  <c r="T174" i="34"/>
  <c r="U173" i="34"/>
  <c r="T173" i="34"/>
  <c r="U172" i="34"/>
  <c r="T172" i="34"/>
  <c r="U171" i="34"/>
  <c r="T171" i="34"/>
  <c r="U170" i="34"/>
  <c r="T170" i="34"/>
  <c r="U169" i="34"/>
  <c r="T169" i="34"/>
  <c r="U168" i="34"/>
  <c r="T168" i="34"/>
  <c r="U167" i="34"/>
  <c r="T167" i="34"/>
  <c r="U166" i="34"/>
  <c r="T166" i="34"/>
  <c r="U165" i="34"/>
  <c r="T165" i="34"/>
  <c r="U164" i="34"/>
  <c r="T164" i="34"/>
  <c r="U163" i="34"/>
  <c r="T163" i="34"/>
  <c r="U162" i="34"/>
  <c r="T162" i="34"/>
  <c r="U161" i="34"/>
  <c r="T161" i="34"/>
  <c r="U160" i="34"/>
  <c r="T160" i="34"/>
  <c r="U159" i="34"/>
  <c r="T159" i="34"/>
  <c r="U158" i="34"/>
  <c r="T158" i="34"/>
  <c r="U157" i="34"/>
  <c r="T157" i="34"/>
  <c r="U156" i="34"/>
  <c r="T156" i="34"/>
  <c r="U155" i="34"/>
  <c r="T155" i="34"/>
  <c r="U154" i="34"/>
  <c r="T154" i="34"/>
  <c r="U153" i="34"/>
  <c r="T153" i="34"/>
  <c r="U152" i="34"/>
  <c r="T152" i="34"/>
  <c r="U151" i="34"/>
  <c r="T151" i="34"/>
  <c r="U150" i="34"/>
  <c r="T150" i="34"/>
  <c r="U149" i="34"/>
  <c r="T149" i="34"/>
  <c r="U148" i="34"/>
  <c r="T148" i="34"/>
  <c r="U147" i="34"/>
  <c r="T147" i="34"/>
  <c r="U146" i="34"/>
  <c r="T146" i="34"/>
  <c r="U145" i="34"/>
  <c r="T145" i="34"/>
  <c r="U144" i="34"/>
  <c r="T144" i="34"/>
  <c r="U143" i="34"/>
  <c r="T143" i="34"/>
  <c r="U142" i="34"/>
  <c r="T142" i="34"/>
  <c r="U141" i="34"/>
  <c r="T141" i="34"/>
  <c r="U140" i="34"/>
  <c r="T140" i="34"/>
  <c r="U139" i="34"/>
  <c r="T139" i="34"/>
  <c r="U138" i="34"/>
  <c r="T138" i="34"/>
  <c r="U137" i="34"/>
  <c r="T137" i="34"/>
  <c r="U136" i="34"/>
  <c r="T136" i="34"/>
  <c r="U135" i="34"/>
  <c r="T135" i="34"/>
  <c r="U134" i="34"/>
  <c r="T134" i="34"/>
  <c r="U133" i="34"/>
  <c r="T133" i="34"/>
  <c r="U132" i="34"/>
  <c r="T132" i="34"/>
  <c r="U131" i="34"/>
  <c r="T131" i="34"/>
  <c r="U130" i="34"/>
  <c r="T130" i="34"/>
  <c r="U129" i="34"/>
  <c r="T129" i="34"/>
  <c r="U128" i="34"/>
  <c r="T128" i="34"/>
  <c r="U127" i="34"/>
  <c r="T127" i="34"/>
  <c r="U126" i="34"/>
  <c r="T126" i="34"/>
  <c r="U125" i="34"/>
  <c r="T125" i="34"/>
  <c r="U124" i="34"/>
  <c r="T124" i="34"/>
  <c r="U123" i="34"/>
  <c r="T123" i="34"/>
  <c r="U122" i="34"/>
  <c r="T122" i="34"/>
  <c r="U121" i="34"/>
  <c r="T121" i="34"/>
  <c r="U120" i="34"/>
  <c r="T120" i="34"/>
  <c r="U119" i="34"/>
  <c r="T119" i="34"/>
  <c r="U118" i="34"/>
  <c r="T118" i="34"/>
  <c r="U117" i="34"/>
  <c r="T117" i="34"/>
  <c r="U116" i="34"/>
  <c r="T116" i="34"/>
  <c r="U115" i="34"/>
  <c r="T115" i="34"/>
  <c r="U114" i="34"/>
  <c r="T114" i="34"/>
  <c r="U113" i="34"/>
  <c r="T113" i="34"/>
  <c r="U112" i="34"/>
  <c r="T112" i="34"/>
  <c r="U111" i="34"/>
  <c r="T111" i="34"/>
  <c r="U110" i="34"/>
  <c r="T110" i="34"/>
  <c r="U109" i="34"/>
  <c r="T109" i="34"/>
  <c r="U108" i="34"/>
  <c r="T108" i="34"/>
  <c r="U107" i="34"/>
  <c r="T107" i="34"/>
  <c r="U106" i="34"/>
  <c r="T106" i="34"/>
  <c r="U105" i="34"/>
  <c r="T105" i="34"/>
  <c r="U104" i="34"/>
  <c r="T104" i="34"/>
  <c r="U103" i="34"/>
  <c r="T103" i="34"/>
  <c r="U102" i="34"/>
  <c r="T102" i="34"/>
  <c r="U101" i="34"/>
  <c r="T101" i="34"/>
  <c r="U100" i="34"/>
  <c r="T100" i="34"/>
  <c r="U99" i="34"/>
  <c r="T99" i="34"/>
  <c r="U98" i="34"/>
  <c r="T98" i="34"/>
  <c r="U97" i="34"/>
  <c r="T97" i="34"/>
  <c r="U96" i="34"/>
  <c r="T96" i="34"/>
  <c r="U95" i="34"/>
  <c r="T95" i="34"/>
  <c r="U94" i="34"/>
  <c r="T94" i="34"/>
  <c r="U93" i="34"/>
  <c r="T93" i="34"/>
  <c r="U92" i="34"/>
  <c r="T92" i="34"/>
  <c r="U91" i="34"/>
  <c r="T91" i="34"/>
  <c r="U90" i="34"/>
  <c r="T90" i="34"/>
  <c r="U89" i="34"/>
  <c r="T89" i="34"/>
  <c r="U88" i="34"/>
  <c r="T88" i="34"/>
  <c r="U87" i="34"/>
  <c r="T87" i="34"/>
  <c r="U86" i="34"/>
  <c r="T86" i="34"/>
  <c r="U85" i="34"/>
  <c r="T85" i="34"/>
  <c r="U84" i="34"/>
  <c r="T84" i="34"/>
  <c r="U83" i="34"/>
  <c r="T83" i="34"/>
  <c r="U82" i="34"/>
  <c r="T82" i="34"/>
  <c r="U81" i="34"/>
  <c r="T81" i="34"/>
  <c r="U80" i="34"/>
  <c r="T80" i="34"/>
  <c r="U79" i="34"/>
  <c r="T79" i="34"/>
  <c r="U78" i="34"/>
  <c r="T78" i="34"/>
  <c r="U77" i="34"/>
  <c r="T77" i="34"/>
  <c r="U76" i="34"/>
  <c r="T76" i="34"/>
  <c r="U75" i="34"/>
  <c r="T75" i="34"/>
  <c r="U74" i="34"/>
  <c r="T74" i="34"/>
  <c r="U73" i="34"/>
  <c r="T73" i="34"/>
  <c r="U72" i="34"/>
  <c r="T72" i="34"/>
  <c r="U71" i="34"/>
  <c r="T71" i="34"/>
  <c r="U70" i="34"/>
  <c r="T70" i="34"/>
  <c r="U69" i="34"/>
  <c r="T69" i="34"/>
  <c r="U68" i="34"/>
  <c r="T68" i="34"/>
  <c r="U67" i="34"/>
  <c r="T67" i="34"/>
  <c r="U66" i="34"/>
  <c r="T66" i="34"/>
  <c r="U65" i="34"/>
  <c r="T65" i="34"/>
  <c r="U64" i="34"/>
  <c r="T64" i="34"/>
  <c r="U63" i="34"/>
  <c r="T63" i="34"/>
  <c r="U62" i="34"/>
  <c r="T62" i="34"/>
  <c r="U61" i="34"/>
  <c r="T61" i="34"/>
  <c r="U60" i="34"/>
  <c r="T60" i="34"/>
  <c r="U59" i="34"/>
  <c r="T59" i="34"/>
  <c r="U58" i="34"/>
  <c r="T58" i="34"/>
  <c r="U57" i="34"/>
  <c r="T57" i="34"/>
  <c r="U56" i="34"/>
  <c r="T56" i="34"/>
  <c r="U55" i="34"/>
  <c r="T55" i="34"/>
  <c r="U54" i="34"/>
  <c r="T54" i="34"/>
  <c r="U53" i="34"/>
  <c r="T53" i="34"/>
  <c r="U52" i="34"/>
  <c r="T52" i="34"/>
  <c r="U51" i="34"/>
  <c r="T51" i="34"/>
  <c r="U50" i="34"/>
  <c r="T50" i="34"/>
  <c r="U49" i="34"/>
  <c r="T49" i="34"/>
  <c r="U48" i="34"/>
  <c r="T48" i="34"/>
  <c r="U47" i="34"/>
  <c r="T47" i="34"/>
  <c r="U46" i="34"/>
  <c r="T46" i="34"/>
  <c r="U45" i="34"/>
  <c r="T45" i="34"/>
  <c r="U44" i="34"/>
  <c r="T44" i="34"/>
  <c r="U43" i="34"/>
  <c r="T43" i="34"/>
  <c r="U42" i="34"/>
  <c r="T42" i="34"/>
  <c r="U41" i="34"/>
  <c r="T41" i="34"/>
  <c r="U40" i="34"/>
  <c r="T40" i="34"/>
  <c r="U39" i="34"/>
  <c r="T39" i="34"/>
  <c r="U38" i="34"/>
  <c r="T38" i="34"/>
  <c r="U37" i="34"/>
  <c r="T37" i="34"/>
  <c r="U36" i="34"/>
  <c r="T36" i="34"/>
  <c r="U35" i="34"/>
  <c r="T35" i="34"/>
  <c r="U34" i="34"/>
  <c r="T34" i="34"/>
  <c r="U33" i="34"/>
  <c r="T33" i="34"/>
  <c r="U32" i="34"/>
  <c r="T32" i="34"/>
  <c r="U31" i="34"/>
  <c r="T31" i="34"/>
  <c r="U30" i="34"/>
  <c r="T30" i="34"/>
  <c r="U29" i="34"/>
  <c r="T29" i="34"/>
  <c r="U28" i="34"/>
  <c r="T28" i="34"/>
  <c r="U27" i="34"/>
  <c r="T27" i="34"/>
  <c r="U26" i="34"/>
  <c r="T26" i="34"/>
  <c r="U25" i="34"/>
  <c r="T25" i="34"/>
  <c r="U24" i="34"/>
  <c r="T24" i="34"/>
  <c r="U23" i="34"/>
  <c r="T23" i="34"/>
  <c r="U22" i="34"/>
  <c r="T22" i="34"/>
  <c r="U21" i="34"/>
  <c r="T21" i="34"/>
  <c r="U20" i="34"/>
  <c r="T20" i="34"/>
  <c r="U19" i="34"/>
  <c r="T19" i="34"/>
  <c r="U18" i="34"/>
  <c r="T18" i="34"/>
  <c r="U17" i="34"/>
  <c r="T17" i="34"/>
  <c r="U16" i="34"/>
  <c r="T16" i="34"/>
  <c r="U15" i="34"/>
  <c r="T15" i="34"/>
  <c r="U14" i="34"/>
  <c r="T14" i="34"/>
  <c r="U13" i="34"/>
  <c r="T13" i="34"/>
  <c r="U12" i="34"/>
  <c r="T12" i="34"/>
  <c r="U11" i="34"/>
  <c r="T11" i="34"/>
  <c r="U10" i="34"/>
  <c r="T10" i="34"/>
  <c r="U9" i="34"/>
  <c r="T9" i="34"/>
  <c r="AC9" i="34" s="1"/>
  <c r="AB9" i="34"/>
  <c r="AA9" i="34"/>
  <c r="Z9" i="34"/>
  <c r="Y9" i="34"/>
  <c r="X9" i="34"/>
  <c r="U233" i="33"/>
  <c r="U232" i="33"/>
  <c r="U231" i="33"/>
  <c r="U230" i="33"/>
  <c r="U229" i="33"/>
  <c r="U228" i="33"/>
  <c r="U227" i="33"/>
  <c r="U226" i="33"/>
  <c r="U225" i="33"/>
  <c r="U224" i="33"/>
  <c r="U223" i="33"/>
  <c r="U222" i="33"/>
  <c r="U221" i="33"/>
  <c r="U220" i="33"/>
  <c r="U219" i="33"/>
  <c r="U218" i="33"/>
  <c r="U217" i="33"/>
  <c r="U216" i="33"/>
  <c r="U215" i="33"/>
  <c r="U214" i="33"/>
  <c r="U213" i="33"/>
  <c r="U212" i="33"/>
  <c r="U211" i="33"/>
  <c r="U210" i="33"/>
  <c r="U209" i="33"/>
  <c r="U208" i="33"/>
  <c r="U207" i="33"/>
  <c r="U206" i="33"/>
  <c r="U205" i="33"/>
  <c r="U204" i="33"/>
  <c r="U203" i="33"/>
  <c r="U202" i="33"/>
  <c r="U201" i="33"/>
  <c r="U200" i="33"/>
  <c r="U199" i="33"/>
  <c r="U198" i="33"/>
  <c r="U197" i="33"/>
  <c r="U196" i="33"/>
  <c r="U195" i="33"/>
  <c r="U194" i="33"/>
  <c r="U193" i="33"/>
  <c r="U192" i="33"/>
  <c r="U191" i="33"/>
  <c r="U190" i="33"/>
  <c r="U189" i="33"/>
  <c r="U188" i="33"/>
  <c r="U187" i="33"/>
  <c r="U186" i="33"/>
  <c r="U185" i="33"/>
  <c r="U184" i="33"/>
  <c r="U183" i="33"/>
  <c r="U182" i="33"/>
  <c r="U181" i="33"/>
  <c r="U180" i="33"/>
  <c r="U179" i="33"/>
  <c r="U178" i="33"/>
  <c r="U177" i="33"/>
  <c r="U176" i="33"/>
  <c r="U175" i="33"/>
  <c r="U174" i="33"/>
  <c r="U173" i="33"/>
  <c r="U172" i="33"/>
  <c r="U171" i="33"/>
  <c r="U170" i="33"/>
  <c r="U169" i="33"/>
  <c r="U168" i="33"/>
  <c r="U167" i="33"/>
  <c r="U166" i="33"/>
  <c r="U165" i="33"/>
  <c r="U164" i="33"/>
  <c r="U163" i="33"/>
  <c r="U162" i="33"/>
  <c r="U161" i="33"/>
  <c r="U160" i="33"/>
  <c r="U159" i="33"/>
  <c r="U158" i="33"/>
  <c r="U157" i="33"/>
  <c r="U156" i="33"/>
  <c r="U155" i="33"/>
  <c r="U154" i="33"/>
  <c r="U153" i="33"/>
  <c r="U152" i="33"/>
  <c r="U151" i="33"/>
  <c r="U150" i="33"/>
  <c r="U149" i="33"/>
  <c r="U148" i="33"/>
  <c r="U147" i="33"/>
  <c r="U146" i="33"/>
  <c r="U145" i="33"/>
  <c r="U144" i="33"/>
  <c r="U143" i="33"/>
  <c r="U142" i="33"/>
  <c r="U141" i="33"/>
  <c r="U140" i="33"/>
  <c r="U139" i="33"/>
  <c r="U138" i="33"/>
  <c r="U137" i="33"/>
  <c r="U136" i="33"/>
  <c r="U135" i="33"/>
  <c r="U134" i="33"/>
  <c r="U133" i="33"/>
  <c r="U132" i="33"/>
  <c r="U131" i="33"/>
  <c r="U130" i="33"/>
  <c r="U129" i="33"/>
  <c r="U128" i="33"/>
  <c r="U127" i="33"/>
  <c r="U126" i="33"/>
  <c r="U125" i="33"/>
  <c r="U124" i="33"/>
  <c r="U123" i="33"/>
  <c r="U122" i="33"/>
  <c r="U121" i="33"/>
  <c r="U120" i="33"/>
  <c r="U119" i="33"/>
  <c r="U118" i="33"/>
  <c r="U117" i="33"/>
  <c r="U116" i="33"/>
  <c r="U115" i="33"/>
  <c r="U114" i="33"/>
  <c r="U113" i="33"/>
  <c r="U112" i="33"/>
  <c r="U111" i="33"/>
  <c r="U110" i="33"/>
  <c r="U109" i="33"/>
  <c r="U108" i="33"/>
  <c r="U107" i="33"/>
  <c r="U106" i="33"/>
  <c r="U105" i="33"/>
  <c r="U104" i="33"/>
  <c r="U103" i="33"/>
  <c r="U102" i="33"/>
  <c r="U101" i="33"/>
  <c r="U100" i="33"/>
  <c r="U99" i="33"/>
  <c r="U98" i="33"/>
  <c r="U97" i="33"/>
  <c r="U96" i="33"/>
  <c r="U95" i="33"/>
  <c r="U94" i="33"/>
  <c r="U93" i="33"/>
  <c r="U92" i="33"/>
  <c r="U91" i="33"/>
  <c r="U90" i="33"/>
  <c r="U89" i="33"/>
  <c r="U88" i="33"/>
  <c r="U87" i="33"/>
  <c r="U86" i="33"/>
  <c r="U85" i="33"/>
  <c r="U84" i="33"/>
  <c r="U83" i="33"/>
  <c r="U82" i="33"/>
  <c r="U81" i="33"/>
  <c r="U80" i="33"/>
  <c r="U79" i="33"/>
  <c r="U78" i="33"/>
  <c r="U77" i="33"/>
  <c r="U76" i="33"/>
  <c r="U75" i="33"/>
  <c r="U74" i="33"/>
  <c r="U73" i="33"/>
  <c r="U72" i="33"/>
  <c r="U71" i="33"/>
  <c r="U70" i="33"/>
  <c r="U69" i="33"/>
  <c r="U68" i="33"/>
  <c r="U67" i="33"/>
  <c r="U66" i="33"/>
  <c r="U65" i="33"/>
  <c r="U64" i="33"/>
  <c r="U63" i="33"/>
  <c r="U62" i="33"/>
  <c r="U61" i="33"/>
  <c r="U60" i="33"/>
  <c r="U59" i="33"/>
  <c r="U58" i="33"/>
  <c r="U57" i="33"/>
  <c r="U56" i="33"/>
  <c r="U55" i="33"/>
  <c r="U54" i="33"/>
  <c r="U53" i="33"/>
  <c r="U52" i="33"/>
  <c r="U51" i="33"/>
  <c r="U50" i="33"/>
  <c r="U49" i="33"/>
  <c r="U48" i="33"/>
  <c r="U47" i="33"/>
  <c r="U46" i="33"/>
  <c r="U45" i="33"/>
  <c r="U44" i="33"/>
  <c r="U43" i="33"/>
  <c r="U42" i="33"/>
  <c r="U41" i="33"/>
  <c r="U40" i="33"/>
  <c r="U39" i="33"/>
  <c r="U38" i="33"/>
  <c r="U37" i="33"/>
  <c r="U36" i="33"/>
  <c r="U35" i="33"/>
  <c r="U34" i="33"/>
  <c r="U33" i="33"/>
  <c r="U32" i="33"/>
  <c r="U31" i="33"/>
  <c r="U30" i="33"/>
  <c r="U29" i="33"/>
  <c r="U28" i="33"/>
  <c r="U27" i="33"/>
  <c r="U26" i="33"/>
  <c r="U25" i="33"/>
  <c r="U24" i="33"/>
  <c r="U23" i="33"/>
  <c r="U22" i="33"/>
  <c r="U21" i="33"/>
  <c r="U20" i="33"/>
  <c r="U19" i="33"/>
  <c r="U18" i="33"/>
  <c r="U17" i="33"/>
  <c r="U244" i="33" s="1"/>
  <c r="U16" i="33"/>
  <c r="U15" i="33"/>
  <c r="U14" i="33"/>
  <c r="U13" i="33"/>
  <c r="U240" i="33" s="1"/>
  <c r="U12" i="33"/>
  <c r="U11" i="33"/>
  <c r="U10" i="33"/>
  <c r="Q233" i="33"/>
  <c r="AB233" i="33" s="1"/>
  <c r="Q232" i="33"/>
  <c r="AB232" i="33" s="1"/>
  <c r="Q231" i="33"/>
  <c r="AB231" i="33" s="1"/>
  <c r="Q230" i="33"/>
  <c r="AB230" i="33" s="1"/>
  <c r="Q229" i="33"/>
  <c r="AB229" i="33" s="1"/>
  <c r="Q228" i="33"/>
  <c r="AB228" i="33" s="1"/>
  <c r="Q227" i="33"/>
  <c r="AB227" i="33" s="1"/>
  <c r="Q226" i="33"/>
  <c r="AB226" i="33" s="1"/>
  <c r="Q225" i="33"/>
  <c r="AB225" i="33" s="1"/>
  <c r="Q224" i="33"/>
  <c r="AB224" i="33" s="1"/>
  <c r="Q223" i="33"/>
  <c r="AB223" i="33" s="1"/>
  <c r="Q222" i="33"/>
  <c r="AB222" i="33" s="1"/>
  <c r="Q221" i="33"/>
  <c r="AB221" i="33" s="1"/>
  <c r="Q220" i="33"/>
  <c r="AB220" i="33" s="1"/>
  <c r="Q219" i="33"/>
  <c r="AB219" i="33" s="1"/>
  <c r="Q218" i="33"/>
  <c r="AB218" i="33" s="1"/>
  <c r="Q217" i="33"/>
  <c r="AB217" i="33" s="1"/>
  <c r="Q216" i="33"/>
  <c r="AB216" i="33" s="1"/>
  <c r="Q215" i="33"/>
  <c r="AB215" i="33" s="1"/>
  <c r="Q214" i="33"/>
  <c r="AB214" i="33" s="1"/>
  <c r="Q213" i="33"/>
  <c r="AB213" i="33" s="1"/>
  <c r="Q212" i="33"/>
  <c r="AB212" i="33" s="1"/>
  <c r="Q211" i="33"/>
  <c r="AB211" i="33" s="1"/>
  <c r="Q210" i="33"/>
  <c r="AB210" i="33" s="1"/>
  <c r="Q209" i="33"/>
  <c r="AB209" i="33" s="1"/>
  <c r="Q208" i="33"/>
  <c r="AB208" i="33" s="1"/>
  <c r="Q207" i="33"/>
  <c r="AB207" i="33" s="1"/>
  <c r="Q206" i="33"/>
  <c r="AB206" i="33" s="1"/>
  <c r="Q205" i="33"/>
  <c r="AB205" i="33" s="1"/>
  <c r="Q204" i="33"/>
  <c r="AB204" i="33" s="1"/>
  <c r="Q203" i="33"/>
  <c r="AB203" i="33" s="1"/>
  <c r="Q202" i="33"/>
  <c r="AB202" i="33" s="1"/>
  <c r="Q201" i="33"/>
  <c r="AB201" i="33" s="1"/>
  <c r="Q200" i="33"/>
  <c r="AB200" i="33" s="1"/>
  <c r="Q199" i="33"/>
  <c r="AB199" i="33" s="1"/>
  <c r="Q198" i="33"/>
  <c r="AB198" i="33" s="1"/>
  <c r="Q197" i="33"/>
  <c r="AB197" i="33" s="1"/>
  <c r="Q196" i="33"/>
  <c r="AB196" i="33" s="1"/>
  <c r="Q195" i="33"/>
  <c r="AB195" i="33" s="1"/>
  <c r="Q194" i="33"/>
  <c r="AB194" i="33" s="1"/>
  <c r="Q193" i="33"/>
  <c r="AB193" i="33" s="1"/>
  <c r="Q192" i="33"/>
  <c r="AB192" i="33" s="1"/>
  <c r="Q191" i="33"/>
  <c r="AB191" i="33" s="1"/>
  <c r="Q190" i="33"/>
  <c r="AB190" i="33" s="1"/>
  <c r="Q189" i="33"/>
  <c r="AB189" i="33" s="1"/>
  <c r="Q188" i="33"/>
  <c r="AB188" i="33" s="1"/>
  <c r="Q187" i="33"/>
  <c r="AB187" i="33" s="1"/>
  <c r="Q186" i="33"/>
  <c r="AB186" i="33" s="1"/>
  <c r="Q185" i="33"/>
  <c r="AB185" i="33" s="1"/>
  <c r="Q184" i="33"/>
  <c r="AB184" i="33" s="1"/>
  <c r="Q183" i="33"/>
  <c r="AB183" i="33" s="1"/>
  <c r="Q182" i="33"/>
  <c r="AB182" i="33" s="1"/>
  <c r="Q181" i="33"/>
  <c r="AB181" i="33" s="1"/>
  <c r="Q180" i="33"/>
  <c r="AB180" i="33" s="1"/>
  <c r="Q179" i="33"/>
  <c r="AB179" i="33" s="1"/>
  <c r="Q178" i="33"/>
  <c r="AB178" i="33" s="1"/>
  <c r="Q177" i="33"/>
  <c r="AB177" i="33" s="1"/>
  <c r="Q176" i="33"/>
  <c r="AB176" i="33" s="1"/>
  <c r="Q175" i="33"/>
  <c r="AB175" i="33" s="1"/>
  <c r="Q174" i="33"/>
  <c r="AB174" i="33" s="1"/>
  <c r="Q173" i="33"/>
  <c r="AB173" i="33" s="1"/>
  <c r="Q172" i="33"/>
  <c r="AB172" i="33" s="1"/>
  <c r="Q171" i="33"/>
  <c r="AB171" i="33" s="1"/>
  <c r="Q170" i="33"/>
  <c r="AB170" i="33" s="1"/>
  <c r="Q169" i="33"/>
  <c r="AB169" i="33" s="1"/>
  <c r="Q168" i="33"/>
  <c r="AB168" i="33" s="1"/>
  <c r="Q167" i="33"/>
  <c r="AB167" i="33" s="1"/>
  <c r="Q166" i="33"/>
  <c r="AB166" i="33" s="1"/>
  <c r="Q165" i="33"/>
  <c r="AB165" i="33" s="1"/>
  <c r="Q164" i="33"/>
  <c r="AB164" i="33" s="1"/>
  <c r="Q163" i="33"/>
  <c r="AB163" i="33" s="1"/>
  <c r="Q162" i="33"/>
  <c r="AB162" i="33" s="1"/>
  <c r="Q161" i="33"/>
  <c r="AB161" i="33" s="1"/>
  <c r="Q160" i="33"/>
  <c r="AB160" i="33" s="1"/>
  <c r="Q159" i="33"/>
  <c r="AB159" i="33" s="1"/>
  <c r="Q158" i="33"/>
  <c r="AB158" i="33" s="1"/>
  <c r="Q157" i="33"/>
  <c r="AB157" i="33" s="1"/>
  <c r="Q156" i="33"/>
  <c r="AB156" i="33" s="1"/>
  <c r="Q155" i="33"/>
  <c r="AB155" i="33" s="1"/>
  <c r="Q154" i="33"/>
  <c r="AB154" i="33" s="1"/>
  <c r="Q153" i="33"/>
  <c r="AB153" i="33" s="1"/>
  <c r="Q152" i="33"/>
  <c r="AB152" i="33" s="1"/>
  <c r="Q151" i="33"/>
  <c r="AB151" i="33" s="1"/>
  <c r="Q150" i="33"/>
  <c r="AB150" i="33" s="1"/>
  <c r="Q149" i="33"/>
  <c r="AB149" i="33" s="1"/>
  <c r="Q148" i="33"/>
  <c r="AB148" i="33" s="1"/>
  <c r="Q147" i="33"/>
  <c r="AB147" i="33" s="1"/>
  <c r="Q146" i="33"/>
  <c r="AB146" i="33" s="1"/>
  <c r="Q145" i="33"/>
  <c r="AB145" i="33" s="1"/>
  <c r="Q144" i="33"/>
  <c r="AB144" i="33" s="1"/>
  <c r="Q143" i="33"/>
  <c r="AB143" i="33" s="1"/>
  <c r="Q142" i="33"/>
  <c r="AB142" i="33" s="1"/>
  <c r="Q141" i="33"/>
  <c r="AB141" i="33" s="1"/>
  <c r="Q140" i="33"/>
  <c r="AB140" i="33" s="1"/>
  <c r="Q139" i="33"/>
  <c r="AB139" i="33" s="1"/>
  <c r="Q138" i="33"/>
  <c r="AB138" i="33" s="1"/>
  <c r="Q137" i="33"/>
  <c r="AB137" i="33" s="1"/>
  <c r="Q136" i="33"/>
  <c r="AB136" i="33" s="1"/>
  <c r="Q135" i="33"/>
  <c r="AB135" i="33" s="1"/>
  <c r="Q134" i="33"/>
  <c r="AB134" i="33" s="1"/>
  <c r="Q133" i="33"/>
  <c r="AB133" i="33" s="1"/>
  <c r="Q132" i="33"/>
  <c r="AB132" i="33" s="1"/>
  <c r="Q131" i="33"/>
  <c r="AB131" i="33" s="1"/>
  <c r="Q130" i="33"/>
  <c r="AB130" i="33" s="1"/>
  <c r="Q129" i="33"/>
  <c r="AB129" i="33" s="1"/>
  <c r="Q128" i="33"/>
  <c r="AB128" i="33" s="1"/>
  <c r="Q127" i="33"/>
  <c r="AB127" i="33" s="1"/>
  <c r="Q126" i="33"/>
  <c r="AB126" i="33" s="1"/>
  <c r="Q125" i="33"/>
  <c r="AB125" i="33" s="1"/>
  <c r="Q124" i="33"/>
  <c r="AB124" i="33" s="1"/>
  <c r="Q123" i="33"/>
  <c r="AB123" i="33" s="1"/>
  <c r="Q122" i="33"/>
  <c r="AB122" i="33" s="1"/>
  <c r="Q121" i="33"/>
  <c r="AB121" i="33" s="1"/>
  <c r="Q120" i="33"/>
  <c r="AB120" i="33" s="1"/>
  <c r="Q119" i="33"/>
  <c r="AB119" i="33" s="1"/>
  <c r="Q118" i="33"/>
  <c r="AB118" i="33" s="1"/>
  <c r="Q117" i="33"/>
  <c r="AB117" i="33" s="1"/>
  <c r="Q116" i="33"/>
  <c r="AB116" i="33" s="1"/>
  <c r="Q115" i="33"/>
  <c r="AB115" i="33" s="1"/>
  <c r="Q114" i="33"/>
  <c r="AB114" i="33" s="1"/>
  <c r="Q113" i="33"/>
  <c r="AB113" i="33" s="1"/>
  <c r="Q112" i="33"/>
  <c r="AB112" i="33" s="1"/>
  <c r="Q111" i="33"/>
  <c r="AB111" i="33" s="1"/>
  <c r="Q110" i="33"/>
  <c r="AB110" i="33" s="1"/>
  <c r="Q109" i="33"/>
  <c r="AB109" i="33" s="1"/>
  <c r="Q108" i="33"/>
  <c r="AB108" i="33" s="1"/>
  <c r="Q107" i="33"/>
  <c r="AB107" i="33" s="1"/>
  <c r="Q106" i="33"/>
  <c r="AB106" i="33" s="1"/>
  <c r="Q105" i="33"/>
  <c r="AB105" i="33" s="1"/>
  <c r="Q104" i="33"/>
  <c r="AB104" i="33" s="1"/>
  <c r="Q103" i="33"/>
  <c r="AB103" i="33" s="1"/>
  <c r="Q102" i="33"/>
  <c r="AB102" i="33" s="1"/>
  <c r="Q101" i="33"/>
  <c r="AB101" i="33" s="1"/>
  <c r="Q100" i="33"/>
  <c r="AB100" i="33" s="1"/>
  <c r="Q99" i="33"/>
  <c r="AB99" i="33" s="1"/>
  <c r="Q98" i="33"/>
  <c r="AB98" i="33" s="1"/>
  <c r="Q97" i="33"/>
  <c r="AB97" i="33" s="1"/>
  <c r="Q96" i="33"/>
  <c r="AB96" i="33" s="1"/>
  <c r="Q95" i="33"/>
  <c r="AB95" i="33" s="1"/>
  <c r="Q94" i="33"/>
  <c r="AB94" i="33" s="1"/>
  <c r="Q93" i="33"/>
  <c r="AB93" i="33" s="1"/>
  <c r="Q92" i="33"/>
  <c r="AB92" i="33" s="1"/>
  <c r="Q91" i="33"/>
  <c r="AB91" i="33" s="1"/>
  <c r="Q90" i="33"/>
  <c r="AB90" i="33" s="1"/>
  <c r="Q89" i="33"/>
  <c r="AB89" i="33" s="1"/>
  <c r="Q88" i="33"/>
  <c r="AB88" i="33" s="1"/>
  <c r="Q87" i="33"/>
  <c r="AB87" i="33" s="1"/>
  <c r="Q86" i="33"/>
  <c r="AB86" i="33" s="1"/>
  <c r="Q85" i="33"/>
  <c r="AB85" i="33" s="1"/>
  <c r="Q84" i="33"/>
  <c r="AB84" i="33" s="1"/>
  <c r="Q83" i="33"/>
  <c r="AB83" i="33" s="1"/>
  <c r="Q82" i="33"/>
  <c r="AB82" i="33" s="1"/>
  <c r="Q81" i="33"/>
  <c r="AB81" i="33" s="1"/>
  <c r="Q80" i="33"/>
  <c r="AB80" i="33" s="1"/>
  <c r="Q79" i="33"/>
  <c r="AB79" i="33" s="1"/>
  <c r="Q78" i="33"/>
  <c r="AB78" i="33" s="1"/>
  <c r="Q77" i="33"/>
  <c r="AB77" i="33" s="1"/>
  <c r="Q76" i="33"/>
  <c r="AB76" i="33" s="1"/>
  <c r="Q75" i="33"/>
  <c r="AB75" i="33" s="1"/>
  <c r="Q74" i="33"/>
  <c r="AB74" i="33" s="1"/>
  <c r="Q73" i="33"/>
  <c r="AB73" i="33" s="1"/>
  <c r="Q72" i="33"/>
  <c r="AB72" i="33" s="1"/>
  <c r="Q71" i="33"/>
  <c r="AB71" i="33" s="1"/>
  <c r="Q70" i="33"/>
  <c r="AB70" i="33" s="1"/>
  <c r="Q69" i="33"/>
  <c r="AB69" i="33" s="1"/>
  <c r="Q68" i="33"/>
  <c r="AB68" i="33" s="1"/>
  <c r="Q67" i="33"/>
  <c r="AB67" i="33" s="1"/>
  <c r="Q66" i="33"/>
  <c r="AB66" i="33" s="1"/>
  <c r="Q65" i="33"/>
  <c r="AB65" i="33" s="1"/>
  <c r="Q64" i="33"/>
  <c r="AB64" i="33" s="1"/>
  <c r="Q63" i="33"/>
  <c r="AB63" i="33" s="1"/>
  <c r="Q62" i="33"/>
  <c r="AB62" i="33" s="1"/>
  <c r="Q61" i="33"/>
  <c r="AB61" i="33" s="1"/>
  <c r="Q60" i="33"/>
  <c r="AB60" i="33" s="1"/>
  <c r="Q59" i="33"/>
  <c r="AB59" i="33" s="1"/>
  <c r="Q58" i="33"/>
  <c r="AB58" i="33" s="1"/>
  <c r="Q57" i="33"/>
  <c r="AB57" i="33" s="1"/>
  <c r="Q56" i="33"/>
  <c r="AB56" i="33" s="1"/>
  <c r="Q55" i="33"/>
  <c r="AB55" i="33" s="1"/>
  <c r="Q54" i="33"/>
  <c r="AB54" i="33" s="1"/>
  <c r="Q53" i="33"/>
  <c r="AB53" i="33" s="1"/>
  <c r="Q52" i="33"/>
  <c r="AB52" i="33" s="1"/>
  <c r="Q51" i="33"/>
  <c r="AB51" i="33" s="1"/>
  <c r="Q50" i="33"/>
  <c r="AB50" i="33" s="1"/>
  <c r="Q49" i="33"/>
  <c r="AB49" i="33" s="1"/>
  <c r="Q48" i="33"/>
  <c r="AB48" i="33" s="1"/>
  <c r="Q47" i="33"/>
  <c r="AB47" i="33" s="1"/>
  <c r="Q46" i="33"/>
  <c r="AB46" i="33" s="1"/>
  <c r="Q45" i="33"/>
  <c r="AB45" i="33" s="1"/>
  <c r="Q44" i="33"/>
  <c r="AB44" i="33" s="1"/>
  <c r="Q43" i="33"/>
  <c r="AB43" i="33" s="1"/>
  <c r="Q42" i="33"/>
  <c r="AB42" i="33" s="1"/>
  <c r="Q41" i="33"/>
  <c r="AB41" i="33" s="1"/>
  <c r="Q40" i="33"/>
  <c r="AB40" i="33" s="1"/>
  <c r="Q39" i="33"/>
  <c r="AB39" i="33" s="1"/>
  <c r="Q38" i="33"/>
  <c r="AB38" i="33" s="1"/>
  <c r="Q37" i="33"/>
  <c r="AB37" i="33" s="1"/>
  <c r="Q36" i="33"/>
  <c r="AB36" i="33" s="1"/>
  <c r="Q35" i="33"/>
  <c r="AB35" i="33" s="1"/>
  <c r="Q34" i="33"/>
  <c r="AB34" i="33" s="1"/>
  <c r="Q33" i="33"/>
  <c r="AB33" i="33" s="1"/>
  <c r="Q32" i="33"/>
  <c r="AB32" i="33" s="1"/>
  <c r="Q31" i="33"/>
  <c r="AB31" i="33" s="1"/>
  <c r="Q30" i="33"/>
  <c r="AB30" i="33" s="1"/>
  <c r="Q29" i="33"/>
  <c r="AB29" i="33" s="1"/>
  <c r="Q28" i="33"/>
  <c r="AB28" i="33" s="1"/>
  <c r="Q27" i="33"/>
  <c r="AB27" i="33" s="1"/>
  <c r="Q26" i="33"/>
  <c r="AB26" i="33" s="1"/>
  <c r="Q25" i="33"/>
  <c r="AB25" i="33" s="1"/>
  <c r="Q24" i="33"/>
  <c r="AB24" i="33" s="1"/>
  <c r="Q23" i="33"/>
  <c r="AB23" i="33" s="1"/>
  <c r="Q22" i="33"/>
  <c r="AB22" i="33" s="1"/>
  <c r="Q21" i="33"/>
  <c r="AB21" i="33" s="1"/>
  <c r="Q20" i="33"/>
  <c r="AB20" i="33" s="1"/>
  <c r="Q19" i="33"/>
  <c r="AB19" i="33" s="1"/>
  <c r="Q18" i="33"/>
  <c r="AB18" i="33" s="1"/>
  <c r="Q17" i="33"/>
  <c r="AB17" i="33" s="1"/>
  <c r="Q16" i="33"/>
  <c r="AB16" i="33" s="1"/>
  <c r="Q15" i="33"/>
  <c r="AB15" i="33" s="1"/>
  <c r="Q14" i="33"/>
  <c r="AB14" i="33" s="1"/>
  <c r="Q13" i="33"/>
  <c r="AB13" i="33" s="1"/>
  <c r="Q12" i="33"/>
  <c r="AB12" i="33" s="1"/>
  <c r="Q11" i="33"/>
  <c r="AB11" i="33" s="1"/>
  <c r="Q10" i="33"/>
  <c r="AB10" i="33" s="1"/>
  <c r="N233" i="33"/>
  <c r="AA233" i="33" s="1"/>
  <c r="N232" i="33"/>
  <c r="AA232" i="33" s="1"/>
  <c r="N231" i="33"/>
  <c r="AA231" i="33" s="1"/>
  <c r="N230" i="33"/>
  <c r="AA230" i="33" s="1"/>
  <c r="N229" i="33"/>
  <c r="AA229" i="33" s="1"/>
  <c r="N228" i="33"/>
  <c r="AA228" i="33" s="1"/>
  <c r="N227" i="33"/>
  <c r="AA227" i="33" s="1"/>
  <c r="N226" i="33"/>
  <c r="AA226" i="33" s="1"/>
  <c r="N225" i="33"/>
  <c r="AA225" i="33" s="1"/>
  <c r="N224" i="33"/>
  <c r="AA224" i="33" s="1"/>
  <c r="N223" i="33"/>
  <c r="AA223" i="33" s="1"/>
  <c r="N222" i="33"/>
  <c r="AA222" i="33" s="1"/>
  <c r="N221" i="33"/>
  <c r="AA221" i="33" s="1"/>
  <c r="N220" i="33"/>
  <c r="AA220" i="33" s="1"/>
  <c r="N219" i="33"/>
  <c r="AA219" i="33" s="1"/>
  <c r="N218" i="33"/>
  <c r="AA218" i="33" s="1"/>
  <c r="N217" i="33"/>
  <c r="AA217" i="33" s="1"/>
  <c r="N216" i="33"/>
  <c r="AA216" i="33" s="1"/>
  <c r="N215" i="33"/>
  <c r="AA215" i="33" s="1"/>
  <c r="N214" i="33"/>
  <c r="AA214" i="33" s="1"/>
  <c r="N213" i="33"/>
  <c r="AA213" i="33" s="1"/>
  <c r="N212" i="33"/>
  <c r="AA212" i="33" s="1"/>
  <c r="N211" i="33"/>
  <c r="AA211" i="33" s="1"/>
  <c r="N210" i="33"/>
  <c r="AA210" i="33" s="1"/>
  <c r="N209" i="33"/>
  <c r="AA209" i="33" s="1"/>
  <c r="N208" i="33"/>
  <c r="AA208" i="33" s="1"/>
  <c r="N207" i="33"/>
  <c r="AA207" i="33" s="1"/>
  <c r="N206" i="33"/>
  <c r="AA206" i="33" s="1"/>
  <c r="N205" i="33"/>
  <c r="AA205" i="33" s="1"/>
  <c r="N204" i="33"/>
  <c r="AA204" i="33" s="1"/>
  <c r="N203" i="33"/>
  <c r="AA203" i="33" s="1"/>
  <c r="N202" i="33"/>
  <c r="AA202" i="33" s="1"/>
  <c r="N201" i="33"/>
  <c r="AA201" i="33" s="1"/>
  <c r="N200" i="33"/>
  <c r="AA200" i="33" s="1"/>
  <c r="N199" i="33"/>
  <c r="AA199" i="33" s="1"/>
  <c r="N198" i="33"/>
  <c r="AA198" i="33" s="1"/>
  <c r="N197" i="33"/>
  <c r="AA197" i="33" s="1"/>
  <c r="N196" i="33"/>
  <c r="AA196" i="33" s="1"/>
  <c r="N195" i="33"/>
  <c r="AA195" i="33" s="1"/>
  <c r="N194" i="33"/>
  <c r="AA194" i="33" s="1"/>
  <c r="N193" i="33"/>
  <c r="AA193" i="33" s="1"/>
  <c r="N192" i="33"/>
  <c r="AA192" i="33" s="1"/>
  <c r="N191" i="33"/>
  <c r="AA191" i="33" s="1"/>
  <c r="N190" i="33"/>
  <c r="AA190" i="33" s="1"/>
  <c r="N189" i="33"/>
  <c r="AA189" i="33" s="1"/>
  <c r="N188" i="33"/>
  <c r="AA188" i="33" s="1"/>
  <c r="N187" i="33"/>
  <c r="AA187" i="33" s="1"/>
  <c r="N186" i="33"/>
  <c r="AA186" i="33" s="1"/>
  <c r="N185" i="33"/>
  <c r="AA185" i="33" s="1"/>
  <c r="N184" i="33"/>
  <c r="AA184" i="33" s="1"/>
  <c r="N183" i="33"/>
  <c r="AA183" i="33" s="1"/>
  <c r="N182" i="33"/>
  <c r="AA182" i="33" s="1"/>
  <c r="N181" i="33"/>
  <c r="AA181" i="33" s="1"/>
  <c r="N180" i="33"/>
  <c r="AA180" i="33" s="1"/>
  <c r="N179" i="33"/>
  <c r="AA179" i="33" s="1"/>
  <c r="N178" i="33"/>
  <c r="AA178" i="33" s="1"/>
  <c r="N177" i="33"/>
  <c r="AA177" i="33" s="1"/>
  <c r="N176" i="33"/>
  <c r="AA176" i="33" s="1"/>
  <c r="N175" i="33"/>
  <c r="AA175" i="33" s="1"/>
  <c r="N174" i="33"/>
  <c r="AA174" i="33" s="1"/>
  <c r="N173" i="33"/>
  <c r="AA173" i="33" s="1"/>
  <c r="N172" i="33"/>
  <c r="AA172" i="33" s="1"/>
  <c r="N171" i="33"/>
  <c r="AA171" i="33" s="1"/>
  <c r="N170" i="33"/>
  <c r="AA170" i="33" s="1"/>
  <c r="N169" i="33"/>
  <c r="AA169" i="33" s="1"/>
  <c r="N168" i="33"/>
  <c r="AA168" i="33" s="1"/>
  <c r="N167" i="33"/>
  <c r="AA167" i="33" s="1"/>
  <c r="N166" i="33"/>
  <c r="AA166" i="33" s="1"/>
  <c r="N165" i="33"/>
  <c r="AA165" i="33" s="1"/>
  <c r="N164" i="33"/>
  <c r="AA164" i="33" s="1"/>
  <c r="N163" i="33"/>
  <c r="AA163" i="33" s="1"/>
  <c r="N162" i="33"/>
  <c r="AA162" i="33" s="1"/>
  <c r="N161" i="33"/>
  <c r="AA161" i="33" s="1"/>
  <c r="N160" i="33"/>
  <c r="AA160" i="33" s="1"/>
  <c r="N159" i="33"/>
  <c r="AA159" i="33" s="1"/>
  <c r="N158" i="33"/>
  <c r="AA158" i="33" s="1"/>
  <c r="N157" i="33"/>
  <c r="AA157" i="33" s="1"/>
  <c r="N156" i="33"/>
  <c r="AA156" i="33" s="1"/>
  <c r="N155" i="33"/>
  <c r="AA155" i="33" s="1"/>
  <c r="N154" i="33"/>
  <c r="AA154" i="33" s="1"/>
  <c r="N153" i="33"/>
  <c r="AA153" i="33" s="1"/>
  <c r="N152" i="33"/>
  <c r="AA152" i="33" s="1"/>
  <c r="N151" i="33"/>
  <c r="AA151" i="33" s="1"/>
  <c r="N150" i="33"/>
  <c r="AA150" i="33" s="1"/>
  <c r="N149" i="33"/>
  <c r="AA149" i="33" s="1"/>
  <c r="N148" i="33"/>
  <c r="AA148" i="33" s="1"/>
  <c r="N147" i="33"/>
  <c r="AA147" i="33" s="1"/>
  <c r="N146" i="33"/>
  <c r="AA146" i="33" s="1"/>
  <c r="N145" i="33"/>
  <c r="AA145" i="33" s="1"/>
  <c r="N144" i="33"/>
  <c r="AA144" i="33" s="1"/>
  <c r="N143" i="33"/>
  <c r="AA143" i="33" s="1"/>
  <c r="N142" i="33"/>
  <c r="AA142" i="33" s="1"/>
  <c r="N141" i="33"/>
  <c r="AA141" i="33" s="1"/>
  <c r="N140" i="33"/>
  <c r="AA140" i="33" s="1"/>
  <c r="N139" i="33"/>
  <c r="AA139" i="33" s="1"/>
  <c r="N138" i="33"/>
  <c r="AA138" i="33" s="1"/>
  <c r="N137" i="33"/>
  <c r="AA137" i="33" s="1"/>
  <c r="N136" i="33"/>
  <c r="AA136" i="33" s="1"/>
  <c r="N135" i="33"/>
  <c r="AA135" i="33" s="1"/>
  <c r="N134" i="33"/>
  <c r="AA134" i="33" s="1"/>
  <c r="N133" i="33"/>
  <c r="AA133" i="33" s="1"/>
  <c r="N132" i="33"/>
  <c r="AA132" i="33" s="1"/>
  <c r="N131" i="33"/>
  <c r="AA131" i="33" s="1"/>
  <c r="N130" i="33"/>
  <c r="AA130" i="33" s="1"/>
  <c r="N129" i="33"/>
  <c r="AA129" i="33" s="1"/>
  <c r="N128" i="33"/>
  <c r="AA128" i="33" s="1"/>
  <c r="N127" i="33"/>
  <c r="AA127" i="33" s="1"/>
  <c r="N126" i="33"/>
  <c r="AA126" i="33" s="1"/>
  <c r="N125" i="33"/>
  <c r="AA125" i="33" s="1"/>
  <c r="N124" i="33"/>
  <c r="AA124" i="33" s="1"/>
  <c r="N123" i="33"/>
  <c r="AA123" i="33" s="1"/>
  <c r="N122" i="33"/>
  <c r="AA122" i="33" s="1"/>
  <c r="N121" i="33"/>
  <c r="AA121" i="33" s="1"/>
  <c r="N120" i="33"/>
  <c r="AA120" i="33" s="1"/>
  <c r="N119" i="33"/>
  <c r="AA119" i="33" s="1"/>
  <c r="N118" i="33"/>
  <c r="AA118" i="33" s="1"/>
  <c r="N117" i="33"/>
  <c r="AA117" i="33" s="1"/>
  <c r="N116" i="33"/>
  <c r="AA116" i="33" s="1"/>
  <c r="N115" i="33"/>
  <c r="AA115" i="33" s="1"/>
  <c r="N114" i="33"/>
  <c r="AA114" i="33" s="1"/>
  <c r="N113" i="33"/>
  <c r="AA113" i="33" s="1"/>
  <c r="N112" i="33"/>
  <c r="AA112" i="33" s="1"/>
  <c r="N111" i="33"/>
  <c r="AA111" i="33" s="1"/>
  <c r="N110" i="33"/>
  <c r="AA110" i="33" s="1"/>
  <c r="N109" i="33"/>
  <c r="AA109" i="33" s="1"/>
  <c r="N108" i="33"/>
  <c r="AA108" i="33" s="1"/>
  <c r="N107" i="33"/>
  <c r="AA107" i="33" s="1"/>
  <c r="N106" i="33"/>
  <c r="AA106" i="33" s="1"/>
  <c r="N105" i="33"/>
  <c r="AA105" i="33" s="1"/>
  <c r="N104" i="33"/>
  <c r="AA104" i="33" s="1"/>
  <c r="N103" i="33"/>
  <c r="AA103" i="33" s="1"/>
  <c r="N102" i="33"/>
  <c r="AA102" i="33" s="1"/>
  <c r="N101" i="33"/>
  <c r="AA101" i="33" s="1"/>
  <c r="N100" i="33"/>
  <c r="AA100" i="33" s="1"/>
  <c r="N99" i="33"/>
  <c r="AA99" i="33" s="1"/>
  <c r="N98" i="33"/>
  <c r="AA98" i="33" s="1"/>
  <c r="N97" i="33"/>
  <c r="AA97" i="33" s="1"/>
  <c r="N96" i="33"/>
  <c r="AA96" i="33" s="1"/>
  <c r="N95" i="33"/>
  <c r="AA95" i="33" s="1"/>
  <c r="N94" i="33"/>
  <c r="AA94" i="33" s="1"/>
  <c r="N93" i="33"/>
  <c r="AA93" i="33" s="1"/>
  <c r="N92" i="33"/>
  <c r="AA92" i="33" s="1"/>
  <c r="N91" i="33"/>
  <c r="AA91" i="33" s="1"/>
  <c r="N90" i="33"/>
  <c r="AA90" i="33" s="1"/>
  <c r="N89" i="33"/>
  <c r="AA89" i="33" s="1"/>
  <c r="N88" i="33"/>
  <c r="AA88" i="33" s="1"/>
  <c r="N87" i="33"/>
  <c r="AA87" i="33" s="1"/>
  <c r="N86" i="33"/>
  <c r="AA86" i="33" s="1"/>
  <c r="N85" i="33"/>
  <c r="AA85" i="33" s="1"/>
  <c r="N84" i="33"/>
  <c r="AA84" i="33" s="1"/>
  <c r="N83" i="33"/>
  <c r="AA83" i="33" s="1"/>
  <c r="N82" i="33"/>
  <c r="AA82" i="33" s="1"/>
  <c r="N81" i="33"/>
  <c r="AA81" i="33" s="1"/>
  <c r="N80" i="33"/>
  <c r="AA80" i="33" s="1"/>
  <c r="N79" i="33"/>
  <c r="AA79" i="33" s="1"/>
  <c r="N78" i="33"/>
  <c r="AA78" i="33" s="1"/>
  <c r="N77" i="33"/>
  <c r="AA77" i="33" s="1"/>
  <c r="N76" i="33"/>
  <c r="AA76" i="33" s="1"/>
  <c r="N75" i="33"/>
  <c r="AA75" i="33" s="1"/>
  <c r="N74" i="33"/>
  <c r="AA74" i="33" s="1"/>
  <c r="N73" i="33"/>
  <c r="AA73" i="33" s="1"/>
  <c r="N72" i="33"/>
  <c r="AA72" i="33" s="1"/>
  <c r="N71" i="33"/>
  <c r="AA71" i="33" s="1"/>
  <c r="N70" i="33"/>
  <c r="AA70" i="33" s="1"/>
  <c r="N69" i="33"/>
  <c r="AA69" i="33" s="1"/>
  <c r="N68" i="33"/>
  <c r="AA68" i="33" s="1"/>
  <c r="N67" i="33"/>
  <c r="AA67" i="33" s="1"/>
  <c r="N66" i="33"/>
  <c r="AA66" i="33" s="1"/>
  <c r="N65" i="33"/>
  <c r="AA65" i="33" s="1"/>
  <c r="N64" i="33"/>
  <c r="AA64" i="33" s="1"/>
  <c r="N63" i="33"/>
  <c r="AA63" i="33" s="1"/>
  <c r="N62" i="33"/>
  <c r="AA62" i="33" s="1"/>
  <c r="N61" i="33"/>
  <c r="AA61" i="33" s="1"/>
  <c r="N60" i="33"/>
  <c r="AA60" i="33" s="1"/>
  <c r="N59" i="33"/>
  <c r="AA59" i="33" s="1"/>
  <c r="N58" i="33"/>
  <c r="AA58" i="33" s="1"/>
  <c r="N57" i="33"/>
  <c r="AA57" i="33" s="1"/>
  <c r="N56" i="33"/>
  <c r="AA56" i="33" s="1"/>
  <c r="N55" i="33"/>
  <c r="AA55" i="33" s="1"/>
  <c r="N54" i="33"/>
  <c r="AA54" i="33" s="1"/>
  <c r="N53" i="33"/>
  <c r="AA53" i="33" s="1"/>
  <c r="N52" i="33"/>
  <c r="AA52" i="33" s="1"/>
  <c r="N51" i="33"/>
  <c r="AA51" i="33" s="1"/>
  <c r="N50" i="33"/>
  <c r="AA50" i="33" s="1"/>
  <c r="N49" i="33"/>
  <c r="AA49" i="33" s="1"/>
  <c r="N48" i="33"/>
  <c r="AA48" i="33" s="1"/>
  <c r="N47" i="33"/>
  <c r="AA47" i="33" s="1"/>
  <c r="N46" i="33"/>
  <c r="AA46" i="33" s="1"/>
  <c r="N45" i="33"/>
  <c r="AA45" i="33" s="1"/>
  <c r="N44" i="33"/>
  <c r="AA44" i="33" s="1"/>
  <c r="N43" i="33"/>
  <c r="AA43" i="33" s="1"/>
  <c r="N42" i="33"/>
  <c r="AA42" i="33" s="1"/>
  <c r="N41" i="33"/>
  <c r="AA41" i="33" s="1"/>
  <c r="N40" i="33"/>
  <c r="AA40" i="33" s="1"/>
  <c r="N39" i="33"/>
  <c r="AA39" i="33" s="1"/>
  <c r="N38" i="33"/>
  <c r="AA38" i="33" s="1"/>
  <c r="N37" i="33"/>
  <c r="AA37" i="33" s="1"/>
  <c r="N36" i="33"/>
  <c r="AA36" i="33" s="1"/>
  <c r="N35" i="33"/>
  <c r="AA35" i="33" s="1"/>
  <c r="N34" i="33"/>
  <c r="AA34" i="33" s="1"/>
  <c r="N33" i="33"/>
  <c r="AA33" i="33" s="1"/>
  <c r="N32" i="33"/>
  <c r="AA32" i="33" s="1"/>
  <c r="N31" i="33"/>
  <c r="AA31" i="33" s="1"/>
  <c r="N30" i="33"/>
  <c r="AA30" i="33" s="1"/>
  <c r="N29" i="33"/>
  <c r="AA29" i="33" s="1"/>
  <c r="N28" i="33"/>
  <c r="AA28" i="33" s="1"/>
  <c r="N27" i="33"/>
  <c r="AA27" i="33" s="1"/>
  <c r="N26" i="33"/>
  <c r="AA26" i="33" s="1"/>
  <c r="N25" i="33"/>
  <c r="AA25" i="33" s="1"/>
  <c r="N24" i="33"/>
  <c r="AA24" i="33" s="1"/>
  <c r="N23" i="33"/>
  <c r="AA23" i="33" s="1"/>
  <c r="N22" i="33"/>
  <c r="AA22" i="33" s="1"/>
  <c r="N21" i="33"/>
  <c r="AA21" i="33" s="1"/>
  <c r="N20" i="33"/>
  <c r="AA20" i="33" s="1"/>
  <c r="N19" i="33"/>
  <c r="AA19" i="33" s="1"/>
  <c r="N18" i="33"/>
  <c r="AA18" i="33" s="1"/>
  <c r="N17" i="33"/>
  <c r="AA17" i="33" s="1"/>
  <c r="N16" i="33"/>
  <c r="AA16" i="33" s="1"/>
  <c r="N15" i="33"/>
  <c r="AA15" i="33" s="1"/>
  <c r="N14" i="33"/>
  <c r="AA14" i="33" s="1"/>
  <c r="N13" i="33"/>
  <c r="AA13" i="33" s="1"/>
  <c r="N12" i="33"/>
  <c r="AA12" i="33" s="1"/>
  <c r="N11" i="33"/>
  <c r="AA11" i="33" s="1"/>
  <c r="N10" i="33"/>
  <c r="AA10" i="33" s="1"/>
  <c r="K233" i="33"/>
  <c r="Z233" i="33" s="1"/>
  <c r="K232" i="33"/>
  <c r="Z232" i="33" s="1"/>
  <c r="K231" i="33"/>
  <c r="Z231" i="33" s="1"/>
  <c r="K230" i="33"/>
  <c r="Z230" i="33" s="1"/>
  <c r="K229" i="33"/>
  <c r="Z229" i="33" s="1"/>
  <c r="K228" i="33"/>
  <c r="Z228" i="33" s="1"/>
  <c r="K227" i="33"/>
  <c r="Z227" i="33" s="1"/>
  <c r="K226" i="33"/>
  <c r="Z226" i="33" s="1"/>
  <c r="K225" i="33"/>
  <c r="Z225" i="33" s="1"/>
  <c r="K224" i="33"/>
  <c r="Z224" i="33" s="1"/>
  <c r="K223" i="33"/>
  <c r="Z223" i="33" s="1"/>
  <c r="K222" i="33"/>
  <c r="Z222" i="33" s="1"/>
  <c r="K221" i="33"/>
  <c r="Z221" i="33" s="1"/>
  <c r="K220" i="33"/>
  <c r="Z220" i="33" s="1"/>
  <c r="K219" i="33"/>
  <c r="Z219" i="33" s="1"/>
  <c r="K218" i="33"/>
  <c r="Z218" i="33" s="1"/>
  <c r="K217" i="33"/>
  <c r="Z217" i="33" s="1"/>
  <c r="K216" i="33"/>
  <c r="Z216" i="33" s="1"/>
  <c r="K215" i="33"/>
  <c r="Z215" i="33" s="1"/>
  <c r="K214" i="33"/>
  <c r="Z214" i="33" s="1"/>
  <c r="K213" i="33"/>
  <c r="Z213" i="33" s="1"/>
  <c r="K212" i="33"/>
  <c r="Z212" i="33" s="1"/>
  <c r="K211" i="33"/>
  <c r="Z211" i="33" s="1"/>
  <c r="K210" i="33"/>
  <c r="Z210" i="33" s="1"/>
  <c r="K209" i="33"/>
  <c r="Z209" i="33" s="1"/>
  <c r="K208" i="33"/>
  <c r="Z208" i="33" s="1"/>
  <c r="K207" i="33"/>
  <c r="Z207" i="33" s="1"/>
  <c r="K206" i="33"/>
  <c r="Z206" i="33" s="1"/>
  <c r="K205" i="33"/>
  <c r="Z205" i="33" s="1"/>
  <c r="K204" i="33"/>
  <c r="Z204" i="33" s="1"/>
  <c r="K203" i="33"/>
  <c r="Z203" i="33" s="1"/>
  <c r="K202" i="33"/>
  <c r="Z202" i="33" s="1"/>
  <c r="K201" i="33"/>
  <c r="Z201" i="33" s="1"/>
  <c r="K200" i="33"/>
  <c r="Z200" i="33" s="1"/>
  <c r="K199" i="33"/>
  <c r="Z199" i="33" s="1"/>
  <c r="K198" i="33"/>
  <c r="Z198" i="33" s="1"/>
  <c r="K197" i="33"/>
  <c r="Z197" i="33" s="1"/>
  <c r="K196" i="33"/>
  <c r="Z196" i="33" s="1"/>
  <c r="K195" i="33"/>
  <c r="Z195" i="33" s="1"/>
  <c r="K194" i="33"/>
  <c r="Z194" i="33" s="1"/>
  <c r="K193" i="33"/>
  <c r="Z193" i="33" s="1"/>
  <c r="K192" i="33"/>
  <c r="Z192" i="33" s="1"/>
  <c r="K191" i="33"/>
  <c r="Z191" i="33" s="1"/>
  <c r="K190" i="33"/>
  <c r="Z190" i="33" s="1"/>
  <c r="K189" i="33"/>
  <c r="Z189" i="33" s="1"/>
  <c r="K188" i="33"/>
  <c r="Z188" i="33" s="1"/>
  <c r="K187" i="33"/>
  <c r="Z187" i="33" s="1"/>
  <c r="K186" i="33"/>
  <c r="Z186" i="33" s="1"/>
  <c r="K185" i="33"/>
  <c r="Z185" i="33" s="1"/>
  <c r="K184" i="33"/>
  <c r="Z184" i="33" s="1"/>
  <c r="K183" i="33"/>
  <c r="Z183" i="33" s="1"/>
  <c r="K182" i="33"/>
  <c r="Z182" i="33" s="1"/>
  <c r="K181" i="33"/>
  <c r="Z181" i="33" s="1"/>
  <c r="K180" i="33"/>
  <c r="Z180" i="33" s="1"/>
  <c r="K179" i="33"/>
  <c r="Z179" i="33" s="1"/>
  <c r="K178" i="33"/>
  <c r="Z178" i="33" s="1"/>
  <c r="K177" i="33"/>
  <c r="Z177" i="33" s="1"/>
  <c r="K176" i="33"/>
  <c r="Z176" i="33" s="1"/>
  <c r="K175" i="33"/>
  <c r="Z175" i="33" s="1"/>
  <c r="K174" i="33"/>
  <c r="Z174" i="33" s="1"/>
  <c r="K173" i="33"/>
  <c r="Z173" i="33" s="1"/>
  <c r="K172" i="33"/>
  <c r="Z172" i="33" s="1"/>
  <c r="K171" i="33"/>
  <c r="Z171" i="33" s="1"/>
  <c r="K170" i="33"/>
  <c r="Z170" i="33" s="1"/>
  <c r="K169" i="33"/>
  <c r="Z169" i="33" s="1"/>
  <c r="K168" i="33"/>
  <c r="Z168" i="33" s="1"/>
  <c r="K167" i="33"/>
  <c r="Z167" i="33" s="1"/>
  <c r="K166" i="33"/>
  <c r="Z166" i="33" s="1"/>
  <c r="K165" i="33"/>
  <c r="Z165" i="33" s="1"/>
  <c r="K164" i="33"/>
  <c r="Z164" i="33" s="1"/>
  <c r="K163" i="33"/>
  <c r="Z163" i="33" s="1"/>
  <c r="K162" i="33"/>
  <c r="Z162" i="33" s="1"/>
  <c r="K161" i="33"/>
  <c r="Z161" i="33" s="1"/>
  <c r="K160" i="33"/>
  <c r="Z160" i="33" s="1"/>
  <c r="K159" i="33"/>
  <c r="Z159" i="33" s="1"/>
  <c r="K158" i="33"/>
  <c r="Z158" i="33" s="1"/>
  <c r="K157" i="33"/>
  <c r="Z157" i="33" s="1"/>
  <c r="K156" i="33"/>
  <c r="Z156" i="33" s="1"/>
  <c r="K155" i="33"/>
  <c r="Z155" i="33" s="1"/>
  <c r="K154" i="33"/>
  <c r="Z154" i="33" s="1"/>
  <c r="K153" i="33"/>
  <c r="Z153" i="33" s="1"/>
  <c r="K152" i="33"/>
  <c r="Z152" i="33" s="1"/>
  <c r="K151" i="33"/>
  <c r="Z151" i="33" s="1"/>
  <c r="K150" i="33"/>
  <c r="Z150" i="33" s="1"/>
  <c r="K149" i="33"/>
  <c r="Z149" i="33" s="1"/>
  <c r="K148" i="33"/>
  <c r="Z148" i="33" s="1"/>
  <c r="K147" i="33"/>
  <c r="Z147" i="33" s="1"/>
  <c r="K146" i="33"/>
  <c r="Z146" i="33" s="1"/>
  <c r="K145" i="33"/>
  <c r="Z145" i="33" s="1"/>
  <c r="K144" i="33"/>
  <c r="Z144" i="33" s="1"/>
  <c r="K143" i="33"/>
  <c r="Z143" i="33" s="1"/>
  <c r="K142" i="33"/>
  <c r="Z142" i="33" s="1"/>
  <c r="K141" i="33"/>
  <c r="Z141" i="33" s="1"/>
  <c r="K140" i="33"/>
  <c r="Z140" i="33" s="1"/>
  <c r="K139" i="33"/>
  <c r="Z139" i="33" s="1"/>
  <c r="K138" i="33"/>
  <c r="Z138" i="33" s="1"/>
  <c r="K137" i="33"/>
  <c r="Z137" i="33" s="1"/>
  <c r="K136" i="33"/>
  <c r="Z136" i="33" s="1"/>
  <c r="K135" i="33"/>
  <c r="Z135" i="33" s="1"/>
  <c r="K134" i="33"/>
  <c r="Z134" i="33" s="1"/>
  <c r="K133" i="33"/>
  <c r="Z133" i="33" s="1"/>
  <c r="K132" i="33"/>
  <c r="Z132" i="33" s="1"/>
  <c r="K131" i="33"/>
  <c r="Z131" i="33" s="1"/>
  <c r="K130" i="33"/>
  <c r="Z130" i="33" s="1"/>
  <c r="K129" i="33"/>
  <c r="Z129" i="33" s="1"/>
  <c r="K128" i="33"/>
  <c r="Z128" i="33" s="1"/>
  <c r="K127" i="33"/>
  <c r="Z127" i="33" s="1"/>
  <c r="K126" i="33"/>
  <c r="Z126" i="33" s="1"/>
  <c r="K125" i="33"/>
  <c r="Z125" i="33" s="1"/>
  <c r="K124" i="33"/>
  <c r="Z124" i="33" s="1"/>
  <c r="K123" i="33"/>
  <c r="Z123" i="33" s="1"/>
  <c r="K122" i="33"/>
  <c r="Z122" i="33" s="1"/>
  <c r="K121" i="33"/>
  <c r="Z121" i="33" s="1"/>
  <c r="K120" i="33"/>
  <c r="Z120" i="33" s="1"/>
  <c r="K119" i="33"/>
  <c r="Z119" i="33" s="1"/>
  <c r="K118" i="33"/>
  <c r="Z118" i="33" s="1"/>
  <c r="K117" i="33"/>
  <c r="Z117" i="33" s="1"/>
  <c r="K116" i="33"/>
  <c r="Z116" i="33" s="1"/>
  <c r="K115" i="33"/>
  <c r="Z115" i="33" s="1"/>
  <c r="K114" i="33"/>
  <c r="Z114" i="33" s="1"/>
  <c r="K113" i="33"/>
  <c r="Z113" i="33" s="1"/>
  <c r="K112" i="33"/>
  <c r="Z112" i="33" s="1"/>
  <c r="K111" i="33"/>
  <c r="Z111" i="33" s="1"/>
  <c r="K110" i="33"/>
  <c r="Z110" i="33" s="1"/>
  <c r="K109" i="33"/>
  <c r="Z109" i="33" s="1"/>
  <c r="K108" i="33"/>
  <c r="Z108" i="33" s="1"/>
  <c r="K107" i="33"/>
  <c r="Z107" i="33" s="1"/>
  <c r="K106" i="33"/>
  <c r="Z106" i="33" s="1"/>
  <c r="K105" i="33"/>
  <c r="Z105" i="33" s="1"/>
  <c r="K104" i="33"/>
  <c r="Z104" i="33" s="1"/>
  <c r="K103" i="33"/>
  <c r="Z103" i="33" s="1"/>
  <c r="K102" i="33"/>
  <c r="Z102" i="33" s="1"/>
  <c r="K101" i="33"/>
  <c r="Z101" i="33" s="1"/>
  <c r="K100" i="33"/>
  <c r="Z100" i="33" s="1"/>
  <c r="K99" i="33"/>
  <c r="Z99" i="33" s="1"/>
  <c r="K98" i="33"/>
  <c r="Z98" i="33" s="1"/>
  <c r="Z97" i="33"/>
  <c r="Z96" i="33"/>
  <c r="Z95" i="33"/>
  <c r="Z94" i="33"/>
  <c r="Z93" i="33"/>
  <c r="Z92" i="33"/>
  <c r="Z91" i="33"/>
  <c r="Z90" i="33"/>
  <c r="K89" i="33"/>
  <c r="Z89" i="33" s="1"/>
  <c r="K88" i="33"/>
  <c r="Z88" i="33" s="1"/>
  <c r="K87" i="33"/>
  <c r="Z87" i="33" s="1"/>
  <c r="K86" i="33"/>
  <c r="Z86" i="33" s="1"/>
  <c r="K85" i="33"/>
  <c r="Z85" i="33" s="1"/>
  <c r="K84" i="33"/>
  <c r="Z84" i="33" s="1"/>
  <c r="K83" i="33"/>
  <c r="Z83" i="33" s="1"/>
  <c r="K82" i="33"/>
  <c r="Z82" i="33" s="1"/>
  <c r="K81" i="33"/>
  <c r="Z81" i="33" s="1"/>
  <c r="K80" i="33"/>
  <c r="Z80" i="33" s="1"/>
  <c r="K79" i="33"/>
  <c r="Z79" i="33" s="1"/>
  <c r="K78" i="33"/>
  <c r="Z78" i="33" s="1"/>
  <c r="K77" i="33"/>
  <c r="Z77" i="33" s="1"/>
  <c r="K76" i="33"/>
  <c r="Z76" i="33" s="1"/>
  <c r="K75" i="33"/>
  <c r="Z75" i="33" s="1"/>
  <c r="K74" i="33"/>
  <c r="Z74" i="33" s="1"/>
  <c r="K73" i="33"/>
  <c r="Z73" i="33" s="1"/>
  <c r="K72" i="33"/>
  <c r="Z72" i="33" s="1"/>
  <c r="K71" i="33"/>
  <c r="Z71" i="33" s="1"/>
  <c r="K70" i="33"/>
  <c r="Z70" i="33" s="1"/>
  <c r="K69" i="33"/>
  <c r="Z69" i="33" s="1"/>
  <c r="K68" i="33"/>
  <c r="Z68" i="33" s="1"/>
  <c r="K67" i="33"/>
  <c r="Z67" i="33" s="1"/>
  <c r="K66" i="33"/>
  <c r="Z66" i="33" s="1"/>
  <c r="K65" i="33"/>
  <c r="Z65" i="33" s="1"/>
  <c r="K64" i="33"/>
  <c r="Z64" i="33" s="1"/>
  <c r="K63" i="33"/>
  <c r="Z63" i="33" s="1"/>
  <c r="K62" i="33"/>
  <c r="Z62" i="33" s="1"/>
  <c r="K61" i="33"/>
  <c r="Z61" i="33" s="1"/>
  <c r="K60" i="33"/>
  <c r="Z60" i="33" s="1"/>
  <c r="K59" i="33"/>
  <c r="Z59" i="33" s="1"/>
  <c r="K58" i="33"/>
  <c r="Z58" i="33" s="1"/>
  <c r="K57" i="33"/>
  <c r="Z57" i="33" s="1"/>
  <c r="K56" i="33"/>
  <c r="Z56" i="33" s="1"/>
  <c r="K55" i="33"/>
  <c r="Z55" i="33" s="1"/>
  <c r="K54" i="33"/>
  <c r="Z54" i="33" s="1"/>
  <c r="K53" i="33"/>
  <c r="Z53" i="33" s="1"/>
  <c r="K52" i="33"/>
  <c r="Z52" i="33" s="1"/>
  <c r="K51" i="33"/>
  <c r="Z51" i="33" s="1"/>
  <c r="K50" i="33"/>
  <c r="Z50" i="33" s="1"/>
  <c r="K49" i="33"/>
  <c r="Z49" i="33" s="1"/>
  <c r="K48" i="33"/>
  <c r="Z48" i="33" s="1"/>
  <c r="K47" i="33"/>
  <c r="Z47" i="33" s="1"/>
  <c r="K46" i="33"/>
  <c r="Z46" i="33" s="1"/>
  <c r="K45" i="33"/>
  <c r="Z45" i="33" s="1"/>
  <c r="K44" i="33"/>
  <c r="Z44" i="33" s="1"/>
  <c r="K43" i="33"/>
  <c r="Z43" i="33" s="1"/>
  <c r="K42" i="33"/>
  <c r="Z42" i="33" s="1"/>
  <c r="K41" i="33"/>
  <c r="Z41" i="33" s="1"/>
  <c r="K40" i="33"/>
  <c r="Z40" i="33" s="1"/>
  <c r="K39" i="33"/>
  <c r="Z39" i="33" s="1"/>
  <c r="K38" i="33"/>
  <c r="Z38" i="33" s="1"/>
  <c r="K37" i="33"/>
  <c r="Z37" i="33" s="1"/>
  <c r="K36" i="33"/>
  <c r="Z36" i="33" s="1"/>
  <c r="K35" i="33"/>
  <c r="Z35" i="33" s="1"/>
  <c r="K34" i="33"/>
  <c r="Z34" i="33" s="1"/>
  <c r="K33" i="33"/>
  <c r="Z33" i="33" s="1"/>
  <c r="K32" i="33"/>
  <c r="Z32" i="33" s="1"/>
  <c r="K31" i="33"/>
  <c r="Z31" i="33" s="1"/>
  <c r="K30" i="33"/>
  <c r="Z30" i="33" s="1"/>
  <c r="K29" i="33"/>
  <c r="Z29" i="33" s="1"/>
  <c r="K28" i="33"/>
  <c r="Z28" i="33" s="1"/>
  <c r="K27" i="33"/>
  <c r="Z27" i="33" s="1"/>
  <c r="K26" i="33"/>
  <c r="Z26" i="33" s="1"/>
  <c r="K25" i="33"/>
  <c r="Z25" i="33" s="1"/>
  <c r="K24" i="33"/>
  <c r="Z24" i="33" s="1"/>
  <c r="K23" i="33"/>
  <c r="Z23" i="33" s="1"/>
  <c r="K22" i="33"/>
  <c r="Z22" i="33" s="1"/>
  <c r="K21" i="33"/>
  <c r="Z21" i="33" s="1"/>
  <c r="K20" i="33"/>
  <c r="Z20" i="33" s="1"/>
  <c r="K19" i="33"/>
  <c r="Z19" i="33" s="1"/>
  <c r="K18" i="33"/>
  <c r="Z18" i="33" s="1"/>
  <c r="K17" i="33"/>
  <c r="Z17" i="33" s="1"/>
  <c r="K16" i="33"/>
  <c r="Z16" i="33" s="1"/>
  <c r="K15" i="33"/>
  <c r="Z15" i="33" s="1"/>
  <c r="K14" i="33"/>
  <c r="Z14" i="33" s="1"/>
  <c r="K13" i="33"/>
  <c r="Z13" i="33" s="1"/>
  <c r="K12" i="33"/>
  <c r="Z12" i="33" s="1"/>
  <c r="K11" i="33"/>
  <c r="Z11" i="33" s="1"/>
  <c r="K10" i="33"/>
  <c r="Z10" i="33" s="1"/>
  <c r="H233" i="33"/>
  <c r="Y233" i="33" s="1"/>
  <c r="H232" i="33"/>
  <c r="Y232" i="33" s="1"/>
  <c r="H231" i="33"/>
  <c r="Y231" i="33" s="1"/>
  <c r="H230" i="33"/>
  <c r="Y230" i="33" s="1"/>
  <c r="H229" i="33"/>
  <c r="Y229" i="33" s="1"/>
  <c r="H228" i="33"/>
  <c r="Y228" i="33" s="1"/>
  <c r="H227" i="33"/>
  <c r="Y227" i="33" s="1"/>
  <c r="H226" i="33"/>
  <c r="Y226" i="33" s="1"/>
  <c r="H225" i="33"/>
  <c r="Y225" i="33" s="1"/>
  <c r="H224" i="33"/>
  <c r="Y224" i="33" s="1"/>
  <c r="H223" i="33"/>
  <c r="Y223" i="33" s="1"/>
  <c r="H222" i="33"/>
  <c r="Y222" i="33" s="1"/>
  <c r="H221" i="33"/>
  <c r="Y221" i="33" s="1"/>
  <c r="H220" i="33"/>
  <c r="Y220" i="33" s="1"/>
  <c r="H219" i="33"/>
  <c r="Y219" i="33" s="1"/>
  <c r="H218" i="33"/>
  <c r="Y218" i="33" s="1"/>
  <c r="H217" i="33"/>
  <c r="Y217" i="33" s="1"/>
  <c r="H216" i="33"/>
  <c r="Y216" i="33" s="1"/>
  <c r="H215" i="33"/>
  <c r="Y215" i="33" s="1"/>
  <c r="H214" i="33"/>
  <c r="Y214" i="33" s="1"/>
  <c r="H213" i="33"/>
  <c r="Y213" i="33" s="1"/>
  <c r="H212" i="33"/>
  <c r="Y212" i="33" s="1"/>
  <c r="H211" i="33"/>
  <c r="Y211" i="33" s="1"/>
  <c r="H210" i="33"/>
  <c r="Y210" i="33" s="1"/>
  <c r="H209" i="33"/>
  <c r="Y209" i="33" s="1"/>
  <c r="H208" i="33"/>
  <c r="Y208" i="33" s="1"/>
  <c r="H207" i="33"/>
  <c r="Y207" i="33" s="1"/>
  <c r="H206" i="33"/>
  <c r="Y206" i="33" s="1"/>
  <c r="H205" i="33"/>
  <c r="Y205" i="33" s="1"/>
  <c r="H204" i="33"/>
  <c r="Y204" i="33" s="1"/>
  <c r="H203" i="33"/>
  <c r="Y203" i="33" s="1"/>
  <c r="H202" i="33"/>
  <c r="Y202" i="33" s="1"/>
  <c r="H201" i="33"/>
  <c r="Y201" i="33" s="1"/>
  <c r="H200" i="33"/>
  <c r="Y200" i="33" s="1"/>
  <c r="H199" i="33"/>
  <c r="Y199" i="33" s="1"/>
  <c r="H198" i="33"/>
  <c r="Y198" i="33" s="1"/>
  <c r="H197" i="33"/>
  <c r="Y197" i="33" s="1"/>
  <c r="H196" i="33"/>
  <c r="Y196" i="33" s="1"/>
  <c r="H195" i="33"/>
  <c r="Y195" i="33" s="1"/>
  <c r="H194" i="33"/>
  <c r="Y194" i="33" s="1"/>
  <c r="H193" i="33"/>
  <c r="Y193" i="33" s="1"/>
  <c r="H192" i="33"/>
  <c r="Y192" i="33" s="1"/>
  <c r="H191" i="33"/>
  <c r="Y191" i="33" s="1"/>
  <c r="H190" i="33"/>
  <c r="Y190" i="33" s="1"/>
  <c r="H189" i="33"/>
  <c r="Y189" i="33" s="1"/>
  <c r="H188" i="33"/>
  <c r="Y188" i="33" s="1"/>
  <c r="H187" i="33"/>
  <c r="Y187" i="33" s="1"/>
  <c r="H186" i="33"/>
  <c r="Y186" i="33" s="1"/>
  <c r="H185" i="33"/>
  <c r="Y185" i="33" s="1"/>
  <c r="H184" i="33"/>
  <c r="Y184" i="33" s="1"/>
  <c r="H183" i="33"/>
  <c r="Y183" i="33" s="1"/>
  <c r="H182" i="33"/>
  <c r="Y182" i="33" s="1"/>
  <c r="H181" i="33"/>
  <c r="Y181" i="33" s="1"/>
  <c r="H180" i="33"/>
  <c r="Y180" i="33" s="1"/>
  <c r="H179" i="33"/>
  <c r="Y179" i="33" s="1"/>
  <c r="H178" i="33"/>
  <c r="Y178" i="33" s="1"/>
  <c r="H177" i="33"/>
  <c r="Y177" i="33" s="1"/>
  <c r="H176" i="33"/>
  <c r="Y176" i="33" s="1"/>
  <c r="H175" i="33"/>
  <c r="Y175" i="33" s="1"/>
  <c r="H174" i="33"/>
  <c r="Y174" i="33" s="1"/>
  <c r="H173" i="33"/>
  <c r="Y173" i="33" s="1"/>
  <c r="H172" i="33"/>
  <c r="Y172" i="33" s="1"/>
  <c r="H171" i="33"/>
  <c r="Y171" i="33" s="1"/>
  <c r="H170" i="33"/>
  <c r="Y170" i="33" s="1"/>
  <c r="H169" i="33"/>
  <c r="Y169" i="33" s="1"/>
  <c r="H168" i="33"/>
  <c r="Y168" i="33" s="1"/>
  <c r="H167" i="33"/>
  <c r="Y167" i="33" s="1"/>
  <c r="H166" i="33"/>
  <c r="Y166" i="33" s="1"/>
  <c r="H165" i="33"/>
  <c r="Y165" i="33" s="1"/>
  <c r="H164" i="33"/>
  <c r="Y164" i="33" s="1"/>
  <c r="H163" i="33"/>
  <c r="Y163" i="33" s="1"/>
  <c r="H162" i="33"/>
  <c r="Y162" i="33" s="1"/>
  <c r="H161" i="33"/>
  <c r="Y161" i="33" s="1"/>
  <c r="H160" i="33"/>
  <c r="Y160" i="33" s="1"/>
  <c r="H159" i="33"/>
  <c r="Y159" i="33" s="1"/>
  <c r="H158" i="33"/>
  <c r="Y158" i="33" s="1"/>
  <c r="H157" i="33"/>
  <c r="Y157" i="33" s="1"/>
  <c r="H156" i="33"/>
  <c r="Y156" i="33" s="1"/>
  <c r="H155" i="33"/>
  <c r="Y155" i="33" s="1"/>
  <c r="H154" i="33"/>
  <c r="Y154" i="33" s="1"/>
  <c r="H153" i="33"/>
  <c r="Y153" i="33" s="1"/>
  <c r="H152" i="33"/>
  <c r="Y152" i="33" s="1"/>
  <c r="H151" i="33"/>
  <c r="Y151" i="33" s="1"/>
  <c r="H150" i="33"/>
  <c r="Y150" i="33" s="1"/>
  <c r="H149" i="33"/>
  <c r="Y149" i="33" s="1"/>
  <c r="H148" i="33"/>
  <c r="Y148" i="33" s="1"/>
  <c r="H147" i="33"/>
  <c r="Y147" i="33" s="1"/>
  <c r="H146" i="33"/>
  <c r="Y146" i="33" s="1"/>
  <c r="H145" i="33"/>
  <c r="Y145" i="33" s="1"/>
  <c r="H144" i="33"/>
  <c r="Y144" i="33" s="1"/>
  <c r="H143" i="33"/>
  <c r="Y143" i="33" s="1"/>
  <c r="H142" i="33"/>
  <c r="Y142" i="33" s="1"/>
  <c r="H141" i="33"/>
  <c r="Y141" i="33" s="1"/>
  <c r="H140" i="33"/>
  <c r="Y140" i="33" s="1"/>
  <c r="H139" i="33"/>
  <c r="Y139" i="33" s="1"/>
  <c r="H138" i="33"/>
  <c r="Y138" i="33" s="1"/>
  <c r="H137" i="33"/>
  <c r="Y137" i="33" s="1"/>
  <c r="H136" i="33"/>
  <c r="Y136" i="33" s="1"/>
  <c r="H135" i="33"/>
  <c r="Y135" i="33" s="1"/>
  <c r="H134" i="33"/>
  <c r="Y134" i="33" s="1"/>
  <c r="H133" i="33"/>
  <c r="Y133" i="33" s="1"/>
  <c r="H132" i="33"/>
  <c r="Y132" i="33" s="1"/>
  <c r="H131" i="33"/>
  <c r="Y131" i="33" s="1"/>
  <c r="H130" i="33"/>
  <c r="Y130" i="33" s="1"/>
  <c r="H129" i="33"/>
  <c r="Y129" i="33" s="1"/>
  <c r="H128" i="33"/>
  <c r="Y128" i="33" s="1"/>
  <c r="H127" i="33"/>
  <c r="Y127" i="33" s="1"/>
  <c r="H126" i="33"/>
  <c r="Y126" i="33" s="1"/>
  <c r="H125" i="33"/>
  <c r="Y125" i="33" s="1"/>
  <c r="H124" i="33"/>
  <c r="Y124" i="33" s="1"/>
  <c r="H123" i="33"/>
  <c r="Y123" i="33" s="1"/>
  <c r="H122" i="33"/>
  <c r="Y122" i="33" s="1"/>
  <c r="H121" i="33"/>
  <c r="Y121" i="33" s="1"/>
  <c r="H120" i="33"/>
  <c r="Y120" i="33" s="1"/>
  <c r="H119" i="33"/>
  <c r="Y119" i="33" s="1"/>
  <c r="H118" i="33"/>
  <c r="Y118" i="33" s="1"/>
  <c r="H117" i="33"/>
  <c r="Y117" i="33" s="1"/>
  <c r="H116" i="33"/>
  <c r="Y116" i="33" s="1"/>
  <c r="H115" i="33"/>
  <c r="Y115" i="33" s="1"/>
  <c r="H114" i="33"/>
  <c r="Y114" i="33" s="1"/>
  <c r="H113" i="33"/>
  <c r="Y113" i="33" s="1"/>
  <c r="H112" i="33"/>
  <c r="Y112" i="33" s="1"/>
  <c r="H111" i="33"/>
  <c r="Y111" i="33" s="1"/>
  <c r="H110" i="33"/>
  <c r="Y110" i="33" s="1"/>
  <c r="H109" i="33"/>
  <c r="Y109" i="33" s="1"/>
  <c r="H108" i="33"/>
  <c r="Y108" i="33" s="1"/>
  <c r="H107" i="33"/>
  <c r="Y107" i="33" s="1"/>
  <c r="H106" i="33"/>
  <c r="Y106" i="33" s="1"/>
  <c r="H105" i="33"/>
  <c r="Y105" i="33" s="1"/>
  <c r="H104" i="33"/>
  <c r="Y104" i="33" s="1"/>
  <c r="H103" i="33"/>
  <c r="Y103" i="33" s="1"/>
  <c r="H102" i="33"/>
  <c r="Y102" i="33" s="1"/>
  <c r="H101" i="33"/>
  <c r="Y101" i="33" s="1"/>
  <c r="H100" i="33"/>
  <c r="Y100" i="33" s="1"/>
  <c r="H99" i="33"/>
  <c r="Y99" i="33" s="1"/>
  <c r="H98" i="33"/>
  <c r="Y98" i="33" s="1"/>
  <c r="H97" i="33"/>
  <c r="Y97" i="33" s="1"/>
  <c r="H96" i="33"/>
  <c r="Y96" i="33" s="1"/>
  <c r="H95" i="33"/>
  <c r="Y95" i="33" s="1"/>
  <c r="H94" i="33"/>
  <c r="Y94" i="33" s="1"/>
  <c r="H93" i="33"/>
  <c r="Y93" i="33" s="1"/>
  <c r="H92" i="33"/>
  <c r="Y92" i="33" s="1"/>
  <c r="H91" i="33"/>
  <c r="Y91" i="33" s="1"/>
  <c r="H90" i="33"/>
  <c r="Y90" i="33" s="1"/>
  <c r="H89" i="33"/>
  <c r="Y89" i="33" s="1"/>
  <c r="H88" i="33"/>
  <c r="Y88" i="33" s="1"/>
  <c r="H87" i="33"/>
  <c r="Y87" i="33" s="1"/>
  <c r="H86" i="33"/>
  <c r="Y86" i="33" s="1"/>
  <c r="H85" i="33"/>
  <c r="Y85" i="33" s="1"/>
  <c r="H84" i="33"/>
  <c r="Y84" i="33" s="1"/>
  <c r="H83" i="33"/>
  <c r="Y83" i="33" s="1"/>
  <c r="H82" i="33"/>
  <c r="Y82" i="33" s="1"/>
  <c r="H81" i="33"/>
  <c r="Y81" i="33" s="1"/>
  <c r="H80" i="33"/>
  <c r="Y80" i="33" s="1"/>
  <c r="H79" i="33"/>
  <c r="Y79" i="33" s="1"/>
  <c r="H78" i="33"/>
  <c r="Y78" i="33" s="1"/>
  <c r="H77" i="33"/>
  <c r="Y77" i="33" s="1"/>
  <c r="H76" i="33"/>
  <c r="Y76" i="33" s="1"/>
  <c r="H75" i="33"/>
  <c r="Y75" i="33" s="1"/>
  <c r="H74" i="33"/>
  <c r="Y74" i="33" s="1"/>
  <c r="H73" i="33"/>
  <c r="Y73" i="33" s="1"/>
  <c r="H72" i="33"/>
  <c r="Y72" i="33" s="1"/>
  <c r="H71" i="33"/>
  <c r="Y71" i="33" s="1"/>
  <c r="H70" i="33"/>
  <c r="Y70" i="33" s="1"/>
  <c r="H69" i="33"/>
  <c r="Y69" i="33" s="1"/>
  <c r="H68" i="33"/>
  <c r="Y68" i="33" s="1"/>
  <c r="H67" i="33"/>
  <c r="Y67" i="33" s="1"/>
  <c r="H66" i="33"/>
  <c r="Y66" i="33" s="1"/>
  <c r="H65" i="33"/>
  <c r="Y65" i="33" s="1"/>
  <c r="H64" i="33"/>
  <c r="Y64" i="33" s="1"/>
  <c r="H63" i="33"/>
  <c r="Y63" i="33" s="1"/>
  <c r="H62" i="33"/>
  <c r="Y62" i="33" s="1"/>
  <c r="H61" i="33"/>
  <c r="Y61" i="33" s="1"/>
  <c r="H60" i="33"/>
  <c r="Y60" i="33" s="1"/>
  <c r="H59" i="33"/>
  <c r="Y59" i="33" s="1"/>
  <c r="H58" i="33"/>
  <c r="Y58" i="33" s="1"/>
  <c r="H57" i="33"/>
  <c r="Y57" i="33" s="1"/>
  <c r="H56" i="33"/>
  <c r="Y56" i="33" s="1"/>
  <c r="H55" i="33"/>
  <c r="Y55" i="33" s="1"/>
  <c r="H54" i="33"/>
  <c r="Y54" i="33" s="1"/>
  <c r="H53" i="33"/>
  <c r="Y53" i="33" s="1"/>
  <c r="H52" i="33"/>
  <c r="Y52" i="33" s="1"/>
  <c r="H51" i="33"/>
  <c r="Y51" i="33" s="1"/>
  <c r="H50" i="33"/>
  <c r="Y50" i="33" s="1"/>
  <c r="H49" i="33"/>
  <c r="Y49" i="33" s="1"/>
  <c r="H48" i="33"/>
  <c r="Y48" i="33" s="1"/>
  <c r="H47" i="33"/>
  <c r="Y47" i="33" s="1"/>
  <c r="H46" i="33"/>
  <c r="Y46" i="33" s="1"/>
  <c r="H45" i="33"/>
  <c r="Y45" i="33" s="1"/>
  <c r="H44" i="33"/>
  <c r="Y44" i="33" s="1"/>
  <c r="H43" i="33"/>
  <c r="Y43" i="33" s="1"/>
  <c r="H42" i="33"/>
  <c r="Y42" i="33" s="1"/>
  <c r="H41" i="33"/>
  <c r="Y41" i="33" s="1"/>
  <c r="H40" i="33"/>
  <c r="Y40" i="33" s="1"/>
  <c r="H39" i="33"/>
  <c r="Y39" i="33" s="1"/>
  <c r="H38" i="33"/>
  <c r="Y38" i="33" s="1"/>
  <c r="H37" i="33"/>
  <c r="Y37" i="33" s="1"/>
  <c r="H36" i="33"/>
  <c r="Y36" i="33" s="1"/>
  <c r="H35" i="33"/>
  <c r="Y35" i="33" s="1"/>
  <c r="H34" i="33"/>
  <c r="Y34" i="33" s="1"/>
  <c r="H33" i="33"/>
  <c r="Y33" i="33" s="1"/>
  <c r="H32" i="33"/>
  <c r="Y32" i="33" s="1"/>
  <c r="H31" i="33"/>
  <c r="Y31" i="33" s="1"/>
  <c r="H30" i="33"/>
  <c r="Y30" i="33" s="1"/>
  <c r="H29" i="33"/>
  <c r="Y29" i="33" s="1"/>
  <c r="H28" i="33"/>
  <c r="Y28" i="33" s="1"/>
  <c r="H27" i="33"/>
  <c r="Y27" i="33" s="1"/>
  <c r="H26" i="33"/>
  <c r="Y26" i="33" s="1"/>
  <c r="H25" i="33"/>
  <c r="Y25" i="33" s="1"/>
  <c r="H24" i="33"/>
  <c r="Y24" i="33" s="1"/>
  <c r="H23" i="33"/>
  <c r="Y23" i="33" s="1"/>
  <c r="H22" i="33"/>
  <c r="Y22" i="33" s="1"/>
  <c r="H21" i="33"/>
  <c r="Y21" i="33" s="1"/>
  <c r="H20" i="33"/>
  <c r="Y20" i="33" s="1"/>
  <c r="H19" i="33"/>
  <c r="Y19" i="33" s="1"/>
  <c r="H18" i="33"/>
  <c r="Y18" i="33" s="1"/>
  <c r="H17" i="33"/>
  <c r="Y17" i="33" s="1"/>
  <c r="H16" i="33"/>
  <c r="Y16" i="33" s="1"/>
  <c r="H15" i="33"/>
  <c r="Y15" i="33" s="1"/>
  <c r="H14" i="33"/>
  <c r="Y14" i="33" s="1"/>
  <c r="H13" i="33"/>
  <c r="Y13" i="33" s="1"/>
  <c r="H12" i="33"/>
  <c r="Y12" i="33" s="1"/>
  <c r="H11" i="33"/>
  <c r="Y11" i="33" s="1"/>
  <c r="H10" i="33"/>
  <c r="Y10" i="33" s="1"/>
  <c r="E233" i="33"/>
  <c r="X233" i="33" s="1"/>
  <c r="E232" i="33"/>
  <c r="X232" i="33" s="1"/>
  <c r="E231" i="33"/>
  <c r="X231" i="33" s="1"/>
  <c r="E230" i="33"/>
  <c r="X230" i="33" s="1"/>
  <c r="E229" i="33"/>
  <c r="X229" i="33" s="1"/>
  <c r="E228" i="33"/>
  <c r="X228" i="33" s="1"/>
  <c r="E227" i="33"/>
  <c r="X227" i="33" s="1"/>
  <c r="E226" i="33"/>
  <c r="X226" i="33" s="1"/>
  <c r="E225" i="33"/>
  <c r="X225" i="33" s="1"/>
  <c r="E224" i="33"/>
  <c r="X224" i="33" s="1"/>
  <c r="E223" i="33"/>
  <c r="X223" i="33" s="1"/>
  <c r="E222" i="33"/>
  <c r="X222" i="33" s="1"/>
  <c r="E221" i="33"/>
  <c r="X221" i="33" s="1"/>
  <c r="E220" i="33"/>
  <c r="X220" i="33" s="1"/>
  <c r="E219" i="33"/>
  <c r="X219" i="33" s="1"/>
  <c r="E218" i="33"/>
  <c r="X218" i="33" s="1"/>
  <c r="E217" i="33"/>
  <c r="X217" i="33" s="1"/>
  <c r="E216" i="33"/>
  <c r="X216" i="33" s="1"/>
  <c r="E215" i="33"/>
  <c r="X215" i="33" s="1"/>
  <c r="E214" i="33"/>
  <c r="X214" i="33" s="1"/>
  <c r="E213" i="33"/>
  <c r="X213" i="33" s="1"/>
  <c r="E212" i="33"/>
  <c r="X212" i="33" s="1"/>
  <c r="E211" i="33"/>
  <c r="X211" i="33" s="1"/>
  <c r="E210" i="33"/>
  <c r="X210" i="33" s="1"/>
  <c r="E209" i="33"/>
  <c r="X209" i="33" s="1"/>
  <c r="E208" i="33"/>
  <c r="X208" i="33" s="1"/>
  <c r="E207" i="33"/>
  <c r="X207" i="33" s="1"/>
  <c r="E206" i="33"/>
  <c r="X206" i="33" s="1"/>
  <c r="E205" i="33"/>
  <c r="X205" i="33" s="1"/>
  <c r="E204" i="33"/>
  <c r="X204" i="33" s="1"/>
  <c r="E203" i="33"/>
  <c r="X203" i="33" s="1"/>
  <c r="E202" i="33"/>
  <c r="X202" i="33" s="1"/>
  <c r="E201" i="33"/>
  <c r="X201" i="33" s="1"/>
  <c r="E200" i="33"/>
  <c r="X200" i="33" s="1"/>
  <c r="E199" i="33"/>
  <c r="X199" i="33" s="1"/>
  <c r="E198" i="33"/>
  <c r="X198" i="33" s="1"/>
  <c r="E197" i="33"/>
  <c r="X197" i="33" s="1"/>
  <c r="E196" i="33"/>
  <c r="X196" i="33" s="1"/>
  <c r="E195" i="33"/>
  <c r="X195" i="33" s="1"/>
  <c r="E194" i="33"/>
  <c r="X194" i="33" s="1"/>
  <c r="E193" i="33"/>
  <c r="X193" i="33" s="1"/>
  <c r="E192" i="33"/>
  <c r="X192" i="33" s="1"/>
  <c r="E191" i="33"/>
  <c r="X191" i="33" s="1"/>
  <c r="E190" i="33"/>
  <c r="X190" i="33" s="1"/>
  <c r="E189" i="33"/>
  <c r="X189" i="33" s="1"/>
  <c r="E188" i="33"/>
  <c r="X188" i="33" s="1"/>
  <c r="E187" i="33"/>
  <c r="X187" i="33" s="1"/>
  <c r="E186" i="33"/>
  <c r="X186" i="33" s="1"/>
  <c r="E185" i="33"/>
  <c r="X185" i="33" s="1"/>
  <c r="E184" i="33"/>
  <c r="X184" i="33" s="1"/>
  <c r="E183" i="33"/>
  <c r="X183" i="33" s="1"/>
  <c r="E182" i="33"/>
  <c r="X182" i="33" s="1"/>
  <c r="E181" i="33"/>
  <c r="X181" i="33" s="1"/>
  <c r="E180" i="33"/>
  <c r="X180" i="33" s="1"/>
  <c r="E179" i="33"/>
  <c r="X179" i="33" s="1"/>
  <c r="E178" i="33"/>
  <c r="X178" i="33" s="1"/>
  <c r="E177" i="33"/>
  <c r="X177" i="33" s="1"/>
  <c r="E176" i="33"/>
  <c r="X176" i="33" s="1"/>
  <c r="E175" i="33"/>
  <c r="X175" i="33" s="1"/>
  <c r="E174" i="33"/>
  <c r="X174" i="33" s="1"/>
  <c r="E173" i="33"/>
  <c r="X173" i="33" s="1"/>
  <c r="E172" i="33"/>
  <c r="X172" i="33" s="1"/>
  <c r="E171" i="33"/>
  <c r="X171" i="33" s="1"/>
  <c r="E170" i="33"/>
  <c r="X170" i="33" s="1"/>
  <c r="E169" i="33"/>
  <c r="X169" i="33" s="1"/>
  <c r="E168" i="33"/>
  <c r="X168" i="33" s="1"/>
  <c r="E167" i="33"/>
  <c r="X167" i="33" s="1"/>
  <c r="E166" i="33"/>
  <c r="X166" i="33" s="1"/>
  <c r="E165" i="33"/>
  <c r="X165" i="33" s="1"/>
  <c r="E164" i="33"/>
  <c r="X164" i="33" s="1"/>
  <c r="E163" i="33"/>
  <c r="X163" i="33" s="1"/>
  <c r="E162" i="33"/>
  <c r="X162" i="33" s="1"/>
  <c r="E161" i="33"/>
  <c r="X161" i="33" s="1"/>
  <c r="E160" i="33"/>
  <c r="X160" i="33" s="1"/>
  <c r="E159" i="33"/>
  <c r="X159" i="33" s="1"/>
  <c r="E158" i="33"/>
  <c r="X158" i="33" s="1"/>
  <c r="E157" i="33"/>
  <c r="X157" i="33" s="1"/>
  <c r="E156" i="33"/>
  <c r="X156" i="33" s="1"/>
  <c r="E155" i="33"/>
  <c r="X155" i="33" s="1"/>
  <c r="E154" i="33"/>
  <c r="X154" i="33" s="1"/>
  <c r="E153" i="33"/>
  <c r="X153" i="33" s="1"/>
  <c r="E152" i="33"/>
  <c r="X152" i="33" s="1"/>
  <c r="E151" i="33"/>
  <c r="X151" i="33" s="1"/>
  <c r="E150" i="33"/>
  <c r="X150" i="33" s="1"/>
  <c r="E149" i="33"/>
  <c r="X149" i="33" s="1"/>
  <c r="E148" i="33"/>
  <c r="X148" i="33" s="1"/>
  <c r="E147" i="33"/>
  <c r="X147" i="33" s="1"/>
  <c r="E146" i="33"/>
  <c r="X146" i="33" s="1"/>
  <c r="E145" i="33"/>
  <c r="X145" i="33" s="1"/>
  <c r="E144" i="33"/>
  <c r="X144" i="33" s="1"/>
  <c r="E143" i="33"/>
  <c r="X143" i="33" s="1"/>
  <c r="E142" i="33"/>
  <c r="X142" i="33" s="1"/>
  <c r="E141" i="33"/>
  <c r="X141" i="33" s="1"/>
  <c r="E140" i="33"/>
  <c r="X140" i="33" s="1"/>
  <c r="E139" i="33"/>
  <c r="X139" i="33" s="1"/>
  <c r="E138" i="33"/>
  <c r="X138" i="33" s="1"/>
  <c r="E137" i="33"/>
  <c r="X137" i="33" s="1"/>
  <c r="E136" i="33"/>
  <c r="X136" i="33" s="1"/>
  <c r="E135" i="33"/>
  <c r="X135" i="33" s="1"/>
  <c r="E134" i="33"/>
  <c r="X134" i="33" s="1"/>
  <c r="E133" i="33"/>
  <c r="X133" i="33" s="1"/>
  <c r="E132" i="33"/>
  <c r="X132" i="33" s="1"/>
  <c r="E131" i="33"/>
  <c r="X131" i="33" s="1"/>
  <c r="E130" i="33"/>
  <c r="X130" i="33" s="1"/>
  <c r="E129" i="33"/>
  <c r="X129" i="33" s="1"/>
  <c r="E128" i="33"/>
  <c r="X128" i="33" s="1"/>
  <c r="E127" i="33"/>
  <c r="X127" i="33" s="1"/>
  <c r="E126" i="33"/>
  <c r="X126" i="33" s="1"/>
  <c r="E125" i="33"/>
  <c r="X125" i="33" s="1"/>
  <c r="E124" i="33"/>
  <c r="X124" i="33" s="1"/>
  <c r="E123" i="33"/>
  <c r="X123" i="33" s="1"/>
  <c r="E122" i="33"/>
  <c r="X122" i="33" s="1"/>
  <c r="E121" i="33"/>
  <c r="X121" i="33" s="1"/>
  <c r="E120" i="33"/>
  <c r="X120" i="33" s="1"/>
  <c r="E119" i="33"/>
  <c r="X119" i="33" s="1"/>
  <c r="E118" i="33"/>
  <c r="X118" i="33" s="1"/>
  <c r="E117" i="33"/>
  <c r="X117" i="33" s="1"/>
  <c r="E116" i="33"/>
  <c r="X116" i="33" s="1"/>
  <c r="E115" i="33"/>
  <c r="X115" i="33" s="1"/>
  <c r="E114" i="33"/>
  <c r="X114" i="33" s="1"/>
  <c r="E113" i="33"/>
  <c r="X113" i="33" s="1"/>
  <c r="E112" i="33"/>
  <c r="X112" i="33" s="1"/>
  <c r="E111" i="33"/>
  <c r="X111" i="33" s="1"/>
  <c r="E110" i="33"/>
  <c r="X110" i="33" s="1"/>
  <c r="E109" i="33"/>
  <c r="X109" i="33" s="1"/>
  <c r="E108" i="33"/>
  <c r="X108" i="33" s="1"/>
  <c r="E107" i="33"/>
  <c r="X107" i="33" s="1"/>
  <c r="E106" i="33"/>
  <c r="X106" i="33" s="1"/>
  <c r="E105" i="33"/>
  <c r="X105" i="33" s="1"/>
  <c r="E104" i="33"/>
  <c r="X104" i="33" s="1"/>
  <c r="E103" i="33"/>
  <c r="X103" i="33" s="1"/>
  <c r="E102" i="33"/>
  <c r="X102" i="33" s="1"/>
  <c r="E101" i="33"/>
  <c r="X101" i="33" s="1"/>
  <c r="E100" i="33"/>
  <c r="X100" i="33" s="1"/>
  <c r="E99" i="33"/>
  <c r="X99" i="33" s="1"/>
  <c r="E98" i="33"/>
  <c r="X98" i="33" s="1"/>
  <c r="E97" i="33"/>
  <c r="X97" i="33" s="1"/>
  <c r="E96" i="33"/>
  <c r="X96" i="33" s="1"/>
  <c r="E95" i="33"/>
  <c r="X95" i="33" s="1"/>
  <c r="E94" i="33"/>
  <c r="X94" i="33" s="1"/>
  <c r="E93" i="33"/>
  <c r="X93" i="33" s="1"/>
  <c r="E92" i="33"/>
  <c r="X92" i="33" s="1"/>
  <c r="E91" i="33"/>
  <c r="X91" i="33" s="1"/>
  <c r="E90" i="33"/>
  <c r="X90" i="33" s="1"/>
  <c r="E89" i="33"/>
  <c r="X89" i="33" s="1"/>
  <c r="E88" i="33"/>
  <c r="X88" i="33" s="1"/>
  <c r="E87" i="33"/>
  <c r="X87" i="33" s="1"/>
  <c r="E86" i="33"/>
  <c r="X86" i="33" s="1"/>
  <c r="E85" i="33"/>
  <c r="X85" i="33" s="1"/>
  <c r="E84" i="33"/>
  <c r="X84" i="33" s="1"/>
  <c r="E83" i="33"/>
  <c r="X83" i="33" s="1"/>
  <c r="E82" i="33"/>
  <c r="X82" i="33" s="1"/>
  <c r="E81" i="33"/>
  <c r="X81" i="33" s="1"/>
  <c r="E80" i="33"/>
  <c r="X80" i="33" s="1"/>
  <c r="E79" i="33"/>
  <c r="X79" i="33" s="1"/>
  <c r="E78" i="33"/>
  <c r="X78" i="33" s="1"/>
  <c r="E77" i="33"/>
  <c r="X77" i="33" s="1"/>
  <c r="E76" i="33"/>
  <c r="X76" i="33" s="1"/>
  <c r="E75" i="33"/>
  <c r="X75" i="33" s="1"/>
  <c r="E74" i="33"/>
  <c r="X74" i="33" s="1"/>
  <c r="E73" i="33"/>
  <c r="X73" i="33" s="1"/>
  <c r="E72" i="33"/>
  <c r="X72" i="33" s="1"/>
  <c r="E71" i="33"/>
  <c r="X71" i="33" s="1"/>
  <c r="E70" i="33"/>
  <c r="X70" i="33" s="1"/>
  <c r="E69" i="33"/>
  <c r="X69" i="33" s="1"/>
  <c r="E68" i="33"/>
  <c r="X68" i="33" s="1"/>
  <c r="E67" i="33"/>
  <c r="X67" i="33" s="1"/>
  <c r="E66" i="33"/>
  <c r="X66" i="33" s="1"/>
  <c r="E65" i="33"/>
  <c r="X65" i="33" s="1"/>
  <c r="E64" i="33"/>
  <c r="X64" i="33" s="1"/>
  <c r="E63" i="33"/>
  <c r="X63" i="33" s="1"/>
  <c r="E62" i="33"/>
  <c r="X62" i="33" s="1"/>
  <c r="E61" i="33"/>
  <c r="X61" i="33" s="1"/>
  <c r="E60" i="33"/>
  <c r="X60" i="33" s="1"/>
  <c r="E59" i="33"/>
  <c r="X59" i="33" s="1"/>
  <c r="E58" i="33"/>
  <c r="X58" i="33" s="1"/>
  <c r="E57" i="33"/>
  <c r="X57" i="33" s="1"/>
  <c r="E56" i="33"/>
  <c r="X56" i="33" s="1"/>
  <c r="E55" i="33"/>
  <c r="X55" i="33" s="1"/>
  <c r="E54" i="33"/>
  <c r="X54" i="33" s="1"/>
  <c r="E53" i="33"/>
  <c r="X53" i="33" s="1"/>
  <c r="E52" i="33"/>
  <c r="X52" i="33" s="1"/>
  <c r="E51" i="33"/>
  <c r="X51" i="33" s="1"/>
  <c r="E50" i="33"/>
  <c r="X50" i="33" s="1"/>
  <c r="E49" i="33"/>
  <c r="X49" i="33" s="1"/>
  <c r="E48" i="33"/>
  <c r="X48" i="33" s="1"/>
  <c r="E47" i="33"/>
  <c r="X47" i="33" s="1"/>
  <c r="E46" i="33"/>
  <c r="X46" i="33" s="1"/>
  <c r="E45" i="33"/>
  <c r="X45" i="33" s="1"/>
  <c r="E44" i="33"/>
  <c r="X44" i="33" s="1"/>
  <c r="E43" i="33"/>
  <c r="X43" i="33" s="1"/>
  <c r="E42" i="33"/>
  <c r="X42" i="33" s="1"/>
  <c r="E41" i="33"/>
  <c r="X41" i="33" s="1"/>
  <c r="E40" i="33"/>
  <c r="X40" i="33" s="1"/>
  <c r="E39" i="33"/>
  <c r="X39" i="33" s="1"/>
  <c r="E38" i="33"/>
  <c r="X38" i="33" s="1"/>
  <c r="E37" i="33"/>
  <c r="X37" i="33" s="1"/>
  <c r="E36" i="33"/>
  <c r="X36" i="33" s="1"/>
  <c r="E35" i="33"/>
  <c r="X35" i="33" s="1"/>
  <c r="E34" i="33"/>
  <c r="X34" i="33" s="1"/>
  <c r="E33" i="33"/>
  <c r="X33" i="33" s="1"/>
  <c r="E32" i="33"/>
  <c r="X32" i="33" s="1"/>
  <c r="E31" i="33"/>
  <c r="X31" i="33" s="1"/>
  <c r="E30" i="33"/>
  <c r="X30" i="33" s="1"/>
  <c r="E29" i="33"/>
  <c r="X29" i="33" s="1"/>
  <c r="E28" i="33"/>
  <c r="X28" i="33" s="1"/>
  <c r="E27" i="33"/>
  <c r="X27" i="33" s="1"/>
  <c r="E26" i="33"/>
  <c r="X26" i="33" s="1"/>
  <c r="E25" i="33"/>
  <c r="X25" i="33" s="1"/>
  <c r="E24" i="33"/>
  <c r="X24" i="33" s="1"/>
  <c r="E23" i="33"/>
  <c r="X23" i="33" s="1"/>
  <c r="E22" i="33"/>
  <c r="X22" i="33" s="1"/>
  <c r="E21" i="33"/>
  <c r="X21" i="33" s="1"/>
  <c r="E20" i="33"/>
  <c r="X20" i="33" s="1"/>
  <c r="E19" i="33"/>
  <c r="X19" i="33" s="1"/>
  <c r="E18" i="33"/>
  <c r="X18" i="33" s="1"/>
  <c r="E17" i="33"/>
  <c r="X17" i="33" s="1"/>
  <c r="E16" i="33"/>
  <c r="X16" i="33" s="1"/>
  <c r="E15" i="33"/>
  <c r="X15" i="33" s="1"/>
  <c r="E14" i="33"/>
  <c r="X14" i="33" s="1"/>
  <c r="E13" i="33"/>
  <c r="X13" i="33" s="1"/>
  <c r="E12" i="33"/>
  <c r="X12" i="33" s="1"/>
  <c r="E11" i="33"/>
  <c r="X11" i="33" s="1"/>
  <c r="E10" i="33"/>
  <c r="X10" i="33" s="1"/>
  <c r="T125" i="33"/>
  <c r="AC125" i="33" s="1"/>
  <c r="T124" i="33"/>
  <c r="AC124" i="33" s="1"/>
  <c r="T123" i="33"/>
  <c r="AC123" i="33" s="1"/>
  <c r="T122" i="33"/>
  <c r="AC122" i="33" s="1"/>
  <c r="T121" i="33"/>
  <c r="AC121" i="33" s="1"/>
  <c r="T120" i="33"/>
  <c r="AC120" i="33" s="1"/>
  <c r="T119" i="33"/>
  <c r="AC119" i="33" s="1"/>
  <c r="T118" i="33"/>
  <c r="AC118" i="33" s="1"/>
  <c r="T117" i="33"/>
  <c r="AC117" i="33" s="1"/>
  <c r="T71" i="33"/>
  <c r="AC71" i="33" s="1"/>
  <c r="T70" i="33"/>
  <c r="AC70" i="33" s="1"/>
  <c r="T69" i="33"/>
  <c r="AC69" i="33" s="1"/>
  <c r="T68" i="33"/>
  <c r="AC68" i="33" s="1"/>
  <c r="T67" i="33"/>
  <c r="AC67" i="33" s="1"/>
  <c r="T66" i="33"/>
  <c r="AC66" i="33" s="1"/>
  <c r="T65" i="33"/>
  <c r="AC65" i="33" s="1"/>
  <c r="T64" i="33"/>
  <c r="AC64" i="33" s="1"/>
  <c r="T63" i="33"/>
  <c r="AC63" i="33" s="1"/>
  <c r="T17" i="33"/>
  <c r="AC17" i="33" s="1"/>
  <c r="T16" i="33"/>
  <c r="AC16" i="33" s="1"/>
  <c r="T15" i="33"/>
  <c r="AC15" i="33" s="1"/>
  <c r="T14" i="33"/>
  <c r="AC14" i="33" s="1"/>
  <c r="T13" i="33"/>
  <c r="AC13" i="33" s="1"/>
  <c r="T12" i="33"/>
  <c r="AC12" i="33" s="1"/>
  <c r="T11" i="33"/>
  <c r="AC11" i="33" s="1"/>
  <c r="T10" i="33"/>
  <c r="AC10" i="33" s="1"/>
  <c r="U9" i="33"/>
  <c r="T9" i="33"/>
  <c r="AC9" i="33" s="1"/>
  <c r="Q9" i="33"/>
  <c r="AB9" i="33" s="1"/>
  <c r="AB236" i="33" s="1"/>
  <c r="N9" i="33"/>
  <c r="AA9" i="33" s="1"/>
  <c r="K9" i="33"/>
  <c r="Z9" i="33" s="1"/>
  <c r="H9" i="33"/>
  <c r="Y9" i="33" s="1"/>
  <c r="E9" i="33"/>
  <c r="X9" i="33" s="1"/>
  <c r="T233" i="33"/>
  <c r="AC233" i="33" s="1"/>
  <c r="T232" i="33"/>
  <c r="AC232" i="33" s="1"/>
  <c r="T231" i="33"/>
  <c r="AC231" i="33" s="1"/>
  <c r="T230" i="33"/>
  <c r="AC230" i="33" s="1"/>
  <c r="T229" i="33"/>
  <c r="AC229" i="33" s="1"/>
  <c r="T228" i="33"/>
  <c r="AC228" i="33" s="1"/>
  <c r="T227" i="33"/>
  <c r="AC227" i="33" s="1"/>
  <c r="T226" i="33"/>
  <c r="AC226" i="33" s="1"/>
  <c r="T225" i="33"/>
  <c r="AC225" i="33" s="1"/>
  <c r="T224" i="33"/>
  <c r="AC224" i="33" s="1"/>
  <c r="T223" i="33"/>
  <c r="AC223" i="33" s="1"/>
  <c r="T222" i="33"/>
  <c r="AC222" i="33" s="1"/>
  <c r="T221" i="33"/>
  <c r="AC221" i="33" s="1"/>
  <c r="T220" i="33"/>
  <c r="AC220" i="33" s="1"/>
  <c r="T219" i="33"/>
  <c r="AC219" i="33" s="1"/>
  <c r="T218" i="33"/>
  <c r="AC218" i="33" s="1"/>
  <c r="T217" i="33"/>
  <c r="AC217" i="33" s="1"/>
  <c r="T216" i="33"/>
  <c r="AC216" i="33" s="1"/>
  <c r="T215" i="33"/>
  <c r="AC215" i="33" s="1"/>
  <c r="T214" i="33"/>
  <c r="AC214" i="33" s="1"/>
  <c r="T213" i="33"/>
  <c r="AC213" i="33" s="1"/>
  <c r="T212" i="33"/>
  <c r="AC212" i="33" s="1"/>
  <c r="T211" i="33"/>
  <c r="AC211" i="33" s="1"/>
  <c r="T210" i="33"/>
  <c r="AC210" i="33" s="1"/>
  <c r="T209" i="33"/>
  <c r="AC209" i="33" s="1"/>
  <c r="T208" i="33"/>
  <c r="AC208" i="33" s="1"/>
  <c r="T207" i="33"/>
  <c r="AC207" i="33" s="1"/>
  <c r="T206" i="33"/>
  <c r="AC206" i="33" s="1"/>
  <c r="T205" i="33"/>
  <c r="AC205" i="33" s="1"/>
  <c r="T204" i="33"/>
  <c r="AC204" i="33" s="1"/>
  <c r="T203" i="33"/>
  <c r="AC203" i="33" s="1"/>
  <c r="T202" i="33"/>
  <c r="AC202" i="33" s="1"/>
  <c r="T201" i="33"/>
  <c r="AC201" i="33" s="1"/>
  <c r="T200" i="33"/>
  <c r="AC200" i="33" s="1"/>
  <c r="T199" i="33"/>
  <c r="AC199" i="33" s="1"/>
  <c r="T198" i="33"/>
  <c r="AC198" i="33" s="1"/>
  <c r="T197" i="33"/>
  <c r="AC197" i="33" s="1"/>
  <c r="T196" i="33"/>
  <c r="AC196" i="33" s="1"/>
  <c r="T195" i="33"/>
  <c r="AC195" i="33" s="1"/>
  <c r="T194" i="33"/>
  <c r="AC194" i="33" s="1"/>
  <c r="T193" i="33"/>
  <c r="AC193" i="33" s="1"/>
  <c r="T192" i="33"/>
  <c r="AC192" i="33" s="1"/>
  <c r="T191" i="33"/>
  <c r="AC191" i="33" s="1"/>
  <c r="T190" i="33"/>
  <c r="AC190" i="33" s="1"/>
  <c r="T189" i="33"/>
  <c r="AC189" i="33" s="1"/>
  <c r="T188" i="33"/>
  <c r="AC188" i="33" s="1"/>
  <c r="T187" i="33"/>
  <c r="AC187" i="33" s="1"/>
  <c r="T186" i="33"/>
  <c r="AC186" i="33" s="1"/>
  <c r="T185" i="33"/>
  <c r="AC185" i="33" s="1"/>
  <c r="T184" i="33"/>
  <c r="AC184" i="33" s="1"/>
  <c r="T183" i="33"/>
  <c r="AC183" i="33" s="1"/>
  <c r="T182" i="33"/>
  <c r="AC182" i="33" s="1"/>
  <c r="T181" i="33"/>
  <c r="AC181" i="33" s="1"/>
  <c r="T180" i="33"/>
  <c r="AC180" i="33" s="1"/>
  <c r="T179" i="33"/>
  <c r="AC179" i="33" s="1"/>
  <c r="T178" i="33"/>
  <c r="AC178" i="33" s="1"/>
  <c r="T177" i="33"/>
  <c r="AC177" i="33" s="1"/>
  <c r="T176" i="33"/>
  <c r="AC176" i="33" s="1"/>
  <c r="T175" i="33"/>
  <c r="AC175" i="33" s="1"/>
  <c r="T174" i="33"/>
  <c r="AC174" i="33" s="1"/>
  <c r="T173" i="33"/>
  <c r="AC173" i="33" s="1"/>
  <c r="T172" i="33"/>
  <c r="AC172" i="33" s="1"/>
  <c r="T171" i="33"/>
  <c r="AC171" i="33" s="1"/>
  <c r="T170" i="33"/>
  <c r="AC170" i="33" s="1"/>
  <c r="T169" i="33"/>
  <c r="AC169" i="33" s="1"/>
  <c r="T168" i="33"/>
  <c r="AC168" i="33" s="1"/>
  <c r="T167" i="33"/>
  <c r="AC167" i="33" s="1"/>
  <c r="T166" i="33"/>
  <c r="AC166" i="33" s="1"/>
  <c r="T165" i="33"/>
  <c r="AC165" i="33" s="1"/>
  <c r="T164" i="33"/>
  <c r="AC164" i="33" s="1"/>
  <c r="T163" i="33"/>
  <c r="AC163" i="33" s="1"/>
  <c r="T162" i="33"/>
  <c r="AC162" i="33" s="1"/>
  <c r="T161" i="33"/>
  <c r="AC161" i="33" s="1"/>
  <c r="T160" i="33"/>
  <c r="AC160" i="33" s="1"/>
  <c r="T159" i="33"/>
  <c r="AC159" i="33" s="1"/>
  <c r="T158" i="33"/>
  <c r="AC158" i="33" s="1"/>
  <c r="T157" i="33"/>
  <c r="AC157" i="33" s="1"/>
  <c r="T156" i="33"/>
  <c r="AC156" i="33" s="1"/>
  <c r="T155" i="33"/>
  <c r="AC155" i="33" s="1"/>
  <c r="T154" i="33"/>
  <c r="AC154" i="33" s="1"/>
  <c r="T153" i="33"/>
  <c r="AC153" i="33" s="1"/>
  <c r="T152" i="33"/>
  <c r="AC152" i="33" s="1"/>
  <c r="T151" i="33"/>
  <c r="AC151" i="33" s="1"/>
  <c r="T150" i="33"/>
  <c r="AC150" i="33" s="1"/>
  <c r="T149" i="33"/>
  <c r="AC149" i="33" s="1"/>
  <c r="T148" i="33"/>
  <c r="AC148" i="33" s="1"/>
  <c r="T147" i="33"/>
  <c r="AC147" i="33" s="1"/>
  <c r="T146" i="33"/>
  <c r="AC146" i="33" s="1"/>
  <c r="T145" i="33"/>
  <c r="AC145" i="33" s="1"/>
  <c r="T144" i="33"/>
  <c r="AC144" i="33" s="1"/>
  <c r="T143" i="33"/>
  <c r="AC143" i="33" s="1"/>
  <c r="T142" i="33"/>
  <c r="AC142" i="33" s="1"/>
  <c r="T141" i="33"/>
  <c r="AC141" i="33" s="1"/>
  <c r="T140" i="33"/>
  <c r="AC140" i="33" s="1"/>
  <c r="T139" i="33"/>
  <c r="AC139" i="33" s="1"/>
  <c r="T138" i="33"/>
  <c r="AC138" i="33" s="1"/>
  <c r="T137" i="33"/>
  <c r="AC137" i="33" s="1"/>
  <c r="T136" i="33"/>
  <c r="AC136" i="33" s="1"/>
  <c r="T135" i="33"/>
  <c r="AC135" i="33" s="1"/>
  <c r="T134" i="33"/>
  <c r="AC134" i="33" s="1"/>
  <c r="T133" i="33"/>
  <c r="AC133" i="33" s="1"/>
  <c r="T132" i="33"/>
  <c r="AC132" i="33" s="1"/>
  <c r="T131" i="33"/>
  <c r="AC131" i="33" s="1"/>
  <c r="T130" i="33"/>
  <c r="AC130" i="33" s="1"/>
  <c r="T129" i="33"/>
  <c r="AC129" i="33" s="1"/>
  <c r="T128" i="33"/>
  <c r="AC128" i="33" s="1"/>
  <c r="T127" i="33"/>
  <c r="AC127" i="33" s="1"/>
  <c r="T126" i="33"/>
  <c r="AC126" i="33" s="1"/>
  <c r="T116" i="33"/>
  <c r="AC116" i="33" s="1"/>
  <c r="T115" i="33"/>
  <c r="AC115" i="33" s="1"/>
  <c r="T114" i="33"/>
  <c r="AC114" i="33" s="1"/>
  <c r="T113" i="33"/>
  <c r="AC113" i="33" s="1"/>
  <c r="T112" i="33"/>
  <c r="AC112" i="33" s="1"/>
  <c r="T111" i="33"/>
  <c r="AC111" i="33" s="1"/>
  <c r="T110" i="33"/>
  <c r="AC110" i="33" s="1"/>
  <c r="T109" i="33"/>
  <c r="AC109" i="33" s="1"/>
  <c r="T108" i="33"/>
  <c r="AC108" i="33" s="1"/>
  <c r="T107" i="33"/>
  <c r="AC107" i="33" s="1"/>
  <c r="T106" i="33"/>
  <c r="AC106" i="33" s="1"/>
  <c r="T105" i="33"/>
  <c r="AC105" i="33" s="1"/>
  <c r="T104" i="33"/>
  <c r="AC104" i="33" s="1"/>
  <c r="T103" i="33"/>
  <c r="AC103" i="33" s="1"/>
  <c r="T102" i="33"/>
  <c r="AC102" i="33" s="1"/>
  <c r="T101" i="33"/>
  <c r="AC101" i="33" s="1"/>
  <c r="T100" i="33"/>
  <c r="AC100" i="33" s="1"/>
  <c r="T99" i="33"/>
  <c r="AC99" i="33" s="1"/>
  <c r="T98" i="33"/>
  <c r="AC98" i="33" s="1"/>
  <c r="T97" i="33"/>
  <c r="AC97" i="33" s="1"/>
  <c r="T96" i="33"/>
  <c r="AC96" i="33" s="1"/>
  <c r="T95" i="33"/>
  <c r="AC95" i="33" s="1"/>
  <c r="T94" i="33"/>
  <c r="AC94" i="33" s="1"/>
  <c r="T93" i="33"/>
  <c r="AC93" i="33" s="1"/>
  <c r="T92" i="33"/>
  <c r="AC92" i="33" s="1"/>
  <c r="T91" i="33"/>
  <c r="AC91" i="33" s="1"/>
  <c r="T90" i="33"/>
  <c r="AC90" i="33" s="1"/>
  <c r="T89" i="33"/>
  <c r="AC89" i="33" s="1"/>
  <c r="T88" i="33"/>
  <c r="AC88" i="33" s="1"/>
  <c r="T87" i="33"/>
  <c r="AC87" i="33" s="1"/>
  <c r="T86" i="33"/>
  <c r="AC86" i="33" s="1"/>
  <c r="T85" i="33"/>
  <c r="AC85" i="33" s="1"/>
  <c r="T84" i="33"/>
  <c r="AC84" i="33" s="1"/>
  <c r="T83" i="33"/>
  <c r="AC83" i="33" s="1"/>
  <c r="T82" i="33"/>
  <c r="AC82" i="33" s="1"/>
  <c r="T81" i="33"/>
  <c r="AC81" i="33" s="1"/>
  <c r="T80" i="33"/>
  <c r="AC80" i="33" s="1"/>
  <c r="T79" i="33"/>
  <c r="AC79" i="33" s="1"/>
  <c r="T78" i="33"/>
  <c r="AC78" i="33" s="1"/>
  <c r="T77" i="33"/>
  <c r="AC77" i="33" s="1"/>
  <c r="T76" i="33"/>
  <c r="AC76" i="33" s="1"/>
  <c r="T75" i="33"/>
  <c r="AC75" i="33" s="1"/>
  <c r="T74" i="33"/>
  <c r="AC74" i="33" s="1"/>
  <c r="T73" i="33"/>
  <c r="AC73" i="33" s="1"/>
  <c r="T72" i="33"/>
  <c r="AC72" i="33" s="1"/>
  <c r="T62" i="33"/>
  <c r="AC62" i="33" s="1"/>
  <c r="T61" i="33"/>
  <c r="AC61" i="33" s="1"/>
  <c r="T60" i="33"/>
  <c r="AC60" i="33" s="1"/>
  <c r="T59" i="33"/>
  <c r="AC59" i="33" s="1"/>
  <c r="T58" i="33"/>
  <c r="AC58" i="33" s="1"/>
  <c r="T57" i="33"/>
  <c r="AC57" i="33" s="1"/>
  <c r="T56" i="33"/>
  <c r="AC56" i="33" s="1"/>
  <c r="T55" i="33"/>
  <c r="AC55" i="33" s="1"/>
  <c r="T54" i="33"/>
  <c r="AC54" i="33" s="1"/>
  <c r="T53" i="33"/>
  <c r="AC53" i="33" s="1"/>
  <c r="T52" i="33"/>
  <c r="AC52" i="33" s="1"/>
  <c r="T51" i="33"/>
  <c r="AC51" i="33" s="1"/>
  <c r="T50" i="33"/>
  <c r="AC50" i="33" s="1"/>
  <c r="T49" i="33"/>
  <c r="AC49" i="33" s="1"/>
  <c r="T48" i="33"/>
  <c r="AC48" i="33" s="1"/>
  <c r="T47" i="33"/>
  <c r="AC47" i="33" s="1"/>
  <c r="T46" i="33"/>
  <c r="AC46" i="33" s="1"/>
  <c r="T45" i="33"/>
  <c r="AC45" i="33" s="1"/>
  <c r="T44" i="33"/>
  <c r="AC44" i="33" s="1"/>
  <c r="T43" i="33"/>
  <c r="AC43" i="33" s="1"/>
  <c r="T42" i="33"/>
  <c r="AC42" i="33" s="1"/>
  <c r="T41" i="33"/>
  <c r="AC41" i="33" s="1"/>
  <c r="T40" i="33"/>
  <c r="AC40" i="33" s="1"/>
  <c r="T39" i="33"/>
  <c r="AC39" i="33" s="1"/>
  <c r="T38" i="33"/>
  <c r="AC38" i="33" s="1"/>
  <c r="T37" i="33"/>
  <c r="AC37" i="33" s="1"/>
  <c r="T36" i="33"/>
  <c r="AC36" i="33" s="1"/>
  <c r="T35" i="33"/>
  <c r="AC35" i="33" s="1"/>
  <c r="T34" i="33"/>
  <c r="AC34" i="33" s="1"/>
  <c r="T33" i="33"/>
  <c r="AC33" i="33" s="1"/>
  <c r="T32" i="33"/>
  <c r="AC32" i="33" s="1"/>
  <c r="T31" i="33"/>
  <c r="AC31" i="33" s="1"/>
  <c r="T30" i="33"/>
  <c r="AC30" i="33" s="1"/>
  <c r="T29" i="33"/>
  <c r="AC29" i="33" s="1"/>
  <c r="T28" i="33"/>
  <c r="AC28" i="33" s="1"/>
  <c r="T27" i="33"/>
  <c r="AC27" i="33" s="1"/>
  <c r="T26" i="33"/>
  <c r="AC26" i="33" s="1"/>
  <c r="T25" i="33"/>
  <c r="AC25" i="33" s="1"/>
  <c r="T24" i="33"/>
  <c r="AC24" i="33" s="1"/>
  <c r="T23" i="33"/>
  <c r="AC23" i="33" s="1"/>
  <c r="T22" i="33"/>
  <c r="AC22" i="33" s="1"/>
  <c r="T21" i="33"/>
  <c r="AC21" i="33" s="1"/>
  <c r="T20" i="33"/>
  <c r="AC20" i="33" s="1"/>
  <c r="T19" i="33"/>
  <c r="AC19" i="33" s="1"/>
  <c r="T18" i="33"/>
  <c r="AC18" i="33" s="1"/>
  <c r="N46" i="32"/>
  <c r="N45" i="32"/>
  <c r="N44" i="32"/>
  <c r="N43" i="32"/>
  <c r="N42" i="32"/>
  <c r="N41" i="32"/>
  <c r="N40" i="32"/>
  <c r="N39" i="32"/>
  <c r="N38" i="32"/>
  <c r="N31" i="32"/>
  <c r="N30" i="32"/>
  <c r="N29" i="32"/>
  <c r="N28" i="32"/>
  <c r="N27" i="32"/>
  <c r="N26" i="32"/>
  <c r="N25" i="32"/>
  <c r="N24" i="32"/>
  <c r="N23" i="32"/>
  <c r="N16" i="32"/>
  <c r="N15" i="32"/>
  <c r="N14" i="32"/>
  <c r="N13" i="32"/>
  <c r="N12" i="32"/>
  <c r="N11" i="32"/>
  <c r="N10" i="32"/>
  <c r="N9" i="32"/>
  <c r="N17" i="32" s="1"/>
  <c r="N8" i="32"/>
  <c r="L61" i="32"/>
  <c r="K61" i="32"/>
  <c r="J61" i="32"/>
  <c r="I61" i="32"/>
  <c r="H61" i="32"/>
  <c r="G61" i="32"/>
  <c r="F61" i="32"/>
  <c r="E61" i="32"/>
  <c r="D61" i="32"/>
  <c r="C61" i="32"/>
  <c r="L60" i="32"/>
  <c r="K60" i="32"/>
  <c r="J60" i="32"/>
  <c r="I60" i="32"/>
  <c r="H60" i="32"/>
  <c r="G60" i="32"/>
  <c r="F60" i="32"/>
  <c r="E60" i="32"/>
  <c r="D60" i="32"/>
  <c r="C60" i="32"/>
  <c r="L59" i="32"/>
  <c r="K59" i="32"/>
  <c r="J59" i="32"/>
  <c r="I59" i="32"/>
  <c r="H59" i="32"/>
  <c r="G59" i="32"/>
  <c r="F59" i="32"/>
  <c r="E59" i="32"/>
  <c r="D59" i="32"/>
  <c r="C59" i="32"/>
  <c r="L58" i="32"/>
  <c r="K58" i="32"/>
  <c r="J58" i="32"/>
  <c r="I58" i="32"/>
  <c r="H58" i="32"/>
  <c r="G58" i="32"/>
  <c r="F58" i="32"/>
  <c r="E58" i="32"/>
  <c r="D58" i="32"/>
  <c r="C58" i="32"/>
  <c r="L57" i="32"/>
  <c r="K57" i="32"/>
  <c r="J57" i="32"/>
  <c r="I57" i="32"/>
  <c r="H57" i="32"/>
  <c r="G57" i="32"/>
  <c r="F57" i="32"/>
  <c r="E57" i="32"/>
  <c r="D57" i="32"/>
  <c r="C57" i="32"/>
  <c r="L56" i="32"/>
  <c r="K56" i="32"/>
  <c r="J56" i="32"/>
  <c r="I56" i="32"/>
  <c r="H56" i="32"/>
  <c r="G56" i="32"/>
  <c r="F56" i="32"/>
  <c r="E56" i="32"/>
  <c r="D56" i="32"/>
  <c r="C56" i="32"/>
  <c r="L55" i="32"/>
  <c r="K55" i="32"/>
  <c r="J55" i="32"/>
  <c r="I55" i="32"/>
  <c r="H55" i="32"/>
  <c r="G55" i="32"/>
  <c r="F55" i="32"/>
  <c r="E55" i="32"/>
  <c r="D55" i="32"/>
  <c r="C55" i="32"/>
  <c r="L54" i="32"/>
  <c r="K54" i="32"/>
  <c r="J54" i="32"/>
  <c r="I54" i="32"/>
  <c r="H54" i="32"/>
  <c r="G54" i="32"/>
  <c r="F54" i="32"/>
  <c r="E54" i="32"/>
  <c r="D54" i="32"/>
  <c r="C54" i="32"/>
  <c r="L53" i="32"/>
  <c r="K53" i="32"/>
  <c r="J53" i="32"/>
  <c r="I53" i="32"/>
  <c r="H53" i="32"/>
  <c r="G53" i="32"/>
  <c r="F53" i="32"/>
  <c r="E53" i="32"/>
  <c r="D53" i="32"/>
  <c r="C53" i="32"/>
  <c r="L47" i="32"/>
  <c r="K47" i="32"/>
  <c r="I47" i="32"/>
  <c r="H47" i="32"/>
  <c r="G47" i="32"/>
  <c r="F47" i="32"/>
  <c r="L32" i="32"/>
  <c r="K32" i="32"/>
  <c r="I32" i="32"/>
  <c r="H32" i="32"/>
  <c r="G32" i="32"/>
  <c r="F32" i="32"/>
  <c r="L17" i="32"/>
  <c r="K17" i="32"/>
  <c r="I17" i="32"/>
  <c r="H17" i="32"/>
  <c r="G17" i="32"/>
  <c r="F17" i="32"/>
  <c r="AA221" i="36" l="1"/>
  <c r="AA225" i="36"/>
  <c r="Z220" i="36"/>
  <c r="Z224" i="36"/>
  <c r="Y222" i="36"/>
  <c r="Y226" i="36"/>
  <c r="Z221" i="36"/>
  <c r="Z225" i="36"/>
  <c r="Z219" i="36"/>
  <c r="Z223" i="36"/>
  <c r="Z218" i="36"/>
  <c r="Z222" i="36"/>
  <c r="Z226" i="36"/>
  <c r="AA226" i="36"/>
  <c r="AA220" i="36"/>
  <c r="AB220" i="36"/>
  <c r="AB222" i="36"/>
  <c r="AB224" i="36"/>
  <c r="AC223" i="36"/>
  <c r="AC218" i="36"/>
  <c r="AC226" i="36"/>
  <c r="AC222" i="36"/>
  <c r="AC221" i="36"/>
  <c r="AC225" i="36"/>
  <c r="AA224" i="36"/>
  <c r="X221" i="36"/>
  <c r="X225" i="36"/>
  <c r="X219" i="36"/>
  <c r="X223" i="36"/>
  <c r="X218" i="36"/>
  <c r="X222" i="36"/>
  <c r="X226" i="36"/>
  <c r="I62" i="32"/>
  <c r="N47" i="32"/>
  <c r="X237" i="33"/>
  <c r="X241" i="33"/>
  <c r="Y237" i="33"/>
  <c r="Y241" i="33"/>
  <c r="Z237" i="33"/>
  <c r="Z241" i="33"/>
  <c r="AA237" i="33"/>
  <c r="AA241" i="33"/>
  <c r="AB237" i="33"/>
  <c r="AB241" i="33"/>
  <c r="U237" i="33"/>
  <c r="U241" i="33"/>
  <c r="Z236" i="33"/>
  <c r="U236" i="33"/>
  <c r="U238" i="33"/>
  <c r="U242" i="33"/>
  <c r="AA236" i="33"/>
  <c r="X257" i="37"/>
  <c r="AC258" i="37"/>
  <c r="X259" i="37"/>
  <c r="U258" i="37"/>
  <c r="X260" i="37"/>
  <c r="X256" i="37"/>
  <c r="X258" i="37"/>
  <c r="X261" i="37"/>
  <c r="X254" i="37"/>
  <c r="X255" i="37"/>
  <c r="Y259" i="37"/>
  <c r="Y255" i="37"/>
  <c r="Y261" i="37"/>
  <c r="Y253" i="37"/>
  <c r="Y257" i="37"/>
  <c r="Z260" i="37"/>
  <c r="Z254" i="37"/>
  <c r="Z258" i="37"/>
  <c r="Z256" i="37"/>
  <c r="AA253" i="37"/>
  <c r="AA257" i="37"/>
  <c r="AA261" i="37"/>
  <c r="AA255" i="37"/>
  <c r="AA259" i="37"/>
  <c r="AB258" i="37"/>
  <c r="AB256" i="37"/>
  <c r="AB254" i="37"/>
  <c r="AB260" i="37"/>
  <c r="AC253" i="37"/>
  <c r="AC255" i="37"/>
  <c r="AC257" i="37"/>
  <c r="AC259" i="37"/>
  <c r="AC261" i="37"/>
  <c r="U255" i="37"/>
  <c r="U259" i="37"/>
  <c r="Z253" i="37"/>
  <c r="Y254" i="37"/>
  <c r="AC254" i="37"/>
  <c r="AB255" i="37"/>
  <c r="AA256" i="37"/>
  <c r="Z257" i="37"/>
  <c r="Y258" i="37"/>
  <c r="AB259" i="37"/>
  <c r="AA260" i="37"/>
  <c r="Z261" i="37"/>
  <c r="U253" i="37"/>
  <c r="X253" i="37"/>
  <c r="AB253" i="37"/>
  <c r="AA254" i="37"/>
  <c r="Z255" i="37"/>
  <c r="Y256" i="37"/>
  <c r="AC256" i="37"/>
  <c r="AB257" i="37"/>
  <c r="AA258" i="37"/>
  <c r="Z259" i="37"/>
  <c r="Y260" i="37"/>
  <c r="AC260" i="37"/>
  <c r="AB261" i="37"/>
  <c r="X242" i="33"/>
  <c r="X238" i="33"/>
  <c r="X240" i="33"/>
  <c r="X244" i="33"/>
  <c r="AC237" i="33"/>
  <c r="AC241" i="33"/>
  <c r="X239" i="33"/>
  <c r="X243" i="33"/>
  <c r="Y239" i="33"/>
  <c r="Y243" i="33"/>
  <c r="Z239" i="33"/>
  <c r="Z243" i="33"/>
  <c r="AA239" i="33"/>
  <c r="AA243" i="33"/>
  <c r="AB239" i="33"/>
  <c r="AB243" i="33"/>
  <c r="U239" i="33"/>
  <c r="U243" i="33"/>
  <c r="X236" i="33"/>
  <c r="AC238" i="33"/>
  <c r="AC242" i="33"/>
  <c r="Y240" i="33"/>
  <c r="Y244" i="33"/>
  <c r="Z240" i="33"/>
  <c r="Z244" i="33"/>
  <c r="AA240" i="33"/>
  <c r="AA244" i="33"/>
  <c r="AB240" i="33"/>
  <c r="AB244" i="33"/>
  <c r="Y236" i="33"/>
  <c r="AC236" i="33"/>
  <c r="AC239" i="33"/>
  <c r="AC243" i="33"/>
  <c r="N32" i="32"/>
  <c r="AC240" i="33"/>
  <c r="AC244" i="33"/>
  <c r="Y238" i="33"/>
  <c r="Y242" i="33"/>
  <c r="Z238" i="33"/>
  <c r="Z242" i="33"/>
  <c r="AA238" i="33"/>
  <c r="AA242" i="33"/>
  <c r="AB238" i="33"/>
  <c r="AB242" i="33"/>
  <c r="H62" i="32"/>
  <c r="N60" i="32"/>
  <c r="N58" i="32"/>
  <c r="G62" i="32"/>
  <c r="N54" i="32"/>
  <c r="N55" i="32"/>
  <c r="N59" i="32"/>
  <c r="N56" i="32"/>
  <c r="K62" i="32"/>
  <c r="N53" i="32"/>
  <c r="L62" i="32"/>
  <c r="N57" i="32"/>
  <c r="N61" i="32"/>
  <c r="F62" i="32"/>
  <c r="N62" i="32" l="1"/>
  <c r="O80" i="31" l="1"/>
  <c r="O46" i="31"/>
  <c r="O13" i="31"/>
  <c r="N95" i="31"/>
  <c r="K95" i="31"/>
  <c r="N94" i="31"/>
  <c r="K94" i="31"/>
  <c r="M83" i="31"/>
  <c r="L83" i="31"/>
  <c r="J83" i="31"/>
  <c r="I83" i="31"/>
  <c r="H83" i="31"/>
  <c r="G83" i="31"/>
  <c r="E83" i="31"/>
  <c r="D83" i="31"/>
  <c r="O82" i="31"/>
  <c r="O81" i="31"/>
  <c r="O79" i="31"/>
  <c r="O78" i="31"/>
  <c r="O77" i="31"/>
  <c r="O76" i="31"/>
  <c r="O75" i="31"/>
  <c r="O74" i="31"/>
  <c r="N61" i="31"/>
  <c r="K61" i="31"/>
  <c r="N60" i="31"/>
  <c r="K60" i="31"/>
  <c r="M49" i="31"/>
  <c r="L49" i="31"/>
  <c r="J49" i="31"/>
  <c r="I49" i="31"/>
  <c r="H49" i="31"/>
  <c r="G49" i="31"/>
  <c r="E49" i="31"/>
  <c r="D49" i="31"/>
  <c r="O48" i="31"/>
  <c r="O47" i="31"/>
  <c r="O45" i="31"/>
  <c r="O44" i="31"/>
  <c r="O43" i="31"/>
  <c r="O42" i="31"/>
  <c r="O41" i="31"/>
  <c r="O40" i="31"/>
  <c r="N27" i="31"/>
  <c r="K27" i="31"/>
  <c r="N26" i="31"/>
  <c r="K26" i="31"/>
  <c r="M15" i="31"/>
  <c r="L15" i="31"/>
  <c r="J15" i="31"/>
  <c r="I15" i="31"/>
  <c r="H15" i="31"/>
  <c r="G15" i="31"/>
  <c r="E15" i="31"/>
  <c r="D15" i="31"/>
  <c r="O14" i="31"/>
  <c r="O12" i="31"/>
  <c r="O11" i="31"/>
  <c r="O10" i="31"/>
  <c r="O9" i="31"/>
  <c r="O8" i="31"/>
  <c r="O7" i="31"/>
  <c r="O6" i="31"/>
  <c r="U233" i="29"/>
  <c r="U232" i="29"/>
  <c r="U231" i="29"/>
  <c r="U230" i="29"/>
  <c r="U229" i="29"/>
  <c r="U228" i="29"/>
  <c r="U227" i="29"/>
  <c r="U226" i="29"/>
  <c r="U224" i="29"/>
  <c r="U223" i="29"/>
  <c r="U222" i="29"/>
  <c r="U221" i="29"/>
  <c r="U220" i="29"/>
  <c r="U219" i="29"/>
  <c r="U218" i="29"/>
  <c r="U217" i="29"/>
  <c r="U216" i="29"/>
  <c r="U215" i="29"/>
  <c r="U214" i="29"/>
  <c r="U213" i="29"/>
  <c r="U212" i="29"/>
  <c r="U211" i="29"/>
  <c r="U210" i="29"/>
  <c r="U209" i="29"/>
  <c r="U208" i="29"/>
  <c r="U207" i="29"/>
  <c r="U206" i="29"/>
  <c r="U205" i="29"/>
  <c r="U204" i="29"/>
  <c r="U203" i="29"/>
  <c r="U202" i="29"/>
  <c r="U201" i="29"/>
  <c r="U200" i="29"/>
  <c r="U199" i="29"/>
  <c r="U198" i="29"/>
  <c r="U197" i="29"/>
  <c r="U196" i="29"/>
  <c r="U195" i="29"/>
  <c r="U194" i="29"/>
  <c r="U193" i="29"/>
  <c r="U192" i="29"/>
  <c r="U191" i="29"/>
  <c r="U190" i="29"/>
  <c r="U189" i="29"/>
  <c r="U188" i="29"/>
  <c r="U187" i="29"/>
  <c r="U186" i="29"/>
  <c r="U185" i="29"/>
  <c r="U184" i="29"/>
  <c r="U183" i="29"/>
  <c r="U182" i="29"/>
  <c r="U181" i="29"/>
  <c r="U180" i="29"/>
  <c r="U179" i="29"/>
  <c r="U178" i="29"/>
  <c r="U177" i="29"/>
  <c r="U176" i="29"/>
  <c r="U175" i="29"/>
  <c r="U174" i="29"/>
  <c r="U173" i="29"/>
  <c r="U172" i="29"/>
  <c r="U171" i="29"/>
  <c r="U170" i="29"/>
  <c r="U169" i="29"/>
  <c r="U168" i="29"/>
  <c r="U167" i="29"/>
  <c r="U166" i="29"/>
  <c r="U165" i="29"/>
  <c r="U164" i="29"/>
  <c r="U163" i="29"/>
  <c r="U162" i="29"/>
  <c r="U161" i="29"/>
  <c r="U160" i="29"/>
  <c r="U159" i="29"/>
  <c r="U158" i="29"/>
  <c r="U157" i="29"/>
  <c r="U156" i="29"/>
  <c r="U155" i="29"/>
  <c r="U154" i="29"/>
  <c r="U153" i="29"/>
  <c r="U152" i="29"/>
  <c r="U151" i="29"/>
  <c r="U150" i="29"/>
  <c r="U149" i="29"/>
  <c r="U148" i="29"/>
  <c r="U147" i="29"/>
  <c r="U146" i="29"/>
  <c r="U145" i="29"/>
  <c r="U144" i="29"/>
  <c r="U143" i="29"/>
  <c r="U142" i="29"/>
  <c r="U141" i="29"/>
  <c r="U140" i="29"/>
  <c r="U139" i="29"/>
  <c r="U138" i="29"/>
  <c r="U137" i="29"/>
  <c r="U136" i="29"/>
  <c r="U135" i="29"/>
  <c r="U134" i="29"/>
  <c r="U133" i="29"/>
  <c r="U132" i="29"/>
  <c r="U131" i="29"/>
  <c r="U130" i="29"/>
  <c r="U129" i="29"/>
  <c r="U128" i="29"/>
  <c r="U127" i="29"/>
  <c r="U126" i="29"/>
  <c r="U125" i="29"/>
  <c r="U124" i="29"/>
  <c r="U123" i="29"/>
  <c r="U122" i="29"/>
  <c r="U121" i="29"/>
  <c r="U120" i="29"/>
  <c r="U119" i="29"/>
  <c r="U118" i="29"/>
  <c r="U117" i="29"/>
  <c r="U116" i="29"/>
  <c r="U115" i="29"/>
  <c r="U114" i="29"/>
  <c r="U113" i="29"/>
  <c r="U112" i="29"/>
  <c r="U111" i="29"/>
  <c r="U110" i="29"/>
  <c r="U109" i="29"/>
  <c r="U108" i="29"/>
  <c r="U107" i="29"/>
  <c r="U106" i="29"/>
  <c r="U105" i="29"/>
  <c r="U104" i="29"/>
  <c r="U103" i="29"/>
  <c r="U102" i="29"/>
  <c r="U101" i="29"/>
  <c r="U100" i="29"/>
  <c r="U99" i="29"/>
  <c r="U98" i="29"/>
  <c r="U97" i="29"/>
  <c r="U96" i="29"/>
  <c r="U95" i="29"/>
  <c r="U94" i="29"/>
  <c r="U93" i="29"/>
  <c r="U92" i="29"/>
  <c r="U91" i="29"/>
  <c r="U90" i="29"/>
  <c r="U89" i="29"/>
  <c r="U88" i="29"/>
  <c r="U87" i="29"/>
  <c r="U86" i="29"/>
  <c r="U85" i="29"/>
  <c r="U84" i="29"/>
  <c r="U83" i="29"/>
  <c r="U82" i="29"/>
  <c r="U81" i="29"/>
  <c r="U80" i="29"/>
  <c r="U79" i="29"/>
  <c r="U78" i="29"/>
  <c r="U77" i="29"/>
  <c r="U76" i="29"/>
  <c r="U75" i="29"/>
  <c r="U74" i="29"/>
  <c r="U73" i="29"/>
  <c r="U72" i="29"/>
  <c r="U71" i="29"/>
  <c r="U70" i="29"/>
  <c r="U69" i="29"/>
  <c r="U68" i="29"/>
  <c r="U67" i="29"/>
  <c r="U66" i="29"/>
  <c r="U65" i="29"/>
  <c r="U64" i="29"/>
  <c r="U63" i="29"/>
  <c r="U62" i="29"/>
  <c r="U61" i="29"/>
  <c r="U60" i="29"/>
  <c r="U59" i="29"/>
  <c r="U58" i="29"/>
  <c r="U57" i="29"/>
  <c r="U56" i="29"/>
  <c r="U55" i="29"/>
  <c r="U54" i="29"/>
  <c r="U53" i="29"/>
  <c r="U52" i="29"/>
  <c r="U51" i="29"/>
  <c r="U50" i="29"/>
  <c r="U49" i="29"/>
  <c r="U48" i="29"/>
  <c r="U47" i="29"/>
  <c r="U46" i="29"/>
  <c r="U45" i="29"/>
  <c r="U44" i="29"/>
  <c r="U43" i="29"/>
  <c r="U42" i="29"/>
  <c r="U41" i="29"/>
  <c r="U40" i="29"/>
  <c r="U39" i="29"/>
  <c r="U38" i="29"/>
  <c r="U37" i="29"/>
  <c r="U36" i="29"/>
  <c r="U35" i="29"/>
  <c r="U34" i="29"/>
  <c r="U33" i="29"/>
  <c r="U32" i="29"/>
  <c r="U31" i="29"/>
  <c r="U30" i="29"/>
  <c r="U29" i="29"/>
  <c r="U28" i="29"/>
  <c r="U27" i="29"/>
  <c r="U26" i="29"/>
  <c r="U25" i="29"/>
  <c r="U24" i="29"/>
  <c r="U23" i="29"/>
  <c r="U22" i="29"/>
  <c r="U21" i="29"/>
  <c r="U20" i="29"/>
  <c r="U19" i="29"/>
  <c r="U18" i="29"/>
  <c r="U17" i="29"/>
  <c r="U245" i="29" s="1"/>
  <c r="U16" i="29"/>
  <c r="U244" i="29" s="1"/>
  <c r="U15" i="29"/>
  <c r="U243" i="29" s="1"/>
  <c r="U14" i="29"/>
  <c r="U242" i="29" s="1"/>
  <c r="U13" i="29"/>
  <c r="U241" i="29" s="1"/>
  <c r="U12" i="29"/>
  <c r="U240" i="29" s="1"/>
  <c r="U11" i="29"/>
  <c r="U239" i="29" s="1"/>
  <c r="U10" i="29"/>
  <c r="U238" i="29" s="1"/>
  <c r="U9" i="29"/>
  <c r="U251" i="28"/>
  <c r="U250" i="28"/>
  <c r="U249" i="28"/>
  <c r="U248" i="28"/>
  <c r="U247" i="28"/>
  <c r="U246" i="28"/>
  <c r="U245" i="28"/>
  <c r="U244" i="28"/>
  <c r="U242" i="28"/>
  <c r="U241" i="28"/>
  <c r="U240" i="28"/>
  <c r="U239" i="28"/>
  <c r="U238" i="28"/>
  <c r="U237" i="28"/>
  <c r="U236" i="28"/>
  <c r="U235" i="28"/>
  <c r="U234" i="28"/>
  <c r="U233" i="28"/>
  <c r="U232" i="28"/>
  <c r="U231" i="28"/>
  <c r="U230" i="28"/>
  <c r="U229" i="28"/>
  <c r="U228" i="28"/>
  <c r="U227" i="28"/>
  <c r="U226" i="28"/>
  <c r="U225" i="28"/>
  <c r="U224" i="28"/>
  <c r="U223" i="28"/>
  <c r="U222" i="28"/>
  <c r="U221" i="28"/>
  <c r="U220" i="28"/>
  <c r="U219" i="28"/>
  <c r="U218" i="28"/>
  <c r="U217" i="28"/>
  <c r="U216" i="28"/>
  <c r="U215" i="28"/>
  <c r="U214" i="28"/>
  <c r="U213" i="28"/>
  <c r="U212" i="28"/>
  <c r="U211" i="28"/>
  <c r="U210" i="28"/>
  <c r="U209" i="28"/>
  <c r="U208" i="28"/>
  <c r="U207" i="28"/>
  <c r="U206" i="28"/>
  <c r="U205" i="28"/>
  <c r="U204" i="28"/>
  <c r="U203" i="28"/>
  <c r="U202" i="28"/>
  <c r="U201" i="28"/>
  <c r="U200" i="28"/>
  <c r="U199" i="28"/>
  <c r="U198" i="28"/>
  <c r="U197" i="28"/>
  <c r="U196" i="28"/>
  <c r="U195" i="28"/>
  <c r="U194" i="28"/>
  <c r="U193" i="28"/>
  <c r="U192" i="28"/>
  <c r="U191" i="28"/>
  <c r="U190" i="28"/>
  <c r="U189" i="28"/>
  <c r="U188" i="28"/>
  <c r="U187" i="28"/>
  <c r="U186" i="28"/>
  <c r="U185" i="28"/>
  <c r="U184" i="28"/>
  <c r="U183" i="28"/>
  <c r="U182" i="28"/>
  <c r="U181" i="28"/>
  <c r="U180" i="28"/>
  <c r="U179" i="28"/>
  <c r="U178" i="28"/>
  <c r="U177" i="28"/>
  <c r="U176" i="28"/>
  <c r="U175" i="28"/>
  <c r="U174" i="28"/>
  <c r="U173" i="28"/>
  <c r="U172" i="28"/>
  <c r="U171" i="28"/>
  <c r="U170" i="28"/>
  <c r="U169" i="28"/>
  <c r="U168" i="28"/>
  <c r="U167" i="28"/>
  <c r="U166" i="28"/>
  <c r="U165" i="28"/>
  <c r="U164" i="28"/>
  <c r="U163" i="28"/>
  <c r="U162" i="28"/>
  <c r="U161" i="28"/>
  <c r="U160" i="28"/>
  <c r="U159" i="28"/>
  <c r="U158" i="28"/>
  <c r="U157" i="28"/>
  <c r="U156" i="28"/>
  <c r="U155" i="28"/>
  <c r="U154" i="28"/>
  <c r="U153" i="28"/>
  <c r="U152" i="28"/>
  <c r="U151" i="28"/>
  <c r="U150" i="28"/>
  <c r="U149" i="28"/>
  <c r="U148" i="28"/>
  <c r="U147" i="28"/>
  <c r="U146" i="28"/>
  <c r="U145" i="28"/>
  <c r="U144" i="28"/>
  <c r="U143" i="28"/>
  <c r="U142" i="28"/>
  <c r="U141" i="28"/>
  <c r="U140" i="28"/>
  <c r="U139" i="28"/>
  <c r="U138" i="28"/>
  <c r="U137" i="28"/>
  <c r="U136" i="28"/>
  <c r="U135" i="28"/>
  <c r="U134" i="28"/>
  <c r="U133" i="28"/>
  <c r="U132" i="28"/>
  <c r="U131" i="28"/>
  <c r="U130" i="28"/>
  <c r="U129" i="28"/>
  <c r="U128" i="28"/>
  <c r="U127" i="28"/>
  <c r="U126" i="28"/>
  <c r="U125" i="28"/>
  <c r="U124" i="28"/>
  <c r="U123" i="28"/>
  <c r="U122" i="28"/>
  <c r="U121" i="28"/>
  <c r="U120" i="28"/>
  <c r="U119" i="28"/>
  <c r="U118" i="28"/>
  <c r="U117" i="28"/>
  <c r="U116" i="28"/>
  <c r="U115" i="28"/>
  <c r="U114" i="28"/>
  <c r="U113" i="28"/>
  <c r="U112" i="28"/>
  <c r="U111" i="28"/>
  <c r="U110" i="28"/>
  <c r="U109" i="28"/>
  <c r="U108" i="28"/>
  <c r="U107" i="28"/>
  <c r="U106" i="28"/>
  <c r="U105" i="28"/>
  <c r="U104" i="28"/>
  <c r="U103" i="28"/>
  <c r="U102" i="28"/>
  <c r="U101" i="28"/>
  <c r="U100" i="28"/>
  <c r="U99" i="28"/>
  <c r="U98" i="28"/>
  <c r="U97" i="28"/>
  <c r="U96" i="28"/>
  <c r="U95" i="28"/>
  <c r="U94" i="28"/>
  <c r="U93" i="28"/>
  <c r="U92" i="28"/>
  <c r="U91" i="28"/>
  <c r="U90" i="28"/>
  <c r="U89" i="28"/>
  <c r="U88" i="28"/>
  <c r="U87" i="28"/>
  <c r="U86" i="28"/>
  <c r="U85" i="28"/>
  <c r="U84" i="28"/>
  <c r="U83" i="28"/>
  <c r="U82" i="28"/>
  <c r="U81" i="28"/>
  <c r="U80" i="28"/>
  <c r="U79" i="28"/>
  <c r="U78" i="28"/>
  <c r="U77" i="28"/>
  <c r="U76" i="28"/>
  <c r="U75" i="28"/>
  <c r="U74" i="28"/>
  <c r="U73" i="28"/>
  <c r="U72" i="28"/>
  <c r="U71" i="28"/>
  <c r="U70" i="28"/>
  <c r="U69" i="28"/>
  <c r="U68" i="28"/>
  <c r="U67" i="28"/>
  <c r="U66" i="28"/>
  <c r="U65" i="28"/>
  <c r="U64" i="28"/>
  <c r="U63" i="28"/>
  <c r="U62" i="28"/>
  <c r="U61" i="28"/>
  <c r="U60" i="28"/>
  <c r="U59" i="28"/>
  <c r="U58" i="28"/>
  <c r="U57" i="28"/>
  <c r="U56" i="28"/>
  <c r="U55" i="28"/>
  <c r="U54" i="28"/>
  <c r="U53" i="28"/>
  <c r="U52" i="28"/>
  <c r="U51" i="28"/>
  <c r="U50" i="28"/>
  <c r="U49" i="28"/>
  <c r="U48" i="28"/>
  <c r="U47" i="28"/>
  <c r="U46" i="28"/>
  <c r="U45" i="28"/>
  <c r="U44" i="28"/>
  <c r="U43" i="28"/>
  <c r="U42" i="28"/>
  <c r="U41" i="28"/>
  <c r="U40" i="28"/>
  <c r="U39" i="28"/>
  <c r="U38" i="28"/>
  <c r="U37" i="28"/>
  <c r="U36" i="28"/>
  <c r="U35" i="28"/>
  <c r="U34" i="28"/>
  <c r="U33" i="28"/>
  <c r="U32" i="28"/>
  <c r="U31" i="28"/>
  <c r="U30" i="28"/>
  <c r="U29" i="28"/>
  <c r="U28" i="28"/>
  <c r="U27" i="28"/>
  <c r="U26" i="28"/>
  <c r="U25" i="28"/>
  <c r="U24" i="28"/>
  <c r="U23" i="28"/>
  <c r="U22" i="28"/>
  <c r="U21" i="28"/>
  <c r="U20" i="28"/>
  <c r="U19" i="28"/>
  <c r="U18" i="28"/>
  <c r="U17" i="28"/>
  <c r="U263" i="28" s="1"/>
  <c r="U16" i="28"/>
  <c r="U262" i="28" s="1"/>
  <c r="U15" i="28"/>
  <c r="U261" i="28" s="1"/>
  <c r="U14" i="28"/>
  <c r="U260" i="28" s="1"/>
  <c r="U13" i="28"/>
  <c r="U259" i="28" s="1"/>
  <c r="U12" i="28"/>
  <c r="U258" i="28" s="1"/>
  <c r="U11" i="28"/>
  <c r="U257" i="28" s="1"/>
  <c r="U10" i="28"/>
  <c r="U256" i="28" s="1"/>
  <c r="U9" i="28"/>
  <c r="U255" i="28" s="1"/>
  <c r="T251" i="28"/>
  <c r="T250" i="28"/>
  <c r="T249" i="28"/>
  <c r="T248" i="28"/>
  <c r="T247" i="28"/>
  <c r="T246" i="28"/>
  <c r="T245" i="28"/>
  <c r="T244" i="28"/>
  <c r="T243" i="28"/>
  <c r="T242" i="28"/>
  <c r="T241" i="28"/>
  <c r="T240" i="28"/>
  <c r="T238" i="28"/>
  <c r="T237" i="28"/>
  <c r="T236" i="28"/>
  <c r="T235" i="28"/>
  <c r="T234" i="28"/>
  <c r="T233" i="28"/>
  <c r="U243" i="28"/>
  <c r="U225" i="29"/>
  <c r="U242" i="30"/>
  <c r="U241" i="30"/>
  <c r="U240" i="30"/>
  <c r="U239" i="30"/>
  <c r="U238" i="30"/>
  <c r="U237" i="30"/>
  <c r="U236" i="30"/>
  <c r="U235" i="30"/>
  <c r="U234" i="30"/>
  <c r="U233" i="30"/>
  <c r="U232" i="30"/>
  <c r="U231" i="30"/>
  <c r="U230" i="30"/>
  <c r="U229" i="30"/>
  <c r="U228" i="30"/>
  <c r="U227" i="30"/>
  <c r="U226" i="30"/>
  <c r="U225" i="30"/>
  <c r="U224" i="30"/>
  <c r="U223" i="30"/>
  <c r="U222" i="30"/>
  <c r="U221" i="30"/>
  <c r="U220" i="30"/>
  <c r="U219" i="30"/>
  <c r="U218" i="30"/>
  <c r="U217" i="30"/>
  <c r="U216" i="30"/>
  <c r="U215" i="30"/>
  <c r="U214" i="30"/>
  <c r="U213" i="30"/>
  <c r="U212" i="30"/>
  <c r="U211" i="30"/>
  <c r="U210" i="30"/>
  <c r="U209" i="30"/>
  <c r="U208" i="30"/>
  <c r="U207" i="30"/>
  <c r="U206" i="30"/>
  <c r="U205" i="30"/>
  <c r="U204" i="30"/>
  <c r="U203" i="30"/>
  <c r="U202" i="30"/>
  <c r="U201" i="30"/>
  <c r="U200" i="30"/>
  <c r="U199" i="30"/>
  <c r="U198" i="30"/>
  <c r="U197" i="30"/>
  <c r="U196" i="30"/>
  <c r="U195" i="30"/>
  <c r="U194" i="30"/>
  <c r="U193" i="30"/>
  <c r="U192" i="30"/>
  <c r="U191" i="30"/>
  <c r="U190" i="30"/>
  <c r="U189" i="30"/>
  <c r="U188" i="30"/>
  <c r="U187" i="30"/>
  <c r="U186" i="30"/>
  <c r="U185" i="30"/>
  <c r="U184" i="30"/>
  <c r="U183" i="30"/>
  <c r="U182" i="30"/>
  <c r="U181" i="30"/>
  <c r="U180" i="30"/>
  <c r="U179" i="30"/>
  <c r="U178" i="30"/>
  <c r="U177" i="30"/>
  <c r="U176" i="30"/>
  <c r="U175" i="30"/>
  <c r="U174" i="30"/>
  <c r="U173" i="30"/>
  <c r="U172" i="30"/>
  <c r="U171" i="30"/>
  <c r="U170" i="30"/>
  <c r="U169" i="30"/>
  <c r="U168" i="30"/>
  <c r="U167" i="30"/>
  <c r="U166" i="30"/>
  <c r="U165" i="30"/>
  <c r="U164" i="30"/>
  <c r="U163" i="30"/>
  <c r="U162" i="30"/>
  <c r="U161" i="30"/>
  <c r="U160" i="30"/>
  <c r="U159" i="30"/>
  <c r="U158" i="30"/>
  <c r="U157" i="30"/>
  <c r="U156" i="30"/>
  <c r="U155" i="30"/>
  <c r="U154" i="30"/>
  <c r="U153" i="30"/>
  <c r="U152" i="30"/>
  <c r="U151" i="30"/>
  <c r="U150" i="30"/>
  <c r="U149" i="30"/>
  <c r="U148" i="30"/>
  <c r="U147" i="30"/>
  <c r="U146" i="30"/>
  <c r="U145" i="30"/>
  <c r="U144" i="30"/>
  <c r="U143" i="30"/>
  <c r="U142" i="30"/>
  <c r="U141" i="30"/>
  <c r="U140" i="30"/>
  <c r="U139" i="30"/>
  <c r="U138" i="30"/>
  <c r="U137" i="30"/>
  <c r="U136" i="30"/>
  <c r="U135" i="30"/>
  <c r="U134" i="30"/>
  <c r="U133" i="30"/>
  <c r="U132" i="30"/>
  <c r="U131" i="30"/>
  <c r="U130" i="30"/>
  <c r="U129" i="30"/>
  <c r="U128" i="30"/>
  <c r="U127" i="30"/>
  <c r="U126" i="30"/>
  <c r="U125" i="30"/>
  <c r="U124" i="30"/>
  <c r="U123" i="30"/>
  <c r="U122" i="30"/>
  <c r="U121" i="30"/>
  <c r="U120" i="30"/>
  <c r="U119" i="30"/>
  <c r="U118" i="30"/>
  <c r="U117" i="30"/>
  <c r="U116" i="30"/>
  <c r="U115" i="30"/>
  <c r="U114" i="30"/>
  <c r="U113" i="30"/>
  <c r="U112" i="30"/>
  <c r="U111" i="30"/>
  <c r="U110" i="30"/>
  <c r="U109" i="30"/>
  <c r="U108" i="30"/>
  <c r="U107" i="30"/>
  <c r="U106" i="30"/>
  <c r="U105" i="30"/>
  <c r="U104" i="30"/>
  <c r="U103" i="30"/>
  <c r="U102" i="30"/>
  <c r="U101" i="30"/>
  <c r="U100" i="30"/>
  <c r="U99" i="30"/>
  <c r="U98" i="30"/>
  <c r="U97" i="30"/>
  <c r="U96" i="30"/>
  <c r="U95" i="30"/>
  <c r="U94" i="30"/>
  <c r="U93" i="30"/>
  <c r="U92" i="30"/>
  <c r="U91" i="30"/>
  <c r="U90" i="30"/>
  <c r="U89" i="30"/>
  <c r="U88" i="30"/>
  <c r="U87" i="30"/>
  <c r="U86" i="30"/>
  <c r="U85" i="30"/>
  <c r="U84" i="30"/>
  <c r="U83" i="30"/>
  <c r="U82" i="30"/>
  <c r="U81" i="30"/>
  <c r="U80" i="30"/>
  <c r="U79" i="30"/>
  <c r="U78" i="30"/>
  <c r="U77" i="30"/>
  <c r="U76" i="30"/>
  <c r="U75" i="30"/>
  <c r="U74" i="30"/>
  <c r="U73" i="30"/>
  <c r="U72" i="30"/>
  <c r="U71" i="30"/>
  <c r="U70" i="30"/>
  <c r="U69" i="30"/>
  <c r="U68" i="30"/>
  <c r="U67" i="30"/>
  <c r="U66" i="30"/>
  <c r="U65" i="30"/>
  <c r="U64" i="30"/>
  <c r="U63" i="30"/>
  <c r="U62" i="30"/>
  <c r="U61" i="30"/>
  <c r="U60" i="30"/>
  <c r="U59" i="30"/>
  <c r="U58" i="30"/>
  <c r="U57" i="30"/>
  <c r="U56" i="30"/>
  <c r="U55" i="30"/>
  <c r="U54" i="30"/>
  <c r="U53" i="30"/>
  <c r="U52" i="30"/>
  <c r="U51" i="30"/>
  <c r="U50" i="30"/>
  <c r="U49" i="30"/>
  <c r="U48" i="30"/>
  <c r="U47" i="30"/>
  <c r="U46" i="30"/>
  <c r="U45" i="30"/>
  <c r="U44" i="30"/>
  <c r="U43" i="30"/>
  <c r="U42" i="30"/>
  <c r="U41" i="30"/>
  <c r="U40" i="30"/>
  <c r="U39" i="30"/>
  <c r="U38" i="30"/>
  <c r="U37" i="30"/>
  <c r="U36" i="30"/>
  <c r="U35" i="30"/>
  <c r="U34" i="30"/>
  <c r="U33" i="30"/>
  <c r="U32" i="30"/>
  <c r="U31" i="30"/>
  <c r="U30" i="30"/>
  <c r="U29" i="30"/>
  <c r="U28" i="30"/>
  <c r="U27" i="30"/>
  <c r="U26" i="30"/>
  <c r="U25" i="30"/>
  <c r="U24" i="30"/>
  <c r="U23" i="30"/>
  <c r="U22" i="30"/>
  <c r="U21" i="30"/>
  <c r="U20" i="30"/>
  <c r="U19" i="30"/>
  <c r="U18" i="30"/>
  <c r="U17" i="30"/>
  <c r="U253" i="30" s="1"/>
  <c r="U16" i="30"/>
  <c r="U252" i="30" s="1"/>
  <c r="U15" i="30"/>
  <c r="U251" i="30" s="1"/>
  <c r="U14" i="30"/>
  <c r="U250" i="30" s="1"/>
  <c r="U13" i="30"/>
  <c r="U249" i="30" s="1"/>
  <c r="U12" i="30"/>
  <c r="U248" i="30" s="1"/>
  <c r="U11" i="30"/>
  <c r="U247" i="30" s="1"/>
  <c r="U10" i="30"/>
  <c r="U246" i="30" s="1"/>
  <c r="U9" i="30"/>
  <c r="U245" i="30" s="1"/>
  <c r="U237" i="29" l="1"/>
  <c r="O49" i="31"/>
  <c r="O15" i="31"/>
  <c r="O83" i="31"/>
  <c r="T239" i="28"/>
  <c r="T232" i="28"/>
  <c r="T231" i="28"/>
  <c r="T230" i="28"/>
  <c r="K18" i="30"/>
  <c r="K19" i="30"/>
  <c r="E25" i="30"/>
  <c r="T215" i="29"/>
  <c r="T214" i="29"/>
  <c r="T213" i="29"/>
  <c r="T212" i="29"/>
  <c r="T211" i="29"/>
  <c r="T210" i="29"/>
  <c r="T209" i="29"/>
  <c r="T208" i="29"/>
  <c r="T207" i="29"/>
  <c r="T233" i="29"/>
  <c r="T232" i="29"/>
  <c r="T231" i="29"/>
  <c r="T230" i="29"/>
  <c r="T229" i="29"/>
  <c r="T228" i="29"/>
  <c r="T227" i="29"/>
  <c r="T226" i="29"/>
  <c r="T225" i="29"/>
  <c r="E242" i="30"/>
  <c r="E241" i="30"/>
  <c r="E240" i="30"/>
  <c r="E239" i="30"/>
  <c r="E238" i="30"/>
  <c r="E237" i="30"/>
  <c r="E236" i="30"/>
  <c r="E235" i="30"/>
  <c r="E234" i="30"/>
  <c r="T35" i="30"/>
  <c r="T34" i="30"/>
  <c r="T33" i="30"/>
  <c r="T32" i="30"/>
  <c r="T31" i="30"/>
  <c r="T30" i="30"/>
  <c r="T29" i="30"/>
  <c r="T28" i="30"/>
  <c r="T27" i="30"/>
  <c r="T23" i="30"/>
  <c r="T215" i="28"/>
  <c r="T214" i="28"/>
  <c r="T213" i="28"/>
  <c r="T212" i="28"/>
  <c r="T211" i="28"/>
  <c r="T210" i="28"/>
  <c r="T209" i="28"/>
  <c r="T208" i="28"/>
  <c r="T207" i="28"/>
  <c r="T206" i="28"/>
  <c r="T205" i="28"/>
  <c r="T204" i="28"/>
  <c r="T203" i="28"/>
  <c r="T202" i="28"/>
  <c r="T201" i="28"/>
  <c r="T200" i="28"/>
  <c r="T199" i="28"/>
  <c r="T198" i="28"/>
  <c r="T197" i="28"/>
  <c r="T196" i="28"/>
  <c r="T195" i="28"/>
  <c r="T194" i="28"/>
  <c r="T193" i="28"/>
  <c r="T192" i="28"/>
  <c r="T191" i="28"/>
  <c r="T190" i="28"/>
  <c r="T189" i="28"/>
  <c r="T229" i="28"/>
  <c r="T228" i="28"/>
  <c r="T227" i="28"/>
  <c r="T226" i="28"/>
  <c r="T225" i="28"/>
  <c r="T224" i="28"/>
  <c r="T223" i="28"/>
  <c r="T222" i="28"/>
  <c r="T221" i="28"/>
  <c r="T220" i="28"/>
  <c r="T219" i="28"/>
  <c r="T218" i="28"/>
  <c r="T217" i="28"/>
  <c r="T216" i="28"/>
  <c r="Q242" i="30"/>
  <c r="Q241" i="30"/>
  <c r="Q240" i="30"/>
  <c r="Q239" i="30"/>
  <c r="Q238" i="30"/>
  <c r="Q237" i="30"/>
  <c r="Q236" i="30"/>
  <c r="Q235" i="30"/>
  <c r="Q234" i="30"/>
  <c r="Q233" i="30"/>
  <c r="Q232" i="30"/>
  <c r="Q231" i="30"/>
  <c r="Q230" i="30"/>
  <c r="Q229" i="30"/>
  <c r="Q228" i="30"/>
  <c r="Q227" i="30"/>
  <c r="Q226" i="30"/>
  <c r="Q225" i="30"/>
  <c r="Q224" i="30"/>
  <c r="Q223" i="30"/>
  <c r="Q222" i="30"/>
  <c r="Q221" i="30"/>
  <c r="Q220" i="30"/>
  <c r="Q219" i="30"/>
  <c r="Q218" i="30"/>
  <c r="Q217" i="30"/>
  <c r="Q216" i="30"/>
  <c r="Q215" i="30"/>
  <c r="Q214" i="30"/>
  <c r="Q213" i="30"/>
  <c r="Q212" i="30"/>
  <c r="Q211" i="30"/>
  <c r="Q210" i="30"/>
  <c r="Q209" i="30"/>
  <c r="Q208" i="30"/>
  <c r="Q207" i="30"/>
  <c r="Q206" i="30"/>
  <c r="Q205" i="30"/>
  <c r="Q204" i="30"/>
  <c r="Q203" i="30"/>
  <c r="Q202" i="30"/>
  <c r="Q201" i="30"/>
  <c r="Q200" i="30"/>
  <c r="Q199" i="30"/>
  <c r="Q198" i="30"/>
  <c r="Q197" i="30"/>
  <c r="Q196" i="30"/>
  <c r="Q195" i="30"/>
  <c r="Q194" i="30"/>
  <c r="Q193" i="30"/>
  <c r="Q192" i="30"/>
  <c r="Q191" i="30"/>
  <c r="Q190" i="30"/>
  <c r="Q189" i="30"/>
  <c r="Q188" i="30"/>
  <c r="Q187" i="30"/>
  <c r="Q186" i="30"/>
  <c r="Q185" i="30"/>
  <c r="Q184" i="30"/>
  <c r="Q183" i="30"/>
  <c r="Q182" i="30"/>
  <c r="Q181" i="30"/>
  <c r="Q180" i="30"/>
  <c r="Q179" i="30"/>
  <c r="Q178" i="30"/>
  <c r="Q177" i="30"/>
  <c r="Q176" i="30"/>
  <c r="Q175" i="30"/>
  <c r="Q174" i="30"/>
  <c r="Q173" i="30"/>
  <c r="Q172" i="30"/>
  <c r="Q171" i="30"/>
  <c r="Q170" i="30"/>
  <c r="Q169" i="30"/>
  <c r="Q168" i="30"/>
  <c r="Q167" i="30"/>
  <c r="Q166" i="30"/>
  <c r="Q165" i="30"/>
  <c r="Q164" i="30"/>
  <c r="Q163" i="30"/>
  <c r="Q162" i="30"/>
  <c r="Q161" i="30"/>
  <c r="Q160" i="30"/>
  <c r="Q159" i="30"/>
  <c r="Q158" i="30"/>
  <c r="Q157" i="30"/>
  <c r="Q156" i="30"/>
  <c r="Q155" i="30"/>
  <c r="Q154" i="30"/>
  <c r="Q153" i="30"/>
  <c r="Q152" i="30"/>
  <c r="Q151" i="30"/>
  <c r="Q150" i="30"/>
  <c r="Q149" i="30"/>
  <c r="Q148" i="30"/>
  <c r="Q147" i="30"/>
  <c r="Q146" i="30"/>
  <c r="Q145" i="30"/>
  <c r="Q144" i="30"/>
  <c r="Q143" i="30"/>
  <c r="Q142" i="30"/>
  <c r="Q141" i="30"/>
  <c r="Q140" i="30"/>
  <c r="Q139" i="30"/>
  <c r="Q138" i="30"/>
  <c r="Q137" i="30"/>
  <c r="Q136" i="30"/>
  <c r="Q135" i="30"/>
  <c r="Q134" i="30"/>
  <c r="Q133" i="30"/>
  <c r="Q132" i="30"/>
  <c r="Q131" i="30"/>
  <c r="Q130" i="30"/>
  <c r="Q129" i="30"/>
  <c r="Q128" i="30"/>
  <c r="Q127" i="30"/>
  <c r="Q126" i="30"/>
  <c r="Q125" i="30"/>
  <c r="Q124" i="30"/>
  <c r="Q123" i="30"/>
  <c r="Q122" i="30"/>
  <c r="Q121" i="30"/>
  <c r="Q120" i="30"/>
  <c r="Q119" i="30"/>
  <c r="Q118" i="30"/>
  <c r="Q117" i="30"/>
  <c r="Q116" i="30"/>
  <c r="Q115" i="30"/>
  <c r="Q114" i="30"/>
  <c r="Q113" i="30"/>
  <c r="Q112" i="30"/>
  <c r="Q111" i="30"/>
  <c r="Q110" i="30"/>
  <c r="Q109" i="30"/>
  <c r="Q108" i="30"/>
  <c r="Q107" i="30"/>
  <c r="AB107" i="30" s="1"/>
  <c r="Q106" i="30"/>
  <c r="Q105" i="30"/>
  <c r="Q104" i="30"/>
  <c r="Q103" i="30"/>
  <c r="AB103" i="30" s="1"/>
  <c r="Q102" i="30"/>
  <c r="Q101" i="30"/>
  <c r="Q100" i="30"/>
  <c r="Q99" i="30"/>
  <c r="AB99" i="30" s="1"/>
  <c r="Q98" i="30"/>
  <c r="Q97" i="30"/>
  <c r="Q96" i="30"/>
  <c r="Q95" i="30"/>
  <c r="Q94" i="30"/>
  <c r="Q93" i="30"/>
  <c r="Q92" i="30"/>
  <c r="Q91" i="30"/>
  <c r="Q90" i="30"/>
  <c r="Q89" i="30"/>
  <c r="Q88" i="30"/>
  <c r="Q87" i="30"/>
  <c r="Q86" i="30"/>
  <c r="Q85" i="30"/>
  <c r="Q84" i="30"/>
  <c r="Q83" i="30"/>
  <c r="Q82" i="30"/>
  <c r="Q81" i="30"/>
  <c r="Q80" i="30"/>
  <c r="Q79" i="30"/>
  <c r="Q78" i="30"/>
  <c r="Q77" i="30"/>
  <c r="Q76" i="30"/>
  <c r="Q75" i="30"/>
  <c r="Q74" i="30"/>
  <c r="Q73" i="30"/>
  <c r="Q72" i="30"/>
  <c r="Q71" i="30"/>
  <c r="Q70" i="30"/>
  <c r="Q69" i="30"/>
  <c r="Q68" i="30"/>
  <c r="Q67" i="30"/>
  <c r="Q66" i="30"/>
  <c r="Q65" i="30"/>
  <c r="Q64" i="30"/>
  <c r="Q63" i="30"/>
  <c r="Q62" i="30"/>
  <c r="Q61" i="30"/>
  <c r="Q60" i="30"/>
  <c r="Q59" i="30"/>
  <c r="Q58" i="30"/>
  <c r="Q57" i="30"/>
  <c r="Q56" i="30"/>
  <c r="Q55" i="30"/>
  <c r="Q54" i="30"/>
  <c r="Q53" i="30"/>
  <c r="Q52" i="30"/>
  <c r="Q51" i="30"/>
  <c r="Q50" i="30"/>
  <c r="Q49" i="30"/>
  <c r="Q48" i="30"/>
  <c r="Q47" i="30"/>
  <c r="Q46" i="30"/>
  <c r="Q45" i="30"/>
  <c r="Q44" i="30"/>
  <c r="Q43" i="30"/>
  <c r="Q42" i="30"/>
  <c r="Q41" i="30"/>
  <c r="Q40" i="30"/>
  <c r="Q39" i="30"/>
  <c r="Q38" i="30"/>
  <c r="Q37" i="30"/>
  <c r="Q36" i="30"/>
  <c r="Q35" i="30"/>
  <c r="Q34" i="30"/>
  <c r="Q33" i="30"/>
  <c r="Q32" i="30"/>
  <c r="Q31" i="30"/>
  <c r="Q30" i="30"/>
  <c r="Q29" i="30"/>
  <c r="Q28" i="30"/>
  <c r="Q27" i="30"/>
  <c r="Q26" i="30"/>
  <c r="Q25" i="30"/>
  <c r="Q24" i="30"/>
  <c r="Q23" i="30"/>
  <c r="Q22" i="30"/>
  <c r="Q21" i="30"/>
  <c r="Q20" i="30"/>
  <c r="Q19" i="30"/>
  <c r="Q18" i="30"/>
  <c r="Q17" i="30"/>
  <c r="Q16" i="30"/>
  <c r="Q15" i="30"/>
  <c r="Q14" i="30"/>
  <c r="Q13" i="30"/>
  <c r="Q12" i="30"/>
  <c r="Q11" i="30"/>
  <c r="Q10" i="30"/>
  <c r="Q9" i="30"/>
  <c r="N242" i="30"/>
  <c r="N241" i="30"/>
  <c r="N240" i="30"/>
  <c r="N239" i="30"/>
  <c r="N238" i="30"/>
  <c r="N237" i="30"/>
  <c r="N236" i="30"/>
  <c r="N235" i="30"/>
  <c r="N234" i="30"/>
  <c r="N233" i="30"/>
  <c r="N232" i="30"/>
  <c r="N231" i="30"/>
  <c r="N230" i="30"/>
  <c r="N229" i="30"/>
  <c r="N228" i="30"/>
  <c r="N227" i="30"/>
  <c r="N226" i="30"/>
  <c r="N225" i="30"/>
  <c r="N224" i="30"/>
  <c r="N223" i="30"/>
  <c r="N222" i="30"/>
  <c r="N221" i="30"/>
  <c r="AA221" i="30" s="1"/>
  <c r="N220" i="30"/>
  <c r="N219" i="30"/>
  <c r="N218" i="30"/>
  <c r="N217" i="30"/>
  <c r="AA217" i="30" s="1"/>
  <c r="N216" i="30"/>
  <c r="N215" i="30"/>
  <c r="N214" i="30"/>
  <c r="N213" i="30"/>
  <c r="N212" i="30"/>
  <c r="N211" i="30"/>
  <c r="N210" i="30"/>
  <c r="N209" i="30"/>
  <c r="N208" i="30"/>
  <c r="N207" i="30"/>
  <c r="N206" i="30"/>
  <c r="N205" i="30"/>
  <c r="N204" i="30"/>
  <c r="N203" i="30"/>
  <c r="N202" i="30"/>
  <c r="N201" i="30"/>
  <c r="N200" i="30"/>
  <c r="N199" i="30"/>
  <c r="N198" i="30"/>
  <c r="N197" i="30"/>
  <c r="N196" i="30"/>
  <c r="N195" i="30"/>
  <c r="N194" i="30"/>
  <c r="N193" i="30"/>
  <c r="N192" i="30"/>
  <c r="N191" i="30"/>
  <c r="N190" i="30"/>
  <c r="N189" i="30"/>
  <c r="N188" i="30"/>
  <c r="N187" i="30"/>
  <c r="N186" i="30"/>
  <c r="N185" i="30"/>
  <c r="N184" i="30"/>
  <c r="N183" i="30"/>
  <c r="N182" i="30"/>
  <c r="N181" i="30"/>
  <c r="N180" i="30"/>
  <c r="N179" i="30"/>
  <c r="N178" i="30"/>
  <c r="N177" i="30"/>
  <c r="N176" i="30"/>
  <c r="N175" i="30"/>
  <c r="N174" i="30"/>
  <c r="N173" i="30"/>
  <c r="N172" i="30"/>
  <c r="N171" i="30"/>
  <c r="N170" i="30"/>
  <c r="N169" i="30"/>
  <c r="N168" i="30"/>
  <c r="N167" i="30"/>
  <c r="N166" i="30"/>
  <c r="N165" i="30"/>
  <c r="N164" i="30"/>
  <c r="N163" i="30"/>
  <c r="N162" i="30"/>
  <c r="N161" i="30"/>
  <c r="N160" i="30"/>
  <c r="N159" i="30"/>
  <c r="N158" i="30"/>
  <c r="N157" i="30"/>
  <c r="N156" i="30"/>
  <c r="N155" i="30"/>
  <c r="N154" i="30"/>
  <c r="N153" i="30"/>
  <c r="N152" i="30"/>
  <c r="N151" i="30"/>
  <c r="N150" i="30"/>
  <c r="N149" i="30"/>
  <c r="N148" i="30"/>
  <c r="N147" i="30"/>
  <c r="N146" i="30"/>
  <c r="N145" i="30"/>
  <c r="N144" i="30"/>
  <c r="N143" i="30"/>
  <c r="N142" i="30"/>
  <c r="N141" i="30"/>
  <c r="N140" i="30"/>
  <c r="N139" i="30"/>
  <c r="N138" i="30"/>
  <c r="N137" i="30"/>
  <c r="N136" i="30"/>
  <c r="N135" i="30"/>
  <c r="N134" i="30"/>
  <c r="N133" i="30"/>
  <c r="N132" i="30"/>
  <c r="N131" i="30"/>
  <c r="N130" i="30"/>
  <c r="N129" i="30"/>
  <c r="N128" i="30"/>
  <c r="N127" i="30"/>
  <c r="N126" i="30"/>
  <c r="N125" i="30"/>
  <c r="N124" i="30"/>
  <c r="N123" i="30"/>
  <c r="N122" i="30"/>
  <c r="N121" i="30"/>
  <c r="N120" i="30"/>
  <c r="N119" i="30"/>
  <c r="N118" i="30"/>
  <c r="N117" i="30"/>
  <c r="N116" i="30"/>
  <c r="N115" i="30"/>
  <c r="N114" i="30"/>
  <c r="N113" i="30"/>
  <c r="N112" i="30"/>
  <c r="N111" i="30"/>
  <c r="N110" i="30"/>
  <c r="N109" i="30"/>
  <c r="N108" i="30"/>
  <c r="N107" i="30"/>
  <c r="N106" i="30"/>
  <c r="N105" i="30"/>
  <c r="N104" i="30"/>
  <c r="N103" i="30"/>
  <c r="N102" i="30"/>
  <c r="N101" i="30"/>
  <c r="N100" i="30"/>
  <c r="N99" i="30"/>
  <c r="N98" i="30"/>
  <c r="N97" i="30"/>
  <c r="N96" i="30"/>
  <c r="N95" i="30"/>
  <c r="N94" i="30"/>
  <c r="N93" i="30"/>
  <c r="N92" i="30"/>
  <c r="N91" i="30"/>
  <c r="N90" i="30"/>
  <c r="N89" i="30"/>
  <c r="N88" i="30"/>
  <c r="N87" i="30"/>
  <c r="N86" i="30"/>
  <c r="N85" i="30"/>
  <c r="N84" i="30"/>
  <c r="N83" i="30"/>
  <c r="N82" i="30"/>
  <c r="N81" i="30"/>
  <c r="N80" i="30"/>
  <c r="N79" i="30"/>
  <c r="N78" i="30"/>
  <c r="N77" i="30"/>
  <c r="N76" i="30"/>
  <c r="N75" i="30"/>
  <c r="N74" i="30"/>
  <c r="N73" i="30"/>
  <c r="N72" i="30"/>
  <c r="N71" i="30"/>
  <c r="N70" i="30"/>
  <c r="N69" i="30"/>
  <c r="N68" i="30"/>
  <c r="N67" i="30"/>
  <c r="N66" i="30"/>
  <c r="N65" i="30"/>
  <c r="N64" i="30"/>
  <c r="N63" i="30"/>
  <c r="N62" i="30"/>
  <c r="N61" i="30"/>
  <c r="AA61" i="30" s="1"/>
  <c r="N60" i="30"/>
  <c r="N59" i="30"/>
  <c r="N58" i="30"/>
  <c r="N57" i="30"/>
  <c r="AA57" i="30" s="1"/>
  <c r="N56" i="30"/>
  <c r="N55" i="30"/>
  <c r="N54" i="30"/>
  <c r="N53" i="30"/>
  <c r="N52" i="30"/>
  <c r="N51" i="30"/>
  <c r="N50" i="30"/>
  <c r="AA50" i="30" s="1"/>
  <c r="N49" i="30"/>
  <c r="N48" i="30"/>
  <c r="N47" i="30"/>
  <c r="N46" i="30"/>
  <c r="AA46" i="30" s="1"/>
  <c r="N45" i="30"/>
  <c r="N44" i="30"/>
  <c r="N43" i="30"/>
  <c r="N42" i="30"/>
  <c r="N41" i="30"/>
  <c r="N40" i="30"/>
  <c r="N39" i="30"/>
  <c r="N38" i="30"/>
  <c r="N37" i="30"/>
  <c r="N36" i="30"/>
  <c r="N35" i="30"/>
  <c r="N34" i="30"/>
  <c r="N33" i="30"/>
  <c r="N32" i="30"/>
  <c r="N31" i="30"/>
  <c r="N30" i="30"/>
  <c r="N29" i="30"/>
  <c r="N28" i="30"/>
  <c r="N27" i="30"/>
  <c r="N26" i="30"/>
  <c r="N25" i="30"/>
  <c r="N24" i="30"/>
  <c r="N23" i="30"/>
  <c r="N22" i="30"/>
  <c r="N21" i="30"/>
  <c r="N20" i="30"/>
  <c r="N19" i="30"/>
  <c r="N18" i="30"/>
  <c r="N17" i="30"/>
  <c r="N16" i="30"/>
  <c r="N15" i="30"/>
  <c r="N14" i="30"/>
  <c r="N13" i="30"/>
  <c r="N12" i="30"/>
  <c r="N11" i="30"/>
  <c r="N10" i="30"/>
  <c r="N9" i="30"/>
  <c r="K242" i="30"/>
  <c r="K241" i="30"/>
  <c r="K240" i="30"/>
  <c r="K239" i="30"/>
  <c r="K238" i="30"/>
  <c r="K237" i="30"/>
  <c r="K236" i="30"/>
  <c r="K235" i="30"/>
  <c r="K234" i="30"/>
  <c r="K233" i="30"/>
  <c r="K232" i="30"/>
  <c r="K231" i="30"/>
  <c r="K230" i="30"/>
  <c r="K229" i="30"/>
  <c r="K228" i="30"/>
  <c r="K227" i="30"/>
  <c r="K226" i="30"/>
  <c r="K225" i="30"/>
  <c r="K224" i="30"/>
  <c r="Z224" i="30" s="1"/>
  <c r="K223" i="30"/>
  <c r="Z223" i="30" s="1"/>
  <c r="K222" i="30"/>
  <c r="K221" i="30"/>
  <c r="K220" i="30"/>
  <c r="Z220" i="30" s="1"/>
  <c r="K219" i="30"/>
  <c r="Z219" i="30" s="1"/>
  <c r="K218" i="30"/>
  <c r="K217" i="30"/>
  <c r="K216" i="30"/>
  <c r="K215" i="30"/>
  <c r="K214" i="30"/>
  <c r="K213" i="30"/>
  <c r="K212" i="30"/>
  <c r="K211" i="30"/>
  <c r="K210" i="30"/>
  <c r="K209" i="30"/>
  <c r="K208" i="30"/>
  <c r="K207" i="30"/>
  <c r="K206" i="30"/>
  <c r="K205" i="30"/>
  <c r="K204" i="30"/>
  <c r="K203" i="30"/>
  <c r="K202" i="30"/>
  <c r="K201" i="30"/>
  <c r="K200" i="30"/>
  <c r="K199" i="30"/>
  <c r="K198" i="30"/>
  <c r="K197" i="30"/>
  <c r="K196" i="30"/>
  <c r="K195" i="30"/>
  <c r="K194" i="30"/>
  <c r="K193" i="30"/>
  <c r="K192" i="30"/>
  <c r="K191" i="30"/>
  <c r="K190" i="30"/>
  <c r="K189" i="30"/>
  <c r="K188" i="30"/>
  <c r="K187" i="30"/>
  <c r="K186" i="30"/>
  <c r="K185" i="30"/>
  <c r="K184" i="30"/>
  <c r="K183" i="30"/>
  <c r="K182" i="30"/>
  <c r="K181" i="30"/>
  <c r="K180" i="30"/>
  <c r="K179" i="30"/>
  <c r="K178" i="30"/>
  <c r="K177" i="30"/>
  <c r="K176" i="30"/>
  <c r="K175" i="30"/>
  <c r="K174" i="30"/>
  <c r="K173" i="30"/>
  <c r="K172" i="30"/>
  <c r="K171" i="30"/>
  <c r="K170" i="30"/>
  <c r="K169" i="30"/>
  <c r="K168" i="30"/>
  <c r="K167" i="30"/>
  <c r="K166" i="30"/>
  <c r="K165" i="30"/>
  <c r="K164" i="30"/>
  <c r="K163" i="30"/>
  <c r="K162" i="30"/>
  <c r="K161" i="30"/>
  <c r="K160" i="30"/>
  <c r="K159" i="30"/>
  <c r="K158" i="30"/>
  <c r="K157" i="30"/>
  <c r="K156" i="30"/>
  <c r="K155" i="30"/>
  <c r="K154" i="30"/>
  <c r="K153" i="30"/>
  <c r="K152" i="30"/>
  <c r="K151" i="30"/>
  <c r="K150" i="30"/>
  <c r="K149" i="30"/>
  <c r="K148" i="30"/>
  <c r="K147" i="30"/>
  <c r="K146" i="30"/>
  <c r="K145" i="30"/>
  <c r="K144" i="30"/>
  <c r="K143" i="30"/>
  <c r="K142" i="30"/>
  <c r="K141" i="30"/>
  <c r="K140" i="30"/>
  <c r="K139" i="30"/>
  <c r="K138" i="30"/>
  <c r="K137" i="30"/>
  <c r="K136" i="30"/>
  <c r="K135" i="30"/>
  <c r="K134" i="30"/>
  <c r="K133" i="30"/>
  <c r="K132" i="30"/>
  <c r="K131" i="30"/>
  <c r="K130" i="30"/>
  <c r="K129" i="30"/>
  <c r="K128" i="30"/>
  <c r="K127" i="30"/>
  <c r="K126" i="30"/>
  <c r="K125" i="30"/>
  <c r="K124" i="30"/>
  <c r="K123" i="30"/>
  <c r="K122" i="30"/>
  <c r="K121" i="30"/>
  <c r="K120" i="30"/>
  <c r="K119" i="30"/>
  <c r="K118" i="30"/>
  <c r="K117" i="30"/>
  <c r="K116" i="30"/>
  <c r="K115" i="30"/>
  <c r="K114" i="30"/>
  <c r="K113" i="30"/>
  <c r="K112" i="30"/>
  <c r="K111" i="30"/>
  <c r="K110" i="30"/>
  <c r="K109" i="30"/>
  <c r="K108" i="30"/>
  <c r="K107" i="30"/>
  <c r="Z107" i="30" s="1"/>
  <c r="K106" i="30"/>
  <c r="K105" i="30"/>
  <c r="K104" i="30"/>
  <c r="K103" i="30"/>
  <c r="Z103" i="30" s="1"/>
  <c r="K102" i="30"/>
  <c r="K101" i="30"/>
  <c r="K100" i="30"/>
  <c r="K99" i="30"/>
  <c r="Z99" i="30" s="1"/>
  <c r="K98" i="30"/>
  <c r="K97" i="30"/>
  <c r="K96" i="30"/>
  <c r="K95" i="30"/>
  <c r="K94" i="30"/>
  <c r="K93" i="30"/>
  <c r="K92" i="30"/>
  <c r="K91" i="30"/>
  <c r="K90" i="30"/>
  <c r="K89" i="30"/>
  <c r="K88" i="30"/>
  <c r="K87" i="30"/>
  <c r="K86" i="30"/>
  <c r="K85" i="30"/>
  <c r="K84" i="30"/>
  <c r="K83" i="30"/>
  <c r="K82" i="30"/>
  <c r="K81" i="30"/>
  <c r="K80" i="30"/>
  <c r="K79" i="30"/>
  <c r="K78" i="30"/>
  <c r="K77" i="30"/>
  <c r="K76" i="30"/>
  <c r="K75" i="30"/>
  <c r="K74" i="30"/>
  <c r="K73" i="30"/>
  <c r="K72" i="30"/>
  <c r="K71" i="30"/>
  <c r="K70" i="30"/>
  <c r="K69" i="30"/>
  <c r="K68" i="30"/>
  <c r="K67" i="30"/>
  <c r="K66" i="30"/>
  <c r="K65" i="30"/>
  <c r="K64" i="30"/>
  <c r="K63" i="30"/>
  <c r="K62" i="30"/>
  <c r="K61" i="30"/>
  <c r="K60" i="30"/>
  <c r="K59" i="30"/>
  <c r="Z59" i="30" s="1"/>
  <c r="K58" i="30"/>
  <c r="K57" i="30"/>
  <c r="K56" i="30"/>
  <c r="K55" i="30"/>
  <c r="Z55" i="30" s="1"/>
  <c r="K54" i="30"/>
  <c r="K53" i="30"/>
  <c r="K52" i="30"/>
  <c r="K51" i="30"/>
  <c r="K50" i="30"/>
  <c r="K49" i="30"/>
  <c r="K48" i="30"/>
  <c r="Z48" i="30" s="1"/>
  <c r="K47" i="30"/>
  <c r="K46" i="30"/>
  <c r="K45" i="30"/>
  <c r="K44" i="30"/>
  <c r="K43" i="30"/>
  <c r="K42" i="30"/>
  <c r="K41" i="30"/>
  <c r="K40" i="30"/>
  <c r="K39" i="30"/>
  <c r="K38" i="30"/>
  <c r="K37" i="30"/>
  <c r="K36" i="30"/>
  <c r="K35" i="30"/>
  <c r="K34" i="30"/>
  <c r="K33" i="30"/>
  <c r="K32" i="30"/>
  <c r="K31" i="30"/>
  <c r="K30" i="30"/>
  <c r="K29" i="30"/>
  <c r="K28" i="30"/>
  <c r="K27" i="30"/>
  <c r="K26" i="30"/>
  <c r="K25" i="30"/>
  <c r="K24" i="30"/>
  <c r="K23" i="30"/>
  <c r="K22" i="30"/>
  <c r="K21" i="30"/>
  <c r="K20" i="30"/>
  <c r="K17" i="30"/>
  <c r="K16" i="30"/>
  <c r="K15" i="30"/>
  <c r="K14" i="30"/>
  <c r="K13" i="30"/>
  <c r="K12" i="30"/>
  <c r="K11" i="30"/>
  <c r="K10" i="30"/>
  <c r="K9" i="30"/>
  <c r="H242" i="30"/>
  <c r="H241" i="30"/>
  <c r="H240" i="30"/>
  <c r="H239" i="30"/>
  <c r="H238" i="30"/>
  <c r="H237" i="30"/>
  <c r="H236" i="30"/>
  <c r="H235" i="30"/>
  <c r="H234" i="30"/>
  <c r="H233" i="30"/>
  <c r="H232" i="30"/>
  <c r="H231" i="30"/>
  <c r="H230" i="30"/>
  <c r="H229" i="30"/>
  <c r="H228" i="30"/>
  <c r="H227" i="30"/>
  <c r="H226" i="30"/>
  <c r="H225" i="30"/>
  <c r="H224" i="30"/>
  <c r="H223" i="30"/>
  <c r="H222" i="30"/>
  <c r="H221" i="30"/>
  <c r="H220" i="30"/>
  <c r="H219" i="30"/>
  <c r="H218" i="30"/>
  <c r="H217" i="30"/>
  <c r="H216" i="30"/>
  <c r="H215" i="30"/>
  <c r="H214" i="30"/>
  <c r="H213" i="30"/>
  <c r="H212" i="30"/>
  <c r="H211" i="30"/>
  <c r="H210" i="30"/>
  <c r="H209" i="30"/>
  <c r="H208" i="30"/>
  <c r="H207" i="30"/>
  <c r="H206" i="30"/>
  <c r="H205" i="30"/>
  <c r="H204" i="30"/>
  <c r="H203" i="30"/>
  <c r="H202" i="30"/>
  <c r="H201" i="30"/>
  <c r="H200" i="30"/>
  <c r="H199" i="30"/>
  <c r="H198" i="30"/>
  <c r="H197" i="30"/>
  <c r="H196" i="30"/>
  <c r="H195" i="30"/>
  <c r="H194" i="30"/>
  <c r="H193" i="30"/>
  <c r="H192" i="30"/>
  <c r="H191" i="30"/>
  <c r="H190" i="30"/>
  <c r="H189" i="30"/>
  <c r="H188" i="30"/>
  <c r="H187" i="30"/>
  <c r="H186" i="30"/>
  <c r="H185" i="30"/>
  <c r="H184" i="30"/>
  <c r="H183" i="30"/>
  <c r="H182" i="30"/>
  <c r="H181" i="30"/>
  <c r="H180" i="30"/>
  <c r="H179" i="30"/>
  <c r="H178" i="30"/>
  <c r="H177" i="30"/>
  <c r="H176" i="30"/>
  <c r="H175" i="30"/>
  <c r="H174" i="30"/>
  <c r="H173" i="30"/>
  <c r="H172" i="30"/>
  <c r="H171" i="30"/>
  <c r="H170" i="30"/>
  <c r="H169" i="30"/>
  <c r="H168" i="30"/>
  <c r="H167" i="30"/>
  <c r="H166" i="30"/>
  <c r="H165" i="30"/>
  <c r="H164" i="30"/>
  <c r="H163" i="30"/>
  <c r="H162" i="30"/>
  <c r="H161" i="30"/>
  <c r="H160" i="30"/>
  <c r="H159" i="30"/>
  <c r="H158" i="30"/>
  <c r="H157" i="30"/>
  <c r="H156" i="30"/>
  <c r="H155" i="30"/>
  <c r="H154" i="30"/>
  <c r="H153" i="30"/>
  <c r="H152" i="30"/>
  <c r="H151" i="30"/>
  <c r="H150" i="30"/>
  <c r="H149" i="30"/>
  <c r="H148" i="30"/>
  <c r="H147" i="30"/>
  <c r="H146" i="30"/>
  <c r="H145" i="30"/>
  <c r="H144" i="30"/>
  <c r="H143" i="30"/>
  <c r="H142" i="30"/>
  <c r="H141" i="30"/>
  <c r="H140" i="30"/>
  <c r="H139" i="30"/>
  <c r="H138" i="30"/>
  <c r="H137" i="30"/>
  <c r="H136" i="30"/>
  <c r="H135" i="30"/>
  <c r="H134" i="30"/>
  <c r="H133" i="30"/>
  <c r="H132" i="30"/>
  <c r="H131" i="30"/>
  <c r="H130" i="30"/>
  <c r="H129" i="30"/>
  <c r="H128" i="30"/>
  <c r="H127" i="30"/>
  <c r="H126" i="30"/>
  <c r="H125" i="30"/>
  <c r="H124" i="30"/>
  <c r="H123" i="30"/>
  <c r="H122" i="30"/>
  <c r="H121" i="30"/>
  <c r="H120" i="30"/>
  <c r="H119" i="30"/>
  <c r="H118" i="30"/>
  <c r="H117" i="30"/>
  <c r="H116" i="30"/>
  <c r="H115" i="30"/>
  <c r="H114" i="30"/>
  <c r="H113" i="30"/>
  <c r="H112" i="30"/>
  <c r="H111" i="30"/>
  <c r="H110" i="30"/>
  <c r="H109" i="30"/>
  <c r="H108" i="30"/>
  <c r="H107" i="30"/>
  <c r="H106" i="30"/>
  <c r="H105" i="30"/>
  <c r="Y105" i="30" s="1"/>
  <c r="H104" i="30"/>
  <c r="H103" i="30"/>
  <c r="H102" i="30"/>
  <c r="H101" i="30"/>
  <c r="Y101" i="30" s="1"/>
  <c r="H100" i="30"/>
  <c r="H99" i="30"/>
  <c r="H98" i="30"/>
  <c r="H97" i="30"/>
  <c r="H96" i="30"/>
  <c r="H95" i="30"/>
  <c r="H94" i="30"/>
  <c r="H93" i="30"/>
  <c r="H92" i="30"/>
  <c r="H91" i="30"/>
  <c r="H90" i="30"/>
  <c r="H89" i="30"/>
  <c r="H88" i="30"/>
  <c r="H87" i="30"/>
  <c r="H86" i="30"/>
  <c r="H85" i="30"/>
  <c r="H84" i="30"/>
  <c r="H83" i="30"/>
  <c r="H82" i="30"/>
  <c r="H81" i="30"/>
  <c r="H80" i="30"/>
  <c r="H79" i="30"/>
  <c r="H78" i="30"/>
  <c r="H77" i="30"/>
  <c r="H76" i="30"/>
  <c r="H75" i="30"/>
  <c r="H74" i="30"/>
  <c r="H73" i="30"/>
  <c r="H72" i="30"/>
  <c r="H71" i="30"/>
  <c r="H70" i="30"/>
  <c r="H69" i="30"/>
  <c r="H68" i="30"/>
  <c r="H67" i="30"/>
  <c r="H66" i="30"/>
  <c r="H65" i="30"/>
  <c r="H64" i="30"/>
  <c r="H63" i="30"/>
  <c r="H62" i="30"/>
  <c r="H61" i="30"/>
  <c r="H60" i="30"/>
  <c r="H59" i="30"/>
  <c r="H58" i="30"/>
  <c r="H57" i="30"/>
  <c r="H56" i="30"/>
  <c r="H55" i="30"/>
  <c r="H54" i="30"/>
  <c r="H53" i="30"/>
  <c r="H52" i="30"/>
  <c r="H51" i="30"/>
  <c r="H50" i="30"/>
  <c r="H49" i="30"/>
  <c r="H48" i="30"/>
  <c r="H47" i="30"/>
  <c r="H46" i="30"/>
  <c r="H45" i="30"/>
  <c r="H44" i="30"/>
  <c r="H43" i="30"/>
  <c r="H42" i="30"/>
  <c r="H41" i="30"/>
  <c r="H40" i="30"/>
  <c r="H39" i="30"/>
  <c r="H38" i="30"/>
  <c r="H37" i="30"/>
  <c r="H36" i="30"/>
  <c r="H35" i="30"/>
  <c r="H34" i="30"/>
  <c r="H33" i="30"/>
  <c r="H32" i="30"/>
  <c r="H31" i="30"/>
  <c r="H30" i="30"/>
  <c r="H29" i="30"/>
  <c r="H28" i="30"/>
  <c r="H27" i="30"/>
  <c r="H26" i="30"/>
  <c r="H25" i="30"/>
  <c r="H24" i="30"/>
  <c r="H23" i="30"/>
  <c r="H22" i="30"/>
  <c r="H21" i="30"/>
  <c r="H20" i="30"/>
  <c r="H19" i="30"/>
  <c r="H18" i="30"/>
  <c r="H17" i="30"/>
  <c r="H16" i="30"/>
  <c r="H15" i="30"/>
  <c r="H14" i="30"/>
  <c r="H13" i="30"/>
  <c r="H12" i="30"/>
  <c r="H11" i="30"/>
  <c r="H10" i="30"/>
  <c r="H9" i="30"/>
  <c r="E233" i="30"/>
  <c r="E232" i="30"/>
  <c r="E231" i="30"/>
  <c r="E230" i="30"/>
  <c r="E229" i="30"/>
  <c r="E228" i="30"/>
  <c r="E227" i="30"/>
  <c r="E226" i="30"/>
  <c r="E225" i="30"/>
  <c r="E224" i="30"/>
  <c r="E223" i="30"/>
  <c r="E222" i="30"/>
  <c r="E221" i="30"/>
  <c r="E220" i="30"/>
  <c r="E219" i="30"/>
  <c r="E218" i="30"/>
  <c r="E217" i="30"/>
  <c r="E216" i="30"/>
  <c r="E215" i="30"/>
  <c r="E214" i="30"/>
  <c r="E213" i="30"/>
  <c r="E212" i="30"/>
  <c r="E211" i="30"/>
  <c r="E210" i="30"/>
  <c r="E209" i="30"/>
  <c r="E208" i="30"/>
  <c r="E207" i="30"/>
  <c r="E206" i="30"/>
  <c r="E205" i="30"/>
  <c r="E204" i="30"/>
  <c r="E203" i="30"/>
  <c r="E202" i="30"/>
  <c r="E201" i="30"/>
  <c r="E200" i="30"/>
  <c r="E199" i="30"/>
  <c r="E198" i="30"/>
  <c r="E197" i="30"/>
  <c r="E196" i="30"/>
  <c r="E195" i="30"/>
  <c r="E194" i="30"/>
  <c r="E193" i="30"/>
  <c r="E192" i="30"/>
  <c r="E191" i="30"/>
  <c r="E190" i="30"/>
  <c r="E189" i="30"/>
  <c r="E188" i="30"/>
  <c r="E187" i="30"/>
  <c r="E186" i="30"/>
  <c r="E185" i="30"/>
  <c r="E184" i="30"/>
  <c r="E183" i="30"/>
  <c r="E182" i="30"/>
  <c r="E181" i="30"/>
  <c r="E180" i="30"/>
  <c r="E179" i="30"/>
  <c r="E178" i="30"/>
  <c r="E177" i="30"/>
  <c r="E176" i="30"/>
  <c r="E175" i="30"/>
  <c r="E174" i="30"/>
  <c r="E173" i="30"/>
  <c r="E172" i="30"/>
  <c r="E171" i="30"/>
  <c r="E170" i="30"/>
  <c r="E169" i="30"/>
  <c r="E168" i="30"/>
  <c r="E167" i="30"/>
  <c r="E166" i="30"/>
  <c r="E165" i="30"/>
  <c r="E164" i="30"/>
  <c r="E163" i="30"/>
  <c r="E162" i="30"/>
  <c r="E161" i="30"/>
  <c r="E160" i="30"/>
  <c r="E159" i="30"/>
  <c r="E158" i="30"/>
  <c r="E157" i="30"/>
  <c r="E156" i="30"/>
  <c r="E155" i="30"/>
  <c r="E154" i="30"/>
  <c r="E153" i="30"/>
  <c r="E152" i="30"/>
  <c r="E151" i="30"/>
  <c r="E150" i="30"/>
  <c r="E149" i="30"/>
  <c r="E148" i="30"/>
  <c r="E147" i="30"/>
  <c r="E146" i="30"/>
  <c r="E145" i="30"/>
  <c r="E144" i="30"/>
  <c r="E143" i="30"/>
  <c r="E142" i="30"/>
  <c r="E141" i="30"/>
  <c r="E140" i="30"/>
  <c r="E139" i="30"/>
  <c r="E138" i="30"/>
  <c r="E137" i="30"/>
  <c r="E136" i="30"/>
  <c r="E135" i="30"/>
  <c r="E134" i="30"/>
  <c r="E133" i="30"/>
  <c r="E132" i="30"/>
  <c r="E131" i="30"/>
  <c r="E130" i="30"/>
  <c r="E129" i="30"/>
  <c r="E128" i="30"/>
  <c r="E127" i="30"/>
  <c r="E126" i="30"/>
  <c r="E125" i="30"/>
  <c r="E124" i="30"/>
  <c r="E123" i="30"/>
  <c r="E122" i="30"/>
  <c r="E121" i="30"/>
  <c r="E120" i="30"/>
  <c r="E119" i="30"/>
  <c r="E118" i="30"/>
  <c r="E117" i="30"/>
  <c r="E116" i="30"/>
  <c r="E115" i="30"/>
  <c r="E114" i="30"/>
  <c r="E113" i="30"/>
  <c r="E112" i="30"/>
  <c r="E111" i="30"/>
  <c r="E110" i="30"/>
  <c r="E109" i="30"/>
  <c r="E108" i="30"/>
  <c r="E107" i="30"/>
  <c r="X107" i="30" s="1"/>
  <c r="E106" i="30"/>
  <c r="E105" i="30"/>
  <c r="E104" i="30"/>
  <c r="E103" i="30"/>
  <c r="X103" i="30" s="1"/>
  <c r="E102" i="30"/>
  <c r="E101" i="30"/>
  <c r="E100" i="30"/>
  <c r="E99" i="30"/>
  <c r="X99" i="30" s="1"/>
  <c r="E98" i="30"/>
  <c r="E97" i="30"/>
  <c r="E96" i="30"/>
  <c r="E95" i="30"/>
  <c r="E94" i="30"/>
  <c r="E93" i="30"/>
  <c r="E92" i="30"/>
  <c r="E91" i="30"/>
  <c r="E90" i="30"/>
  <c r="E89" i="30"/>
  <c r="E88" i="30"/>
  <c r="E87" i="30"/>
  <c r="E86" i="30"/>
  <c r="E85" i="30"/>
  <c r="E84" i="30"/>
  <c r="E83" i="30"/>
  <c r="E82" i="30"/>
  <c r="E81" i="30"/>
  <c r="E80" i="30"/>
  <c r="E79" i="30"/>
  <c r="E78" i="30"/>
  <c r="E77" i="30"/>
  <c r="E76" i="30"/>
  <c r="E75" i="30"/>
  <c r="E74" i="30"/>
  <c r="E73" i="30"/>
  <c r="E72" i="30"/>
  <c r="E71" i="30"/>
  <c r="E70" i="30"/>
  <c r="E69" i="30"/>
  <c r="E68" i="30"/>
  <c r="E67" i="30"/>
  <c r="E66" i="30"/>
  <c r="E65" i="30"/>
  <c r="E64" i="30"/>
  <c r="E63" i="30"/>
  <c r="E62" i="30"/>
  <c r="E61" i="30"/>
  <c r="E60" i="30"/>
  <c r="E59" i="30"/>
  <c r="E58" i="30"/>
  <c r="E57" i="30"/>
  <c r="E56" i="30"/>
  <c r="E55" i="30"/>
  <c r="E54" i="30"/>
  <c r="E53" i="30"/>
  <c r="E52" i="30"/>
  <c r="E51" i="30"/>
  <c r="E50" i="30"/>
  <c r="E49" i="30"/>
  <c r="E48" i="30"/>
  <c r="E47" i="30"/>
  <c r="E46" i="30"/>
  <c r="E45" i="30"/>
  <c r="E44" i="30"/>
  <c r="E43" i="30"/>
  <c r="E42" i="30"/>
  <c r="E41" i="30"/>
  <c r="E40" i="30"/>
  <c r="E39" i="30"/>
  <c r="E38" i="30"/>
  <c r="E37" i="30"/>
  <c r="E36" i="30"/>
  <c r="E35" i="30"/>
  <c r="E34" i="30"/>
  <c r="E33" i="30"/>
  <c r="E32" i="30"/>
  <c r="E31" i="30"/>
  <c r="E30" i="30"/>
  <c r="E29" i="30"/>
  <c r="E28" i="30"/>
  <c r="E27" i="30"/>
  <c r="E26" i="30"/>
  <c r="E24" i="30"/>
  <c r="E23" i="30"/>
  <c r="E22" i="30"/>
  <c r="E21" i="30"/>
  <c r="E20" i="30"/>
  <c r="E19" i="30"/>
  <c r="E18" i="30"/>
  <c r="E17" i="30"/>
  <c r="E16" i="30"/>
  <c r="E15" i="30"/>
  <c r="E14" i="30"/>
  <c r="E13" i="30"/>
  <c r="E12" i="30"/>
  <c r="E11" i="30"/>
  <c r="E9" i="30"/>
  <c r="Q233" i="29"/>
  <c r="Q232" i="29"/>
  <c r="Q231" i="29"/>
  <c r="Q230" i="29"/>
  <c r="Q229" i="29"/>
  <c r="Q228" i="29"/>
  <c r="Q227" i="29"/>
  <c r="Q226" i="29"/>
  <c r="Q225" i="29"/>
  <c r="Q224" i="29"/>
  <c r="Q223" i="29"/>
  <c r="Q222" i="29"/>
  <c r="Q221" i="29"/>
  <c r="Q220" i="29"/>
  <c r="Q219" i="29"/>
  <c r="Q218" i="29"/>
  <c r="Q217" i="29"/>
  <c r="Q216" i="29"/>
  <c r="Q215" i="29"/>
  <c r="Q214" i="29"/>
  <c r="Q213" i="29"/>
  <c r="Q212" i="29"/>
  <c r="Q211" i="29"/>
  <c r="Q210" i="29"/>
  <c r="Q209" i="29"/>
  <c r="Q208" i="29"/>
  <c r="Q207" i="29"/>
  <c r="Q206" i="29"/>
  <c r="Q205" i="29"/>
  <c r="Q204" i="29"/>
  <c r="Q203" i="29"/>
  <c r="Q202" i="29"/>
  <c r="Q201" i="29"/>
  <c r="Q200" i="29"/>
  <c r="Q199" i="29"/>
  <c r="Q198" i="29"/>
  <c r="Q197" i="29"/>
  <c r="Q196" i="29"/>
  <c r="Q195" i="29"/>
  <c r="Q194" i="29"/>
  <c r="Q193" i="29"/>
  <c r="Q192" i="29"/>
  <c r="Q191" i="29"/>
  <c r="Q190" i="29"/>
  <c r="Q189" i="29"/>
  <c r="Q188" i="29"/>
  <c r="Q187" i="29"/>
  <c r="Q186" i="29"/>
  <c r="Q185" i="29"/>
  <c r="Q184" i="29"/>
  <c r="Q183" i="29"/>
  <c r="Q182" i="29"/>
  <c r="Q181" i="29"/>
  <c r="Q180" i="29"/>
  <c r="Q179" i="29"/>
  <c r="Q178" i="29"/>
  <c r="Q177" i="29"/>
  <c r="Q176" i="29"/>
  <c r="Q175" i="29"/>
  <c r="Q174" i="29"/>
  <c r="Q173" i="29"/>
  <c r="Q172" i="29"/>
  <c r="Q171" i="29"/>
  <c r="Q170" i="29"/>
  <c r="Q169" i="29"/>
  <c r="Q168" i="29"/>
  <c r="Q167" i="29"/>
  <c r="AB167" i="29" s="1"/>
  <c r="Q166" i="29"/>
  <c r="Q165" i="29"/>
  <c r="Q164" i="29"/>
  <c r="Q163" i="29"/>
  <c r="AB163" i="29" s="1"/>
  <c r="Q162" i="29"/>
  <c r="Q161" i="29"/>
  <c r="Q160" i="29"/>
  <c r="Q159" i="29"/>
  <c r="Q158" i="29"/>
  <c r="Q157" i="29"/>
  <c r="Q156" i="29"/>
  <c r="Q155" i="29"/>
  <c r="Q154" i="29"/>
  <c r="Q153" i="29"/>
  <c r="Q152" i="29"/>
  <c r="Q151" i="29"/>
  <c r="Q150" i="29"/>
  <c r="Q149" i="29"/>
  <c r="Q148" i="29"/>
  <c r="Q147" i="29"/>
  <c r="Q146" i="29"/>
  <c r="Q145" i="29"/>
  <c r="Q144" i="29"/>
  <c r="Q143" i="29"/>
  <c r="Q142" i="29"/>
  <c r="Q141" i="29"/>
  <c r="Q140" i="29"/>
  <c r="Q139" i="29"/>
  <c r="Q138" i="29"/>
  <c r="Q137" i="29"/>
  <c r="Q136" i="29"/>
  <c r="Q135" i="29"/>
  <c r="Q134" i="29"/>
  <c r="Q133" i="29"/>
  <c r="Q132" i="29"/>
  <c r="Q131" i="29"/>
  <c r="Q130" i="29"/>
  <c r="Q129" i="29"/>
  <c r="Q128" i="29"/>
  <c r="Q127" i="29"/>
  <c r="Q126" i="29"/>
  <c r="Q125" i="29"/>
  <c r="Q124" i="29"/>
  <c r="Q123" i="29"/>
  <c r="Q122" i="29"/>
  <c r="Q121" i="29"/>
  <c r="Q120" i="29"/>
  <c r="Q119" i="29"/>
  <c r="Q118" i="29"/>
  <c r="Q117" i="29"/>
  <c r="Q116" i="29"/>
  <c r="Q115" i="29"/>
  <c r="Q114" i="29"/>
  <c r="Q113" i="29"/>
  <c r="Q112" i="29"/>
  <c r="Q111" i="29"/>
  <c r="Q110" i="29"/>
  <c r="Q109" i="29"/>
  <c r="Q108" i="29"/>
  <c r="Q107" i="29"/>
  <c r="Q106" i="29"/>
  <c r="Q105" i="29"/>
  <c r="Q104" i="29"/>
  <c r="Q103" i="29"/>
  <c r="Q102" i="29"/>
  <c r="Q101" i="29"/>
  <c r="Q100" i="29"/>
  <c r="Q99" i="29"/>
  <c r="Q98" i="29"/>
  <c r="Q97" i="29"/>
  <c r="Q96" i="29"/>
  <c r="Q95" i="29"/>
  <c r="Q94" i="29"/>
  <c r="Q93" i="29"/>
  <c r="Q92" i="29"/>
  <c r="Q91" i="29"/>
  <c r="Q90" i="29"/>
  <c r="Q89" i="29"/>
  <c r="Q88" i="29"/>
  <c r="Q87" i="29"/>
  <c r="Q86" i="29"/>
  <c r="Q85" i="29"/>
  <c r="Q84" i="29"/>
  <c r="Q83" i="29"/>
  <c r="Q82" i="29"/>
  <c r="Q81" i="29"/>
  <c r="Q80" i="29"/>
  <c r="Q79" i="29"/>
  <c r="Q78" i="29"/>
  <c r="Q77" i="29"/>
  <c r="Q76" i="29"/>
  <c r="Q75" i="29"/>
  <c r="Q74" i="29"/>
  <c r="Q73" i="29"/>
  <c r="Q72" i="29"/>
  <c r="Q71" i="29"/>
  <c r="Q70" i="29"/>
  <c r="Q69" i="29"/>
  <c r="Q68" i="29"/>
  <c r="Q67" i="29"/>
  <c r="Q66" i="29"/>
  <c r="Q65" i="29"/>
  <c r="Q64" i="29"/>
  <c r="Q63" i="29"/>
  <c r="Q62" i="29"/>
  <c r="Q61" i="29"/>
  <c r="Q60" i="29"/>
  <c r="Q59" i="29"/>
  <c r="Q58" i="29"/>
  <c r="Q57" i="29"/>
  <c r="Q56" i="29"/>
  <c r="Q55" i="29"/>
  <c r="Q54" i="29"/>
  <c r="Q53" i="29"/>
  <c r="Q52" i="29"/>
  <c r="Q51" i="29"/>
  <c r="Q50" i="29"/>
  <c r="Q49" i="29"/>
  <c r="Q48" i="29"/>
  <c r="Q47" i="29"/>
  <c r="Q46" i="29"/>
  <c r="Q45" i="29"/>
  <c r="Q44" i="29"/>
  <c r="Q43" i="29"/>
  <c r="Q42" i="29"/>
  <c r="Q41" i="29"/>
  <c r="Q40" i="29"/>
  <c r="Q39" i="29"/>
  <c r="Q38" i="29"/>
  <c r="Q37" i="29"/>
  <c r="Q36" i="29"/>
  <c r="Q35" i="29"/>
  <c r="Q34" i="29"/>
  <c r="Q33" i="29"/>
  <c r="Q32" i="29"/>
  <c r="Q31" i="29"/>
  <c r="Q30" i="29"/>
  <c r="Q29" i="29"/>
  <c r="Q28" i="29"/>
  <c r="Q27" i="29"/>
  <c r="Q26" i="29"/>
  <c r="Q25" i="29"/>
  <c r="Q24" i="29"/>
  <c r="Q23" i="29"/>
  <c r="Q22" i="29"/>
  <c r="Q21" i="29"/>
  <c r="Q20" i="29"/>
  <c r="Q19" i="29"/>
  <c r="Q18" i="29"/>
  <c r="Q17" i="29"/>
  <c r="Q16" i="29"/>
  <c r="Q15" i="29"/>
  <c r="Q14" i="29"/>
  <c r="Q13" i="29"/>
  <c r="Q12" i="29"/>
  <c r="Q11" i="29"/>
  <c r="Q10" i="29"/>
  <c r="Q9" i="29"/>
  <c r="N233" i="29"/>
  <c r="N232" i="29"/>
  <c r="N231" i="29"/>
  <c r="N230" i="29"/>
  <c r="N229" i="29"/>
  <c r="N228" i="29"/>
  <c r="N227" i="29"/>
  <c r="N226" i="29"/>
  <c r="N225" i="29"/>
  <c r="N224" i="29"/>
  <c r="N223" i="29"/>
  <c r="N222" i="29"/>
  <c r="N221" i="29"/>
  <c r="N220" i="29"/>
  <c r="N219" i="29"/>
  <c r="N218" i="29"/>
  <c r="N217" i="29"/>
  <c r="N216" i="29"/>
  <c r="N215" i="29"/>
  <c r="N214" i="29"/>
  <c r="N213" i="29"/>
  <c r="N212" i="29"/>
  <c r="N211" i="29"/>
  <c r="N210" i="29"/>
  <c r="N209" i="29"/>
  <c r="N208" i="29"/>
  <c r="N207" i="29"/>
  <c r="N206" i="29"/>
  <c r="N205" i="29"/>
  <c r="N204" i="29"/>
  <c r="N203" i="29"/>
  <c r="N202" i="29"/>
  <c r="N201" i="29"/>
  <c r="AA201" i="29" s="1"/>
  <c r="N200" i="29"/>
  <c r="N199" i="29"/>
  <c r="N198" i="29"/>
  <c r="N197" i="29"/>
  <c r="N196" i="29"/>
  <c r="N195" i="29"/>
  <c r="N194" i="29"/>
  <c r="N193" i="29"/>
  <c r="N192" i="29"/>
  <c r="N191" i="29"/>
  <c r="N190" i="29"/>
  <c r="N189" i="29"/>
  <c r="N188" i="29"/>
  <c r="N187" i="29"/>
  <c r="N186" i="29"/>
  <c r="N185" i="29"/>
  <c r="N184" i="29"/>
  <c r="N183" i="29"/>
  <c r="N182" i="29"/>
  <c r="N181" i="29"/>
  <c r="N180" i="29"/>
  <c r="N179" i="29"/>
  <c r="N178" i="29"/>
  <c r="N177" i="29"/>
  <c r="N176" i="29"/>
  <c r="N175" i="29"/>
  <c r="N174" i="29"/>
  <c r="N173" i="29"/>
  <c r="N172" i="29"/>
  <c r="N171" i="29"/>
  <c r="N170" i="29"/>
  <c r="N169" i="29"/>
  <c r="N168" i="29"/>
  <c r="AA168" i="29" s="1"/>
  <c r="N167" i="29"/>
  <c r="N166" i="29"/>
  <c r="N165" i="29"/>
  <c r="N164" i="29"/>
  <c r="AA164" i="29" s="1"/>
  <c r="N163" i="29"/>
  <c r="N162" i="29"/>
  <c r="N161" i="29"/>
  <c r="N160" i="29"/>
  <c r="N159" i="29"/>
  <c r="N158" i="29"/>
  <c r="N157" i="29"/>
  <c r="N156" i="29"/>
  <c r="N155" i="29"/>
  <c r="N154" i="29"/>
  <c r="N153" i="29"/>
  <c r="N152" i="29"/>
  <c r="N151" i="29"/>
  <c r="N150" i="29"/>
  <c r="N149" i="29"/>
  <c r="N148" i="29"/>
  <c r="N147" i="29"/>
  <c r="N146" i="29"/>
  <c r="N145" i="29"/>
  <c r="N144" i="29"/>
  <c r="N143" i="29"/>
  <c r="N142" i="29"/>
  <c r="N141" i="29"/>
  <c r="N140" i="29"/>
  <c r="N139" i="29"/>
  <c r="N138" i="29"/>
  <c r="N137" i="29"/>
  <c r="N136" i="29"/>
  <c r="N135" i="29"/>
  <c r="N134" i="29"/>
  <c r="N133" i="29"/>
  <c r="N132" i="29"/>
  <c r="N131" i="29"/>
  <c r="N130" i="29"/>
  <c r="N129" i="29"/>
  <c r="N128" i="29"/>
  <c r="N127" i="29"/>
  <c r="N126" i="29"/>
  <c r="N125" i="29"/>
  <c r="N124" i="29"/>
  <c r="N123" i="29"/>
  <c r="N122" i="29"/>
  <c r="N121" i="29"/>
  <c r="N120" i="29"/>
  <c r="N119" i="29"/>
  <c r="N118" i="29"/>
  <c r="N117" i="29"/>
  <c r="N116" i="29"/>
  <c r="AA116" i="29" s="1"/>
  <c r="N115" i="29"/>
  <c r="N114" i="29"/>
  <c r="N113" i="29"/>
  <c r="N112" i="29"/>
  <c r="AA112" i="29" s="1"/>
  <c r="N111" i="29"/>
  <c r="N110" i="29"/>
  <c r="N109" i="29"/>
  <c r="N108" i="29"/>
  <c r="AA108" i="29" s="1"/>
  <c r="N107" i="29"/>
  <c r="N106" i="29"/>
  <c r="N105" i="29"/>
  <c r="N104" i="29"/>
  <c r="N103" i="29"/>
  <c r="N102" i="29"/>
  <c r="N101" i="29"/>
  <c r="N100" i="29"/>
  <c r="N99" i="29"/>
  <c r="N98" i="29"/>
  <c r="N97" i="29"/>
  <c r="N96" i="29"/>
  <c r="N95" i="29"/>
  <c r="N94" i="29"/>
  <c r="N93" i="29"/>
  <c r="N92" i="29"/>
  <c r="N91" i="29"/>
  <c r="N90" i="29"/>
  <c r="N89" i="29"/>
  <c r="N88" i="29"/>
  <c r="N87" i="29"/>
  <c r="N86" i="29"/>
  <c r="N85" i="29"/>
  <c r="N84" i="29"/>
  <c r="N83" i="29"/>
  <c r="N82" i="29"/>
  <c r="N81" i="29"/>
  <c r="N80" i="29"/>
  <c r="N79" i="29"/>
  <c r="N78" i="29"/>
  <c r="N77" i="29"/>
  <c r="N76" i="29"/>
  <c r="N75" i="29"/>
  <c r="N74" i="29"/>
  <c r="N73" i="29"/>
  <c r="N72" i="29"/>
  <c r="N71" i="29"/>
  <c r="N70" i="29"/>
  <c r="N69" i="29"/>
  <c r="N68" i="29"/>
  <c r="N67" i="29"/>
  <c r="N66" i="29"/>
  <c r="N65" i="29"/>
  <c r="N64" i="29"/>
  <c r="N63" i="29"/>
  <c r="N62" i="29"/>
  <c r="N61" i="29"/>
  <c r="N60" i="29"/>
  <c r="N59" i="29"/>
  <c r="N58" i="29"/>
  <c r="N57" i="29"/>
  <c r="N56" i="29"/>
  <c r="N55" i="29"/>
  <c r="N54" i="29"/>
  <c r="N53" i="29"/>
  <c r="N52" i="29"/>
  <c r="N51" i="29"/>
  <c r="N50" i="29"/>
  <c r="N49" i="29"/>
  <c r="N48" i="29"/>
  <c r="N47" i="29"/>
  <c r="N46" i="29"/>
  <c r="N45" i="29"/>
  <c r="N44" i="29"/>
  <c r="N43" i="29"/>
  <c r="N42" i="29"/>
  <c r="N41" i="29"/>
  <c r="N40" i="29"/>
  <c r="N39" i="29"/>
  <c r="N38" i="29"/>
  <c r="N37" i="29"/>
  <c r="N36" i="29"/>
  <c r="N35" i="29"/>
  <c r="N34" i="29"/>
  <c r="N33" i="29"/>
  <c r="N32" i="29"/>
  <c r="N31" i="29"/>
  <c r="N30" i="29"/>
  <c r="N29" i="29"/>
  <c r="N28" i="29"/>
  <c r="N27" i="29"/>
  <c r="N26" i="29"/>
  <c r="N25" i="29"/>
  <c r="N24" i="29"/>
  <c r="N23" i="29"/>
  <c r="N22" i="29"/>
  <c r="N21" i="29"/>
  <c r="N20" i="29"/>
  <c r="N19" i="29"/>
  <c r="N18" i="29"/>
  <c r="N17" i="29"/>
  <c r="N16" i="29"/>
  <c r="N15" i="29"/>
  <c r="N14" i="29"/>
  <c r="N13" i="29"/>
  <c r="N12" i="29"/>
  <c r="N11" i="29"/>
  <c r="N10" i="29"/>
  <c r="N9" i="29"/>
  <c r="K233" i="29"/>
  <c r="K232" i="29"/>
  <c r="K231" i="29"/>
  <c r="K230" i="29"/>
  <c r="K229" i="29"/>
  <c r="K228" i="29"/>
  <c r="K227" i="29"/>
  <c r="K226" i="29"/>
  <c r="K225" i="29"/>
  <c r="K224" i="29"/>
  <c r="K223" i="29"/>
  <c r="K222" i="29"/>
  <c r="K221" i="29"/>
  <c r="K220" i="29"/>
  <c r="K219" i="29"/>
  <c r="K218" i="29"/>
  <c r="K217" i="29"/>
  <c r="K216" i="29"/>
  <c r="K215" i="29"/>
  <c r="K214" i="29"/>
  <c r="K213" i="29"/>
  <c r="K212" i="29"/>
  <c r="K211" i="29"/>
  <c r="K210" i="29"/>
  <c r="K209" i="29"/>
  <c r="K208" i="29"/>
  <c r="K207" i="29"/>
  <c r="K206" i="29"/>
  <c r="K205" i="29"/>
  <c r="K204" i="29"/>
  <c r="K203" i="29"/>
  <c r="K202" i="29"/>
  <c r="Z202" i="29" s="1"/>
  <c r="K201" i="29"/>
  <c r="K200" i="29"/>
  <c r="K199" i="29"/>
  <c r="K198" i="29"/>
  <c r="Z198" i="29" s="1"/>
  <c r="K197" i="29"/>
  <c r="K196" i="29"/>
  <c r="K195" i="29"/>
  <c r="K194" i="29"/>
  <c r="K193" i="29"/>
  <c r="K192" i="29"/>
  <c r="K191" i="29"/>
  <c r="K190" i="29"/>
  <c r="K189" i="29"/>
  <c r="K188" i="29"/>
  <c r="K187" i="29"/>
  <c r="K186" i="29"/>
  <c r="K185" i="29"/>
  <c r="K184" i="29"/>
  <c r="K183" i="29"/>
  <c r="K182" i="29"/>
  <c r="K181" i="29"/>
  <c r="K180" i="29"/>
  <c r="K179" i="29"/>
  <c r="K178" i="29"/>
  <c r="K177" i="29"/>
  <c r="K176" i="29"/>
  <c r="K175" i="29"/>
  <c r="K174" i="29"/>
  <c r="K173" i="29"/>
  <c r="K172" i="29"/>
  <c r="K171" i="29"/>
  <c r="K170" i="29"/>
  <c r="K169" i="29"/>
  <c r="Z169" i="29" s="1"/>
  <c r="K168" i="29"/>
  <c r="K167" i="29"/>
  <c r="K166" i="29"/>
  <c r="K165" i="29"/>
  <c r="Z165" i="29" s="1"/>
  <c r="K164" i="29"/>
  <c r="K163" i="29"/>
  <c r="K162" i="29"/>
  <c r="K161" i="29"/>
  <c r="K160" i="29"/>
  <c r="K159" i="29"/>
  <c r="K158" i="29"/>
  <c r="K157" i="29"/>
  <c r="K156" i="29"/>
  <c r="K155" i="29"/>
  <c r="K154" i="29"/>
  <c r="K153" i="29"/>
  <c r="K152" i="29"/>
  <c r="K151" i="29"/>
  <c r="K150" i="29"/>
  <c r="K149" i="29"/>
  <c r="K148" i="29"/>
  <c r="K147" i="29"/>
  <c r="K146" i="29"/>
  <c r="K145" i="29"/>
  <c r="K144" i="29"/>
  <c r="K143" i="29"/>
  <c r="K142" i="29"/>
  <c r="K141" i="29"/>
  <c r="K140" i="29"/>
  <c r="K139" i="29"/>
  <c r="K138" i="29"/>
  <c r="K137" i="29"/>
  <c r="K136" i="29"/>
  <c r="K135" i="29"/>
  <c r="K134" i="29"/>
  <c r="K133" i="29"/>
  <c r="K132" i="29"/>
  <c r="K131" i="29"/>
  <c r="K130" i="29"/>
  <c r="K129" i="29"/>
  <c r="K128" i="29"/>
  <c r="K127" i="29"/>
  <c r="K126" i="29"/>
  <c r="K125" i="29"/>
  <c r="K124" i="29"/>
  <c r="K123" i="29"/>
  <c r="K122" i="29"/>
  <c r="K121" i="29"/>
  <c r="K120" i="29"/>
  <c r="K119" i="29"/>
  <c r="K118" i="29"/>
  <c r="K117" i="29"/>
  <c r="K116" i="29"/>
  <c r="K115" i="29"/>
  <c r="K114" i="29"/>
  <c r="K113" i="29"/>
  <c r="K112" i="29"/>
  <c r="K111" i="29"/>
  <c r="K110" i="29"/>
  <c r="K109" i="29"/>
  <c r="K108" i="29"/>
  <c r="K107" i="29"/>
  <c r="K106" i="29"/>
  <c r="K105" i="29"/>
  <c r="K104" i="29"/>
  <c r="K103" i="29"/>
  <c r="K102" i="29"/>
  <c r="K101" i="29"/>
  <c r="K100" i="29"/>
  <c r="K99" i="29"/>
  <c r="K98" i="29"/>
  <c r="K97" i="29"/>
  <c r="K96" i="29"/>
  <c r="K95" i="29"/>
  <c r="K94" i="29"/>
  <c r="K93" i="29"/>
  <c r="K92" i="29"/>
  <c r="K91" i="29"/>
  <c r="K90" i="29"/>
  <c r="K89" i="29"/>
  <c r="K88" i="29"/>
  <c r="K87" i="29"/>
  <c r="K86" i="29"/>
  <c r="K85" i="29"/>
  <c r="K84" i="29"/>
  <c r="K83" i="29"/>
  <c r="K82" i="29"/>
  <c r="K81" i="29"/>
  <c r="K80" i="29"/>
  <c r="K79" i="29"/>
  <c r="K78" i="29"/>
  <c r="K77" i="29"/>
  <c r="K76" i="29"/>
  <c r="K75" i="29"/>
  <c r="K74" i="29"/>
  <c r="K73" i="29"/>
  <c r="K72" i="29"/>
  <c r="K71" i="29"/>
  <c r="K70" i="29"/>
  <c r="K69" i="29"/>
  <c r="K68" i="29"/>
  <c r="K67" i="29"/>
  <c r="K66" i="29"/>
  <c r="K65" i="29"/>
  <c r="K64" i="29"/>
  <c r="K63" i="29"/>
  <c r="K62" i="29"/>
  <c r="K61" i="29"/>
  <c r="K60" i="29"/>
  <c r="K59" i="29"/>
  <c r="K58" i="29"/>
  <c r="K57" i="29"/>
  <c r="K56" i="29"/>
  <c r="K55" i="29"/>
  <c r="K54" i="29"/>
  <c r="K53" i="29"/>
  <c r="K52" i="29"/>
  <c r="K51" i="29"/>
  <c r="K50" i="29"/>
  <c r="K49" i="29"/>
  <c r="K48" i="29"/>
  <c r="K47" i="29"/>
  <c r="K46" i="29"/>
  <c r="K45" i="29"/>
  <c r="K44" i="29"/>
  <c r="K43" i="29"/>
  <c r="K42" i="29"/>
  <c r="K41" i="29"/>
  <c r="K40" i="29"/>
  <c r="K39" i="29"/>
  <c r="K38" i="29"/>
  <c r="K37" i="29"/>
  <c r="K36" i="29"/>
  <c r="K35" i="29"/>
  <c r="K34" i="29"/>
  <c r="K33" i="29"/>
  <c r="K32" i="29"/>
  <c r="K31" i="29"/>
  <c r="K30" i="29"/>
  <c r="K29" i="29"/>
  <c r="K28" i="29"/>
  <c r="K27" i="29"/>
  <c r="K26" i="29"/>
  <c r="K25" i="29"/>
  <c r="K24" i="29"/>
  <c r="K23" i="29"/>
  <c r="K22" i="29"/>
  <c r="K21" i="29"/>
  <c r="K20" i="29"/>
  <c r="K19" i="29"/>
  <c r="K18" i="29"/>
  <c r="K17" i="29"/>
  <c r="K16" i="29"/>
  <c r="K15" i="29"/>
  <c r="K14" i="29"/>
  <c r="K13" i="29"/>
  <c r="K12" i="29"/>
  <c r="K11" i="29"/>
  <c r="K10" i="29"/>
  <c r="K9" i="29"/>
  <c r="H233" i="29"/>
  <c r="H232" i="29"/>
  <c r="H231" i="29"/>
  <c r="H230" i="29"/>
  <c r="H229" i="29"/>
  <c r="H228" i="29"/>
  <c r="H227" i="29"/>
  <c r="H226" i="29"/>
  <c r="H225" i="29"/>
  <c r="H224" i="29"/>
  <c r="H223" i="29"/>
  <c r="H222" i="29"/>
  <c r="H221" i="29"/>
  <c r="H220" i="29"/>
  <c r="H219" i="29"/>
  <c r="H218" i="29"/>
  <c r="H217" i="29"/>
  <c r="H216" i="29"/>
  <c r="H215" i="29"/>
  <c r="H214" i="29"/>
  <c r="H213" i="29"/>
  <c r="H212" i="29"/>
  <c r="H211" i="29"/>
  <c r="H210" i="29"/>
  <c r="H209" i="29"/>
  <c r="H208" i="29"/>
  <c r="H207" i="29"/>
  <c r="H206" i="29"/>
  <c r="H205" i="29"/>
  <c r="H204" i="29"/>
  <c r="H203" i="29"/>
  <c r="H202" i="29"/>
  <c r="H201" i="29"/>
  <c r="H200" i="29"/>
  <c r="H199" i="29"/>
  <c r="H198" i="29"/>
  <c r="H197" i="29"/>
  <c r="H196" i="29"/>
  <c r="H195" i="29"/>
  <c r="H194" i="29"/>
  <c r="H193" i="29"/>
  <c r="H192" i="29"/>
  <c r="H191" i="29"/>
  <c r="H190" i="29"/>
  <c r="H189" i="29"/>
  <c r="H188" i="29"/>
  <c r="H187" i="29"/>
  <c r="H186" i="29"/>
  <c r="H185" i="29"/>
  <c r="H184" i="29"/>
  <c r="H183" i="29"/>
  <c r="H182" i="29"/>
  <c r="H181" i="29"/>
  <c r="H180" i="29"/>
  <c r="H179" i="29"/>
  <c r="H178" i="29"/>
  <c r="H177" i="29"/>
  <c r="H176" i="29"/>
  <c r="H175" i="29"/>
  <c r="H174" i="29"/>
  <c r="H173" i="29"/>
  <c r="H172" i="29"/>
  <c r="H171" i="29"/>
  <c r="H170" i="29"/>
  <c r="H169" i="29"/>
  <c r="H168" i="29"/>
  <c r="H167" i="29"/>
  <c r="Y167" i="29" s="1"/>
  <c r="H166" i="29"/>
  <c r="H165" i="29"/>
  <c r="H164" i="29"/>
  <c r="H163" i="29"/>
  <c r="H162" i="29"/>
  <c r="H161" i="29"/>
  <c r="H160" i="29"/>
  <c r="H159" i="29"/>
  <c r="H158" i="29"/>
  <c r="H157" i="29"/>
  <c r="H156" i="29"/>
  <c r="H155" i="29"/>
  <c r="H154" i="29"/>
  <c r="H153" i="29"/>
  <c r="H152" i="29"/>
  <c r="H151" i="29"/>
  <c r="H150" i="29"/>
  <c r="H149" i="29"/>
  <c r="H148" i="29"/>
  <c r="H147" i="29"/>
  <c r="H146" i="29"/>
  <c r="H145" i="29"/>
  <c r="H144" i="29"/>
  <c r="H143" i="29"/>
  <c r="H142" i="29"/>
  <c r="H141" i="29"/>
  <c r="H140" i="29"/>
  <c r="H139" i="29"/>
  <c r="H138" i="29"/>
  <c r="H137" i="29"/>
  <c r="H136" i="29"/>
  <c r="H135" i="29"/>
  <c r="H134" i="29"/>
  <c r="H133" i="29"/>
  <c r="H132" i="29"/>
  <c r="H131" i="29"/>
  <c r="H130" i="29"/>
  <c r="H129" i="29"/>
  <c r="H128" i="29"/>
  <c r="H127" i="29"/>
  <c r="H126" i="29"/>
  <c r="H125" i="29"/>
  <c r="H124" i="29"/>
  <c r="H123" i="29"/>
  <c r="H122" i="29"/>
  <c r="H121" i="29"/>
  <c r="H120" i="29"/>
  <c r="H119" i="29"/>
  <c r="H118" i="29"/>
  <c r="H117" i="29"/>
  <c r="H116" i="29"/>
  <c r="H115" i="29"/>
  <c r="H114" i="29"/>
  <c r="H113" i="29"/>
  <c r="H112" i="29"/>
  <c r="H111" i="29"/>
  <c r="H110" i="29"/>
  <c r="H109" i="29"/>
  <c r="H108" i="29"/>
  <c r="H107" i="29"/>
  <c r="H106" i="29"/>
  <c r="H105" i="29"/>
  <c r="H104" i="29"/>
  <c r="H103" i="29"/>
  <c r="H102" i="29"/>
  <c r="H101" i="29"/>
  <c r="H100" i="29"/>
  <c r="H99" i="29"/>
  <c r="H98" i="29"/>
  <c r="H97" i="29"/>
  <c r="H96" i="29"/>
  <c r="H95" i="29"/>
  <c r="H94" i="29"/>
  <c r="H93" i="29"/>
  <c r="H92" i="29"/>
  <c r="H91" i="29"/>
  <c r="H90" i="29"/>
  <c r="H89" i="29"/>
  <c r="H88" i="29"/>
  <c r="H87" i="29"/>
  <c r="H86" i="29"/>
  <c r="H85" i="29"/>
  <c r="H84" i="29"/>
  <c r="H83" i="29"/>
  <c r="H82" i="29"/>
  <c r="H81" i="29"/>
  <c r="H80" i="29"/>
  <c r="H79" i="29"/>
  <c r="H78" i="29"/>
  <c r="H77" i="29"/>
  <c r="H76" i="29"/>
  <c r="H75" i="29"/>
  <c r="H74" i="29"/>
  <c r="H73" i="29"/>
  <c r="H72" i="29"/>
  <c r="H71" i="29"/>
  <c r="H70" i="29"/>
  <c r="H69" i="29"/>
  <c r="H68" i="29"/>
  <c r="H67" i="29"/>
  <c r="H66" i="29"/>
  <c r="H65" i="29"/>
  <c r="H64" i="29"/>
  <c r="H63" i="29"/>
  <c r="H62" i="29"/>
  <c r="H61" i="29"/>
  <c r="H60" i="29"/>
  <c r="H59" i="29"/>
  <c r="H58" i="29"/>
  <c r="H57" i="29"/>
  <c r="H56" i="29"/>
  <c r="H55" i="29"/>
  <c r="H54" i="29"/>
  <c r="H53" i="29"/>
  <c r="H52" i="29"/>
  <c r="H51" i="29"/>
  <c r="H50" i="29"/>
  <c r="H49" i="29"/>
  <c r="H48" i="29"/>
  <c r="H47" i="29"/>
  <c r="H46" i="29"/>
  <c r="H45" i="29"/>
  <c r="H44" i="29"/>
  <c r="H43" i="29"/>
  <c r="H42" i="29"/>
  <c r="H41" i="29"/>
  <c r="H40" i="29"/>
  <c r="H39" i="29"/>
  <c r="H38" i="29"/>
  <c r="H37" i="29"/>
  <c r="H36" i="29"/>
  <c r="H35" i="29"/>
  <c r="H34" i="29"/>
  <c r="H33" i="29"/>
  <c r="H32" i="29"/>
  <c r="H31" i="29"/>
  <c r="H30" i="29"/>
  <c r="H29" i="29"/>
  <c r="H28" i="29"/>
  <c r="H27" i="29"/>
  <c r="H26" i="29"/>
  <c r="H25" i="29"/>
  <c r="H24" i="29"/>
  <c r="H23" i="29"/>
  <c r="H22" i="29"/>
  <c r="H21" i="29"/>
  <c r="H20" i="29"/>
  <c r="H19" i="29"/>
  <c r="H18" i="29"/>
  <c r="H17" i="29"/>
  <c r="H16" i="29"/>
  <c r="H15" i="29"/>
  <c r="H14" i="29"/>
  <c r="H13" i="29"/>
  <c r="H12" i="29"/>
  <c r="H11" i="29"/>
  <c r="H10" i="29"/>
  <c r="H9" i="29"/>
  <c r="E233" i="29"/>
  <c r="E232" i="29"/>
  <c r="E231" i="29"/>
  <c r="E230" i="29"/>
  <c r="E229" i="29"/>
  <c r="E228" i="29"/>
  <c r="E227" i="29"/>
  <c r="E226" i="29"/>
  <c r="E225" i="29"/>
  <c r="E224" i="29"/>
  <c r="E223" i="29"/>
  <c r="E222" i="29"/>
  <c r="E221" i="29"/>
  <c r="E220" i="29"/>
  <c r="E219" i="29"/>
  <c r="E218" i="29"/>
  <c r="E217" i="29"/>
  <c r="E216" i="29"/>
  <c r="E215" i="29"/>
  <c r="E214" i="29"/>
  <c r="E213" i="29"/>
  <c r="E212" i="29"/>
  <c r="E211" i="29"/>
  <c r="E210" i="29"/>
  <c r="E209" i="29"/>
  <c r="E208" i="29"/>
  <c r="E207" i="29"/>
  <c r="E206" i="29"/>
  <c r="E205" i="29"/>
  <c r="E204" i="29"/>
  <c r="E203" i="29"/>
  <c r="E202" i="29"/>
  <c r="E201" i="29"/>
  <c r="E200" i="29"/>
  <c r="E199" i="29"/>
  <c r="E198" i="29"/>
  <c r="E197" i="29"/>
  <c r="E196" i="29"/>
  <c r="E195" i="29"/>
  <c r="E194" i="29"/>
  <c r="E193" i="29"/>
  <c r="E192" i="29"/>
  <c r="E191" i="29"/>
  <c r="E190" i="29"/>
  <c r="E189" i="29"/>
  <c r="E188" i="29"/>
  <c r="E187" i="29"/>
  <c r="E186" i="29"/>
  <c r="E185" i="29"/>
  <c r="E184" i="29"/>
  <c r="E183" i="29"/>
  <c r="E182" i="29"/>
  <c r="E181" i="29"/>
  <c r="E180" i="29"/>
  <c r="E179" i="29"/>
  <c r="E178" i="29"/>
  <c r="E177" i="29"/>
  <c r="E176" i="29"/>
  <c r="E175" i="29"/>
  <c r="E174" i="29"/>
  <c r="E173" i="29"/>
  <c r="E172" i="29"/>
  <c r="E171" i="29"/>
  <c r="E170" i="29"/>
  <c r="E169" i="29"/>
  <c r="E168" i="29"/>
  <c r="X168" i="29" s="1"/>
  <c r="E167" i="29"/>
  <c r="X167" i="29" s="1"/>
  <c r="E166" i="29"/>
  <c r="E165" i="29"/>
  <c r="E164" i="29"/>
  <c r="X164" i="29" s="1"/>
  <c r="E163" i="29"/>
  <c r="X163" i="29" s="1"/>
  <c r="E162" i="29"/>
  <c r="E161" i="29"/>
  <c r="E160" i="29"/>
  <c r="E159" i="29"/>
  <c r="E158" i="29"/>
  <c r="E157" i="29"/>
  <c r="E156" i="29"/>
  <c r="E155" i="29"/>
  <c r="E154" i="29"/>
  <c r="E153" i="29"/>
  <c r="E152" i="29"/>
  <c r="E151" i="29"/>
  <c r="E150" i="29"/>
  <c r="E149" i="29"/>
  <c r="E148" i="29"/>
  <c r="E147" i="29"/>
  <c r="E146" i="29"/>
  <c r="E145" i="29"/>
  <c r="E144" i="29"/>
  <c r="E143" i="29"/>
  <c r="E142" i="29"/>
  <c r="E141" i="29"/>
  <c r="E140" i="29"/>
  <c r="E139" i="29"/>
  <c r="E138" i="29"/>
  <c r="E137" i="29"/>
  <c r="E136" i="29"/>
  <c r="E135" i="29"/>
  <c r="E134" i="29"/>
  <c r="E133" i="29"/>
  <c r="E132" i="29"/>
  <c r="E131" i="29"/>
  <c r="E130" i="29"/>
  <c r="E129" i="29"/>
  <c r="E128" i="29"/>
  <c r="E127" i="29"/>
  <c r="E126" i="29"/>
  <c r="E125" i="29"/>
  <c r="E124" i="29"/>
  <c r="E123" i="29"/>
  <c r="E122" i="29"/>
  <c r="E121" i="29"/>
  <c r="E120" i="29"/>
  <c r="E119" i="29"/>
  <c r="E118" i="29"/>
  <c r="E117" i="29"/>
  <c r="E116" i="29"/>
  <c r="E115" i="29"/>
  <c r="E114" i="29"/>
  <c r="E113" i="29"/>
  <c r="E112" i="29"/>
  <c r="E111" i="29"/>
  <c r="E110" i="29"/>
  <c r="E109" i="29"/>
  <c r="E108" i="29"/>
  <c r="E107" i="29"/>
  <c r="E106" i="29"/>
  <c r="E105" i="29"/>
  <c r="E104" i="29"/>
  <c r="E103" i="29"/>
  <c r="E102" i="29"/>
  <c r="E101" i="29"/>
  <c r="E100" i="29"/>
  <c r="E99" i="29"/>
  <c r="E98" i="29"/>
  <c r="E97" i="29"/>
  <c r="E96" i="29"/>
  <c r="E95" i="29"/>
  <c r="E94" i="29"/>
  <c r="E93" i="29"/>
  <c r="E92" i="29"/>
  <c r="E91" i="29"/>
  <c r="E90" i="29"/>
  <c r="E89" i="29"/>
  <c r="E88" i="29"/>
  <c r="E87" i="29"/>
  <c r="E86" i="29"/>
  <c r="E85" i="29"/>
  <c r="E84" i="29"/>
  <c r="E83" i="29"/>
  <c r="E82" i="29"/>
  <c r="E81" i="29"/>
  <c r="E80" i="29"/>
  <c r="E79" i="29"/>
  <c r="E78" i="29"/>
  <c r="E77" i="29"/>
  <c r="E76" i="29"/>
  <c r="E75" i="29"/>
  <c r="E74" i="29"/>
  <c r="E73" i="29"/>
  <c r="E72" i="29"/>
  <c r="E71" i="29"/>
  <c r="E70" i="29"/>
  <c r="E69" i="29"/>
  <c r="E68" i="29"/>
  <c r="E67" i="29"/>
  <c r="E66" i="29"/>
  <c r="E65" i="29"/>
  <c r="E64" i="29"/>
  <c r="E63" i="29"/>
  <c r="E62" i="29"/>
  <c r="E61" i="29"/>
  <c r="E60" i="29"/>
  <c r="E59" i="29"/>
  <c r="E58" i="29"/>
  <c r="E57" i="29"/>
  <c r="E56" i="29"/>
  <c r="E55" i="29"/>
  <c r="E54" i="29"/>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22" i="29"/>
  <c r="E21" i="29"/>
  <c r="E20" i="29"/>
  <c r="E19" i="29"/>
  <c r="E18" i="29"/>
  <c r="E17" i="29"/>
  <c r="E16" i="29"/>
  <c r="E15" i="29"/>
  <c r="E14" i="29"/>
  <c r="E13" i="29"/>
  <c r="E11" i="29"/>
  <c r="E10" i="29"/>
  <c r="E9" i="29"/>
  <c r="Q251" i="28"/>
  <c r="Q250" i="28"/>
  <c r="Q249" i="28"/>
  <c r="Q248" i="28"/>
  <c r="Q247" i="28"/>
  <c r="Q246" i="28"/>
  <c r="Q245" i="28"/>
  <c r="Q244" i="28"/>
  <c r="Q243" i="28"/>
  <c r="Q242" i="28"/>
  <c r="Q241" i="28"/>
  <c r="Q240" i="28"/>
  <c r="AB240" i="28" s="1"/>
  <c r="Q239" i="28"/>
  <c r="Q238" i="28"/>
  <c r="Q237" i="28"/>
  <c r="Q236" i="28"/>
  <c r="AB236" i="28" s="1"/>
  <c r="Q235" i="28"/>
  <c r="Q234" i="28"/>
  <c r="Q233" i="28"/>
  <c r="Q232" i="28"/>
  <c r="Q231" i="28"/>
  <c r="Q230" i="28"/>
  <c r="Q229" i="28"/>
  <c r="Q228" i="28"/>
  <c r="Q227" i="28"/>
  <c r="Q226" i="28"/>
  <c r="Q225" i="28"/>
  <c r="Q224" i="28"/>
  <c r="Q223" i="28"/>
  <c r="Q222" i="28"/>
  <c r="Q221" i="28"/>
  <c r="Q220" i="28"/>
  <c r="Q219" i="28"/>
  <c r="Q218" i="28"/>
  <c r="Q217" i="28"/>
  <c r="Q216" i="28"/>
  <c r="Q215" i="28"/>
  <c r="Q214" i="28"/>
  <c r="Q213" i="28"/>
  <c r="Q212" i="28"/>
  <c r="Q211" i="28"/>
  <c r="Q210" i="28"/>
  <c r="Q209" i="28"/>
  <c r="Q208" i="28"/>
  <c r="Q207" i="28"/>
  <c r="Q206" i="28"/>
  <c r="Q205" i="28"/>
  <c r="Q204" i="28"/>
  <c r="Q203" i="28"/>
  <c r="Q202" i="28"/>
  <c r="Q201" i="28"/>
  <c r="Q200" i="28"/>
  <c r="Q199" i="28"/>
  <c r="Q198" i="28"/>
  <c r="Q197" i="28"/>
  <c r="Q196" i="28"/>
  <c r="Q195" i="28"/>
  <c r="Q194" i="28"/>
  <c r="Q193" i="28"/>
  <c r="Q192" i="28"/>
  <c r="Q191" i="28"/>
  <c r="Q190" i="28"/>
  <c r="Q189" i="28"/>
  <c r="Q188" i="28"/>
  <c r="Q187" i="28"/>
  <c r="Q186" i="28"/>
  <c r="Q185" i="28"/>
  <c r="Q184" i="28"/>
  <c r="Q183" i="28"/>
  <c r="Q182" i="28"/>
  <c r="Q181" i="28"/>
  <c r="Q180" i="28"/>
  <c r="Q179" i="28"/>
  <c r="Q178" i="28"/>
  <c r="Q177" i="28"/>
  <c r="Q176" i="28"/>
  <c r="Q175" i="28"/>
  <c r="Q174" i="28"/>
  <c r="Q173" i="28"/>
  <c r="Q172" i="28"/>
  <c r="Q171" i="28"/>
  <c r="Q170" i="28"/>
  <c r="Q169" i="28"/>
  <c r="Q168" i="28"/>
  <c r="Q167" i="28"/>
  <c r="Q166" i="28"/>
  <c r="Q165" i="28"/>
  <c r="Q164" i="28"/>
  <c r="Q163" i="28"/>
  <c r="Q162" i="28"/>
  <c r="Q161" i="28"/>
  <c r="Q160" i="28"/>
  <c r="Q159" i="28"/>
  <c r="Q158" i="28"/>
  <c r="Q157" i="28"/>
  <c r="Q156" i="28"/>
  <c r="Q155" i="28"/>
  <c r="Q154" i="28"/>
  <c r="Q153" i="28"/>
  <c r="Q152" i="28"/>
  <c r="Q151" i="28"/>
  <c r="Q150" i="28"/>
  <c r="Q149" i="28"/>
  <c r="Q148" i="28"/>
  <c r="Q147" i="28"/>
  <c r="Q146" i="28"/>
  <c r="Q145" i="28"/>
  <c r="Q144" i="28"/>
  <c r="Q143" i="28"/>
  <c r="Q142" i="28"/>
  <c r="Q141" i="28"/>
  <c r="Q140" i="28"/>
  <c r="Q139" i="28"/>
  <c r="Q138" i="28"/>
  <c r="Q137" i="28"/>
  <c r="Q136" i="28"/>
  <c r="Q135" i="28"/>
  <c r="Q134" i="28"/>
  <c r="Q133" i="28"/>
  <c r="Q132" i="28"/>
  <c r="Q131" i="28"/>
  <c r="Q130" i="28"/>
  <c r="Q129" i="28"/>
  <c r="Q128" i="28"/>
  <c r="Q127" i="28"/>
  <c r="Q126" i="28"/>
  <c r="Q125" i="28"/>
  <c r="Q124" i="28"/>
  <c r="Q123" i="28"/>
  <c r="Q122" i="28"/>
  <c r="Q121" i="28"/>
  <c r="Q120" i="28"/>
  <c r="Q119" i="28"/>
  <c r="Q118" i="28"/>
  <c r="Q117" i="28"/>
  <c r="Q116" i="28"/>
  <c r="Q115" i="28"/>
  <c r="Q114" i="28"/>
  <c r="Q113" i="28"/>
  <c r="Q112" i="28"/>
  <c r="Q111" i="28"/>
  <c r="Q110" i="28"/>
  <c r="Q109" i="28"/>
  <c r="Q108" i="28"/>
  <c r="Q107" i="28"/>
  <c r="Q106" i="28"/>
  <c r="Q105" i="28"/>
  <c r="Q104" i="28"/>
  <c r="Q103" i="28"/>
  <c r="Q102" i="28"/>
  <c r="Q101" i="28"/>
  <c r="Q100" i="28"/>
  <c r="Q99" i="28"/>
  <c r="Q98" i="28"/>
  <c r="Q97" i="28"/>
  <c r="Q96" i="28"/>
  <c r="Q95" i="28"/>
  <c r="Q94" i="28"/>
  <c r="Q93" i="28"/>
  <c r="Q92" i="28"/>
  <c r="Q91" i="28"/>
  <c r="Q90" i="28"/>
  <c r="Q89" i="28"/>
  <c r="Q88" i="28"/>
  <c r="Q87" i="28"/>
  <c r="Q86" i="28"/>
  <c r="Q85" i="28"/>
  <c r="Q84" i="28"/>
  <c r="Q83" i="28"/>
  <c r="Q82" i="28"/>
  <c r="Q81" i="28"/>
  <c r="Q80" i="28"/>
  <c r="Q79" i="28"/>
  <c r="Q78" i="28"/>
  <c r="Q77" i="28"/>
  <c r="Q76" i="28"/>
  <c r="Q75" i="28"/>
  <c r="Q74" i="28"/>
  <c r="Q73" i="28"/>
  <c r="Q72" i="28"/>
  <c r="Q71" i="28"/>
  <c r="Q70" i="28"/>
  <c r="Q69" i="28"/>
  <c r="Q68" i="28"/>
  <c r="Q67" i="28"/>
  <c r="Q66" i="28"/>
  <c r="Q65" i="28"/>
  <c r="Q64" i="28"/>
  <c r="Q63" i="28"/>
  <c r="Q62" i="28"/>
  <c r="Q61" i="28"/>
  <c r="Q60" i="28"/>
  <c r="Q59" i="28"/>
  <c r="Q58" i="28"/>
  <c r="Q57" i="28"/>
  <c r="Q56" i="28"/>
  <c r="Q55" i="28"/>
  <c r="Q54" i="28"/>
  <c r="Q53" i="28"/>
  <c r="Q52" i="28"/>
  <c r="Q51" i="28"/>
  <c r="Q50" i="28"/>
  <c r="Q49" i="28"/>
  <c r="Q48" i="28"/>
  <c r="Q47" i="28"/>
  <c r="Q46" i="28"/>
  <c r="Q45" i="28"/>
  <c r="Q44" i="28"/>
  <c r="Q43" i="28"/>
  <c r="Q42" i="28"/>
  <c r="Q41" i="28"/>
  <c r="Q40" i="28"/>
  <c r="Q39" i="28"/>
  <c r="Q38" i="28"/>
  <c r="Q37" i="28"/>
  <c r="Q36" i="28"/>
  <c r="Q35" i="28"/>
  <c r="Q34" i="28"/>
  <c r="Q33" i="28"/>
  <c r="Q32" i="28"/>
  <c r="Q31" i="28"/>
  <c r="Q30" i="28"/>
  <c r="Q29" i="28"/>
  <c r="Q28" i="28"/>
  <c r="Q27" i="28"/>
  <c r="Q26" i="28"/>
  <c r="Q25" i="28"/>
  <c r="Q24" i="28"/>
  <c r="Q23" i="28"/>
  <c r="Q22" i="28"/>
  <c r="Q21" i="28"/>
  <c r="Q20" i="28"/>
  <c r="Q19" i="28"/>
  <c r="Q18" i="28"/>
  <c r="Q17" i="28"/>
  <c r="Q16" i="28"/>
  <c r="Q15" i="28"/>
  <c r="Q14" i="28"/>
  <c r="Q13" i="28"/>
  <c r="Q12" i="28"/>
  <c r="Q11" i="28"/>
  <c r="Q10" i="28"/>
  <c r="Q9" i="28"/>
  <c r="N251" i="28"/>
  <c r="N250" i="28"/>
  <c r="N249" i="28"/>
  <c r="N248" i="28"/>
  <c r="N247" i="28"/>
  <c r="N246" i="28"/>
  <c r="N245" i="28"/>
  <c r="N244" i="28"/>
  <c r="N243" i="28"/>
  <c r="N242" i="28"/>
  <c r="N241" i="28"/>
  <c r="N240" i="28"/>
  <c r="N239" i="28"/>
  <c r="AA239" i="28" s="1"/>
  <c r="N238" i="28"/>
  <c r="N237" i="28"/>
  <c r="N236" i="28"/>
  <c r="N235" i="28"/>
  <c r="AA235" i="28" s="1"/>
  <c r="N234" i="28"/>
  <c r="N233" i="28"/>
  <c r="N232" i="28"/>
  <c r="N231" i="28"/>
  <c r="N230" i="28"/>
  <c r="N229" i="28"/>
  <c r="N228" i="28"/>
  <c r="N227" i="28"/>
  <c r="N226" i="28"/>
  <c r="N225" i="28"/>
  <c r="N224" i="28"/>
  <c r="N223" i="28"/>
  <c r="N222" i="28"/>
  <c r="N221" i="28"/>
  <c r="N220" i="28"/>
  <c r="N219" i="28"/>
  <c r="N218" i="28"/>
  <c r="N217" i="28"/>
  <c r="N216" i="28"/>
  <c r="N215" i="28"/>
  <c r="N214" i="28"/>
  <c r="N213" i="28"/>
  <c r="N212" i="28"/>
  <c r="AA212" i="28" s="1"/>
  <c r="N211" i="28"/>
  <c r="N210" i="28"/>
  <c r="N209" i="28"/>
  <c r="N208" i="28"/>
  <c r="AA208" i="28" s="1"/>
  <c r="N207" i="28"/>
  <c r="N206" i="28"/>
  <c r="N205" i="28"/>
  <c r="N204" i="28"/>
  <c r="N203" i="28"/>
  <c r="N202" i="28"/>
  <c r="N201" i="28"/>
  <c r="N200" i="28"/>
  <c r="N199" i="28"/>
  <c r="N198" i="28"/>
  <c r="N197" i="28"/>
  <c r="N196" i="28"/>
  <c r="N195" i="28"/>
  <c r="N194" i="28"/>
  <c r="N193" i="28"/>
  <c r="N192" i="28"/>
  <c r="N191" i="28"/>
  <c r="N190" i="28"/>
  <c r="N189" i="28"/>
  <c r="N188" i="28"/>
  <c r="N187" i="28"/>
  <c r="N186" i="28"/>
  <c r="N185" i="28"/>
  <c r="N184" i="28"/>
  <c r="N183" i="28"/>
  <c r="N182" i="28"/>
  <c r="N181" i="28"/>
  <c r="N180" i="28"/>
  <c r="N179" i="28"/>
  <c r="N178" i="28"/>
  <c r="N177" i="28"/>
  <c r="N176" i="28"/>
  <c r="N175" i="28"/>
  <c r="N174" i="28"/>
  <c r="N173" i="28"/>
  <c r="N172" i="28"/>
  <c r="N171" i="28"/>
  <c r="N170" i="28"/>
  <c r="N169" i="28"/>
  <c r="N168" i="28"/>
  <c r="N167" i="28"/>
  <c r="N166" i="28"/>
  <c r="N165" i="28"/>
  <c r="N164" i="28"/>
  <c r="N163" i="28"/>
  <c r="N162" i="28"/>
  <c r="N161" i="28"/>
  <c r="N160" i="28"/>
  <c r="N159" i="28"/>
  <c r="N158" i="28"/>
  <c r="N157" i="28"/>
  <c r="N156" i="28"/>
  <c r="N155" i="28"/>
  <c r="N154" i="28"/>
  <c r="N153" i="28"/>
  <c r="N152" i="28"/>
  <c r="N151" i="28"/>
  <c r="N150" i="28"/>
  <c r="N149" i="28"/>
  <c r="N148" i="28"/>
  <c r="N147" i="28"/>
  <c r="N146" i="28"/>
  <c r="N145" i="28"/>
  <c r="N144" i="28"/>
  <c r="N143" i="28"/>
  <c r="N142" i="28"/>
  <c r="N141" i="28"/>
  <c r="N140" i="28"/>
  <c r="N139" i="28"/>
  <c r="N138" i="28"/>
  <c r="N137" i="28"/>
  <c r="N136" i="28"/>
  <c r="N135" i="28"/>
  <c r="N134" i="28"/>
  <c r="N133" i="28"/>
  <c r="N132" i="28"/>
  <c r="N131" i="28"/>
  <c r="N130" i="28"/>
  <c r="N129" i="28"/>
  <c r="N128" i="28"/>
  <c r="N127" i="28"/>
  <c r="N126" i="28"/>
  <c r="N125" i="28"/>
  <c r="N124" i="28"/>
  <c r="N123" i="28"/>
  <c r="N122" i="28"/>
  <c r="N121" i="28"/>
  <c r="N120" i="28"/>
  <c r="N119" i="28"/>
  <c r="N118" i="28"/>
  <c r="N117" i="28"/>
  <c r="N116" i="28"/>
  <c r="N115" i="28"/>
  <c r="N114" i="28"/>
  <c r="N113" i="28"/>
  <c r="N112" i="28"/>
  <c r="N111" i="28"/>
  <c r="N110" i="28"/>
  <c r="N109" i="28"/>
  <c r="N108" i="28"/>
  <c r="N107" i="28"/>
  <c r="N106" i="28"/>
  <c r="N105" i="28"/>
  <c r="N104" i="28"/>
  <c r="N103" i="28"/>
  <c r="N102" i="28"/>
  <c r="N101" i="28"/>
  <c r="N100" i="28"/>
  <c r="N99" i="28"/>
  <c r="N98" i="28"/>
  <c r="N97" i="28"/>
  <c r="N96" i="28"/>
  <c r="N95" i="28"/>
  <c r="N94" i="28"/>
  <c r="N93" i="28"/>
  <c r="N92" i="28"/>
  <c r="N91" i="28"/>
  <c r="N90" i="28"/>
  <c r="N89" i="28"/>
  <c r="N88" i="28"/>
  <c r="N87" i="28"/>
  <c r="N86" i="28"/>
  <c r="N85" i="28"/>
  <c r="N84" i="28"/>
  <c r="N83" i="28"/>
  <c r="N82" i="28"/>
  <c r="N81" i="28"/>
  <c r="N80" i="28"/>
  <c r="N79" i="28"/>
  <c r="N78" i="28"/>
  <c r="N77" i="28"/>
  <c r="N76" i="28"/>
  <c r="N75" i="28"/>
  <c r="N74" i="28"/>
  <c r="N73" i="28"/>
  <c r="N72" i="28"/>
  <c r="N71" i="28"/>
  <c r="N70" i="28"/>
  <c r="N69" i="28"/>
  <c r="N68" i="28"/>
  <c r="N67" i="28"/>
  <c r="N66" i="28"/>
  <c r="N65" i="28"/>
  <c r="N64" i="28"/>
  <c r="N63" i="28"/>
  <c r="N62" i="28"/>
  <c r="N61" i="28"/>
  <c r="N60" i="28"/>
  <c r="N59" i="28"/>
  <c r="N58" i="28"/>
  <c r="N57" i="28"/>
  <c r="N56" i="28"/>
  <c r="N55" i="28"/>
  <c r="N54" i="28"/>
  <c r="N53" i="28"/>
  <c r="N52" i="28"/>
  <c r="N51" i="28"/>
  <c r="N50" i="28"/>
  <c r="N49" i="28"/>
  <c r="N48" i="28"/>
  <c r="N47" i="28"/>
  <c r="N46" i="28"/>
  <c r="N45" i="28"/>
  <c r="N44" i="28"/>
  <c r="N43" i="28"/>
  <c r="N42" i="28"/>
  <c r="N41" i="28"/>
  <c r="N40" i="28"/>
  <c r="N39" i="28"/>
  <c r="N38" i="28"/>
  <c r="N37" i="28"/>
  <c r="N36" i="28"/>
  <c r="N35" i="28"/>
  <c r="N34" i="28"/>
  <c r="N33" i="28"/>
  <c r="N32" i="28"/>
  <c r="N31" i="28"/>
  <c r="N30" i="28"/>
  <c r="N29" i="28"/>
  <c r="N28" i="28"/>
  <c r="N27" i="28"/>
  <c r="N26" i="28"/>
  <c r="N25" i="28"/>
  <c r="N24" i="28"/>
  <c r="N23" i="28"/>
  <c r="N22" i="28"/>
  <c r="N21" i="28"/>
  <c r="N20" i="28"/>
  <c r="N19" i="28"/>
  <c r="N18" i="28"/>
  <c r="N17" i="28"/>
  <c r="N16" i="28"/>
  <c r="N15" i="28"/>
  <c r="N14" i="28"/>
  <c r="N13" i="28"/>
  <c r="N12" i="28"/>
  <c r="N11" i="28"/>
  <c r="N10" i="28"/>
  <c r="N9" i="28"/>
  <c r="K251" i="28"/>
  <c r="K250" i="28"/>
  <c r="K249" i="28"/>
  <c r="K248" i="28"/>
  <c r="K247" i="28"/>
  <c r="K246" i="28"/>
  <c r="K245" i="28"/>
  <c r="K244" i="28"/>
  <c r="K243" i="28"/>
  <c r="K242" i="28"/>
  <c r="K241" i="28"/>
  <c r="K240" i="28"/>
  <c r="K239" i="28"/>
  <c r="K238" i="28"/>
  <c r="Z238" i="28" s="1"/>
  <c r="K237" i="28"/>
  <c r="K236" i="28"/>
  <c r="K235" i="28"/>
  <c r="K234" i="28"/>
  <c r="Z234" i="28" s="1"/>
  <c r="K233" i="28"/>
  <c r="K232" i="28"/>
  <c r="K231" i="28"/>
  <c r="K230" i="28"/>
  <c r="K229" i="28"/>
  <c r="K228" i="28"/>
  <c r="K227" i="28"/>
  <c r="K226" i="28"/>
  <c r="K225" i="28"/>
  <c r="K224" i="28"/>
  <c r="K223" i="28"/>
  <c r="K222" i="28"/>
  <c r="K221" i="28"/>
  <c r="K220" i="28"/>
  <c r="K219" i="28"/>
  <c r="K218" i="28"/>
  <c r="K217" i="28"/>
  <c r="K216" i="28"/>
  <c r="K215" i="28"/>
  <c r="K214" i="28"/>
  <c r="K213" i="28"/>
  <c r="K212" i="28"/>
  <c r="K211" i="28"/>
  <c r="Z211" i="28" s="1"/>
  <c r="K210" i="28"/>
  <c r="K209" i="28"/>
  <c r="K208" i="28"/>
  <c r="K207" i="28"/>
  <c r="Z207" i="28" s="1"/>
  <c r="K206" i="28"/>
  <c r="K205" i="28"/>
  <c r="K204" i="28"/>
  <c r="K203" i="28"/>
  <c r="K202" i="28"/>
  <c r="K201" i="28"/>
  <c r="K200" i="28"/>
  <c r="K199" i="28"/>
  <c r="K198" i="28"/>
  <c r="K197" i="28"/>
  <c r="K196" i="28"/>
  <c r="K195" i="28"/>
  <c r="K194" i="28"/>
  <c r="K193" i="28"/>
  <c r="K192" i="28"/>
  <c r="K191" i="28"/>
  <c r="K190" i="28"/>
  <c r="K189" i="28"/>
  <c r="K188" i="28"/>
  <c r="K187" i="28"/>
  <c r="K186" i="28"/>
  <c r="K185" i="28"/>
  <c r="K184" i="28"/>
  <c r="K183" i="28"/>
  <c r="K182" i="28"/>
  <c r="K181" i="28"/>
  <c r="K180" i="28"/>
  <c r="K179" i="28"/>
  <c r="K178" i="28"/>
  <c r="K177" i="28"/>
  <c r="K176" i="28"/>
  <c r="K175" i="28"/>
  <c r="K174" i="28"/>
  <c r="K173" i="28"/>
  <c r="K172" i="28"/>
  <c r="K171" i="28"/>
  <c r="K170" i="28"/>
  <c r="K169" i="28"/>
  <c r="K168" i="28"/>
  <c r="K167" i="28"/>
  <c r="K166" i="28"/>
  <c r="K165" i="28"/>
  <c r="K164" i="28"/>
  <c r="K163" i="28"/>
  <c r="K162" i="28"/>
  <c r="K161" i="28"/>
  <c r="K160" i="28"/>
  <c r="K159" i="28"/>
  <c r="K158" i="28"/>
  <c r="K157" i="28"/>
  <c r="K156" i="28"/>
  <c r="K155" i="28"/>
  <c r="K154" i="28"/>
  <c r="K153" i="28"/>
  <c r="K152" i="28"/>
  <c r="K151" i="28"/>
  <c r="K150" i="28"/>
  <c r="K149" i="28"/>
  <c r="K148" i="28"/>
  <c r="K147" i="28"/>
  <c r="K146" i="28"/>
  <c r="K145" i="28"/>
  <c r="K144" i="28"/>
  <c r="K143" i="28"/>
  <c r="K142" i="28"/>
  <c r="K141" i="28"/>
  <c r="K140" i="28"/>
  <c r="K139" i="28"/>
  <c r="K138" i="28"/>
  <c r="K137" i="28"/>
  <c r="K136" i="28"/>
  <c r="K135" i="28"/>
  <c r="K134" i="28"/>
  <c r="K133" i="28"/>
  <c r="K132" i="28"/>
  <c r="K131" i="28"/>
  <c r="K130" i="28"/>
  <c r="K129" i="28"/>
  <c r="K128" i="28"/>
  <c r="K127" i="28"/>
  <c r="K126" i="28"/>
  <c r="K125" i="28"/>
  <c r="K124" i="28"/>
  <c r="K123" i="28"/>
  <c r="K122" i="28"/>
  <c r="K121" i="28"/>
  <c r="K120" i="28"/>
  <c r="K119" i="28"/>
  <c r="K118" i="28"/>
  <c r="K117" i="28"/>
  <c r="K116" i="28"/>
  <c r="K115" i="28"/>
  <c r="K114" i="28"/>
  <c r="K113" i="28"/>
  <c r="K112" i="28"/>
  <c r="K111" i="28"/>
  <c r="K110" i="28"/>
  <c r="K109" i="28"/>
  <c r="K108" i="28"/>
  <c r="K107" i="28"/>
  <c r="K106" i="28"/>
  <c r="K105" i="28"/>
  <c r="K104" i="28"/>
  <c r="K103" i="28"/>
  <c r="K102" i="28"/>
  <c r="K101" i="28"/>
  <c r="K100" i="28"/>
  <c r="K99" i="28"/>
  <c r="K98" i="28"/>
  <c r="K97" i="28"/>
  <c r="K96" i="28"/>
  <c r="K95" i="28"/>
  <c r="K94" i="28"/>
  <c r="K93" i="28"/>
  <c r="K92" i="28"/>
  <c r="K91" i="28"/>
  <c r="K90" i="28"/>
  <c r="K89" i="28"/>
  <c r="K88" i="28"/>
  <c r="K87" i="28"/>
  <c r="K86" i="28"/>
  <c r="K85" i="28"/>
  <c r="K84" i="28"/>
  <c r="K83" i="28"/>
  <c r="K82" i="28"/>
  <c r="K81" i="28"/>
  <c r="K80" i="28"/>
  <c r="K79" i="28"/>
  <c r="K78" i="28"/>
  <c r="K77" i="28"/>
  <c r="K76" i="28"/>
  <c r="K75" i="28"/>
  <c r="K74" i="28"/>
  <c r="K73" i="28"/>
  <c r="K72" i="28"/>
  <c r="K71" i="28"/>
  <c r="K70" i="28"/>
  <c r="K69" i="28"/>
  <c r="K68" i="28"/>
  <c r="K67" i="28"/>
  <c r="K66" i="28"/>
  <c r="K65" i="28"/>
  <c r="K64" i="28"/>
  <c r="K63" i="28"/>
  <c r="K62" i="28"/>
  <c r="K61" i="28"/>
  <c r="K60" i="28"/>
  <c r="K59" i="28"/>
  <c r="K58" i="28"/>
  <c r="K57" i="28"/>
  <c r="K56" i="28"/>
  <c r="K55" i="28"/>
  <c r="K54" i="28"/>
  <c r="K53" i="28"/>
  <c r="K52" i="28"/>
  <c r="K51" i="28"/>
  <c r="K50" i="28"/>
  <c r="K49" i="28"/>
  <c r="K48" i="28"/>
  <c r="K47" i="28"/>
  <c r="K46" i="28"/>
  <c r="K45" i="28"/>
  <c r="K44" i="28"/>
  <c r="K43" i="28"/>
  <c r="K42" i="28"/>
  <c r="K41" i="28"/>
  <c r="K40" i="28"/>
  <c r="K39" i="28"/>
  <c r="K38" i="28"/>
  <c r="K37" i="28"/>
  <c r="K36" i="28"/>
  <c r="K35" i="28"/>
  <c r="K34" i="28"/>
  <c r="K33" i="28"/>
  <c r="K32" i="28"/>
  <c r="K31" i="28"/>
  <c r="K30" i="28"/>
  <c r="K29" i="28"/>
  <c r="K28" i="28"/>
  <c r="K27" i="28"/>
  <c r="K26" i="28"/>
  <c r="K25" i="28"/>
  <c r="K24" i="28"/>
  <c r="K23" i="28"/>
  <c r="K22" i="28"/>
  <c r="K21" i="28"/>
  <c r="K20" i="28"/>
  <c r="K19" i="28"/>
  <c r="K18" i="28"/>
  <c r="K17" i="28"/>
  <c r="K16" i="28"/>
  <c r="K15" i="28"/>
  <c r="K14" i="28"/>
  <c r="K13" i="28"/>
  <c r="K12" i="28"/>
  <c r="K11" i="28"/>
  <c r="K10" i="28"/>
  <c r="K9" i="28"/>
  <c r="H251" i="28"/>
  <c r="Y251" i="28" s="1"/>
  <c r="H250" i="28"/>
  <c r="H249" i="28"/>
  <c r="H248" i="28"/>
  <c r="H247" i="28"/>
  <c r="H246" i="28"/>
  <c r="H245" i="28"/>
  <c r="H244" i="28"/>
  <c r="H243" i="28"/>
  <c r="H242" i="28"/>
  <c r="H241" i="28"/>
  <c r="H240" i="28"/>
  <c r="H239" i="28"/>
  <c r="H238" i="28"/>
  <c r="H237" i="28"/>
  <c r="H236" i="28"/>
  <c r="H235" i="28"/>
  <c r="H234" i="28"/>
  <c r="H233" i="28"/>
  <c r="H232" i="28"/>
  <c r="H231" i="28"/>
  <c r="H230" i="28"/>
  <c r="H229" i="28"/>
  <c r="H228" i="28"/>
  <c r="H227" i="28"/>
  <c r="H226" i="28"/>
  <c r="H225" i="28"/>
  <c r="H224" i="28"/>
  <c r="H223" i="28"/>
  <c r="H222" i="28"/>
  <c r="H221" i="28"/>
  <c r="H220" i="28"/>
  <c r="H219" i="28"/>
  <c r="H218" i="28"/>
  <c r="H217" i="28"/>
  <c r="H216" i="28"/>
  <c r="H215" i="28"/>
  <c r="H214" i="28"/>
  <c r="H213" i="28"/>
  <c r="H212" i="28"/>
  <c r="H211" i="28"/>
  <c r="H210" i="28"/>
  <c r="H209" i="28"/>
  <c r="H208" i="28"/>
  <c r="H207" i="28"/>
  <c r="H206" i="28"/>
  <c r="H205" i="28"/>
  <c r="H204" i="28"/>
  <c r="H203" i="28"/>
  <c r="H202" i="28"/>
  <c r="H201" i="28"/>
  <c r="H200" i="28"/>
  <c r="H199" i="28"/>
  <c r="H198" i="28"/>
  <c r="H197" i="28"/>
  <c r="H196" i="28"/>
  <c r="H195" i="28"/>
  <c r="H194" i="28"/>
  <c r="H193" i="28"/>
  <c r="H192" i="28"/>
  <c r="H191" i="28"/>
  <c r="H190" i="28"/>
  <c r="H189" i="28"/>
  <c r="H188" i="28"/>
  <c r="H187" i="28"/>
  <c r="H186" i="28"/>
  <c r="H185" i="28"/>
  <c r="H184" i="28"/>
  <c r="H183" i="28"/>
  <c r="H182" i="28"/>
  <c r="H181" i="28"/>
  <c r="H180" i="28"/>
  <c r="H179" i="28"/>
  <c r="H178" i="28"/>
  <c r="H177" i="28"/>
  <c r="H176" i="28"/>
  <c r="H175" i="28"/>
  <c r="H174" i="28"/>
  <c r="H173" i="28"/>
  <c r="H172" i="28"/>
  <c r="H171" i="28"/>
  <c r="H170" i="28"/>
  <c r="H169" i="28"/>
  <c r="H168" i="28"/>
  <c r="H167" i="28"/>
  <c r="H166" i="28"/>
  <c r="H165" i="28"/>
  <c r="H164" i="28"/>
  <c r="H163" i="28"/>
  <c r="H162" i="28"/>
  <c r="H161" i="28"/>
  <c r="H160" i="28"/>
  <c r="H159" i="28"/>
  <c r="H158" i="28"/>
  <c r="H157" i="28"/>
  <c r="H156" i="28"/>
  <c r="H155" i="28"/>
  <c r="H154" i="28"/>
  <c r="H153" i="28"/>
  <c r="H152" i="28"/>
  <c r="H151" i="28"/>
  <c r="H150" i="28"/>
  <c r="H149" i="28"/>
  <c r="H148" i="28"/>
  <c r="H147" i="28"/>
  <c r="H146" i="28"/>
  <c r="H145" i="28"/>
  <c r="H144" i="28"/>
  <c r="H143" i="28"/>
  <c r="H142" i="28"/>
  <c r="H141" i="28"/>
  <c r="H140" i="28"/>
  <c r="H139" i="28"/>
  <c r="H138" i="28"/>
  <c r="H137" i="28"/>
  <c r="H136" i="28"/>
  <c r="H135" i="28"/>
  <c r="H134" i="28"/>
  <c r="H133" i="28"/>
  <c r="H132" i="28"/>
  <c r="H131" i="28"/>
  <c r="H130" i="28"/>
  <c r="H129" i="28"/>
  <c r="H128" i="28"/>
  <c r="H127" i="28"/>
  <c r="H126" i="28"/>
  <c r="H125" i="28"/>
  <c r="H124" i="28"/>
  <c r="H123" i="28"/>
  <c r="H122" i="28"/>
  <c r="H121" i="28"/>
  <c r="H120" i="28"/>
  <c r="H119" i="28"/>
  <c r="H118" i="28"/>
  <c r="H117" i="28"/>
  <c r="H116" i="28"/>
  <c r="H115" i="28"/>
  <c r="H114" i="28"/>
  <c r="H113" i="28"/>
  <c r="H112" i="28"/>
  <c r="H111" i="28"/>
  <c r="H110" i="28"/>
  <c r="H109" i="28"/>
  <c r="H108" i="28"/>
  <c r="H107" i="28"/>
  <c r="H106" i="28"/>
  <c r="H105" i="28"/>
  <c r="H104" i="28"/>
  <c r="H103" i="28"/>
  <c r="H102" i="28"/>
  <c r="H101" i="28"/>
  <c r="H100" i="28"/>
  <c r="H99" i="28"/>
  <c r="H98" i="28"/>
  <c r="H97" i="28"/>
  <c r="H96" i="28"/>
  <c r="H95" i="28"/>
  <c r="H94" i="28"/>
  <c r="H93" i="28"/>
  <c r="H92" i="28"/>
  <c r="H91" i="28"/>
  <c r="H90" i="28"/>
  <c r="H89" i="28"/>
  <c r="H88" i="28"/>
  <c r="H87" i="28"/>
  <c r="H86" i="28"/>
  <c r="H85" i="28"/>
  <c r="H84" i="28"/>
  <c r="H83" i="28"/>
  <c r="H82" i="28"/>
  <c r="H81" i="28"/>
  <c r="H80" i="28"/>
  <c r="H79" i="28"/>
  <c r="H78" i="28"/>
  <c r="H77" i="28"/>
  <c r="H76" i="28"/>
  <c r="H75" i="28"/>
  <c r="H74" i="28"/>
  <c r="H73" i="28"/>
  <c r="H72" i="28"/>
  <c r="H71" i="28"/>
  <c r="H70" i="28"/>
  <c r="H69" i="28"/>
  <c r="H68" i="28"/>
  <c r="H67" i="28"/>
  <c r="H66" i="28"/>
  <c r="H65" i="28"/>
  <c r="H64" i="28"/>
  <c r="H63" i="28"/>
  <c r="H62" i="28"/>
  <c r="H61" i="28"/>
  <c r="H60" i="28"/>
  <c r="H59" i="28"/>
  <c r="H58" i="28"/>
  <c r="H57" i="28"/>
  <c r="H56" i="28"/>
  <c r="H55" i="28"/>
  <c r="H54" i="28"/>
  <c r="H53" i="28"/>
  <c r="H52" i="28"/>
  <c r="H51" i="28"/>
  <c r="H50" i="28"/>
  <c r="H49" i="28"/>
  <c r="H48" i="28"/>
  <c r="H47" i="28"/>
  <c r="H46" i="28"/>
  <c r="H45" i="28"/>
  <c r="H44" i="28"/>
  <c r="H43" i="28"/>
  <c r="H42" i="28"/>
  <c r="H41" i="28"/>
  <c r="H40" i="28"/>
  <c r="H39" i="28"/>
  <c r="H38" i="28"/>
  <c r="H37" i="28"/>
  <c r="H36" i="28"/>
  <c r="H35" i="28"/>
  <c r="H34" i="28"/>
  <c r="H33" i="28"/>
  <c r="H32" i="28"/>
  <c r="H31" i="28"/>
  <c r="H30" i="28"/>
  <c r="H29" i="28"/>
  <c r="H28" i="28"/>
  <c r="H27" i="28"/>
  <c r="H26" i="28"/>
  <c r="H25" i="28"/>
  <c r="H24" i="28"/>
  <c r="H23" i="28"/>
  <c r="H22" i="28"/>
  <c r="H21" i="28"/>
  <c r="H20" i="28"/>
  <c r="H19" i="28"/>
  <c r="H18" i="28"/>
  <c r="H17" i="28"/>
  <c r="H16" i="28"/>
  <c r="H15" i="28"/>
  <c r="H14" i="28"/>
  <c r="H13" i="28"/>
  <c r="H12" i="28"/>
  <c r="H11" i="28"/>
  <c r="H10" i="28"/>
  <c r="H9" i="28"/>
  <c r="E251" i="28"/>
  <c r="E250" i="28"/>
  <c r="E249" i="28"/>
  <c r="E248" i="28"/>
  <c r="E247" i="28"/>
  <c r="E246" i="28"/>
  <c r="E245" i="28"/>
  <c r="E244" i="28"/>
  <c r="E243" i="28"/>
  <c r="E242" i="28"/>
  <c r="E241" i="28"/>
  <c r="E240" i="28"/>
  <c r="X240" i="28" s="1"/>
  <c r="E239" i="28"/>
  <c r="E238" i="28"/>
  <c r="E237" i="28"/>
  <c r="E236" i="28"/>
  <c r="X236" i="28" s="1"/>
  <c r="E235" i="28"/>
  <c r="E234" i="28"/>
  <c r="E233" i="28"/>
  <c r="E232" i="28"/>
  <c r="E231" i="28"/>
  <c r="E230" i="28"/>
  <c r="E229" i="28"/>
  <c r="E228" i="28"/>
  <c r="E227" i="28"/>
  <c r="E226" i="28"/>
  <c r="E225" i="28"/>
  <c r="E224" i="28"/>
  <c r="E223" i="28"/>
  <c r="E222" i="28"/>
  <c r="E221" i="28"/>
  <c r="E220" i="28"/>
  <c r="E219" i="28"/>
  <c r="E218" i="28"/>
  <c r="E217" i="28"/>
  <c r="E216" i="28"/>
  <c r="E215" i="28"/>
  <c r="E214" i="28"/>
  <c r="E213" i="28"/>
  <c r="E212" i="28"/>
  <c r="E211" i="28"/>
  <c r="E210" i="28"/>
  <c r="E209" i="28"/>
  <c r="E208" i="28"/>
  <c r="E207" i="28"/>
  <c r="E206" i="28"/>
  <c r="E205" i="28"/>
  <c r="E204" i="28"/>
  <c r="E203" i="28"/>
  <c r="E202" i="28"/>
  <c r="E201" i="28"/>
  <c r="E200" i="28"/>
  <c r="E199" i="28"/>
  <c r="E198" i="28"/>
  <c r="E197" i="28"/>
  <c r="E196" i="28"/>
  <c r="E195" i="28"/>
  <c r="E194" i="28"/>
  <c r="E193" i="28"/>
  <c r="E192" i="28"/>
  <c r="E191" i="28"/>
  <c r="E190" i="28"/>
  <c r="E189" i="28"/>
  <c r="E188" i="28"/>
  <c r="E187" i="28"/>
  <c r="E186" i="28"/>
  <c r="E185" i="28"/>
  <c r="E184" i="28"/>
  <c r="E183" i="28"/>
  <c r="E182" i="28"/>
  <c r="E181" i="28"/>
  <c r="E180" i="28"/>
  <c r="E179" i="28"/>
  <c r="E178" i="28"/>
  <c r="E177" i="28"/>
  <c r="E176" i="28"/>
  <c r="E175" i="28"/>
  <c r="E174" i="28"/>
  <c r="E173" i="28"/>
  <c r="E172" i="28"/>
  <c r="E171" i="28"/>
  <c r="E170" i="28"/>
  <c r="E169" i="28"/>
  <c r="E168" i="28"/>
  <c r="E167" i="28"/>
  <c r="E166" i="28"/>
  <c r="E165" i="28"/>
  <c r="E164" i="28"/>
  <c r="E163" i="28"/>
  <c r="E162" i="28"/>
  <c r="E161" i="28"/>
  <c r="E160" i="28"/>
  <c r="E159" i="28"/>
  <c r="E158" i="28"/>
  <c r="E157" i="28"/>
  <c r="E156" i="28"/>
  <c r="E155" i="28"/>
  <c r="E154" i="28"/>
  <c r="E153" i="28"/>
  <c r="E152" i="28"/>
  <c r="E151" i="28"/>
  <c r="E150" i="28"/>
  <c r="E149" i="28"/>
  <c r="E148" i="28"/>
  <c r="E147" i="28"/>
  <c r="E146" i="28"/>
  <c r="E145" i="28"/>
  <c r="E144" i="28"/>
  <c r="E143" i="28"/>
  <c r="E142" i="28"/>
  <c r="E141" i="28"/>
  <c r="E140" i="28"/>
  <c r="E139" i="28"/>
  <c r="E138" i="28"/>
  <c r="E137" i="28"/>
  <c r="E136" i="28"/>
  <c r="E135" i="28"/>
  <c r="E134" i="28"/>
  <c r="E133" i="28"/>
  <c r="E132" i="28"/>
  <c r="E131" i="28"/>
  <c r="E130" i="28"/>
  <c r="E129" i="28"/>
  <c r="E128" i="28"/>
  <c r="E127" i="28"/>
  <c r="E126" i="28"/>
  <c r="E125" i="28"/>
  <c r="E124" i="28"/>
  <c r="E123" i="28"/>
  <c r="E122" i="28"/>
  <c r="E121" i="28"/>
  <c r="E120" i="28"/>
  <c r="E119" i="28"/>
  <c r="E118" i="28"/>
  <c r="E117" i="28"/>
  <c r="E116" i="28"/>
  <c r="E115" i="28"/>
  <c r="E114" i="28"/>
  <c r="E113" i="28"/>
  <c r="E112" i="28"/>
  <c r="E111" i="28"/>
  <c r="E110" i="28"/>
  <c r="E109" i="28"/>
  <c r="E108" i="28"/>
  <c r="E107" i="28"/>
  <c r="E106" i="28"/>
  <c r="E105" i="28"/>
  <c r="E104" i="28"/>
  <c r="E103" i="28"/>
  <c r="E102" i="28"/>
  <c r="E101" i="28"/>
  <c r="E100" i="28"/>
  <c r="E99" i="28"/>
  <c r="E98" i="28"/>
  <c r="E97" i="28"/>
  <c r="E96" i="28"/>
  <c r="E95" i="28"/>
  <c r="E94" i="28"/>
  <c r="E93" i="28"/>
  <c r="E92" i="28"/>
  <c r="E91" i="28"/>
  <c r="E90" i="28"/>
  <c r="E89" i="28"/>
  <c r="E88" i="28"/>
  <c r="E87" i="28"/>
  <c r="E86" i="28"/>
  <c r="E85" i="28"/>
  <c r="E84" i="28"/>
  <c r="E83" i="28"/>
  <c r="E82" i="28"/>
  <c r="E81" i="28"/>
  <c r="E80" i="28"/>
  <c r="E79" i="28"/>
  <c r="E78" i="28"/>
  <c r="E77" i="28"/>
  <c r="E76" i="28"/>
  <c r="E75" i="28"/>
  <c r="E74" i="28"/>
  <c r="E73" i="28"/>
  <c r="E72" i="28"/>
  <c r="E71" i="28"/>
  <c r="E70" i="28"/>
  <c r="E69" i="28"/>
  <c r="E68" i="28"/>
  <c r="E67" i="28"/>
  <c r="E66" i="28"/>
  <c r="E65" i="28"/>
  <c r="E64" i="28"/>
  <c r="E63" i="28"/>
  <c r="E62" i="28"/>
  <c r="E61" i="28"/>
  <c r="E60" i="28"/>
  <c r="E59" i="28"/>
  <c r="E58" i="28"/>
  <c r="E57" i="28"/>
  <c r="E56" i="28"/>
  <c r="E55" i="28"/>
  <c r="E54" i="28"/>
  <c r="E53" i="28"/>
  <c r="E52" i="28"/>
  <c r="E51" i="28"/>
  <c r="E50" i="28"/>
  <c r="E49" i="28"/>
  <c r="E48" i="28"/>
  <c r="E47" i="28"/>
  <c r="E46" i="28"/>
  <c r="E45" i="28"/>
  <c r="E44" i="28"/>
  <c r="E43" i="28"/>
  <c r="E42" i="28"/>
  <c r="E41" i="28"/>
  <c r="E40" i="28"/>
  <c r="E39" i="28"/>
  <c r="E38" i="28"/>
  <c r="E36" i="28"/>
  <c r="E35" i="28"/>
  <c r="E34" i="28"/>
  <c r="E33" i="28"/>
  <c r="E32" i="28"/>
  <c r="E31" i="28"/>
  <c r="E30" i="28"/>
  <c r="E29" i="28"/>
  <c r="E28" i="28"/>
  <c r="E27" i="28"/>
  <c r="E26" i="28"/>
  <c r="E25" i="28"/>
  <c r="E24" i="28"/>
  <c r="E23" i="28"/>
  <c r="E22" i="28"/>
  <c r="E21" i="28"/>
  <c r="E20" i="28"/>
  <c r="E19" i="28"/>
  <c r="E18" i="28"/>
  <c r="E17" i="28"/>
  <c r="E16" i="28"/>
  <c r="E15" i="28"/>
  <c r="E14" i="28"/>
  <c r="E13" i="28"/>
  <c r="E12" i="28"/>
  <c r="E11" i="28"/>
  <c r="E10" i="28"/>
  <c r="E9" i="28"/>
  <c r="E12" i="29"/>
  <c r="T242" i="30"/>
  <c r="AC242" i="30" s="1"/>
  <c r="AB242" i="30"/>
  <c r="AA242" i="30"/>
  <c r="Z242" i="30"/>
  <c r="Y242" i="30"/>
  <c r="X242" i="30"/>
  <c r="X241" i="30"/>
  <c r="T241" i="30"/>
  <c r="AC241" i="30" s="1"/>
  <c r="AB241" i="30"/>
  <c r="AA241" i="30"/>
  <c r="Z241" i="30"/>
  <c r="Y241" i="30"/>
  <c r="X240" i="30"/>
  <c r="T240" i="30"/>
  <c r="AC240" i="30" s="1"/>
  <c r="AB240" i="30"/>
  <c r="AA240" i="30"/>
  <c r="Z240" i="30"/>
  <c r="Y240" i="30"/>
  <c r="T239" i="30"/>
  <c r="AC239" i="30" s="1"/>
  <c r="AB239" i="30"/>
  <c r="AA239" i="30"/>
  <c r="Z239" i="30"/>
  <c r="Y239" i="30"/>
  <c r="X239" i="30"/>
  <c r="T238" i="30"/>
  <c r="AC238" i="30" s="1"/>
  <c r="AB238" i="30"/>
  <c r="AA238" i="30"/>
  <c r="Z238" i="30"/>
  <c r="Y238" i="30"/>
  <c r="X238" i="30"/>
  <c r="X237" i="30"/>
  <c r="T237" i="30"/>
  <c r="AC237" i="30" s="1"/>
  <c r="AB237" i="30"/>
  <c r="AA237" i="30"/>
  <c r="Z237" i="30"/>
  <c r="Y237" i="30"/>
  <c r="X236" i="30"/>
  <c r="T236" i="30"/>
  <c r="AC236" i="30" s="1"/>
  <c r="AB236" i="30"/>
  <c r="AA236" i="30"/>
  <c r="Z236" i="30"/>
  <c r="Y236" i="30"/>
  <c r="T235" i="30"/>
  <c r="AC235" i="30" s="1"/>
  <c r="AB235" i="30"/>
  <c r="AA235" i="30"/>
  <c r="Z235" i="30"/>
  <c r="Y235" i="30"/>
  <c r="X235" i="30"/>
  <c r="T234" i="30"/>
  <c r="AC234" i="30" s="1"/>
  <c r="AB234" i="30"/>
  <c r="AA234" i="30"/>
  <c r="Z234" i="30"/>
  <c r="Y234" i="30"/>
  <c r="X234" i="30"/>
  <c r="X233" i="30"/>
  <c r="T233" i="30"/>
  <c r="AC233" i="30" s="1"/>
  <c r="AB233" i="30"/>
  <c r="AA233" i="30"/>
  <c r="Z233" i="30"/>
  <c r="Y233" i="30"/>
  <c r="X232" i="30"/>
  <c r="T232" i="30"/>
  <c r="AC232" i="30" s="1"/>
  <c r="AB232" i="30"/>
  <c r="AA232" i="30"/>
  <c r="Z232" i="30"/>
  <c r="Y232" i="30"/>
  <c r="T231" i="30"/>
  <c r="AC231" i="30" s="1"/>
  <c r="AB231" i="30"/>
  <c r="AA231" i="30"/>
  <c r="Z231" i="30"/>
  <c r="Y231" i="30"/>
  <c r="X231" i="30"/>
  <c r="T230" i="30"/>
  <c r="AC230" i="30" s="1"/>
  <c r="AB230" i="30"/>
  <c r="AA230" i="30"/>
  <c r="Z230" i="30"/>
  <c r="Y230" i="30"/>
  <c r="X230" i="30"/>
  <c r="X229" i="30"/>
  <c r="T229" i="30"/>
  <c r="AC229" i="30" s="1"/>
  <c r="AB229" i="30"/>
  <c r="AA229" i="30"/>
  <c r="Z229" i="30"/>
  <c r="Y229" i="30"/>
  <c r="X228" i="30"/>
  <c r="T228" i="30"/>
  <c r="AC228" i="30" s="1"/>
  <c r="AB228" i="30"/>
  <c r="AA228" i="30"/>
  <c r="Z228" i="30"/>
  <c r="Y228" i="30"/>
  <c r="T227" i="30"/>
  <c r="AC227" i="30" s="1"/>
  <c r="AB227" i="30"/>
  <c r="AA227" i="30"/>
  <c r="Z227" i="30"/>
  <c r="Y227" i="30"/>
  <c r="X227" i="30"/>
  <c r="T226" i="30"/>
  <c r="AC226" i="30" s="1"/>
  <c r="AB226" i="30"/>
  <c r="AA226" i="30"/>
  <c r="Z226" i="30"/>
  <c r="Y226" i="30"/>
  <c r="X226" i="30"/>
  <c r="X225" i="30"/>
  <c r="T225" i="30"/>
  <c r="AC225" i="30" s="1"/>
  <c r="AB225" i="30"/>
  <c r="AA225" i="30"/>
  <c r="Z225" i="30"/>
  <c r="Y225" i="30"/>
  <c r="X224" i="30"/>
  <c r="T224" i="30"/>
  <c r="AC224" i="30" s="1"/>
  <c r="AB224" i="30"/>
  <c r="AA224" i="30"/>
  <c r="Y224" i="30"/>
  <c r="T223" i="30"/>
  <c r="AC223" i="30" s="1"/>
  <c r="AB223" i="30"/>
  <c r="AA223" i="30"/>
  <c r="Y223" i="30"/>
  <c r="X223" i="30"/>
  <c r="T222" i="30"/>
  <c r="AC222" i="30" s="1"/>
  <c r="AB222" i="30"/>
  <c r="AA222" i="30"/>
  <c r="Z222" i="30"/>
  <c r="Y222" i="30"/>
  <c r="X222" i="30"/>
  <c r="X221" i="30"/>
  <c r="T221" i="30"/>
  <c r="AC221" i="30" s="1"/>
  <c r="AB221" i="30"/>
  <c r="Z221" i="30"/>
  <c r="Y221" i="30"/>
  <c r="X220" i="30"/>
  <c r="T220" i="30"/>
  <c r="AC220" i="30" s="1"/>
  <c r="AB220" i="30"/>
  <c r="AA220" i="30"/>
  <c r="Y220" i="30"/>
  <c r="T219" i="30"/>
  <c r="AC219" i="30" s="1"/>
  <c r="AB219" i="30"/>
  <c r="AA219" i="30"/>
  <c r="Y219" i="30"/>
  <c r="X219" i="30"/>
  <c r="T218" i="30"/>
  <c r="AC218" i="30" s="1"/>
  <c r="AB218" i="30"/>
  <c r="AA218" i="30"/>
  <c r="Z218" i="30"/>
  <c r="Y218" i="30"/>
  <c r="X218" i="30"/>
  <c r="T217" i="30"/>
  <c r="AC217" i="30" s="1"/>
  <c r="AB217" i="30"/>
  <c r="Z217" i="30"/>
  <c r="Y217" i="30"/>
  <c r="X217" i="30"/>
  <c r="T216" i="30"/>
  <c r="AC216" i="30" s="1"/>
  <c r="AB216" i="30"/>
  <c r="AA216" i="30"/>
  <c r="Z216" i="30"/>
  <c r="Y216" i="30"/>
  <c r="X216" i="30"/>
  <c r="T215" i="30"/>
  <c r="AC215" i="30" s="1"/>
  <c r="AB215" i="30"/>
  <c r="AA215" i="30"/>
  <c r="Z215" i="30"/>
  <c r="Y215" i="30"/>
  <c r="X215" i="30"/>
  <c r="T214" i="30"/>
  <c r="AC214" i="30" s="1"/>
  <c r="AB214" i="30"/>
  <c r="AA214" i="30"/>
  <c r="Z214" i="30"/>
  <c r="Y214" i="30"/>
  <c r="X214" i="30"/>
  <c r="X213" i="30"/>
  <c r="T213" i="30"/>
  <c r="AC213" i="30" s="1"/>
  <c r="AB213" i="30"/>
  <c r="AA213" i="30"/>
  <c r="Z213" i="30"/>
  <c r="Y213" i="30"/>
  <c r="X212" i="30"/>
  <c r="T212" i="30"/>
  <c r="AC212" i="30" s="1"/>
  <c r="AB212" i="30"/>
  <c r="AA212" i="30"/>
  <c r="Z212" i="30"/>
  <c r="Y212" i="30"/>
  <c r="T211" i="30"/>
  <c r="AC211" i="30" s="1"/>
  <c r="AB211" i="30"/>
  <c r="AA211" i="30"/>
  <c r="Z211" i="30"/>
  <c r="Y211" i="30"/>
  <c r="X211" i="30"/>
  <c r="T210" i="30"/>
  <c r="AC210" i="30" s="1"/>
  <c r="AB210" i="30"/>
  <c r="AA210" i="30"/>
  <c r="Z210" i="30"/>
  <c r="Y210" i="30"/>
  <c r="X210" i="30"/>
  <c r="T209" i="30"/>
  <c r="AC209" i="30" s="1"/>
  <c r="AB209" i="30"/>
  <c r="AA209" i="30"/>
  <c r="Z209" i="30"/>
  <c r="Y209" i="30"/>
  <c r="X209" i="30"/>
  <c r="T208" i="30"/>
  <c r="AC208" i="30" s="1"/>
  <c r="AB208" i="30"/>
  <c r="AA208" i="30"/>
  <c r="Z208" i="30"/>
  <c r="Y208" i="30"/>
  <c r="X208" i="30"/>
  <c r="T207" i="30"/>
  <c r="AC207" i="30" s="1"/>
  <c r="AB207" i="30"/>
  <c r="AA207" i="30"/>
  <c r="Z207" i="30"/>
  <c r="Y207" i="30"/>
  <c r="X207" i="30"/>
  <c r="T206" i="30"/>
  <c r="AC206" i="30" s="1"/>
  <c r="AB206" i="30"/>
  <c r="AA206" i="30"/>
  <c r="Z206" i="30"/>
  <c r="Y206" i="30"/>
  <c r="X206" i="30"/>
  <c r="X205" i="30"/>
  <c r="T205" i="30"/>
  <c r="AC205" i="30" s="1"/>
  <c r="AB205" i="30"/>
  <c r="AA205" i="30"/>
  <c r="Z205" i="30"/>
  <c r="Y205" i="30"/>
  <c r="X204" i="30"/>
  <c r="T204" i="30"/>
  <c r="AC204" i="30" s="1"/>
  <c r="AB204" i="30"/>
  <c r="AA204" i="30"/>
  <c r="Z204" i="30"/>
  <c r="Y204" i="30"/>
  <c r="T203" i="30"/>
  <c r="AC203" i="30" s="1"/>
  <c r="AB203" i="30"/>
  <c r="AA203" i="30"/>
  <c r="Z203" i="30"/>
  <c r="Y203" i="30"/>
  <c r="X203" i="30"/>
  <c r="T202" i="30"/>
  <c r="AC202" i="30" s="1"/>
  <c r="AB202" i="30"/>
  <c r="AA202" i="30"/>
  <c r="Z202" i="30"/>
  <c r="Y202" i="30"/>
  <c r="X202" i="30"/>
  <c r="X201" i="30"/>
  <c r="T201" i="30"/>
  <c r="AC201" i="30" s="1"/>
  <c r="AB201" i="30"/>
  <c r="AA201" i="30"/>
  <c r="Z201" i="30"/>
  <c r="Y201" i="30"/>
  <c r="X200" i="30"/>
  <c r="T200" i="30"/>
  <c r="AC200" i="30" s="1"/>
  <c r="AB200" i="30"/>
  <c r="AA200" i="30"/>
  <c r="Z200" i="30"/>
  <c r="Y200" i="30"/>
  <c r="T199" i="30"/>
  <c r="AC199" i="30" s="1"/>
  <c r="AB199" i="30"/>
  <c r="AA199" i="30"/>
  <c r="Z199" i="30"/>
  <c r="Y199" i="30"/>
  <c r="X199" i="30"/>
  <c r="T198" i="30"/>
  <c r="AC198" i="30" s="1"/>
  <c r="AB198" i="30"/>
  <c r="AA198" i="30"/>
  <c r="Z198" i="30"/>
  <c r="Y198" i="30"/>
  <c r="X198" i="30"/>
  <c r="AB233" i="29"/>
  <c r="AA233" i="29"/>
  <c r="X233" i="29"/>
  <c r="AC233" i="29"/>
  <c r="Z233" i="29"/>
  <c r="Y233" i="29"/>
  <c r="AB232" i="29"/>
  <c r="AA232" i="29"/>
  <c r="X232" i="29"/>
  <c r="AC232" i="29"/>
  <c r="Z232" i="29"/>
  <c r="Y232" i="29"/>
  <c r="AB231" i="29"/>
  <c r="AA231" i="29"/>
  <c r="X231" i="29"/>
  <c r="AC231" i="29"/>
  <c r="Z231" i="29"/>
  <c r="Y231" i="29"/>
  <c r="AB230" i="29"/>
  <c r="AA230" i="29"/>
  <c r="X230" i="29"/>
  <c r="AC230" i="29"/>
  <c r="Z230" i="29"/>
  <c r="Y230" i="29"/>
  <c r="AB229" i="29"/>
  <c r="AA229" i="29"/>
  <c r="X229" i="29"/>
  <c r="AC229" i="29"/>
  <c r="Z229" i="29"/>
  <c r="Y229" i="29"/>
  <c r="AB228" i="29"/>
  <c r="AA228" i="29"/>
  <c r="X228" i="29"/>
  <c r="AC228" i="29"/>
  <c r="Z228" i="29"/>
  <c r="Y228" i="29"/>
  <c r="X227" i="29"/>
  <c r="AC227" i="29"/>
  <c r="AB227" i="29"/>
  <c r="AA227" i="29"/>
  <c r="Z227" i="29"/>
  <c r="Y227" i="29"/>
  <c r="X226" i="29"/>
  <c r="AC226" i="29"/>
  <c r="AB226" i="29"/>
  <c r="AA226" i="29"/>
  <c r="Z226" i="29"/>
  <c r="Y226" i="29"/>
  <c r="AC225" i="29"/>
  <c r="AB225" i="29"/>
  <c r="AA225" i="29"/>
  <c r="Z225" i="29"/>
  <c r="Y225" i="29"/>
  <c r="X225" i="29"/>
  <c r="AB224" i="29"/>
  <c r="AA224" i="29"/>
  <c r="X224" i="29"/>
  <c r="T224" i="29"/>
  <c r="AC224" i="29" s="1"/>
  <c r="Z224" i="29"/>
  <c r="Y224" i="29"/>
  <c r="AB223" i="29"/>
  <c r="AA223" i="29"/>
  <c r="X223" i="29"/>
  <c r="T223" i="29"/>
  <c r="AC223" i="29" s="1"/>
  <c r="Z223" i="29"/>
  <c r="Y223" i="29"/>
  <c r="AB222" i="29"/>
  <c r="AA222" i="29"/>
  <c r="X222" i="29"/>
  <c r="T222" i="29"/>
  <c r="AC222" i="29" s="1"/>
  <c r="Z222" i="29"/>
  <c r="Y222" i="29"/>
  <c r="AB221" i="29"/>
  <c r="AA221" i="29"/>
  <c r="X221" i="29"/>
  <c r="T221" i="29"/>
  <c r="AC221" i="29" s="1"/>
  <c r="Z221" i="29"/>
  <c r="Y221" i="29"/>
  <c r="AB220" i="29"/>
  <c r="AA220" i="29"/>
  <c r="X220" i="29"/>
  <c r="T220" i="29"/>
  <c r="AC220" i="29" s="1"/>
  <c r="Z220" i="29"/>
  <c r="Y220" i="29"/>
  <c r="AB219" i="29"/>
  <c r="AA219" i="29"/>
  <c r="X219" i="29"/>
  <c r="T219" i="29"/>
  <c r="AC219" i="29" s="1"/>
  <c r="Z219" i="29"/>
  <c r="Y219" i="29"/>
  <c r="T218" i="29"/>
  <c r="AC218" i="29" s="1"/>
  <c r="AB218" i="29"/>
  <c r="AA218" i="29"/>
  <c r="Z218" i="29"/>
  <c r="Y218" i="29"/>
  <c r="X218" i="29"/>
  <c r="T217" i="29"/>
  <c r="AC217" i="29" s="1"/>
  <c r="AB217" i="29"/>
  <c r="AA217" i="29"/>
  <c r="Z217" i="29"/>
  <c r="Y217" i="29"/>
  <c r="X217" i="29"/>
  <c r="T216" i="29"/>
  <c r="AC216" i="29" s="1"/>
  <c r="AB216" i="29"/>
  <c r="AA216" i="29"/>
  <c r="Z216" i="29"/>
  <c r="Y216" i="29"/>
  <c r="X216" i="29"/>
  <c r="AB215" i="29"/>
  <c r="Y215" i="29"/>
  <c r="X215" i="29"/>
  <c r="AC215" i="29"/>
  <c r="AA215" i="29"/>
  <c r="Z215" i="29"/>
  <c r="AB214" i="29"/>
  <c r="Y214" i="29"/>
  <c r="X214" i="29"/>
  <c r="AC214" i="29"/>
  <c r="AA214" i="29"/>
  <c r="Z214" i="29"/>
  <c r="AB213" i="29"/>
  <c r="Y213" i="29"/>
  <c r="X213" i="29"/>
  <c r="AC213" i="29"/>
  <c r="AA213" i="29"/>
  <c r="Z213" i="29"/>
  <c r="AB212" i="29"/>
  <c r="Y212" i="29"/>
  <c r="X212" i="29"/>
  <c r="AC212" i="29"/>
  <c r="AA212" i="29"/>
  <c r="Z212" i="29"/>
  <c r="AB211" i="29"/>
  <c r="Y211" i="29"/>
  <c r="X211" i="29"/>
  <c r="AC211" i="29"/>
  <c r="AA211" i="29"/>
  <c r="Z211" i="29"/>
  <c r="AB210" i="29"/>
  <c r="Y210" i="29"/>
  <c r="X210" i="29"/>
  <c r="AC210" i="29"/>
  <c r="AA210" i="29"/>
  <c r="Z210" i="29"/>
  <c r="Y209" i="29"/>
  <c r="X209" i="29"/>
  <c r="AC209" i="29"/>
  <c r="AB209" i="29"/>
  <c r="AA209" i="29"/>
  <c r="Z209" i="29"/>
  <c r="AC208" i="29"/>
  <c r="AB208" i="29"/>
  <c r="AA208" i="29"/>
  <c r="Z208" i="29"/>
  <c r="Y208" i="29"/>
  <c r="X208" i="29"/>
  <c r="Y207" i="29"/>
  <c r="X207" i="29"/>
  <c r="AC207" i="29"/>
  <c r="AB207" i="29"/>
  <c r="AA207" i="29"/>
  <c r="Z207" i="29"/>
  <c r="AC251" i="28"/>
  <c r="AB251" i="28"/>
  <c r="AA251" i="28"/>
  <c r="Z251" i="28"/>
  <c r="X251" i="28"/>
  <c r="AC250" i="28"/>
  <c r="AB250" i="28"/>
  <c r="AA250" i="28"/>
  <c r="Z250" i="28"/>
  <c r="Y250" i="28"/>
  <c r="X250" i="28"/>
  <c r="AC249" i="28"/>
  <c r="AB249" i="28"/>
  <c r="AA249" i="28"/>
  <c r="Z249" i="28"/>
  <c r="Y249" i="28"/>
  <c r="X249" i="28"/>
  <c r="AC248" i="28"/>
  <c r="AB248" i="28"/>
  <c r="AA248" i="28"/>
  <c r="Z248" i="28"/>
  <c r="Y248" i="28"/>
  <c r="X248" i="28"/>
  <c r="AC247" i="28"/>
  <c r="AB247" i="28"/>
  <c r="AA247" i="28"/>
  <c r="Z247" i="28"/>
  <c r="Y247" i="28"/>
  <c r="X247" i="28"/>
  <c r="AC246" i="28"/>
  <c r="AB246" i="28"/>
  <c r="AA246" i="28"/>
  <c r="Z246" i="28"/>
  <c r="Y246" i="28"/>
  <c r="X246" i="28"/>
  <c r="AC245" i="28"/>
  <c r="AB245" i="28"/>
  <c r="AA245" i="28"/>
  <c r="Z245" i="28"/>
  <c r="Y245" i="28"/>
  <c r="X245" i="28"/>
  <c r="AC244" i="28"/>
  <c r="AB244" i="28"/>
  <c r="AA244" i="28"/>
  <c r="Z244" i="28"/>
  <c r="Y244" i="28"/>
  <c r="X244" i="28"/>
  <c r="AC243" i="28"/>
  <c r="AB243" i="28"/>
  <c r="AA243" i="28"/>
  <c r="Z243" i="28"/>
  <c r="Y243" i="28"/>
  <c r="X243" i="28"/>
  <c r="AC242" i="28"/>
  <c r="AB242" i="28"/>
  <c r="AA242" i="28"/>
  <c r="Z242" i="28"/>
  <c r="Y242" i="28"/>
  <c r="X242" i="28"/>
  <c r="AC241" i="28"/>
  <c r="AB241" i="28"/>
  <c r="AA241" i="28"/>
  <c r="Z241" i="28"/>
  <c r="Y241" i="28"/>
  <c r="X241" i="28"/>
  <c r="AA240" i="28"/>
  <c r="Z240" i="28"/>
  <c r="Y240" i="28"/>
  <c r="AC239" i="28"/>
  <c r="AB239" i="28"/>
  <c r="Z239" i="28"/>
  <c r="Y239" i="28"/>
  <c r="X239" i="28"/>
  <c r="AB238" i="28"/>
  <c r="AA238" i="28"/>
  <c r="Y238" i="28"/>
  <c r="X238" i="28"/>
  <c r="AC237" i="28"/>
  <c r="AB237" i="28"/>
  <c r="AA237" i="28"/>
  <c r="Z237" i="28"/>
  <c r="Y237" i="28"/>
  <c r="X237" i="28"/>
  <c r="AA236" i="28"/>
  <c r="Z236" i="28"/>
  <c r="Y236" i="28"/>
  <c r="AC235" i="28"/>
  <c r="AB235" i="28"/>
  <c r="Z235" i="28"/>
  <c r="Y235" i="28"/>
  <c r="X235" i="28"/>
  <c r="AB234" i="28"/>
  <c r="AA234" i="28"/>
  <c r="Y234" i="28"/>
  <c r="X234" i="28"/>
  <c r="AC233" i="28"/>
  <c r="AB233" i="28"/>
  <c r="AA233" i="28"/>
  <c r="Z233" i="28"/>
  <c r="Y233" i="28"/>
  <c r="X233" i="28"/>
  <c r="AB232" i="28"/>
  <c r="AA232" i="28"/>
  <c r="Z232" i="28"/>
  <c r="Y232" i="28"/>
  <c r="X232" i="28"/>
  <c r="AB231" i="28"/>
  <c r="AA231" i="28"/>
  <c r="Z231" i="28"/>
  <c r="Y231" i="28"/>
  <c r="X231" i="28"/>
  <c r="AB230" i="28"/>
  <c r="AA230" i="28"/>
  <c r="Z230" i="28"/>
  <c r="Y230" i="28"/>
  <c r="X230" i="28"/>
  <c r="AB229" i="28"/>
  <c r="AA229" i="28"/>
  <c r="Z229" i="28"/>
  <c r="Y229" i="28"/>
  <c r="X229" i="28"/>
  <c r="AB228" i="28"/>
  <c r="AA228" i="28"/>
  <c r="Z228" i="28"/>
  <c r="Y228" i="28"/>
  <c r="X228" i="28"/>
  <c r="AB227" i="28"/>
  <c r="AA227" i="28"/>
  <c r="Z227" i="28"/>
  <c r="Y227" i="28"/>
  <c r="X227" i="28"/>
  <c r="AB226" i="28"/>
  <c r="AA226" i="28"/>
  <c r="Z226" i="28"/>
  <c r="Y226" i="28"/>
  <c r="X226" i="28"/>
  <c r="AB225" i="28"/>
  <c r="AA225" i="28"/>
  <c r="Z225" i="28"/>
  <c r="Y225" i="28"/>
  <c r="X225" i="28"/>
  <c r="AC224" i="28"/>
  <c r="AB224" i="28"/>
  <c r="AA224" i="28"/>
  <c r="Z224" i="28"/>
  <c r="Y224" i="28"/>
  <c r="X224" i="28"/>
  <c r="AB223" i="28"/>
  <c r="AA223" i="28"/>
  <c r="Z223" i="28"/>
  <c r="Y223" i="28"/>
  <c r="X223" i="28"/>
  <c r="AB222" i="28"/>
  <c r="AA222" i="28"/>
  <c r="Z222" i="28"/>
  <c r="Y222" i="28"/>
  <c r="X222" i="28"/>
  <c r="AB221" i="28"/>
  <c r="AA221" i="28"/>
  <c r="Z221" i="28"/>
  <c r="Y221" i="28"/>
  <c r="X221" i="28"/>
  <c r="AB220" i="28"/>
  <c r="AA220" i="28"/>
  <c r="Z220" i="28"/>
  <c r="Y220" i="28"/>
  <c r="X220" i="28"/>
  <c r="AB219" i="28"/>
  <c r="AA219" i="28"/>
  <c r="Z219" i="28"/>
  <c r="Y219" i="28"/>
  <c r="X219" i="28"/>
  <c r="AB218" i="28"/>
  <c r="AA218" i="28"/>
  <c r="Z218" i="28"/>
  <c r="Y218" i="28"/>
  <c r="X218" i="28"/>
  <c r="AB217" i="28"/>
  <c r="AA217" i="28"/>
  <c r="Z217" i="28"/>
  <c r="Y217" i="28"/>
  <c r="X217" i="28"/>
  <c r="AB216" i="28"/>
  <c r="AA216" i="28"/>
  <c r="Z216" i="28"/>
  <c r="Y216" i="28"/>
  <c r="X216" i="28"/>
  <c r="AC215" i="28"/>
  <c r="AB215" i="28"/>
  <c r="AA215" i="28"/>
  <c r="Z215" i="28"/>
  <c r="Y215" i="28"/>
  <c r="X215" i="28"/>
  <c r="AB214" i="28"/>
  <c r="AA214" i="28"/>
  <c r="Z214" i="28"/>
  <c r="Y214" i="28"/>
  <c r="X214" i="28"/>
  <c r="AB213" i="28"/>
  <c r="AA213" i="28"/>
  <c r="Z213" i="28"/>
  <c r="Y213" i="28"/>
  <c r="X213" i="28"/>
  <c r="AB212" i="28"/>
  <c r="Z212" i="28"/>
  <c r="Y212" i="28"/>
  <c r="X212" i="28"/>
  <c r="AB211" i="28"/>
  <c r="AA211" i="28"/>
  <c r="Y211" i="28"/>
  <c r="X211" i="28"/>
  <c r="AB210" i="28"/>
  <c r="AA210" i="28"/>
  <c r="Z210" i="28"/>
  <c r="Y210" i="28"/>
  <c r="X210" i="28"/>
  <c r="AB209" i="28"/>
  <c r="AA209" i="28"/>
  <c r="Z209" i="28"/>
  <c r="Y209" i="28"/>
  <c r="X209" i="28"/>
  <c r="AB208" i="28"/>
  <c r="Z208" i="28"/>
  <c r="Y208" i="28"/>
  <c r="X208" i="28"/>
  <c r="AB207" i="28"/>
  <c r="AA207" i="28"/>
  <c r="Y207" i="28"/>
  <c r="X207" i="28"/>
  <c r="AC240" i="28"/>
  <c r="AC238" i="28"/>
  <c r="AC236" i="28"/>
  <c r="AC234" i="28"/>
  <c r="AC232" i="28"/>
  <c r="AC231" i="28"/>
  <c r="AC230" i="28"/>
  <c r="AC229" i="28"/>
  <c r="AC228" i="28"/>
  <c r="AC227" i="28"/>
  <c r="AC226" i="28"/>
  <c r="AC225" i="28"/>
  <c r="AC223" i="28"/>
  <c r="AC222" i="28"/>
  <c r="AC221" i="28"/>
  <c r="AC220" i="28"/>
  <c r="AC219" i="28"/>
  <c r="AC218" i="28"/>
  <c r="AC217" i="28"/>
  <c r="AC216" i="28"/>
  <c r="AC214" i="28"/>
  <c r="AC213" i="28"/>
  <c r="AC212" i="28"/>
  <c r="AC211" i="28"/>
  <c r="AC210" i="28"/>
  <c r="AC209" i="28"/>
  <c r="AC208" i="28"/>
  <c r="AC207" i="28"/>
  <c r="T17" i="29"/>
  <c r="T16" i="29"/>
  <c r="T15" i="29"/>
  <c r="T14" i="29"/>
  <c r="AC14" i="29" s="1"/>
  <c r="T13" i="29"/>
  <c r="T12" i="29"/>
  <c r="T11" i="29"/>
  <c r="T10" i="29"/>
  <c r="AC10" i="29" s="1"/>
  <c r="T9" i="29"/>
  <c r="T17" i="28"/>
  <c r="T16" i="28"/>
  <c r="T15" i="28"/>
  <c r="T14" i="28"/>
  <c r="T13" i="28"/>
  <c r="T12" i="28"/>
  <c r="T11" i="28"/>
  <c r="T10" i="28"/>
  <c r="T9" i="28"/>
  <c r="T206" i="29"/>
  <c r="AC206" i="29" s="1"/>
  <c r="AB206" i="29"/>
  <c r="AA206" i="29"/>
  <c r="Z206" i="29"/>
  <c r="Y206" i="29"/>
  <c r="X206" i="29"/>
  <c r="T205" i="29"/>
  <c r="AC205" i="29" s="1"/>
  <c r="AB205" i="29"/>
  <c r="AA205" i="29"/>
  <c r="Z205" i="29"/>
  <c r="Y205" i="29"/>
  <c r="X205" i="29"/>
  <c r="T204" i="29"/>
  <c r="AC204" i="29" s="1"/>
  <c r="AB204" i="29"/>
  <c r="AA204" i="29"/>
  <c r="Z204" i="29"/>
  <c r="Y204" i="29"/>
  <c r="X204" i="29"/>
  <c r="T203" i="29"/>
  <c r="AC203" i="29" s="1"/>
  <c r="AB203" i="29"/>
  <c r="AA203" i="29"/>
  <c r="Z203" i="29"/>
  <c r="Y203" i="29"/>
  <c r="X203" i="29"/>
  <c r="T202" i="29"/>
  <c r="AC202" i="29" s="1"/>
  <c r="AB202" i="29"/>
  <c r="AA202" i="29"/>
  <c r="Y202" i="29"/>
  <c r="X202" i="29"/>
  <c r="T201" i="29"/>
  <c r="AC201" i="29" s="1"/>
  <c r="AB201" i="29"/>
  <c r="Z201" i="29"/>
  <c r="Y201" i="29"/>
  <c r="X201" i="29"/>
  <c r="T200" i="29"/>
  <c r="AC200" i="29" s="1"/>
  <c r="AB200" i="29"/>
  <c r="AA200" i="29"/>
  <c r="Z200" i="29"/>
  <c r="Y200" i="29"/>
  <c r="X200" i="29"/>
  <c r="T199" i="29"/>
  <c r="AC199" i="29" s="1"/>
  <c r="AB199" i="29"/>
  <c r="AA199" i="29"/>
  <c r="Z199" i="29"/>
  <c r="Y199" i="29"/>
  <c r="X199" i="29"/>
  <c r="T198" i="29"/>
  <c r="AC198" i="29" s="1"/>
  <c r="AB198" i="29"/>
  <c r="AA198" i="29"/>
  <c r="Y198" i="29"/>
  <c r="X198" i="29"/>
  <c r="T197" i="29"/>
  <c r="AC197" i="29" s="1"/>
  <c r="AB197" i="29"/>
  <c r="AA197" i="29"/>
  <c r="Z197" i="29"/>
  <c r="Y197" i="29"/>
  <c r="X197" i="29"/>
  <c r="T196" i="29"/>
  <c r="AC196" i="29" s="1"/>
  <c r="AB196" i="29"/>
  <c r="AA196" i="29"/>
  <c r="Z196" i="29"/>
  <c r="Y196" i="29"/>
  <c r="X196" i="29"/>
  <c r="T195" i="29"/>
  <c r="AC195" i="29" s="1"/>
  <c r="AB195" i="29"/>
  <c r="AA195" i="29"/>
  <c r="Z195" i="29"/>
  <c r="Y195" i="29"/>
  <c r="X195" i="29"/>
  <c r="T194" i="29"/>
  <c r="AC194" i="29" s="1"/>
  <c r="AB194" i="29"/>
  <c r="AA194" i="29"/>
  <c r="Z194" i="29"/>
  <c r="Y194" i="29"/>
  <c r="X194" i="29"/>
  <c r="T193" i="29"/>
  <c r="AC193" i="29" s="1"/>
  <c r="AB193" i="29"/>
  <c r="AA193" i="29"/>
  <c r="Z193" i="29"/>
  <c r="Y193" i="29"/>
  <c r="X193" i="29"/>
  <c r="T192" i="29"/>
  <c r="AC192" i="29" s="1"/>
  <c r="AB192" i="29"/>
  <c r="AA192" i="29"/>
  <c r="Z192" i="29"/>
  <c r="Y192" i="29"/>
  <c r="X192" i="29"/>
  <c r="T191" i="29"/>
  <c r="AC191" i="29" s="1"/>
  <c r="AB191" i="29"/>
  <c r="AA191" i="29"/>
  <c r="Z191" i="29"/>
  <c r="Y191" i="29"/>
  <c r="X191" i="29"/>
  <c r="T190" i="29"/>
  <c r="AC190" i="29" s="1"/>
  <c r="AB190" i="29"/>
  <c r="AA190" i="29"/>
  <c r="Z190" i="29"/>
  <c r="Y190" i="29"/>
  <c r="X190" i="29"/>
  <c r="T189" i="29"/>
  <c r="AC189" i="29" s="1"/>
  <c r="AB189" i="29"/>
  <c r="AA189" i="29"/>
  <c r="Z189" i="29"/>
  <c r="Y189" i="29"/>
  <c r="X189" i="29"/>
  <c r="T188" i="29"/>
  <c r="AC188" i="29" s="1"/>
  <c r="AB188" i="29"/>
  <c r="AA188" i="29"/>
  <c r="Z188" i="29"/>
  <c r="Y188" i="29"/>
  <c r="X188" i="29"/>
  <c r="T187" i="29"/>
  <c r="AC187" i="29" s="1"/>
  <c r="AB187" i="29"/>
  <c r="AA187" i="29"/>
  <c r="Z187" i="29"/>
  <c r="Y187" i="29"/>
  <c r="X187" i="29"/>
  <c r="T186" i="29"/>
  <c r="AC186" i="29" s="1"/>
  <c r="AB186" i="29"/>
  <c r="AA186" i="29"/>
  <c r="Z186" i="29"/>
  <c r="Y186" i="29"/>
  <c r="X186" i="29"/>
  <c r="T185" i="29"/>
  <c r="AC185" i="29" s="1"/>
  <c r="AB185" i="29"/>
  <c r="AA185" i="29"/>
  <c r="Z185" i="29"/>
  <c r="Y185" i="29"/>
  <c r="X185" i="29"/>
  <c r="T184" i="29"/>
  <c r="AC184" i="29" s="1"/>
  <c r="AB184" i="29"/>
  <c r="AA184" i="29"/>
  <c r="Z184" i="29"/>
  <c r="Y184" i="29"/>
  <c r="X184" i="29"/>
  <c r="T183" i="29"/>
  <c r="AC183" i="29" s="1"/>
  <c r="AB183" i="29"/>
  <c r="AA183" i="29"/>
  <c r="Z183" i="29"/>
  <c r="Y183" i="29"/>
  <c r="X183" i="29"/>
  <c r="T182" i="29"/>
  <c r="AC182" i="29" s="1"/>
  <c r="AB182" i="29"/>
  <c r="AA182" i="29"/>
  <c r="Z182" i="29"/>
  <c r="Y182" i="29"/>
  <c r="X182" i="29"/>
  <c r="T181" i="29"/>
  <c r="AC181" i="29" s="1"/>
  <c r="AB181" i="29"/>
  <c r="AA181" i="29"/>
  <c r="Z181" i="29"/>
  <c r="Y181" i="29"/>
  <c r="X181" i="29"/>
  <c r="T180" i="29"/>
  <c r="AC180" i="29" s="1"/>
  <c r="AB180" i="29"/>
  <c r="AA180" i="29"/>
  <c r="Z180" i="29"/>
  <c r="Y180" i="29"/>
  <c r="X180" i="29"/>
  <c r="T179" i="29"/>
  <c r="AC179" i="29" s="1"/>
  <c r="AB179" i="29"/>
  <c r="AA179" i="29"/>
  <c r="Z179" i="29"/>
  <c r="Y179" i="29"/>
  <c r="X179" i="29"/>
  <c r="T178" i="29"/>
  <c r="AC178" i="29" s="1"/>
  <c r="AB178" i="29"/>
  <c r="AA178" i="29"/>
  <c r="Z178" i="29"/>
  <c r="Y178" i="29"/>
  <c r="X178" i="29"/>
  <c r="T177" i="29"/>
  <c r="AC177" i="29" s="1"/>
  <c r="AB177" i="29"/>
  <c r="AA177" i="29"/>
  <c r="Z177" i="29"/>
  <c r="Y177" i="29"/>
  <c r="X177" i="29"/>
  <c r="T176" i="29"/>
  <c r="AC176" i="29" s="1"/>
  <c r="AB176" i="29"/>
  <c r="AA176" i="29"/>
  <c r="Z176" i="29"/>
  <c r="Y176" i="29"/>
  <c r="X176" i="29"/>
  <c r="T175" i="29"/>
  <c r="AC175" i="29" s="1"/>
  <c r="AB175" i="29"/>
  <c r="AA175" i="29"/>
  <c r="Z175" i="29"/>
  <c r="Y175" i="29"/>
  <c r="X175" i="29"/>
  <c r="T174" i="29"/>
  <c r="AC174" i="29" s="1"/>
  <c r="AB174" i="29"/>
  <c r="AA174" i="29"/>
  <c r="Z174" i="29"/>
  <c r="Y174" i="29"/>
  <c r="X174" i="29"/>
  <c r="T173" i="29"/>
  <c r="AC173" i="29" s="1"/>
  <c r="AB173" i="29"/>
  <c r="AA173" i="29"/>
  <c r="Z173" i="29"/>
  <c r="Y173" i="29"/>
  <c r="X173" i="29"/>
  <c r="T172" i="29"/>
  <c r="AC172" i="29" s="1"/>
  <c r="AB172" i="29"/>
  <c r="AA172" i="29"/>
  <c r="Z172" i="29"/>
  <c r="Y172" i="29"/>
  <c r="X172" i="29"/>
  <c r="T171" i="29"/>
  <c r="AC171" i="29" s="1"/>
  <c r="AB171" i="29"/>
  <c r="AA171" i="29"/>
  <c r="Z171" i="29"/>
  <c r="Y171" i="29"/>
  <c r="X171" i="29"/>
  <c r="T170" i="29"/>
  <c r="AC170" i="29" s="1"/>
  <c r="AB170" i="29"/>
  <c r="AA170" i="29"/>
  <c r="Z170" i="29"/>
  <c r="Y170" i="29"/>
  <c r="X170" i="29"/>
  <c r="T169" i="29"/>
  <c r="AC169" i="29" s="1"/>
  <c r="AB169" i="29"/>
  <c r="AA169" i="29"/>
  <c r="Y169" i="29"/>
  <c r="X169" i="29"/>
  <c r="T168" i="29"/>
  <c r="AC168" i="29" s="1"/>
  <c r="AB168" i="29"/>
  <c r="Z168" i="29"/>
  <c r="Y168" i="29"/>
  <c r="T167" i="29"/>
  <c r="AC167" i="29" s="1"/>
  <c r="AA167" i="29"/>
  <c r="Z167" i="29"/>
  <c r="T166" i="29"/>
  <c r="AC166" i="29" s="1"/>
  <c r="AB166" i="29"/>
  <c r="AA166" i="29"/>
  <c r="Z166" i="29"/>
  <c r="Y166" i="29"/>
  <c r="X166" i="29"/>
  <c r="T165" i="29"/>
  <c r="AC165" i="29" s="1"/>
  <c r="AB165" i="29"/>
  <c r="AA165" i="29"/>
  <c r="Y165" i="29"/>
  <c r="X165" i="29"/>
  <c r="T164" i="29"/>
  <c r="AC164" i="29" s="1"/>
  <c r="AB164" i="29"/>
  <c r="Z164" i="29"/>
  <c r="Y164" i="29"/>
  <c r="T163" i="29"/>
  <c r="AC163" i="29" s="1"/>
  <c r="AA163" i="29"/>
  <c r="Z163" i="29"/>
  <c r="Y163" i="29"/>
  <c r="T162" i="29"/>
  <c r="AC162" i="29" s="1"/>
  <c r="AB162" i="29"/>
  <c r="AA162" i="29"/>
  <c r="Z162" i="29"/>
  <c r="Y162" i="29"/>
  <c r="X162" i="29"/>
  <c r="T161" i="29"/>
  <c r="AC161" i="29" s="1"/>
  <c r="AB161" i="29"/>
  <c r="AA161" i="29"/>
  <c r="Z161" i="29"/>
  <c r="Y161" i="29"/>
  <c r="X161" i="29"/>
  <c r="T160" i="29"/>
  <c r="AC160" i="29" s="1"/>
  <c r="AB160" i="29"/>
  <c r="AA160" i="29"/>
  <c r="Z160" i="29"/>
  <c r="Y160" i="29"/>
  <c r="X160" i="29"/>
  <c r="T159" i="29"/>
  <c r="AC159" i="29" s="1"/>
  <c r="AB159" i="29"/>
  <c r="AA159" i="29"/>
  <c r="Z159" i="29"/>
  <c r="Y159" i="29"/>
  <c r="X159" i="29"/>
  <c r="T158" i="29"/>
  <c r="AC158" i="29" s="1"/>
  <c r="AB158" i="29"/>
  <c r="AA158" i="29"/>
  <c r="Z158" i="29"/>
  <c r="Y158" i="29"/>
  <c r="X158" i="29"/>
  <c r="T157" i="29"/>
  <c r="AC157" i="29" s="1"/>
  <c r="AB157" i="29"/>
  <c r="AA157" i="29"/>
  <c r="Z157" i="29"/>
  <c r="Y157" i="29"/>
  <c r="X157" i="29"/>
  <c r="T156" i="29"/>
  <c r="AC156" i="29" s="1"/>
  <c r="AB156" i="29"/>
  <c r="AA156" i="29"/>
  <c r="Z156" i="29"/>
  <c r="Y156" i="29"/>
  <c r="X156" i="29"/>
  <c r="T155" i="29"/>
  <c r="AC155" i="29" s="1"/>
  <c r="AB155" i="29"/>
  <c r="AA155" i="29"/>
  <c r="Z155" i="29"/>
  <c r="Y155" i="29"/>
  <c r="X155" i="29"/>
  <c r="T154" i="29"/>
  <c r="AC154" i="29" s="1"/>
  <c r="AB154" i="29"/>
  <c r="AA154" i="29"/>
  <c r="Z154" i="29"/>
  <c r="Y154" i="29"/>
  <c r="X154" i="29"/>
  <c r="T153" i="29"/>
  <c r="AC153" i="29" s="1"/>
  <c r="AB153" i="29"/>
  <c r="AA153" i="29"/>
  <c r="Z153" i="29"/>
  <c r="Y153" i="29"/>
  <c r="X153" i="29"/>
  <c r="T152" i="29"/>
  <c r="AC152" i="29" s="1"/>
  <c r="AB152" i="29"/>
  <c r="AA152" i="29"/>
  <c r="Z152" i="29"/>
  <c r="Y152" i="29"/>
  <c r="X152" i="29"/>
  <c r="T151" i="29"/>
  <c r="AC151" i="29" s="1"/>
  <c r="AB151" i="29"/>
  <c r="AA151" i="29"/>
  <c r="Z151" i="29"/>
  <c r="Y151" i="29"/>
  <c r="X151" i="29"/>
  <c r="T150" i="29"/>
  <c r="AC150" i="29" s="1"/>
  <c r="AB150" i="29"/>
  <c r="AA150" i="29"/>
  <c r="Z150" i="29"/>
  <c r="Y150" i="29"/>
  <c r="X150" i="29"/>
  <c r="T149" i="29"/>
  <c r="AC149" i="29" s="1"/>
  <c r="AB149" i="29"/>
  <c r="AA149" i="29"/>
  <c r="Z149" i="29"/>
  <c r="Y149" i="29"/>
  <c r="X149" i="29"/>
  <c r="T148" i="29"/>
  <c r="AC148" i="29" s="1"/>
  <c r="AB148" i="29"/>
  <c r="AA148" i="29"/>
  <c r="Z148" i="29"/>
  <c r="Y148" i="29"/>
  <c r="X148" i="29"/>
  <c r="T147" i="29"/>
  <c r="AC147" i="29" s="1"/>
  <c r="AB147" i="29"/>
  <c r="AA147" i="29"/>
  <c r="Z147" i="29"/>
  <c r="Y147" i="29"/>
  <c r="X147" i="29"/>
  <c r="T146" i="29"/>
  <c r="AC146" i="29" s="1"/>
  <c r="AB146" i="29"/>
  <c r="AA146" i="29"/>
  <c r="Z146" i="29"/>
  <c r="Y146" i="29"/>
  <c r="X146" i="29"/>
  <c r="T145" i="29"/>
  <c r="AC145" i="29" s="1"/>
  <c r="AB145" i="29"/>
  <c r="AA145" i="29"/>
  <c r="Z145" i="29"/>
  <c r="Y145" i="29"/>
  <c r="X145" i="29"/>
  <c r="T144" i="29"/>
  <c r="AC144" i="29" s="1"/>
  <c r="AB144" i="29"/>
  <c r="AA144" i="29"/>
  <c r="Z144" i="29"/>
  <c r="Y144" i="29"/>
  <c r="X144" i="29"/>
  <c r="T143" i="29"/>
  <c r="AC143" i="29" s="1"/>
  <c r="AB143" i="29"/>
  <c r="AA143" i="29"/>
  <c r="Z143" i="29"/>
  <c r="Y143" i="29"/>
  <c r="X143" i="29"/>
  <c r="T142" i="29"/>
  <c r="AC142" i="29" s="1"/>
  <c r="AB142" i="29"/>
  <c r="AA142" i="29"/>
  <c r="Z142" i="29"/>
  <c r="Y142" i="29"/>
  <c r="X142" i="29"/>
  <c r="T141" i="29"/>
  <c r="AC141" i="29" s="1"/>
  <c r="AB141" i="29"/>
  <c r="AA141" i="29"/>
  <c r="Z141" i="29"/>
  <c r="Y141" i="29"/>
  <c r="X141" i="29"/>
  <c r="T140" i="29"/>
  <c r="AC140" i="29" s="1"/>
  <c r="AB140" i="29"/>
  <c r="AA140" i="29"/>
  <c r="Z140" i="29"/>
  <c r="Y140" i="29"/>
  <c r="X140" i="29"/>
  <c r="T139" i="29"/>
  <c r="AC139" i="29" s="1"/>
  <c r="AB139" i="29"/>
  <c r="AA139" i="29"/>
  <c r="Z139" i="29"/>
  <c r="Y139" i="29"/>
  <c r="X139" i="29"/>
  <c r="T138" i="29"/>
  <c r="AC138" i="29" s="1"/>
  <c r="AB138" i="29"/>
  <c r="AA138" i="29"/>
  <c r="Z138" i="29"/>
  <c r="Y138" i="29"/>
  <c r="X138" i="29"/>
  <c r="T137" i="29"/>
  <c r="AC137" i="29" s="1"/>
  <c r="AB137" i="29"/>
  <c r="AA137" i="29"/>
  <c r="Z137" i="29"/>
  <c r="Y137" i="29"/>
  <c r="X137" i="29"/>
  <c r="T136" i="29"/>
  <c r="AC136" i="29" s="1"/>
  <c r="AB136" i="29"/>
  <c r="AA136" i="29"/>
  <c r="Z136" i="29"/>
  <c r="Y136" i="29"/>
  <c r="X136" i="29"/>
  <c r="T135" i="29"/>
  <c r="AC135" i="29" s="1"/>
  <c r="AB135" i="29"/>
  <c r="AA135" i="29"/>
  <c r="Z135" i="29"/>
  <c r="Y135" i="29"/>
  <c r="X135" i="29"/>
  <c r="T134" i="29"/>
  <c r="AC134" i="29" s="1"/>
  <c r="AB134" i="29"/>
  <c r="AA134" i="29"/>
  <c r="Z134" i="29"/>
  <c r="Y134" i="29"/>
  <c r="X134" i="29"/>
  <c r="T133" i="29"/>
  <c r="AC133" i="29" s="1"/>
  <c r="AB133" i="29"/>
  <c r="AA133" i="29"/>
  <c r="Z133" i="29"/>
  <c r="Y133" i="29"/>
  <c r="X133" i="29"/>
  <c r="T132" i="29"/>
  <c r="AC132" i="29" s="1"/>
  <c r="AB132" i="29"/>
  <c r="AA132" i="29"/>
  <c r="Z132" i="29"/>
  <c r="Y132" i="29"/>
  <c r="X132" i="29"/>
  <c r="T131" i="29"/>
  <c r="AC131" i="29" s="1"/>
  <c r="AB131" i="29"/>
  <c r="AA131" i="29"/>
  <c r="Z131" i="29"/>
  <c r="Y131" i="29"/>
  <c r="X131" i="29"/>
  <c r="T130" i="29"/>
  <c r="AC130" i="29" s="1"/>
  <c r="AB130" i="29"/>
  <c r="AA130" i="29"/>
  <c r="Z130" i="29"/>
  <c r="Y130" i="29"/>
  <c r="X130" i="29"/>
  <c r="T129" i="29"/>
  <c r="AC129" i="29" s="1"/>
  <c r="AB129" i="29"/>
  <c r="AA129" i="29"/>
  <c r="Z129" i="29"/>
  <c r="Y129" i="29"/>
  <c r="X129" i="29"/>
  <c r="T128" i="29"/>
  <c r="AC128" i="29" s="1"/>
  <c r="AB128" i="29"/>
  <c r="AA128" i="29"/>
  <c r="Z128" i="29"/>
  <c r="Y128" i="29"/>
  <c r="X128" i="29"/>
  <c r="T127" i="29"/>
  <c r="AC127" i="29" s="1"/>
  <c r="AB127" i="29"/>
  <c r="AA127" i="29"/>
  <c r="Z127" i="29"/>
  <c r="Y127" i="29"/>
  <c r="X127" i="29"/>
  <c r="T126" i="29"/>
  <c r="AC126" i="29" s="1"/>
  <c r="AB126" i="29"/>
  <c r="AA126" i="29"/>
  <c r="Z126" i="29"/>
  <c r="Y126" i="29"/>
  <c r="X126" i="29"/>
  <c r="T125" i="29"/>
  <c r="AC125" i="29" s="1"/>
  <c r="AB125" i="29"/>
  <c r="AA125" i="29"/>
  <c r="Z125" i="29"/>
  <c r="Y125" i="29"/>
  <c r="X125" i="29"/>
  <c r="T124" i="29"/>
  <c r="AC124" i="29" s="1"/>
  <c r="AB124" i="29"/>
  <c r="AA124" i="29"/>
  <c r="Z124" i="29"/>
  <c r="Y124" i="29"/>
  <c r="X124" i="29"/>
  <c r="T123" i="29"/>
  <c r="AC123" i="29" s="1"/>
  <c r="AB123" i="29"/>
  <c r="AA123" i="29"/>
  <c r="Z123" i="29"/>
  <c r="Y123" i="29"/>
  <c r="X123" i="29"/>
  <c r="T122" i="29"/>
  <c r="AC122" i="29" s="1"/>
  <c r="AB122" i="29"/>
  <c r="AA122" i="29"/>
  <c r="Z122" i="29"/>
  <c r="Y122" i="29"/>
  <c r="X122" i="29"/>
  <c r="T121" i="29"/>
  <c r="AC121" i="29" s="1"/>
  <c r="AB121" i="29"/>
  <c r="AA121" i="29"/>
  <c r="Z121" i="29"/>
  <c r="Y121" i="29"/>
  <c r="X121" i="29"/>
  <c r="T120" i="29"/>
  <c r="AC120" i="29" s="1"/>
  <c r="AB120" i="29"/>
  <c r="AA120" i="29"/>
  <c r="Z120" i="29"/>
  <c r="Y120" i="29"/>
  <c r="X120" i="29"/>
  <c r="T119" i="29"/>
  <c r="AC119" i="29" s="1"/>
  <c r="AB119" i="29"/>
  <c r="AA119" i="29"/>
  <c r="Z119" i="29"/>
  <c r="Y119" i="29"/>
  <c r="X119" i="29"/>
  <c r="T118" i="29"/>
  <c r="AC118" i="29" s="1"/>
  <c r="AB118" i="29"/>
  <c r="AA118" i="29"/>
  <c r="Z118" i="29"/>
  <c r="Y118" i="29"/>
  <c r="X118" i="29"/>
  <c r="T117" i="29"/>
  <c r="AC117" i="29" s="1"/>
  <c r="AB117" i="29"/>
  <c r="AA117" i="29"/>
  <c r="Z117" i="29"/>
  <c r="Y117" i="29"/>
  <c r="X117" i="29"/>
  <c r="T116" i="29"/>
  <c r="AC116" i="29" s="1"/>
  <c r="AB116" i="29"/>
  <c r="Z116" i="29"/>
  <c r="Y116" i="29"/>
  <c r="X116" i="29"/>
  <c r="T115" i="29"/>
  <c r="AC115" i="29" s="1"/>
  <c r="AB115" i="29"/>
  <c r="AA115" i="29"/>
  <c r="Z115" i="29"/>
  <c r="Y115" i="29"/>
  <c r="X115" i="29"/>
  <c r="T114" i="29"/>
  <c r="AC114" i="29" s="1"/>
  <c r="AB114" i="29"/>
  <c r="AA114" i="29"/>
  <c r="Z114" i="29"/>
  <c r="Y114" i="29"/>
  <c r="X114" i="29"/>
  <c r="T113" i="29"/>
  <c r="AC113" i="29" s="1"/>
  <c r="AB113" i="29"/>
  <c r="AA113" i="29"/>
  <c r="Z113" i="29"/>
  <c r="Y113" i="29"/>
  <c r="X113" i="29"/>
  <c r="T112" i="29"/>
  <c r="AC112" i="29" s="1"/>
  <c r="AB112" i="29"/>
  <c r="Z112" i="29"/>
  <c r="Y112" i="29"/>
  <c r="X112" i="29"/>
  <c r="T111" i="29"/>
  <c r="AC111" i="29" s="1"/>
  <c r="AB111" i="29"/>
  <c r="AA111" i="29"/>
  <c r="Z111" i="29"/>
  <c r="Y111" i="29"/>
  <c r="X111" i="29"/>
  <c r="T110" i="29"/>
  <c r="AC110" i="29" s="1"/>
  <c r="AB110" i="29"/>
  <c r="AA110" i="29"/>
  <c r="Z110" i="29"/>
  <c r="Y110" i="29"/>
  <c r="X110" i="29"/>
  <c r="T109" i="29"/>
  <c r="AC109" i="29" s="1"/>
  <c r="AB109" i="29"/>
  <c r="AA109" i="29"/>
  <c r="Z109" i="29"/>
  <c r="Y109" i="29"/>
  <c r="X109" i="29"/>
  <c r="T108" i="29"/>
  <c r="AC108" i="29" s="1"/>
  <c r="AB108" i="29"/>
  <c r="Z108" i="29"/>
  <c r="Y108" i="29"/>
  <c r="X108" i="29"/>
  <c r="T107" i="29"/>
  <c r="AC107" i="29" s="1"/>
  <c r="AB107" i="29"/>
  <c r="AA107" i="29"/>
  <c r="Z107" i="29"/>
  <c r="Y107" i="29"/>
  <c r="X107" i="29"/>
  <c r="T106" i="29"/>
  <c r="AC106" i="29" s="1"/>
  <c r="AB106" i="29"/>
  <c r="AA106" i="29"/>
  <c r="Z106" i="29"/>
  <c r="Y106" i="29"/>
  <c r="X106" i="29"/>
  <c r="T105" i="29"/>
  <c r="AC105" i="29" s="1"/>
  <c r="AB105" i="29"/>
  <c r="AA105" i="29"/>
  <c r="Z105" i="29"/>
  <c r="Y105" i="29"/>
  <c r="X105" i="29"/>
  <c r="T104" i="29"/>
  <c r="AC104" i="29" s="1"/>
  <c r="AB104" i="29"/>
  <c r="AA104" i="29"/>
  <c r="Z104" i="29"/>
  <c r="Y104" i="29"/>
  <c r="X104" i="29"/>
  <c r="T103" i="29"/>
  <c r="AC103" i="29" s="1"/>
  <c r="AB103" i="29"/>
  <c r="AA103" i="29"/>
  <c r="Z103" i="29"/>
  <c r="Y103" i="29"/>
  <c r="X103" i="29"/>
  <c r="T102" i="29"/>
  <c r="AC102" i="29" s="1"/>
  <c r="AB102" i="29"/>
  <c r="AA102" i="29"/>
  <c r="Z102" i="29"/>
  <c r="Y102" i="29"/>
  <c r="X102" i="29"/>
  <c r="T101" i="29"/>
  <c r="AC101" i="29" s="1"/>
  <c r="AB101" i="29"/>
  <c r="AA101" i="29"/>
  <c r="Z101" i="29"/>
  <c r="Y101" i="29"/>
  <c r="X101" i="29"/>
  <c r="T100" i="29"/>
  <c r="AC100" i="29" s="1"/>
  <c r="AB100" i="29"/>
  <c r="AA100" i="29"/>
  <c r="Z100" i="29"/>
  <c r="Y100" i="29"/>
  <c r="X100" i="29"/>
  <c r="T99" i="29"/>
  <c r="AC99" i="29" s="1"/>
  <c r="AB99" i="29"/>
  <c r="AA99" i="29"/>
  <c r="Z99" i="29"/>
  <c r="Y99" i="29"/>
  <c r="X99" i="29"/>
  <c r="T98" i="29"/>
  <c r="AC98" i="29" s="1"/>
  <c r="AB98" i="29"/>
  <c r="AA98" i="29"/>
  <c r="Z98" i="29"/>
  <c r="Y98" i="29"/>
  <c r="X98" i="29"/>
  <c r="T97" i="29"/>
  <c r="AC97" i="29" s="1"/>
  <c r="AB97" i="29"/>
  <c r="AA97" i="29"/>
  <c r="Z97" i="29"/>
  <c r="Y97" i="29"/>
  <c r="X97" i="29"/>
  <c r="T96" i="29"/>
  <c r="AC96" i="29" s="1"/>
  <c r="AB96" i="29"/>
  <c r="AA96" i="29"/>
  <c r="Z96" i="29"/>
  <c r="Y96" i="29"/>
  <c r="X96" i="29"/>
  <c r="T95" i="29"/>
  <c r="AC95" i="29" s="1"/>
  <c r="AB95" i="29"/>
  <c r="AA95" i="29"/>
  <c r="Z95" i="29"/>
  <c r="Y95" i="29"/>
  <c r="X95" i="29"/>
  <c r="T94" i="29"/>
  <c r="AC94" i="29" s="1"/>
  <c r="AB94" i="29"/>
  <c r="AA94" i="29"/>
  <c r="Z94" i="29"/>
  <c r="Y94" i="29"/>
  <c r="X94" i="29"/>
  <c r="T93" i="29"/>
  <c r="AC93" i="29" s="1"/>
  <c r="AB93" i="29"/>
  <c r="AA93" i="29"/>
  <c r="Z93" i="29"/>
  <c r="Y93" i="29"/>
  <c r="X93" i="29"/>
  <c r="T92" i="29"/>
  <c r="AC92" i="29" s="1"/>
  <c r="AB92" i="29"/>
  <c r="AA92" i="29"/>
  <c r="Z92" i="29"/>
  <c r="Y92" i="29"/>
  <c r="X92" i="29"/>
  <c r="T91" i="29"/>
  <c r="AC91" i="29" s="1"/>
  <c r="AB91" i="29"/>
  <c r="AA91" i="29"/>
  <c r="Z91" i="29"/>
  <c r="Y91" i="29"/>
  <c r="X91" i="29"/>
  <c r="T90" i="29"/>
  <c r="AC90" i="29" s="1"/>
  <c r="AB90" i="29"/>
  <c r="AA90" i="29"/>
  <c r="Z90" i="29"/>
  <c r="Y90" i="29"/>
  <c r="X90" i="29"/>
  <c r="T89" i="29"/>
  <c r="AC89" i="29" s="1"/>
  <c r="AB89" i="29"/>
  <c r="AA89" i="29"/>
  <c r="Z89" i="29"/>
  <c r="Y89" i="29"/>
  <c r="X89" i="29"/>
  <c r="T88" i="29"/>
  <c r="AC88" i="29" s="1"/>
  <c r="AB88" i="29"/>
  <c r="AA88" i="29"/>
  <c r="Z88" i="29"/>
  <c r="Y88" i="29"/>
  <c r="X88" i="29"/>
  <c r="T87" i="29"/>
  <c r="AC87" i="29" s="1"/>
  <c r="AB87" i="29"/>
  <c r="AA87" i="29"/>
  <c r="Z87" i="29"/>
  <c r="Y87" i="29"/>
  <c r="X87" i="29"/>
  <c r="T86" i="29"/>
  <c r="AC86" i="29" s="1"/>
  <c r="AB86" i="29"/>
  <c r="AA86" i="29"/>
  <c r="Z86" i="29"/>
  <c r="Y86" i="29"/>
  <c r="X86" i="29"/>
  <c r="T85" i="29"/>
  <c r="AC85" i="29" s="1"/>
  <c r="AB85" i="29"/>
  <c r="AA85" i="29"/>
  <c r="Z85" i="29"/>
  <c r="Y85" i="29"/>
  <c r="X85" i="29"/>
  <c r="T84" i="29"/>
  <c r="AC84" i="29" s="1"/>
  <c r="AB84" i="29"/>
  <c r="AA84" i="29"/>
  <c r="Z84" i="29"/>
  <c r="Y84" i="29"/>
  <c r="X84" i="29"/>
  <c r="T83" i="29"/>
  <c r="AC83" i="29" s="1"/>
  <c r="AB83" i="29"/>
  <c r="AA83" i="29"/>
  <c r="Z83" i="29"/>
  <c r="Y83" i="29"/>
  <c r="X83" i="29"/>
  <c r="T82" i="29"/>
  <c r="AC82" i="29" s="1"/>
  <c r="AB82" i="29"/>
  <c r="AA82" i="29"/>
  <c r="Z82" i="29"/>
  <c r="Y82" i="29"/>
  <c r="X82" i="29"/>
  <c r="T81" i="29"/>
  <c r="AC81" i="29" s="1"/>
  <c r="AB81" i="29"/>
  <c r="AA81" i="29"/>
  <c r="Z81" i="29"/>
  <c r="Y81" i="29"/>
  <c r="X81" i="29"/>
  <c r="T80" i="29"/>
  <c r="AC80" i="29" s="1"/>
  <c r="AB80" i="29"/>
  <c r="AA80" i="29"/>
  <c r="Z80" i="29"/>
  <c r="Y80" i="29"/>
  <c r="X80" i="29"/>
  <c r="T79" i="29"/>
  <c r="AC79" i="29" s="1"/>
  <c r="AB79" i="29"/>
  <c r="AA79" i="29"/>
  <c r="Z79" i="29"/>
  <c r="Y79" i="29"/>
  <c r="X79" i="29"/>
  <c r="T78" i="29"/>
  <c r="AC78" i="29" s="1"/>
  <c r="AB78" i="29"/>
  <c r="AA78" i="29"/>
  <c r="Z78" i="29"/>
  <c r="Y78" i="29"/>
  <c r="X78" i="29"/>
  <c r="T77" i="29"/>
  <c r="AC77" i="29" s="1"/>
  <c r="AB77" i="29"/>
  <c r="AA77" i="29"/>
  <c r="Z77" i="29"/>
  <c r="Y77" i="29"/>
  <c r="X77" i="29"/>
  <c r="T76" i="29"/>
  <c r="AC76" i="29" s="1"/>
  <c r="AB76" i="29"/>
  <c r="AA76" i="29"/>
  <c r="Z76" i="29"/>
  <c r="Y76" i="29"/>
  <c r="X76" i="29"/>
  <c r="T75" i="29"/>
  <c r="AC75" i="29" s="1"/>
  <c r="AB75" i="29"/>
  <c r="AA75" i="29"/>
  <c r="Z75" i="29"/>
  <c r="Y75" i="29"/>
  <c r="X75" i="29"/>
  <c r="T74" i="29"/>
  <c r="AC74" i="29" s="1"/>
  <c r="AB74" i="29"/>
  <c r="AA74" i="29"/>
  <c r="Z74" i="29"/>
  <c r="Y74" i="29"/>
  <c r="X74" i="29"/>
  <c r="T73" i="29"/>
  <c r="AC73" i="29" s="1"/>
  <c r="AB73" i="29"/>
  <c r="AA73" i="29"/>
  <c r="Z73" i="29"/>
  <c r="Y73" i="29"/>
  <c r="X73" i="29"/>
  <c r="T72" i="29"/>
  <c r="AC72" i="29" s="1"/>
  <c r="AB72" i="29"/>
  <c r="AA72" i="29"/>
  <c r="Z72" i="29"/>
  <c r="Y72" i="29"/>
  <c r="X72" i="29"/>
  <c r="T71" i="29"/>
  <c r="AC71" i="29" s="1"/>
  <c r="AB71" i="29"/>
  <c r="AA71" i="29"/>
  <c r="Z71" i="29"/>
  <c r="Y71" i="29"/>
  <c r="X71" i="29"/>
  <c r="T70" i="29"/>
  <c r="AC70" i="29" s="1"/>
  <c r="AB70" i="29"/>
  <c r="AA70" i="29"/>
  <c r="Z70" i="29"/>
  <c r="Y70" i="29"/>
  <c r="X70" i="29"/>
  <c r="T69" i="29"/>
  <c r="AC69" i="29" s="1"/>
  <c r="AB69" i="29"/>
  <c r="AA69" i="29"/>
  <c r="Z69" i="29"/>
  <c r="Y69" i="29"/>
  <c r="X69" i="29"/>
  <c r="T68" i="29"/>
  <c r="AC68" i="29" s="1"/>
  <c r="AB68" i="29"/>
  <c r="AA68" i="29"/>
  <c r="Z68" i="29"/>
  <c r="Y68" i="29"/>
  <c r="X68" i="29"/>
  <c r="T67" i="29"/>
  <c r="AC67" i="29" s="1"/>
  <c r="AB67" i="29"/>
  <c r="AA67" i="29"/>
  <c r="Z67" i="29"/>
  <c r="Y67" i="29"/>
  <c r="X67" i="29"/>
  <c r="T66" i="29"/>
  <c r="AC66" i="29" s="1"/>
  <c r="AB66" i="29"/>
  <c r="AA66" i="29"/>
  <c r="Z66" i="29"/>
  <c r="Y66" i="29"/>
  <c r="X66" i="29"/>
  <c r="T65" i="29"/>
  <c r="AC65" i="29" s="1"/>
  <c r="AB65" i="29"/>
  <c r="AA65" i="29"/>
  <c r="Z65" i="29"/>
  <c r="Y65" i="29"/>
  <c r="X65" i="29"/>
  <c r="T64" i="29"/>
  <c r="AC64" i="29" s="1"/>
  <c r="AB64" i="29"/>
  <c r="AA64" i="29"/>
  <c r="Z64" i="29"/>
  <c r="Y64" i="29"/>
  <c r="X64" i="29"/>
  <c r="T63" i="29"/>
  <c r="AC63" i="29" s="1"/>
  <c r="AB63" i="29"/>
  <c r="AA63" i="29"/>
  <c r="Z63" i="29"/>
  <c r="Y63" i="29"/>
  <c r="X63" i="29"/>
  <c r="T62" i="29"/>
  <c r="AC62" i="29" s="1"/>
  <c r="AB62" i="29"/>
  <c r="AA62" i="29"/>
  <c r="Z62" i="29"/>
  <c r="Y62" i="29"/>
  <c r="X62" i="29"/>
  <c r="T61" i="29"/>
  <c r="AC61" i="29" s="1"/>
  <c r="AB61" i="29"/>
  <c r="AA61" i="29"/>
  <c r="Z61" i="29"/>
  <c r="Y61" i="29"/>
  <c r="X61" i="29"/>
  <c r="T60" i="29"/>
  <c r="AC60" i="29" s="1"/>
  <c r="AB60" i="29"/>
  <c r="AA60" i="29"/>
  <c r="Z60" i="29"/>
  <c r="Y60" i="29"/>
  <c r="X60" i="29"/>
  <c r="T59" i="29"/>
  <c r="AC59" i="29" s="1"/>
  <c r="AB59" i="29"/>
  <c r="AA59" i="29"/>
  <c r="Z59" i="29"/>
  <c r="Y59" i="29"/>
  <c r="X59" i="29"/>
  <c r="T58" i="29"/>
  <c r="AC58" i="29" s="1"/>
  <c r="AB58" i="29"/>
  <c r="AA58" i="29"/>
  <c r="Z58" i="29"/>
  <c r="Y58" i="29"/>
  <c r="X58" i="29"/>
  <c r="T57" i="29"/>
  <c r="AC57" i="29" s="1"/>
  <c r="AB57" i="29"/>
  <c r="AA57" i="29"/>
  <c r="Z57" i="29"/>
  <c r="Y57" i="29"/>
  <c r="X57" i="29"/>
  <c r="T56" i="29"/>
  <c r="AC56" i="29" s="1"/>
  <c r="AB56" i="29"/>
  <c r="AA56" i="29"/>
  <c r="Z56" i="29"/>
  <c r="Y56" i="29"/>
  <c r="X56" i="29"/>
  <c r="T55" i="29"/>
  <c r="AC55" i="29" s="1"/>
  <c r="AB55" i="29"/>
  <c r="AA55" i="29"/>
  <c r="Z55" i="29"/>
  <c r="Y55" i="29"/>
  <c r="X55" i="29"/>
  <c r="T54" i="29"/>
  <c r="AC54" i="29" s="1"/>
  <c r="AB54" i="29"/>
  <c r="AA54" i="29"/>
  <c r="Z54" i="29"/>
  <c r="Y54" i="29"/>
  <c r="X54" i="29"/>
  <c r="T53" i="29"/>
  <c r="AC53" i="29" s="1"/>
  <c r="AB53" i="29"/>
  <c r="AA53" i="29"/>
  <c r="Z53" i="29"/>
  <c r="Y53" i="29"/>
  <c r="X53" i="29"/>
  <c r="T52" i="29"/>
  <c r="AC52" i="29" s="1"/>
  <c r="AB52" i="29"/>
  <c r="AA52" i="29"/>
  <c r="Z52" i="29"/>
  <c r="Y52" i="29"/>
  <c r="X52" i="29"/>
  <c r="T51" i="29"/>
  <c r="AC51" i="29" s="1"/>
  <c r="AB51" i="29"/>
  <c r="AA51" i="29"/>
  <c r="Z51" i="29"/>
  <c r="Y51" i="29"/>
  <c r="X51" i="29"/>
  <c r="T50" i="29"/>
  <c r="AC50" i="29" s="1"/>
  <c r="AB50" i="29"/>
  <c r="AA50" i="29"/>
  <c r="Z50" i="29"/>
  <c r="Y50" i="29"/>
  <c r="X50" i="29"/>
  <c r="T49" i="29"/>
  <c r="AC49" i="29" s="1"/>
  <c r="AB49" i="29"/>
  <c r="AA49" i="29"/>
  <c r="Z49" i="29"/>
  <c r="Y49" i="29"/>
  <c r="X49" i="29"/>
  <c r="T48" i="29"/>
  <c r="AC48" i="29" s="1"/>
  <c r="AB48" i="29"/>
  <c r="AA48" i="29"/>
  <c r="Z48" i="29"/>
  <c r="Y48" i="29"/>
  <c r="X48" i="29"/>
  <c r="T47" i="29"/>
  <c r="AC47" i="29" s="1"/>
  <c r="AB47" i="29"/>
  <c r="AA47" i="29"/>
  <c r="Z47" i="29"/>
  <c r="Y47" i="29"/>
  <c r="X47" i="29"/>
  <c r="T46" i="29"/>
  <c r="AC46" i="29" s="1"/>
  <c r="AB46" i="29"/>
  <c r="AA46" i="29"/>
  <c r="Z46" i="29"/>
  <c r="Y46" i="29"/>
  <c r="X46" i="29"/>
  <c r="T45" i="29"/>
  <c r="AC45" i="29" s="1"/>
  <c r="AB45" i="29"/>
  <c r="AA45" i="29"/>
  <c r="Z45" i="29"/>
  <c r="Y45" i="29"/>
  <c r="X45" i="29"/>
  <c r="T44" i="29"/>
  <c r="AC44" i="29" s="1"/>
  <c r="AB44" i="29"/>
  <c r="AA44" i="29"/>
  <c r="Z44" i="29"/>
  <c r="Y44" i="29"/>
  <c r="X44" i="29"/>
  <c r="T43" i="29"/>
  <c r="AC43" i="29" s="1"/>
  <c r="AB43" i="29"/>
  <c r="AA43" i="29"/>
  <c r="Z43" i="29"/>
  <c r="Y43" i="29"/>
  <c r="X43" i="29"/>
  <c r="T42" i="29"/>
  <c r="AC42" i="29" s="1"/>
  <c r="AB42" i="29"/>
  <c r="AA42" i="29"/>
  <c r="Z42" i="29"/>
  <c r="Y42" i="29"/>
  <c r="X42" i="29"/>
  <c r="T41" i="29"/>
  <c r="AC41" i="29" s="1"/>
  <c r="AB41" i="29"/>
  <c r="AA41" i="29"/>
  <c r="Z41" i="29"/>
  <c r="Y41" i="29"/>
  <c r="X41" i="29"/>
  <c r="T40" i="29"/>
  <c r="AC40" i="29" s="1"/>
  <c r="AB40" i="29"/>
  <c r="AA40" i="29"/>
  <c r="Z40" i="29"/>
  <c r="Y40" i="29"/>
  <c r="X40" i="29"/>
  <c r="T39" i="29"/>
  <c r="AC39" i="29" s="1"/>
  <c r="AB39" i="29"/>
  <c r="AA39" i="29"/>
  <c r="Z39" i="29"/>
  <c r="Y39" i="29"/>
  <c r="X39" i="29"/>
  <c r="T38" i="29"/>
  <c r="AC38" i="29" s="1"/>
  <c r="AB38" i="29"/>
  <c r="AA38" i="29"/>
  <c r="Z38" i="29"/>
  <c r="Y38" i="29"/>
  <c r="X38" i="29"/>
  <c r="T37" i="29"/>
  <c r="AC37" i="29" s="1"/>
  <c r="AB37" i="29"/>
  <c r="AA37" i="29"/>
  <c r="Z37" i="29"/>
  <c r="Y37" i="29"/>
  <c r="X37" i="29"/>
  <c r="T36" i="29"/>
  <c r="AC36" i="29" s="1"/>
  <c r="AB36" i="29"/>
  <c r="AA36" i="29"/>
  <c r="Z36" i="29"/>
  <c r="Y36" i="29"/>
  <c r="X36" i="29"/>
  <c r="T35" i="29"/>
  <c r="AC35" i="29" s="1"/>
  <c r="AB35" i="29"/>
  <c r="AA35" i="29"/>
  <c r="Z35" i="29"/>
  <c r="Y35" i="29"/>
  <c r="X35" i="29"/>
  <c r="T34" i="29"/>
  <c r="AC34" i="29" s="1"/>
  <c r="AB34" i="29"/>
  <c r="AA34" i="29"/>
  <c r="Z34" i="29"/>
  <c r="Y34" i="29"/>
  <c r="X34" i="29"/>
  <c r="T33" i="29"/>
  <c r="AC33" i="29" s="1"/>
  <c r="AB33" i="29"/>
  <c r="AA33" i="29"/>
  <c r="Z33" i="29"/>
  <c r="Y33" i="29"/>
  <c r="X33" i="29"/>
  <c r="T32" i="29"/>
  <c r="AC32" i="29" s="1"/>
  <c r="AB32" i="29"/>
  <c r="AA32" i="29"/>
  <c r="Z32" i="29"/>
  <c r="Y32" i="29"/>
  <c r="X32" i="29"/>
  <c r="T31" i="29"/>
  <c r="AC31" i="29" s="1"/>
  <c r="AB31" i="29"/>
  <c r="AA31" i="29"/>
  <c r="Z31" i="29"/>
  <c r="Y31" i="29"/>
  <c r="X31" i="29"/>
  <c r="T30" i="29"/>
  <c r="AC30" i="29" s="1"/>
  <c r="AB30" i="29"/>
  <c r="AA30" i="29"/>
  <c r="Z30" i="29"/>
  <c r="Y30" i="29"/>
  <c r="X30" i="29"/>
  <c r="T29" i="29"/>
  <c r="AC29" i="29" s="1"/>
  <c r="AB29" i="29"/>
  <c r="AA29" i="29"/>
  <c r="Z29" i="29"/>
  <c r="Y29" i="29"/>
  <c r="X29" i="29"/>
  <c r="T28" i="29"/>
  <c r="AC28" i="29" s="1"/>
  <c r="AB28" i="29"/>
  <c r="AA28" i="29"/>
  <c r="Z28" i="29"/>
  <c r="Y28" i="29"/>
  <c r="X28" i="29"/>
  <c r="T27" i="29"/>
  <c r="AC27" i="29" s="1"/>
  <c r="AB27" i="29"/>
  <c r="AA27" i="29"/>
  <c r="Z27" i="29"/>
  <c r="Y27" i="29"/>
  <c r="X27" i="29"/>
  <c r="T26" i="29"/>
  <c r="AC26" i="29" s="1"/>
  <c r="AB26" i="29"/>
  <c r="AA26" i="29"/>
  <c r="Z26" i="29"/>
  <c r="Y26" i="29"/>
  <c r="X26" i="29"/>
  <c r="T25" i="29"/>
  <c r="AC25" i="29" s="1"/>
  <c r="AB25" i="29"/>
  <c r="AA25" i="29"/>
  <c r="Z25" i="29"/>
  <c r="Y25" i="29"/>
  <c r="X25" i="29"/>
  <c r="T24" i="29"/>
  <c r="AC24" i="29" s="1"/>
  <c r="AB24" i="29"/>
  <c r="AA24" i="29"/>
  <c r="Z24" i="29"/>
  <c r="Y24" i="29"/>
  <c r="X24" i="29"/>
  <c r="T23" i="29"/>
  <c r="AC23" i="29" s="1"/>
  <c r="AB23" i="29"/>
  <c r="AA23" i="29"/>
  <c r="Z23" i="29"/>
  <c r="Y23" i="29"/>
  <c r="X23" i="29"/>
  <c r="T22" i="29"/>
  <c r="AC22" i="29" s="1"/>
  <c r="AB22" i="29"/>
  <c r="AA22" i="29"/>
  <c r="Z22" i="29"/>
  <c r="Y22" i="29"/>
  <c r="X22" i="29"/>
  <c r="T21" i="29"/>
  <c r="AC21" i="29" s="1"/>
  <c r="AB21" i="29"/>
  <c r="AA21" i="29"/>
  <c r="Z21" i="29"/>
  <c r="Y21" i="29"/>
  <c r="X21" i="29"/>
  <c r="T20" i="29"/>
  <c r="AC20" i="29" s="1"/>
  <c r="AB20" i="29"/>
  <c r="AA20" i="29"/>
  <c r="Z20" i="29"/>
  <c r="Y20" i="29"/>
  <c r="X20" i="29"/>
  <c r="T19" i="29"/>
  <c r="AC19" i="29" s="1"/>
  <c r="AB19" i="29"/>
  <c r="AA19" i="29"/>
  <c r="Z19" i="29"/>
  <c r="Y19" i="29"/>
  <c r="X19" i="29"/>
  <c r="T18" i="29"/>
  <c r="AC18" i="29" s="1"/>
  <c r="AB18" i="29"/>
  <c r="AA18" i="29"/>
  <c r="Z18" i="29"/>
  <c r="Y18" i="29"/>
  <c r="X18" i="29"/>
  <c r="AC17" i="29"/>
  <c r="AC245" i="29" s="1"/>
  <c r="AB17" i="29"/>
  <c r="AA17" i="29"/>
  <c r="Z17" i="29"/>
  <c r="Z245" i="29" s="1"/>
  <c r="Y17" i="29"/>
  <c r="Y245" i="29" s="1"/>
  <c r="X17" i="29"/>
  <c r="AC16" i="29"/>
  <c r="AB16" i="29"/>
  <c r="AB244" i="29" s="1"/>
  <c r="AA16" i="29"/>
  <c r="AA244" i="29" s="1"/>
  <c r="Z16" i="29"/>
  <c r="Y16" i="29"/>
  <c r="X16" i="29"/>
  <c r="X244" i="29" s="1"/>
  <c r="AC15" i="29"/>
  <c r="AC243" i="29" s="1"/>
  <c r="AB15" i="29"/>
  <c r="AA15" i="29"/>
  <c r="Z15" i="29"/>
  <c r="Z243" i="29" s="1"/>
  <c r="Y15" i="29"/>
  <c r="Y243" i="29" s="1"/>
  <c r="X15" i="29"/>
  <c r="AB14" i="29"/>
  <c r="AA14" i="29"/>
  <c r="AA242" i="29" s="1"/>
  <c r="Z14" i="29"/>
  <c r="Z242" i="29" s="1"/>
  <c r="Y14" i="29"/>
  <c r="X14" i="29"/>
  <c r="AC13" i="29"/>
  <c r="AC241" i="29" s="1"/>
  <c r="AB13" i="29"/>
  <c r="AB241" i="29" s="1"/>
  <c r="AA13" i="29"/>
  <c r="Z13" i="29"/>
  <c r="Y13" i="29"/>
  <c r="Y241" i="29" s="1"/>
  <c r="X13" i="29"/>
  <c r="X241" i="29" s="1"/>
  <c r="AC12" i="29"/>
  <c r="AB12" i="29"/>
  <c r="AA12" i="29"/>
  <c r="AA240" i="29" s="1"/>
  <c r="Z12" i="29"/>
  <c r="Z240" i="29" s="1"/>
  <c r="Y12" i="29"/>
  <c r="X12" i="29"/>
  <c r="AC11" i="29"/>
  <c r="AC239" i="29" s="1"/>
  <c r="AB11" i="29"/>
  <c r="AB239" i="29" s="1"/>
  <c r="AA11" i="29"/>
  <c r="Z11" i="29"/>
  <c r="Y11" i="29"/>
  <c r="Y239" i="29" s="1"/>
  <c r="X11" i="29"/>
  <c r="X239" i="29" s="1"/>
  <c r="AB10" i="29"/>
  <c r="AB238" i="29" s="1"/>
  <c r="AA10" i="29"/>
  <c r="Z10" i="29"/>
  <c r="Z238" i="29" s="1"/>
  <c r="Y10" i="29"/>
  <c r="Y238" i="29" s="1"/>
  <c r="X10" i="29"/>
  <c r="X238" i="29" s="1"/>
  <c r="AC9" i="29"/>
  <c r="AB9" i="29"/>
  <c r="AB237" i="29" s="1"/>
  <c r="AA9" i="29"/>
  <c r="AA237" i="29" s="1"/>
  <c r="Z9" i="29"/>
  <c r="Z237" i="29" s="1"/>
  <c r="Y9" i="29"/>
  <c r="X9" i="29"/>
  <c r="X237" i="29" s="1"/>
  <c r="T197" i="30"/>
  <c r="AC197" i="30" s="1"/>
  <c r="AB197" i="30"/>
  <c r="AA197" i="30"/>
  <c r="Z197" i="30"/>
  <c r="Y197" i="30"/>
  <c r="X197" i="30"/>
  <c r="T196" i="30"/>
  <c r="AC196" i="30" s="1"/>
  <c r="AB196" i="30"/>
  <c r="AA196" i="30"/>
  <c r="Z196" i="30"/>
  <c r="Y196" i="30"/>
  <c r="X196" i="30"/>
  <c r="T195" i="30"/>
  <c r="AC195" i="30" s="1"/>
  <c r="AB195" i="30"/>
  <c r="AA195" i="30"/>
  <c r="Z195" i="30"/>
  <c r="Y195" i="30"/>
  <c r="X195" i="30"/>
  <c r="T194" i="30"/>
  <c r="AC194" i="30" s="1"/>
  <c r="AB194" i="30"/>
  <c r="AA194" i="30"/>
  <c r="Z194" i="30"/>
  <c r="Y194" i="30"/>
  <c r="X194" i="30"/>
  <c r="T193" i="30"/>
  <c r="AC193" i="30" s="1"/>
  <c r="AB193" i="30"/>
  <c r="AA193" i="30"/>
  <c r="Z193" i="30"/>
  <c r="Y193" i="30"/>
  <c r="X193" i="30"/>
  <c r="T192" i="30"/>
  <c r="AC192" i="30" s="1"/>
  <c r="AB192" i="30"/>
  <c r="AA192" i="30"/>
  <c r="Z192" i="30"/>
  <c r="Y192" i="30"/>
  <c r="X192" i="30"/>
  <c r="T191" i="30"/>
  <c r="AC191" i="30" s="1"/>
  <c r="AB191" i="30"/>
  <c r="AA191" i="30"/>
  <c r="Z191" i="30"/>
  <c r="Y191" i="30"/>
  <c r="X191" i="30"/>
  <c r="T190" i="30"/>
  <c r="AC190" i="30" s="1"/>
  <c r="AB190" i="30"/>
  <c r="AA190" i="30"/>
  <c r="Z190" i="30"/>
  <c r="Y190" i="30"/>
  <c r="X190" i="30"/>
  <c r="T189" i="30"/>
  <c r="AC189" i="30" s="1"/>
  <c r="AB189" i="30"/>
  <c r="AA189" i="30"/>
  <c r="Z189" i="30"/>
  <c r="Y189" i="30"/>
  <c r="X189" i="30"/>
  <c r="T188" i="30"/>
  <c r="AC188" i="30" s="1"/>
  <c r="AB188" i="30"/>
  <c r="AA188" i="30"/>
  <c r="Z188" i="30"/>
  <c r="Y188" i="30"/>
  <c r="X188" i="30"/>
  <c r="T187" i="30"/>
  <c r="AC187" i="30" s="1"/>
  <c r="AB187" i="30"/>
  <c r="AA187" i="30"/>
  <c r="Z187" i="30"/>
  <c r="Y187" i="30"/>
  <c r="X187" i="30"/>
  <c r="T186" i="30"/>
  <c r="AC186" i="30" s="1"/>
  <c r="AB186" i="30"/>
  <c r="AA186" i="30"/>
  <c r="Z186" i="30"/>
  <c r="Y186" i="30"/>
  <c r="X186" i="30"/>
  <c r="T185" i="30"/>
  <c r="AC185" i="30" s="1"/>
  <c r="AB185" i="30"/>
  <c r="AA185" i="30"/>
  <c r="Z185" i="30"/>
  <c r="Y185" i="30"/>
  <c r="X185" i="30"/>
  <c r="T184" i="30"/>
  <c r="AC184" i="30" s="1"/>
  <c r="AB184" i="30"/>
  <c r="AA184" i="30"/>
  <c r="Z184" i="30"/>
  <c r="Y184" i="30"/>
  <c r="X184" i="30"/>
  <c r="T183" i="30"/>
  <c r="AC183" i="30" s="1"/>
  <c r="AB183" i="30"/>
  <c r="AA183" i="30"/>
  <c r="Z183" i="30"/>
  <c r="Y183" i="30"/>
  <c r="X183" i="30"/>
  <c r="T182" i="30"/>
  <c r="AC182" i="30" s="1"/>
  <c r="AB182" i="30"/>
  <c r="AA182" i="30"/>
  <c r="Z182" i="30"/>
  <c r="Y182" i="30"/>
  <c r="X182" i="30"/>
  <c r="T181" i="30"/>
  <c r="AC181" i="30" s="1"/>
  <c r="AB181" i="30"/>
  <c r="AA181" i="30"/>
  <c r="Z181" i="30"/>
  <c r="Y181" i="30"/>
  <c r="X181" i="30"/>
  <c r="T180" i="30"/>
  <c r="AC180" i="30" s="1"/>
  <c r="AB180" i="30"/>
  <c r="AA180" i="30"/>
  <c r="Z180" i="30"/>
  <c r="Y180" i="30"/>
  <c r="X180" i="30"/>
  <c r="T179" i="30"/>
  <c r="AC179" i="30" s="1"/>
  <c r="AB179" i="30"/>
  <c r="AA179" i="30"/>
  <c r="Z179" i="30"/>
  <c r="Y179" i="30"/>
  <c r="X179" i="30"/>
  <c r="T178" i="30"/>
  <c r="AC178" i="30" s="1"/>
  <c r="AB178" i="30"/>
  <c r="AA178" i="30"/>
  <c r="Z178" i="30"/>
  <c r="Y178" i="30"/>
  <c r="X178" i="30"/>
  <c r="T177" i="30"/>
  <c r="AC177" i="30" s="1"/>
  <c r="AB177" i="30"/>
  <c r="AA177" i="30"/>
  <c r="Z177" i="30"/>
  <c r="Y177" i="30"/>
  <c r="X177" i="30"/>
  <c r="T176" i="30"/>
  <c r="AC176" i="30" s="1"/>
  <c r="AB176" i="30"/>
  <c r="AA176" i="30"/>
  <c r="Z176" i="30"/>
  <c r="Y176" i="30"/>
  <c r="X176" i="30"/>
  <c r="T175" i="30"/>
  <c r="AC175" i="30" s="1"/>
  <c r="AB175" i="30"/>
  <c r="AA175" i="30"/>
  <c r="Z175" i="30"/>
  <c r="Y175" i="30"/>
  <c r="X175" i="30"/>
  <c r="T174" i="30"/>
  <c r="AC174" i="30" s="1"/>
  <c r="AB174" i="30"/>
  <c r="AA174" i="30"/>
  <c r="Z174" i="30"/>
  <c r="Y174" i="30"/>
  <c r="X174" i="30"/>
  <c r="T173" i="30"/>
  <c r="AC173" i="30" s="1"/>
  <c r="AB173" i="30"/>
  <c r="AA173" i="30"/>
  <c r="Z173" i="30"/>
  <c r="Y173" i="30"/>
  <c r="X173" i="30"/>
  <c r="T172" i="30"/>
  <c r="AC172" i="30" s="1"/>
  <c r="AB172" i="30"/>
  <c r="AA172" i="30"/>
  <c r="Z172" i="30"/>
  <c r="Y172" i="30"/>
  <c r="X172" i="30"/>
  <c r="T171" i="30"/>
  <c r="AC171" i="30" s="1"/>
  <c r="AB171" i="30"/>
  <c r="AA171" i="30"/>
  <c r="Z171" i="30"/>
  <c r="Y171" i="30"/>
  <c r="X171" i="30"/>
  <c r="T170" i="30"/>
  <c r="AC170" i="30" s="1"/>
  <c r="AB170" i="30"/>
  <c r="AA170" i="30"/>
  <c r="Z170" i="30"/>
  <c r="Y170" i="30"/>
  <c r="X170" i="30"/>
  <c r="T169" i="30"/>
  <c r="AC169" i="30" s="1"/>
  <c r="AB169" i="30"/>
  <c r="AA169" i="30"/>
  <c r="Z169" i="30"/>
  <c r="Y169" i="30"/>
  <c r="X169" i="30"/>
  <c r="T168" i="30"/>
  <c r="AC168" i="30" s="1"/>
  <c r="AB168" i="30"/>
  <c r="AA168" i="30"/>
  <c r="Z168" i="30"/>
  <c r="Y168" i="30"/>
  <c r="X168" i="30"/>
  <c r="T167" i="30"/>
  <c r="AC167" i="30" s="1"/>
  <c r="AB167" i="30"/>
  <c r="AA167" i="30"/>
  <c r="Z167" i="30"/>
  <c r="Y167" i="30"/>
  <c r="X167" i="30"/>
  <c r="T166" i="30"/>
  <c r="AC166" i="30" s="1"/>
  <c r="AB166" i="30"/>
  <c r="AA166" i="30"/>
  <c r="Z166" i="30"/>
  <c r="Y166" i="30"/>
  <c r="X166" i="30"/>
  <c r="T165" i="30"/>
  <c r="AC165" i="30" s="1"/>
  <c r="AB165" i="30"/>
  <c r="AA165" i="30"/>
  <c r="Z165" i="30"/>
  <c r="Y165" i="30"/>
  <c r="X165" i="30"/>
  <c r="T164" i="30"/>
  <c r="AC164" i="30" s="1"/>
  <c r="AB164" i="30"/>
  <c r="AA164" i="30"/>
  <c r="Z164" i="30"/>
  <c r="Y164" i="30"/>
  <c r="X164" i="30"/>
  <c r="T163" i="30"/>
  <c r="AC163" i="30" s="1"/>
  <c r="AB163" i="30"/>
  <c r="AA163" i="30"/>
  <c r="Z163" i="30"/>
  <c r="Y163" i="30"/>
  <c r="X163" i="30"/>
  <c r="T162" i="30"/>
  <c r="AC162" i="30" s="1"/>
  <c r="AB162" i="30"/>
  <c r="AA162" i="30"/>
  <c r="Z162" i="30"/>
  <c r="Y162" i="30"/>
  <c r="X162" i="30"/>
  <c r="T161" i="30"/>
  <c r="AC161" i="30" s="1"/>
  <c r="AB161" i="30"/>
  <c r="AA161" i="30"/>
  <c r="Z161" i="30"/>
  <c r="Y161" i="30"/>
  <c r="X161" i="30"/>
  <c r="T160" i="30"/>
  <c r="AC160" i="30" s="1"/>
  <c r="AB160" i="30"/>
  <c r="AA160" i="30"/>
  <c r="Z160" i="30"/>
  <c r="Y160" i="30"/>
  <c r="X160" i="30"/>
  <c r="T159" i="30"/>
  <c r="AC159" i="30" s="1"/>
  <c r="AB159" i="30"/>
  <c r="AA159" i="30"/>
  <c r="Z159" i="30"/>
  <c r="Y159" i="30"/>
  <c r="X159" i="30"/>
  <c r="T158" i="30"/>
  <c r="AC158" i="30" s="1"/>
  <c r="AB158" i="30"/>
  <c r="AA158" i="30"/>
  <c r="Z158" i="30"/>
  <c r="Y158" i="30"/>
  <c r="X158" i="30"/>
  <c r="T157" i="30"/>
  <c r="AC157" i="30" s="1"/>
  <c r="AB157" i="30"/>
  <c r="AA157" i="30"/>
  <c r="Z157" i="30"/>
  <c r="Y157" i="30"/>
  <c r="X157" i="30"/>
  <c r="T156" i="30"/>
  <c r="AC156" i="30" s="1"/>
  <c r="AB156" i="30"/>
  <c r="AA156" i="30"/>
  <c r="Z156" i="30"/>
  <c r="Y156" i="30"/>
  <c r="X156" i="30"/>
  <c r="T155" i="30"/>
  <c r="AC155" i="30" s="1"/>
  <c r="AB155" i="30"/>
  <c r="AA155" i="30"/>
  <c r="Z155" i="30"/>
  <c r="Y155" i="30"/>
  <c r="X155" i="30"/>
  <c r="T154" i="30"/>
  <c r="AC154" i="30" s="1"/>
  <c r="AB154" i="30"/>
  <c r="AA154" i="30"/>
  <c r="Z154" i="30"/>
  <c r="Y154" i="30"/>
  <c r="X154" i="30"/>
  <c r="T153" i="30"/>
  <c r="AC153" i="30" s="1"/>
  <c r="AB153" i="30"/>
  <c r="AA153" i="30"/>
  <c r="Z153" i="30"/>
  <c r="Y153" i="30"/>
  <c r="X153" i="30"/>
  <c r="T152" i="30"/>
  <c r="AC152" i="30" s="1"/>
  <c r="AB152" i="30"/>
  <c r="AA152" i="30"/>
  <c r="Z152" i="30"/>
  <c r="Y152" i="30"/>
  <c r="X152" i="30"/>
  <c r="T151" i="30"/>
  <c r="AC151" i="30" s="1"/>
  <c r="AB151" i="30"/>
  <c r="AA151" i="30"/>
  <c r="Z151" i="30"/>
  <c r="Y151" i="30"/>
  <c r="X151" i="30"/>
  <c r="T150" i="30"/>
  <c r="AC150" i="30" s="1"/>
  <c r="AB150" i="30"/>
  <c r="AA150" i="30"/>
  <c r="Z150" i="30"/>
  <c r="Y150" i="30"/>
  <c r="X150" i="30"/>
  <c r="T149" i="30"/>
  <c r="AC149" i="30" s="1"/>
  <c r="AB149" i="30"/>
  <c r="AA149" i="30"/>
  <c r="Z149" i="30"/>
  <c r="Y149" i="30"/>
  <c r="X149" i="30"/>
  <c r="T148" i="30"/>
  <c r="AC148" i="30" s="1"/>
  <c r="AB148" i="30"/>
  <c r="AA148" i="30"/>
  <c r="Z148" i="30"/>
  <c r="Y148" i="30"/>
  <c r="X148" i="30"/>
  <c r="T147" i="30"/>
  <c r="AC147" i="30" s="1"/>
  <c r="AB147" i="30"/>
  <c r="AA147" i="30"/>
  <c r="Z147" i="30"/>
  <c r="Y147" i="30"/>
  <c r="X147" i="30"/>
  <c r="T146" i="30"/>
  <c r="AC146" i="30" s="1"/>
  <c r="AB146" i="30"/>
  <c r="AA146" i="30"/>
  <c r="Z146" i="30"/>
  <c r="Y146" i="30"/>
  <c r="X146" i="30"/>
  <c r="T145" i="30"/>
  <c r="AC145" i="30" s="1"/>
  <c r="AB145" i="30"/>
  <c r="AA145" i="30"/>
  <c r="Z145" i="30"/>
  <c r="Y145" i="30"/>
  <c r="X145" i="30"/>
  <c r="T144" i="30"/>
  <c r="AC144" i="30" s="1"/>
  <c r="AB144" i="30"/>
  <c r="AA144" i="30"/>
  <c r="Z144" i="30"/>
  <c r="Y144" i="30"/>
  <c r="X144" i="30"/>
  <c r="T143" i="30"/>
  <c r="AC143" i="30" s="1"/>
  <c r="AB143" i="30"/>
  <c r="AA143" i="30"/>
  <c r="Z143" i="30"/>
  <c r="Y143" i="30"/>
  <c r="X143" i="30"/>
  <c r="T142" i="30"/>
  <c r="AC142" i="30" s="1"/>
  <c r="AB142" i="30"/>
  <c r="AA142" i="30"/>
  <c r="Z142" i="30"/>
  <c r="Y142" i="30"/>
  <c r="X142" i="30"/>
  <c r="T141" i="30"/>
  <c r="AC141" i="30" s="1"/>
  <c r="AB141" i="30"/>
  <c r="AA141" i="30"/>
  <c r="Z141" i="30"/>
  <c r="Y141" i="30"/>
  <c r="X141" i="30"/>
  <c r="T140" i="30"/>
  <c r="AC140" i="30" s="1"/>
  <c r="AB140" i="30"/>
  <c r="AA140" i="30"/>
  <c r="Z140" i="30"/>
  <c r="Y140" i="30"/>
  <c r="X140" i="30"/>
  <c r="T139" i="30"/>
  <c r="AC139" i="30" s="1"/>
  <c r="AB139" i="30"/>
  <c r="AA139" i="30"/>
  <c r="Z139" i="30"/>
  <c r="Y139" i="30"/>
  <c r="X139" i="30"/>
  <c r="T138" i="30"/>
  <c r="AC138" i="30" s="1"/>
  <c r="AB138" i="30"/>
  <c r="AA138" i="30"/>
  <c r="Z138" i="30"/>
  <c r="Y138" i="30"/>
  <c r="X138" i="30"/>
  <c r="T137" i="30"/>
  <c r="AC137" i="30" s="1"/>
  <c r="AB137" i="30"/>
  <c r="AA137" i="30"/>
  <c r="Z137" i="30"/>
  <c r="Y137" i="30"/>
  <c r="X137" i="30"/>
  <c r="T136" i="30"/>
  <c r="AC136" i="30" s="1"/>
  <c r="AB136" i="30"/>
  <c r="AA136" i="30"/>
  <c r="Z136" i="30"/>
  <c r="Y136" i="30"/>
  <c r="X136" i="30"/>
  <c r="T135" i="30"/>
  <c r="AC135" i="30" s="1"/>
  <c r="AB135" i="30"/>
  <c r="AA135" i="30"/>
  <c r="Z135" i="30"/>
  <c r="Y135" i="30"/>
  <c r="X135" i="30"/>
  <c r="T134" i="30"/>
  <c r="AC134" i="30" s="1"/>
  <c r="AB134" i="30"/>
  <c r="AA134" i="30"/>
  <c r="Z134" i="30"/>
  <c r="Y134" i="30"/>
  <c r="X134" i="30"/>
  <c r="T133" i="30"/>
  <c r="AC133" i="30" s="1"/>
  <c r="AB133" i="30"/>
  <c r="AA133" i="30"/>
  <c r="Z133" i="30"/>
  <c r="Y133" i="30"/>
  <c r="X133" i="30"/>
  <c r="T132" i="30"/>
  <c r="AC132" i="30" s="1"/>
  <c r="AB132" i="30"/>
  <c r="AA132" i="30"/>
  <c r="Z132" i="30"/>
  <c r="Y132" i="30"/>
  <c r="X132" i="30"/>
  <c r="T131" i="30"/>
  <c r="AC131" i="30" s="1"/>
  <c r="AB131" i="30"/>
  <c r="AA131" i="30"/>
  <c r="Z131" i="30"/>
  <c r="Y131" i="30"/>
  <c r="X131" i="30"/>
  <c r="T130" i="30"/>
  <c r="AC130" i="30" s="1"/>
  <c r="AB130" i="30"/>
  <c r="AA130" i="30"/>
  <c r="Z130" i="30"/>
  <c r="Y130" i="30"/>
  <c r="X130" i="30"/>
  <c r="T129" i="30"/>
  <c r="AC129" i="30" s="1"/>
  <c r="AB129" i="30"/>
  <c r="AA129" i="30"/>
  <c r="Z129" i="30"/>
  <c r="Y129" i="30"/>
  <c r="X129" i="30"/>
  <c r="T128" i="30"/>
  <c r="AC128" i="30" s="1"/>
  <c r="AB128" i="30"/>
  <c r="AA128" i="30"/>
  <c r="Z128" i="30"/>
  <c r="Y128" i="30"/>
  <c r="X128" i="30"/>
  <c r="T127" i="30"/>
  <c r="AC127" i="30" s="1"/>
  <c r="AB127" i="30"/>
  <c r="AA127" i="30"/>
  <c r="Z127" i="30"/>
  <c r="Y127" i="30"/>
  <c r="X127" i="30"/>
  <c r="T126" i="30"/>
  <c r="AC126" i="30" s="1"/>
  <c r="AB126" i="30"/>
  <c r="AA126" i="30"/>
  <c r="Z126" i="30"/>
  <c r="Y126" i="30"/>
  <c r="X126" i="30"/>
  <c r="T125" i="30"/>
  <c r="AC125" i="30" s="1"/>
  <c r="AB125" i="30"/>
  <c r="AA125" i="30"/>
  <c r="Z125" i="30"/>
  <c r="Y125" i="30"/>
  <c r="X125" i="30"/>
  <c r="T124" i="30"/>
  <c r="AC124" i="30" s="1"/>
  <c r="AB124" i="30"/>
  <c r="AA124" i="30"/>
  <c r="Z124" i="30"/>
  <c r="Y124" i="30"/>
  <c r="X124" i="30"/>
  <c r="T123" i="30"/>
  <c r="AC123" i="30" s="1"/>
  <c r="AB123" i="30"/>
  <c r="AA123" i="30"/>
  <c r="Z123" i="30"/>
  <c r="Y123" i="30"/>
  <c r="X123" i="30"/>
  <c r="T122" i="30"/>
  <c r="AC122" i="30" s="1"/>
  <c r="AB122" i="30"/>
  <c r="AA122" i="30"/>
  <c r="Z122" i="30"/>
  <c r="Y122" i="30"/>
  <c r="X122" i="30"/>
  <c r="T121" i="30"/>
  <c r="AC121" i="30" s="1"/>
  <c r="AB121" i="30"/>
  <c r="AA121" i="30"/>
  <c r="Z121" i="30"/>
  <c r="Y121" i="30"/>
  <c r="X121" i="30"/>
  <c r="T120" i="30"/>
  <c r="AC120" i="30" s="1"/>
  <c r="AB120" i="30"/>
  <c r="AA120" i="30"/>
  <c r="Z120" i="30"/>
  <c r="Y120" i="30"/>
  <c r="X120" i="30"/>
  <c r="T119" i="30"/>
  <c r="AC119" i="30" s="1"/>
  <c r="AB119" i="30"/>
  <c r="AA119" i="30"/>
  <c r="Z119" i="30"/>
  <c r="Y119" i="30"/>
  <c r="X119" i="30"/>
  <c r="T118" i="30"/>
  <c r="AC118" i="30" s="1"/>
  <c r="AB118" i="30"/>
  <c r="AA118" i="30"/>
  <c r="Z118" i="30"/>
  <c r="Y118" i="30"/>
  <c r="X118" i="30"/>
  <c r="T117" i="30"/>
  <c r="AC117" i="30" s="1"/>
  <c r="AB117" i="30"/>
  <c r="AA117" i="30"/>
  <c r="Z117" i="30"/>
  <c r="Y117" i="30"/>
  <c r="X117" i="30"/>
  <c r="T116" i="30"/>
  <c r="AC116" i="30" s="1"/>
  <c r="AB116" i="30"/>
  <c r="AA116" i="30"/>
  <c r="Z116" i="30"/>
  <c r="Y116" i="30"/>
  <c r="X116" i="30"/>
  <c r="T115" i="30"/>
  <c r="AC115" i="30" s="1"/>
  <c r="AB115" i="30"/>
  <c r="AA115" i="30"/>
  <c r="Z115" i="30"/>
  <c r="Y115" i="30"/>
  <c r="X115" i="30"/>
  <c r="T114" i="30"/>
  <c r="AC114" i="30" s="1"/>
  <c r="AB114" i="30"/>
  <c r="AA114" i="30"/>
  <c r="Z114" i="30"/>
  <c r="Y114" i="30"/>
  <c r="X114" i="30"/>
  <c r="T113" i="30"/>
  <c r="AC113" i="30" s="1"/>
  <c r="AB113" i="30"/>
  <c r="AA113" i="30"/>
  <c r="Z113" i="30"/>
  <c r="Y113" i="30"/>
  <c r="X113" i="30"/>
  <c r="T112" i="30"/>
  <c r="AC112" i="30" s="1"/>
  <c r="AB112" i="30"/>
  <c r="AA112" i="30"/>
  <c r="Z112" i="30"/>
  <c r="Y112" i="30"/>
  <c r="X112" i="30"/>
  <c r="T111" i="30"/>
  <c r="AC111" i="30" s="1"/>
  <c r="AB111" i="30"/>
  <c r="AA111" i="30"/>
  <c r="Z111" i="30"/>
  <c r="Y111" i="30"/>
  <c r="X111" i="30"/>
  <c r="T110" i="30"/>
  <c r="AC110" i="30" s="1"/>
  <c r="AB110" i="30"/>
  <c r="AA110" i="30"/>
  <c r="Z110" i="30"/>
  <c r="Y110" i="30"/>
  <c r="X110" i="30"/>
  <c r="T109" i="30"/>
  <c r="AC109" i="30" s="1"/>
  <c r="AB109" i="30"/>
  <c r="AA109" i="30"/>
  <c r="Z109" i="30"/>
  <c r="Y109" i="30"/>
  <c r="X109" i="30"/>
  <c r="T108" i="30"/>
  <c r="AC108" i="30" s="1"/>
  <c r="AB108" i="30"/>
  <c r="AA108" i="30"/>
  <c r="Z108" i="30"/>
  <c r="Y108" i="30"/>
  <c r="X108" i="30"/>
  <c r="T107" i="30"/>
  <c r="AC107" i="30" s="1"/>
  <c r="AA107" i="30"/>
  <c r="Y107" i="30"/>
  <c r="T106" i="30"/>
  <c r="AC106" i="30" s="1"/>
  <c r="AB106" i="30"/>
  <c r="AA106" i="30"/>
  <c r="Z106" i="30"/>
  <c r="Y106" i="30"/>
  <c r="X106" i="30"/>
  <c r="T105" i="30"/>
  <c r="AC105" i="30" s="1"/>
  <c r="AB105" i="30"/>
  <c r="AA105" i="30"/>
  <c r="Z105" i="30"/>
  <c r="X105" i="30"/>
  <c r="T104" i="30"/>
  <c r="AC104" i="30" s="1"/>
  <c r="AB104" i="30"/>
  <c r="AA104" i="30"/>
  <c r="Z104" i="30"/>
  <c r="Y104" i="30"/>
  <c r="X104" i="30"/>
  <c r="T103" i="30"/>
  <c r="AC103" i="30" s="1"/>
  <c r="AA103" i="30"/>
  <c r="Y103" i="30"/>
  <c r="T102" i="30"/>
  <c r="AC102" i="30" s="1"/>
  <c r="AB102" i="30"/>
  <c r="AA102" i="30"/>
  <c r="Z102" i="30"/>
  <c r="Y102" i="30"/>
  <c r="X102" i="30"/>
  <c r="T101" i="30"/>
  <c r="AC101" i="30" s="1"/>
  <c r="AB101" i="30"/>
  <c r="AA101" i="30"/>
  <c r="Z101" i="30"/>
  <c r="X101" i="30"/>
  <c r="T100" i="30"/>
  <c r="AC100" i="30" s="1"/>
  <c r="AB100" i="30"/>
  <c r="AA100" i="30"/>
  <c r="Z100" i="30"/>
  <c r="Y100" i="30"/>
  <c r="X100" i="30"/>
  <c r="T99" i="30"/>
  <c r="AC99" i="30" s="1"/>
  <c r="AA99" i="30"/>
  <c r="Y99" i="30"/>
  <c r="T98" i="30"/>
  <c r="AC98" i="30" s="1"/>
  <c r="AB98" i="30"/>
  <c r="AA98" i="30"/>
  <c r="Z98" i="30"/>
  <c r="Y98" i="30"/>
  <c r="X98" i="30"/>
  <c r="T97" i="30"/>
  <c r="AC97" i="30" s="1"/>
  <c r="AB97" i="30"/>
  <c r="AA97" i="30"/>
  <c r="Z97" i="30"/>
  <c r="Y97" i="30"/>
  <c r="X97" i="30"/>
  <c r="T96" i="30"/>
  <c r="AC96" i="30" s="1"/>
  <c r="AB96" i="30"/>
  <c r="AA96" i="30"/>
  <c r="Z96" i="30"/>
  <c r="Y96" i="30"/>
  <c r="X96" i="30"/>
  <c r="T95" i="30"/>
  <c r="AC95" i="30" s="1"/>
  <c r="AB95" i="30"/>
  <c r="AA95" i="30"/>
  <c r="Z95" i="30"/>
  <c r="Y95" i="30"/>
  <c r="X95" i="30"/>
  <c r="T94" i="30"/>
  <c r="AC94" i="30" s="1"/>
  <c r="AB94" i="30"/>
  <c r="AA94" i="30"/>
  <c r="Z94" i="30"/>
  <c r="Y94" i="30"/>
  <c r="X94" i="30"/>
  <c r="T93" i="30"/>
  <c r="AC93" i="30" s="1"/>
  <c r="AB93" i="30"/>
  <c r="AA93" i="30"/>
  <c r="Z93" i="30"/>
  <c r="Y93" i="30"/>
  <c r="X93" i="30"/>
  <c r="T92" i="30"/>
  <c r="AC92" i="30" s="1"/>
  <c r="AB92" i="30"/>
  <c r="AA92" i="30"/>
  <c r="Z92" i="30"/>
  <c r="Y92" i="30"/>
  <c r="X92" i="30"/>
  <c r="T91" i="30"/>
  <c r="AC91" i="30" s="1"/>
  <c r="AB91" i="30"/>
  <c r="AA91" i="30"/>
  <c r="Z91" i="30"/>
  <c r="Y91" i="30"/>
  <c r="X91" i="30"/>
  <c r="T90" i="30"/>
  <c r="AC90" i="30" s="1"/>
  <c r="AB90" i="30"/>
  <c r="AA90" i="30"/>
  <c r="Z90" i="30"/>
  <c r="Y90" i="30"/>
  <c r="X90" i="30"/>
  <c r="T89" i="30"/>
  <c r="AC89" i="30" s="1"/>
  <c r="AB89" i="30"/>
  <c r="AA89" i="30"/>
  <c r="Z89" i="30"/>
  <c r="Y89" i="30"/>
  <c r="X89" i="30"/>
  <c r="T88" i="30"/>
  <c r="AC88" i="30" s="1"/>
  <c r="AB88" i="30"/>
  <c r="AA88" i="30"/>
  <c r="Z88" i="30"/>
  <c r="Y88" i="30"/>
  <c r="X88" i="30"/>
  <c r="T87" i="30"/>
  <c r="AC87" i="30" s="1"/>
  <c r="AB87" i="30"/>
  <c r="AA87" i="30"/>
  <c r="Z87" i="30"/>
  <c r="Y87" i="30"/>
  <c r="X87" i="30"/>
  <c r="T86" i="30"/>
  <c r="AC86" i="30" s="1"/>
  <c r="AB86" i="30"/>
  <c r="AA86" i="30"/>
  <c r="Z86" i="30"/>
  <c r="Y86" i="30"/>
  <c r="X86" i="30"/>
  <c r="T85" i="30"/>
  <c r="AC85" i="30" s="1"/>
  <c r="AB85" i="30"/>
  <c r="AA85" i="30"/>
  <c r="Z85" i="30"/>
  <c r="Y85" i="30"/>
  <c r="X85" i="30"/>
  <c r="T84" i="30"/>
  <c r="AC84" i="30" s="1"/>
  <c r="AB84" i="30"/>
  <c r="AA84" i="30"/>
  <c r="Z84" i="30"/>
  <c r="Y84" i="30"/>
  <c r="X84" i="30"/>
  <c r="T83" i="30"/>
  <c r="AC83" i="30" s="1"/>
  <c r="AB83" i="30"/>
  <c r="AA83" i="30"/>
  <c r="Z83" i="30"/>
  <c r="Y83" i="30"/>
  <c r="X83" i="30"/>
  <c r="T82" i="30"/>
  <c r="AC82" i="30" s="1"/>
  <c r="AB82" i="30"/>
  <c r="AA82" i="30"/>
  <c r="Z82" i="30"/>
  <c r="Y82" i="30"/>
  <c r="X82" i="30"/>
  <c r="T81" i="30"/>
  <c r="AC81" i="30" s="1"/>
  <c r="AB81" i="30"/>
  <c r="AA81" i="30"/>
  <c r="Z81" i="30"/>
  <c r="Y81" i="30"/>
  <c r="X81" i="30"/>
  <c r="T80" i="30"/>
  <c r="AC80" i="30" s="1"/>
  <c r="AB80" i="30"/>
  <c r="AA80" i="30"/>
  <c r="Z80" i="30"/>
  <c r="Y80" i="30"/>
  <c r="X80" i="30"/>
  <c r="T79" i="30"/>
  <c r="AC79" i="30" s="1"/>
  <c r="AB79" i="30"/>
  <c r="AA79" i="30"/>
  <c r="Z79" i="30"/>
  <c r="Y79" i="30"/>
  <c r="X79" i="30"/>
  <c r="T78" i="30"/>
  <c r="AC78" i="30" s="1"/>
  <c r="AB78" i="30"/>
  <c r="AA78" i="30"/>
  <c r="Z78" i="30"/>
  <c r="Y78" i="30"/>
  <c r="X78" i="30"/>
  <c r="T77" i="30"/>
  <c r="AC77" i="30" s="1"/>
  <c r="AB77" i="30"/>
  <c r="AA77" i="30"/>
  <c r="Z77" i="30"/>
  <c r="Y77" i="30"/>
  <c r="X77" i="30"/>
  <c r="T76" i="30"/>
  <c r="AC76" i="30" s="1"/>
  <c r="AB76" i="30"/>
  <c r="AA76" i="30"/>
  <c r="Z76" i="30"/>
  <c r="Y76" i="30"/>
  <c r="X76" i="30"/>
  <c r="T75" i="30"/>
  <c r="AC75" i="30" s="1"/>
  <c r="AB75" i="30"/>
  <c r="AA75" i="30"/>
  <c r="Z75" i="30"/>
  <c r="Y75" i="30"/>
  <c r="X75" i="30"/>
  <c r="T74" i="30"/>
  <c r="AC74" i="30" s="1"/>
  <c r="AB74" i="30"/>
  <c r="AA74" i="30"/>
  <c r="Z74" i="30"/>
  <c r="Y74" i="30"/>
  <c r="X74" i="30"/>
  <c r="T73" i="30"/>
  <c r="AC73" i="30" s="1"/>
  <c r="AB73" i="30"/>
  <c r="AA73" i="30"/>
  <c r="Z73" i="30"/>
  <c r="Y73" i="30"/>
  <c r="X73" i="30"/>
  <c r="T72" i="30"/>
  <c r="AC72" i="30" s="1"/>
  <c r="AB72" i="30"/>
  <c r="AA72" i="30"/>
  <c r="Z72" i="30"/>
  <c r="Y72" i="30"/>
  <c r="X72" i="30"/>
  <c r="T71" i="30"/>
  <c r="AC71" i="30" s="1"/>
  <c r="AB71" i="30"/>
  <c r="AA71" i="30"/>
  <c r="Z71" i="30"/>
  <c r="Y71" i="30"/>
  <c r="X71" i="30"/>
  <c r="T70" i="30"/>
  <c r="AC70" i="30" s="1"/>
  <c r="AB70" i="30"/>
  <c r="AA70" i="30"/>
  <c r="Z70" i="30"/>
  <c r="Y70" i="30"/>
  <c r="X70" i="30"/>
  <c r="T69" i="30"/>
  <c r="AC69" i="30" s="1"/>
  <c r="AB69" i="30"/>
  <c r="AA69" i="30"/>
  <c r="Z69" i="30"/>
  <c r="Y69" i="30"/>
  <c r="X69" i="30"/>
  <c r="T68" i="30"/>
  <c r="AC68" i="30" s="1"/>
  <c r="AB68" i="30"/>
  <c r="AA68" i="30"/>
  <c r="Z68" i="30"/>
  <c r="Y68" i="30"/>
  <c r="X68" i="30"/>
  <c r="T67" i="30"/>
  <c r="AC67" i="30" s="1"/>
  <c r="AB67" i="30"/>
  <c r="AA67" i="30"/>
  <c r="Z67" i="30"/>
  <c r="Y67" i="30"/>
  <c r="X67" i="30"/>
  <c r="T66" i="30"/>
  <c r="AC66" i="30" s="1"/>
  <c r="AB66" i="30"/>
  <c r="AA66" i="30"/>
  <c r="Z66" i="30"/>
  <c r="Y66" i="30"/>
  <c r="X66" i="30"/>
  <c r="T65" i="30"/>
  <c r="AC65" i="30" s="1"/>
  <c r="AB65" i="30"/>
  <c r="AA65" i="30"/>
  <c r="Z65" i="30"/>
  <c r="Y65" i="30"/>
  <c r="X65" i="30"/>
  <c r="T64" i="30"/>
  <c r="AC64" i="30" s="1"/>
  <c r="AB64" i="30"/>
  <c r="AA64" i="30"/>
  <c r="Z64" i="30"/>
  <c r="Y64" i="30"/>
  <c r="X64" i="30"/>
  <c r="T63" i="30"/>
  <c r="AC63" i="30" s="1"/>
  <c r="AB63" i="30"/>
  <c r="AA63" i="30"/>
  <c r="Z63" i="30"/>
  <c r="Y63" i="30"/>
  <c r="X63" i="30"/>
  <c r="T62" i="30"/>
  <c r="AC62" i="30" s="1"/>
  <c r="AB62" i="30"/>
  <c r="AA62" i="30"/>
  <c r="Z62" i="30"/>
  <c r="Y62" i="30"/>
  <c r="X62" i="30"/>
  <c r="T61" i="30"/>
  <c r="AC61" i="30" s="1"/>
  <c r="AB61" i="30"/>
  <c r="Z61" i="30"/>
  <c r="Y61" i="30"/>
  <c r="X61" i="30"/>
  <c r="T60" i="30"/>
  <c r="AC60" i="30" s="1"/>
  <c r="AB60" i="30"/>
  <c r="AA60" i="30"/>
  <c r="Z60" i="30"/>
  <c r="Y60" i="30"/>
  <c r="X60" i="30"/>
  <c r="T59" i="30"/>
  <c r="AC59" i="30" s="1"/>
  <c r="AB59" i="30"/>
  <c r="AA59" i="30"/>
  <c r="Y59" i="30"/>
  <c r="X59" i="30"/>
  <c r="T58" i="30"/>
  <c r="AC58" i="30" s="1"/>
  <c r="AB58" i="30"/>
  <c r="AA58" i="30"/>
  <c r="Z58" i="30"/>
  <c r="Y58" i="30"/>
  <c r="X58" i="30"/>
  <c r="T57" i="30"/>
  <c r="AC57" i="30" s="1"/>
  <c r="AB57" i="30"/>
  <c r="Z57" i="30"/>
  <c r="Y57" i="30"/>
  <c r="X57" i="30"/>
  <c r="T56" i="30"/>
  <c r="AC56" i="30" s="1"/>
  <c r="AB56" i="30"/>
  <c r="AA56" i="30"/>
  <c r="Z56" i="30"/>
  <c r="Y56" i="30"/>
  <c r="X56" i="30"/>
  <c r="T55" i="30"/>
  <c r="AC55" i="30" s="1"/>
  <c r="AB55" i="30"/>
  <c r="AA55" i="30"/>
  <c r="Y55" i="30"/>
  <c r="X55" i="30"/>
  <c r="T54" i="30"/>
  <c r="AC54" i="30" s="1"/>
  <c r="AB54" i="30"/>
  <c r="AA54" i="30"/>
  <c r="Z54" i="30"/>
  <c r="Y54" i="30"/>
  <c r="X54" i="30"/>
  <c r="T53" i="30"/>
  <c r="AC53" i="30" s="1"/>
  <c r="AB53" i="30"/>
  <c r="AA53" i="30"/>
  <c r="Z53" i="30"/>
  <c r="Y53" i="30"/>
  <c r="X53" i="30"/>
  <c r="T52" i="30"/>
  <c r="AC52" i="30" s="1"/>
  <c r="AB52" i="30"/>
  <c r="AA52" i="30"/>
  <c r="Z52" i="30"/>
  <c r="Y52" i="30"/>
  <c r="X52" i="30"/>
  <c r="T51" i="30"/>
  <c r="AC51" i="30" s="1"/>
  <c r="AB51" i="30"/>
  <c r="AA51" i="30"/>
  <c r="Z51" i="30"/>
  <c r="Y51" i="30"/>
  <c r="X51" i="30"/>
  <c r="T50" i="30"/>
  <c r="AC50" i="30" s="1"/>
  <c r="AB50" i="30"/>
  <c r="Z50" i="30"/>
  <c r="Y50" i="30"/>
  <c r="X50" i="30"/>
  <c r="T49" i="30"/>
  <c r="AC49" i="30" s="1"/>
  <c r="AB49" i="30"/>
  <c r="AA49" i="30"/>
  <c r="Z49" i="30"/>
  <c r="Y49" i="30"/>
  <c r="X49" i="30"/>
  <c r="T48" i="30"/>
  <c r="AC48" i="30" s="1"/>
  <c r="AB48" i="30"/>
  <c r="AA48" i="30"/>
  <c r="Y48" i="30"/>
  <c r="X48" i="30"/>
  <c r="T47" i="30"/>
  <c r="AC47" i="30" s="1"/>
  <c r="AB47" i="30"/>
  <c r="AA47" i="30"/>
  <c r="Z47" i="30"/>
  <c r="Y47" i="30"/>
  <c r="X47" i="30"/>
  <c r="T46" i="30"/>
  <c r="AC46" i="30" s="1"/>
  <c r="AB46" i="30"/>
  <c r="Z46" i="30"/>
  <c r="Y46" i="30"/>
  <c r="X46" i="30"/>
  <c r="T45" i="30"/>
  <c r="AC45" i="30" s="1"/>
  <c r="AB45" i="30"/>
  <c r="AA45" i="30"/>
  <c r="Z45" i="30"/>
  <c r="Y45" i="30"/>
  <c r="X45" i="30"/>
  <c r="T44" i="30"/>
  <c r="AC44" i="30" s="1"/>
  <c r="AB44" i="30"/>
  <c r="AA44" i="30"/>
  <c r="Z44" i="30"/>
  <c r="Y44" i="30"/>
  <c r="X44" i="30"/>
  <c r="T43" i="30"/>
  <c r="AC43" i="30" s="1"/>
  <c r="AB43" i="30"/>
  <c r="AA43" i="30"/>
  <c r="Z43" i="30"/>
  <c r="Y43" i="30"/>
  <c r="X43" i="30"/>
  <c r="T42" i="30"/>
  <c r="AC42" i="30" s="1"/>
  <c r="AB42" i="30"/>
  <c r="AA42" i="30"/>
  <c r="Z42" i="30"/>
  <c r="Y42" i="30"/>
  <c r="X42" i="30"/>
  <c r="T41" i="30"/>
  <c r="AC41" i="30" s="1"/>
  <c r="AB41" i="30"/>
  <c r="AA41" i="30"/>
  <c r="Z41" i="30"/>
  <c r="Y41" i="30"/>
  <c r="X41" i="30"/>
  <c r="T40" i="30"/>
  <c r="AC40" i="30" s="1"/>
  <c r="AB40" i="30"/>
  <c r="AA40" i="30"/>
  <c r="Z40" i="30"/>
  <c r="Y40" i="30"/>
  <c r="X40" i="30"/>
  <c r="T39" i="30"/>
  <c r="AC39" i="30" s="1"/>
  <c r="AB39" i="30"/>
  <c r="AA39" i="30"/>
  <c r="Z39" i="30"/>
  <c r="Y39" i="30"/>
  <c r="X39" i="30"/>
  <c r="T38" i="30"/>
  <c r="AC38" i="30" s="1"/>
  <c r="AB38" i="30"/>
  <c r="AA38" i="30"/>
  <c r="Z38" i="30"/>
  <c r="Y38" i="30"/>
  <c r="X38" i="30"/>
  <c r="T37" i="30"/>
  <c r="AC37" i="30" s="1"/>
  <c r="AB37" i="30"/>
  <c r="AA37" i="30"/>
  <c r="Z37" i="30"/>
  <c r="Y37" i="30"/>
  <c r="X37" i="30"/>
  <c r="T36" i="30"/>
  <c r="AC36" i="30" s="1"/>
  <c r="AB36" i="30"/>
  <c r="AA36" i="30"/>
  <c r="Z36" i="30"/>
  <c r="Y36" i="30"/>
  <c r="X36" i="30"/>
  <c r="AC35" i="30"/>
  <c r="AB35" i="30"/>
  <c r="AA35" i="30"/>
  <c r="Z35" i="30"/>
  <c r="Y35" i="30"/>
  <c r="X35" i="30"/>
  <c r="AC34" i="30"/>
  <c r="AB34" i="30"/>
  <c r="AA34" i="30"/>
  <c r="Z34" i="30"/>
  <c r="Y34" i="30"/>
  <c r="X34" i="30"/>
  <c r="AC33" i="30"/>
  <c r="AB33" i="30"/>
  <c r="AA33" i="30"/>
  <c r="Z33" i="30"/>
  <c r="Y33" i="30"/>
  <c r="X33" i="30"/>
  <c r="AC32" i="30"/>
  <c r="AB32" i="30"/>
  <c r="AA32" i="30"/>
  <c r="Z32" i="30"/>
  <c r="Y32" i="30"/>
  <c r="X32" i="30"/>
  <c r="AC31" i="30"/>
  <c r="AB31" i="30"/>
  <c r="AA31" i="30"/>
  <c r="Z31" i="30"/>
  <c r="Y31" i="30"/>
  <c r="X31" i="30"/>
  <c r="AC30" i="30"/>
  <c r="AB30" i="30"/>
  <c r="AA30" i="30"/>
  <c r="Z30" i="30"/>
  <c r="Y30" i="30"/>
  <c r="X30" i="30"/>
  <c r="AC29" i="30"/>
  <c r="AB29" i="30"/>
  <c r="AA29" i="30"/>
  <c r="Z29" i="30"/>
  <c r="Y29" i="30"/>
  <c r="X29" i="30"/>
  <c r="AC28" i="30"/>
  <c r="AB28" i="30"/>
  <c r="AA28" i="30"/>
  <c r="Z28" i="30"/>
  <c r="Y28" i="30"/>
  <c r="X28" i="30"/>
  <c r="AC27" i="30"/>
  <c r="AB27" i="30"/>
  <c r="AA27" i="30"/>
  <c r="Z27" i="30"/>
  <c r="Y27" i="30"/>
  <c r="X27" i="30"/>
  <c r="T26" i="30"/>
  <c r="AC26" i="30" s="1"/>
  <c r="AB26" i="30"/>
  <c r="AA26" i="30"/>
  <c r="Z26" i="30"/>
  <c r="Y26" i="30"/>
  <c r="X26" i="30"/>
  <c r="T25" i="30"/>
  <c r="AC25" i="30" s="1"/>
  <c r="AB25" i="30"/>
  <c r="AA25" i="30"/>
  <c r="Z25" i="30"/>
  <c r="Y25" i="30"/>
  <c r="X25" i="30"/>
  <c r="T24" i="30"/>
  <c r="AC24" i="30" s="1"/>
  <c r="AB24" i="30"/>
  <c r="AA24" i="30"/>
  <c r="Z24" i="30"/>
  <c r="Y24" i="30"/>
  <c r="X24" i="30"/>
  <c r="AC23" i="30"/>
  <c r="AB23" i="30"/>
  <c r="AA23" i="30"/>
  <c r="Z23" i="30"/>
  <c r="Y23" i="30"/>
  <c r="X23" i="30"/>
  <c r="T22" i="30"/>
  <c r="AC22" i="30" s="1"/>
  <c r="AB22" i="30"/>
  <c r="AA22" i="30"/>
  <c r="Z22" i="30"/>
  <c r="Y22" i="30"/>
  <c r="X22" i="30"/>
  <c r="T21" i="30"/>
  <c r="AC21" i="30" s="1"/>
  <c r="AB21" i="30"/>
  <c r="AA21" i="30"/>
  <c r="Z21" i="30"/>
  <c r="Y21" i="30"/>
  <c r="X21" i="30"/>
  <c r="T20" i="30"/>
  <c r="AC20" i="30" s="1"/>
  <c r="AB20" i="30"/>
  <c r="AA20" i="30"/>
  <c r="Z20" i="30"/>
  <c r="Y20" i="30"/>
  <c r="X20" i="30"/>
  <c r="T19" i="30"/>
  <c r="AC19" i="30" s="1"/>
  <c r="AB19" i="30"/>
  <c r="AA19" i="30"/>
  <c r="Z19" i="30"/>
  <c r="Y19" i="30"/>
  <c r="X19" i="30"/>
  <c r="T18" i="30"/>
  <c r="AC18" i="30" s="1"/>
  <c r="AB18" i="30"/>
  <c r="AA18" i="30"/>
  <c r="Z18" i="30"/>
  <c r="Y18" i="30"/>
  <c r="X18" i="30"/>
  <c r="T17" i="30"/>
  <c r="AC17" i="30" s="1"/>
  <c r="AB17" i="30"/>
  <c r="AA17" i="30"/>
  <c r="AA253" i="30" s="1"/>
  <c r="Z17" i="30"/>
  <c r="Y17" i="30"/>
  <c r="X17" i="30"/>
  <c r="T16" i="30"/>
  <c r="AC16" i="30" s="1"/>
  <c r="AC252" i="30" s="1"/>
  <c r="AB16" i="30"/>
  <c r="AA16" i="30"/>
  <c r="Z16" i="30"/>
  <c r="Y16" i="30"/>
  <c r="Y252" i="30" s="1"/>
  <c r="X16" i="30"/>
  <c r="T15" i="30"/>
  <c r="AC15" i="30" s="1"/>
  <c r="AB15" i="30"/>
  <c r="AA15" i="30"/>
  <c r="AA251" i="30" s="1"/>
  <c r="Z15" i="30"/>
  <c r="Y15" i="30"/>
  <c r="X15" i="30"/>
  <c r="T14" i="30"/>
  <c r="AC14" i="30" s="1"/>
  <c r="AC250" i="30" s="1"/>
  <c r="AB14" i="30"/>
  <c r="AA14" i="30"/>
  <c r="Z14" i="30"/>
  <c r="Y14" i="30"/>
  <c r="Y250" i="30" s="1"/>
  <c r="X14" i="30"/>
  <c r="T13" i="30"/>
  <c r="AC13" i="30" s="1"/>
  <c r="AB13" i="30"/>
  <c r="AA13" i="30"/>
  <c r="AA249" i="30" s="1"/>
  <c r="Z13" i="30"/>
  <c r="Y13" i="30"/>
  <c r="X13" i="30"/>
  <c r="T12" i="30"/>
  <c r="AC12" i="30" s="1"/>
  <c r="AC248" i="30" s="1"/>
  <c r="AB12" i="30"/>
  <c r="AA12" i="30"/>
  <c r="Z12" i="30"/>
  <c r="Y12" i="30"/>
  <c r="Y248" i="30" s="1"/>
  <c r="X12" i="30"/>
  <c r="T11" i="30"/>
  <c r="AC11" i="30" s="1"/>
  <c r="AB11" i="30"/>
  <c r="AA11" i="30"/>
  <c r="AA247" i="30" s="1"/>
  <c r="Z11" i="30"/>
  <c r="Y11" i="30"/>
  <c r="X11" i="30"/>
  <c r="T10" i="30"/>
  <c r="AC10" i="30" s="1"/>
  <c r="AC246" i="30" s="1"/>
  <c r="AB10" i="30"/>
  <c r="AA10" i="30"/>
  <c r="Z10" i="30"/>
  <c r="Y10" i="30"/>
  <c r="Y246" i="30" s="1"/>
  <c r="E10" i="30"/>
  <c r="X10" i="30" s="1"/>
  <c r="T9" i="30"/>
  <c r="AC9" i="30" s="1"/>
  <c r="AB9" i="30"/>
  <c r="AA9" i="30"/>
  <c r="AA245" i="30" s="1"/>
  <c r="Z9" i="30"/>
  <c r="Y9" i="30"/>
  <c r="X9" i="30"/>
  <c r="Z245" i="30" l="1"/>
  <c r="X246" i="30"/>
  <c r="AB246" i="30"/>
  <c r="Z247" i="30"/>
  <c r="X248" i="30"/>
  <c r="AB248" i="30"/>
  <c r="Z249" i="30"/>
  <c r="X250" i="30"/>
  <c r="AB250" i="30"/>
  <c r="Z251" i="30"/>
  <c r="X252" i="30"/>
  <c r="AB252" i="30"/>
  <c r="Z253" i="30"/>
  <c r="AA239" i="29"/>
  <c r="Y240" i="29"/>
  <c r="AC240" i="29"/>
  <c r="AA241" i="29"/>
  <c r="Y242" i="29"/>
  <c r="X243" i="29"/>
  <c r="AB243" i="29"/>
  <c r="Z244" i="29"/>
  <c r="X245" i="29"/>
  <c r="AB245" i="29"/>
  <c r="AC238" i="29"/>
  <c r="AC242" i="29"/>
  <c r="X245" i="30"/>
  <c r="AB245" i="30"/>
  <c r="X247" i="30"/>
  <c r="Z248" i="30"/>
  <c r="AB249" i="30"/>
  <c r="AB251" i="30"/>
  <c r="X253" i="30"/>
  <c r="Z246" i="30"/>
  <c r="AB247" i="30"/>
  <c r="X249" i="30"/>
  <c r="Z250" i="30"/>
  <c r="X251" i="30"/>
  <c r="Z252" i="30"/>
  <c r="AB253" i="30"/>
  <c r="Y245" i="30"/>
  <c r="AC245" i="30"/>
  <c r="AA246" i="30"/>
  <c r="Y247" i="30"/>
  <c r="AC247" i="30"/>
  <c r="AA248" i="30"/>
  <c r="Y249" i="30"/>
  <c r="AC249" i="30"/>
  <c r="AA250" i="30"/>
  <c r="Y251" i="30"/>
  <c r="AC251" i="30"/>
  <c r="AA252" i="30"/>
  <c r="Y253" i="30"/>
  <c r="AC253" i="30"/>
  <c r="Y237" i="29"/>
  <c r="AC237" i="29"/>
  <c r="AA238" i="29"/>
  <c r="Z239" i="29"/>
  <c r="X240" i="29"/>
  <c r="AB240" i="29"/>
  <c r="Z241" i="29"/>
  <c r="X242" i="29"/>
  <c r="AB242" i="29"/>
  <c r="AA243" i="29"/>
  <c r="Y244" i="29"/>
  <c r="AC244" i="29"/>
  <c r="AA245" i="29"/>
  <c r="AC206" i="28"/>
  <c r="AB206" i="28"/>
  <c r="AA206" i="28"/>
  <c r="Z206" i="28"/>
  <c r="Y206" i="28"/>
  <c r="X206" i="28"/>
  <c r="AC205" i="28"/>
  <c r="AB205" i="28"/>
  <c r="AA205" i="28"/>
  <c r="Z205" i="28"/>
  <c r="Y205" i="28"/>
  <c r="X205" i="28"/>
  <c r="AC204" i="28"/>
  <c r="AB204" i="28"/>
  <c r="AA204" i="28"/>
  <c r="Z204" i="28"/>
  <c r="Y204" i="28"/>
  <c r="X204" i="28"/>
  <c r="AC203" i="28"/>
  <c r="AB203" i="28"/>
  <c r="AA203" i="28"/>
  <c r="Z203" i="28"/>
  <c r="Y203" i="28"/>
  <c r="X203" i="28"/>
  <c r="AC202" i="28"/>
  <c r="AB202" i="28"/>
  <c r="AA202" i="28"/>
  <c r="Z202" i="28"/>
  <c r="Y202" i="28"/>
  <c r="X202" i="28"/>
  <c r="AC201" i="28"/>
  <c r="AB201" i="28"/>
  <c r="AA201" i="28"/>
  <c r="Z201" i="28"/>
  <c r="Y201" i="28"/>
  <c r="X201" i="28"/>
  <c r="AC200" i="28"/>
  <c r="AB200" i="28"/>
  <c r="AA200" i="28"/>
  <c r="Z200" i="28"/>
  <c r="Y200" i="28"/>
  <c r="X200" i="28"/>
  <c r="AC199" i="28"/>
  <c r="AB199" i="28"/>
  <c r="AA199" i="28"/>
  <c r="Z199" i="28"/>
  <c r="Y199" i="28"/>
  <c r="X199" i="28"/>
  <c r="AC198" i="28"/>
  <c r="AB198" i="28"/>
  <c r="AA198" i="28"/>
  <c r="Z198" i="28"/>
  <c r="Y198" i="28"/>
  <c r="X198" i="28"/>
  <c r="AC197" i="28"/>
  <c r="AB197" i="28"/>
  <c r="AA197" i="28"/>
  <c r="Z197" i="28"/>
  <c r="Y197" i="28"/>
  <c r="X197" i="28"/>
  <c r="AC196" i="28"/>
  <c r="AB196" i="28"/>
  <c r="AA196" i="28"/>
  <c r="Z196" i="28"/>
  <c r="Y196" i="28"/>
  <c r="X196" i="28"/>
  <c r="AC195" i="28"/>
  <c r="AB195" i="28"/>
  <c r="AA195" i="28"/>
  <c r="Z195" i="28"/>
  <c r="Y195" i="28"/>
  <c r="X195" i="28"/>
  <c r="AC194" i="28"/>
  <c r="AB194" i="28"/>
  <c r="AA194" i="28"/>
  <c r="Z194" i="28"/>
  <c r="Y194" i="28"/>
  <c r="X194" i="28"/>
  <c r="AC193" i="28"/>
  <c r="AB193" i="28"/>
  <c r="AA193" i="28"/>
  <c r="Z193" i="28"/>
  <c r="Y193" i="28"/>
  <c r="X193" i="28"/>
  <c r="AC192" i="28"/>
  <c r="AB192" i="28"/>
  <c r="AA192" i="28"/>
  <c r="Z192" i="28"/>
  <c r="Y192" i="28"/>
  <c r="X192" i="28"/>
  <c r="AC191" i="28"/>
  <c r="AB191" i="28"/>
  <c r="AA191" i="28"/>
  <c r="Z191" i="28"/>
  <c r="Y191" i="28"/>
  <c r="X191" i="28"/>
  <c r="AC190" i="28"/>
  <c r="AB190" i="28"/>
  <c r="AA190" i="28"/>
  <c r="Z190" i="28"/>
  <c r="Y190" i="28"/>
  <c r="X190" i="28"/>
  <c r="AC189" i="28"/>
  <c r="AB189" i="28"/>
  <c r="AA189" i="28"/>
  <c r="Z189" i="28"/>
  <c r="Y189" i="28"/>
  <c r="X189" i="28"/>
  <c r="T188" i="28"/>
  <c r="AC188" i="28" s="1"/>
  <c r="AB188" i="28"/>
  <c r="AA188" i="28"/>
  <c r="Z188" i="28"/>
  <c r="Y188" i="28"/>
  <c r="X188" i="28"/>
  <c r="T187" i="28"/>
  <c r="AC187" i="28" s="1"/>
  <c r="AB187" i="28"/>
  <c r="AA187" i="28"/>
  <c r="Z187" i="28"/>
  <c r="Y187" i="28"/>
  <c r="X187" i="28"/>
  <c r="T186" i="28"/>
  <c r="AC186" i="28" s="1"/>
  <c r="AB186" i="28"/>
  <c r="AA186" i="28"/>
  <c r="Z186" i="28"/>
  <c r="Y186" i="28"/>
  <c r="X186" i="28"/>
  <c r="T185" i="28"/>
  <c r="AC185" i="28" s="1"/>
  <c r="AB185" i="28"/>
  <c r="AA185" i="28"/>
  <c r="Z185" i="28"/>
  <c r="Y185" i="28"/>
  <c r="X185" i="28"/>
  <c r="T184" i="28"/>
  <c r="AC184" i="28" s="1"/>
  <c r="AB184" i="28"/>
  <c r="AA184" i="28"/>
  <c r="Z184" i="28"/>
  <c r="Y184" i="28"/>
  <c r="X184" i="28"/>
  <c r="T183" i="28"/>
  <c r="AC183" i="28" s="1"/>
  <c r="AB183" i="28"/>
  <c r="AA183" i="28"/>
  <c r="Z183" i="28"/>
  <c r="Y183" i="28"/>
  <c r="X183" i="28"/>
  <c r="T182" i="28"/>
  <c r="AC182" i="28" s="1"/>
  <c r="AB182" i="28"/>
  <c r="AA182" i="28"/>
  <c r="Z182" i="28"/>
  <c r="Y182" i="28"/>
  <c r="X182" i="28"/>
  <c r="T181" i="28"/>
  <c r="AC181" i="28" s="1"/>
  <c r="AB181" i="28"/>
  <c r="AA181" i="28"/>
  <c r="Z181" i="28"/>
  <c r="Y181" i="28"/>
  <c r="X181" i="28"/>
  <c r="T180" i="28"/>
  <c r="AC180" i="28" s="1"/>
  <c r="AB180" i="28"/>
  <c r="AA180" i="28"/>
  <c r="Z180" i="28"/>
  <c r="Y180" i="28"/>
  <c r="X180" i="28"/>
  <c r="T179" i="28"/>
  <c r="AC179" i="28" s="1"/>
  <c r="AB179" i="28"/>
  <c r="AA179" i="28"/>
  <c r="Z179" i="28"/>
  <c r="Y179" i="28"/>
  <c r="X179" i="28"/>
  <c r="T178" i="28"/>
  <c r="AC178" i="28" s="1"/>
  <c r="AB178" i="28"/>
  <c r="AA178" i="28"/>
  <c r="Z178" i="28"/>
  <c r="Y178" i="28"/>
  <c r="X178" i="28"/>
  <c r="T177" i="28"/>
  <c r="AC177" i="28" s="1"/>
  <c r="AB177" i="28"/>
  <c r="AA177" i="28"/>
  <c r="Z177" i="28"/>
  <c r="Y177" i="28"/>
  <c r="X177" i="28"/>
  <c r="T176" i="28"/>
  <c r="AC176" i="28" s="1"/>
  <c r="AB176" i="28"/>
  <c r="AA176" i="28"/>
  <c r="Z176" i="28"/>
  <c r="Y176" i="28"/>
  <c r="X176" i="28"/>
  <c r="T175" i="28"/>
  <c r="AC175" i="28" s="1"/>
  <c r="AB175" i="28"/>
  <c r="AA175" i="28"/>
  <c r="Z175" i="28"/>
  <c r="Y175" i="28"/>
  <c r="X175" i="28"/>
  <c r="T174" i="28"/>
  <c r="AC174" i="28" s="1"/>
  <c r="AB174" i="28"/>
  <c r="AA174" i="28"/>
  <c r="Z174" i="28"/>
  <c r="Y174" i="28"/>
  <c r="X174" i="28"/>
  <c r="T173" i="28"/>
  <c r="AC173" i="28" s="1"/>
  <c r="AB173" i="28"/>
  <c r="AA173" i="28"/>
  <c r="Z173" i="28"/>
  <c r="Y173" i="28"/>
  <c r="X173" i="28"/>
  <c r="T172" i="28"/>
  <c r="AC172" i="28" s="1"/>
  <c r="AB172" i="28"/>
  <c r="AA172" i="28"/>
  <c r="Z172" i="28"/>
  <c r="Y172" i="28"/>
  <c r="X172" i="28"/>
  <c r="T171" i="28"/>
  <c r="AC171" i="28" s="1"/>
  <c r="AB171" i="28"/>
  <c r="AA171" i="28"/>
  <c r="Z171" i="28"/>
  <c r="Y171" i="28"/>
  <c r="X171" i="28"/>
  <c r="T170" i="28"/>
  <c r="AC170" i="28" s="1"/>
  <c r="AB170" i="28"/>
  <c r="AA170" i="28"/>
  <c r="Z170" i="28"/>
  <c r="Y170" i="28"/>
  <c r="X170" i="28"/>
  <c r="T169" i="28"/>
  <c r="AC169" i="28" s="1"/>
  <c r="AB169" i="28"/>
  <c r="AA169" i="28"/>
  <c r="Z169" i="28"/>
  <c r="Y169" i="28"/>
  <c r="X169" i="28"/>
  <c r="T168" i="28"/>
  <c r="AC168" i="28" s="1"/>
  <c r="AB168" i="28"/>
  <c r="AA168" i="28"/>
  <c r="Z168" i="28"/>
  <c r="Y168" i="28"/>
  <c r="X168" i="28"/>
  <c r="T167" i="28"/>
  <c r="AC167" i="28" s="1"/>
  <c r="AB167" i="28"/>
  <c r="AA167" i="28"/>
  <c r="Z167" i="28"/>
  <c r="Y167" i="28"/>
  <c r="X167" i="28"/>
  <c r="T166" i="28"/>
  <c r="AC166" i="28" s="1"/>
  <c r="AB166" i="28"/>
  <c r="AA166" i="28"/>
  <c r="Z166" i="28"/>
  <c r="Y166" i="28"/>
  <c r="X166" i="28"/>
  <c r="T165" i="28"/>
  <c r="AC165" i="28" s="1"/>
  <c r="AB165" i="28"/>
  <c r="AA165" i="28"/>
  <c r="Z165" i="28"/>
  <c r="Y165" i="28"/>
  <c r="X165" i="28"/>
  <c r="T164" i="28"/>
  <c r="AC164" i="28" s="1"/>
  <c r="AB164" i="28"/>
  <c r="AA164" i="28"/>
  <c r="Z164" i="28"/>
  <c r="Y164" i="28"/>
  <c r="X164" i="28"/>
  <c r="T163" i="28"/>
  <c r="AC163" i="28" s="1"/>
  <c r="AB163" i="28"/>
  <c r="AA163" i="28"/>
  <c r="Z163" i="28"/>
  <c r="Y163" i="28"/>
  <c r="X163" i="28"/>
  <c r="T162" i="28"/>
  <c r="AC162" i="28" s="1"/>
  <c r="AB162" i="28"/>
  <c r="AA162" i="28"/>
  <c r="Z162" i="28"/>
  <c r="Y162" i="28"/>
  <c r="X162" i="28"/>
  <c r="T161" i="28"/>
  <c r="AC161" i="28" s="1"/>
  <c r="AB161" i="28"/>
  <c r="AA161" i="28"/>
  <c r="Z161" i="28"/>
  <c r="Y161" i="28"/>
  <c r="X161" i="28"/>
  <c r="T160" i="28"/>
  <c r="AC160" i="28" s="1"/>
  <c r="AB160" i="28"/>
  <c r="AA160" i="28"/>
  <c r="Z160" i="28"/>
  <c r="Y160" i="28"/>
  <c r="X160" i="28"/>
  <c r="T159" i="28"/>
  <c r="AC159" i="28" s="1"/>
  <c r="AB159" i="28"/>
  <c r="AA159" i="28"/>
  <c r="Z159" i="28"/>
  <c r="Y159" i="28"/>
  <c r="X159" i="28"/>
  <c r="T158" i="28"/>
  <c r="AC158" i="28" s="1"/>
  <c r="AB158" i="28"/>
  <c r="AA158" i="28"/>
  <c r="Z158" i="28"/>
  <c r="Y158" i="28"/>
  <c r="X158" i="28"/>
  <c r="T157" i="28"/>
  <c r="AC157" i="28" s="1"/>
  <c r="AB157" i="28"/>
  <c r="AA157" i="28"/>
  <c r="Z157" i="28"/>
  <c r="Y157" i="28"/>
  <c r="X157" i="28"/>
  <c r="T156" i="28"/>
  <c r="AC156" i="28" s="1"/>
  <c r="AB156" i="28"/>
  <c r="AA156" i="28"/>
  <c r="Z156" i="28"/>
  <c r="Y156" i="28"/>
  <c r="X156" i="28"/>
  <c r="T155" i="28"/>
  <c r="AC155" i="28" s="1"/>
  <c r="AB155" i="28"/>
  <c r="AA155" i="28"/>
  <c r="Z155" i="28"/>
  <c r="Y155" i="28"/>
  <c r="X155" i="28"/>
  <c r="T154" i="28"/>
  <c r="AC154" i="28" s="1"/>
  <c r="AB154" i="28"/>
  <c r="AA154" i="28"/>
  <c r="Z154" i="28"/>
  <c r="Y154" i="28"/>
  <c r="X154" i="28"/>
  <c r="T153" i="28"/>
  <c r="AC153" i="28" s="1"/>
  <c r="AB153" i="28"/>
  <c r="AA153" i="28"/>
  <c r="Z153" i="28"/>
  <c r="Y153" i="28"/>
  <c r="X153" i="28"/>
  <c r="T152" i="28"/>
  <c r="AC152" i="28" s="1"/>
  <c r="AB152" i="28"/>
  <c r="AA152" i="28"/>
  <c r="Z152" i="28"/>
  <c r="Y152" i="28"/>
  <c r="X152" i="28"/>
  <c r="T151" i="28"/>
  <c r="AC151" i="28" s="1"/>
  <c r="AB151" i="28"/>
  <c r="AA151" i="28"/>
  <c r="Z151" i="28"/>
  <c r="Y151" i="28"/>
  <c r="X151" i="28"/>
  <c r="T150" i="28"/>
  <c r="AC150" i="28" s="1"/>
  <c r="AB150" i="28"/>
  <c r="AA150" i="28"/>
  <c r="Z150" i="28"/>
  <c r="Y150" i="28"/>
  <c r="X150" i="28"/>
  <c r="T149" i="28"/>
  <c r="AC149" i="28" s="1"/>
  <c r="AB149" i="28"/>
  <c r="AA149" i="28"/>
  <c r="Z149" i="28"/>
  <c r="Y149" i="28"/>
  <c r="X149" i="28"/>
  <c r="T148" i="28"/>
  <c r="AC148" i="28" s="1"/>
  <c r="AB148" i="28"/>
  <c r="AA148" i="28"/>
  <c r="Z148" i="28"/>
  <c r="Y148" i="28"/>
  <c r="X148" i="28"/>
  <c r="T147" i="28"/>
  <c r="AC147" i="28" s="1"/>
  <c r="AB147" i="28"/>
  <c r="AA147" i="28"/>
  <c r="Z147" i="28"/>
  <c r="Y147" i="28"/>
  <c r="X147" i="28"/>
  <c r="T146" i="28"/>
  <c r="AC146" i="28" s="1"/>
  <c r="AB146" i="28"/>
  <c r="AA146" i="28"/>
  <c r="Z146" i="28"/>
  <c r="Y146" i="28"/>
  <c r="X146" i="28"/>
  <c r="T145" i="28"/>
  <c r="AC145" i="28" s="1"/>
  <c r="AB145" i="28"/>
  <c r="AA145" i="28"/>
  <c r="Z145" i="28"/>
  <c r="Y145" i="28"/>
  <c r="X145" i="28"/>
  <c r="T144" i="28"/>
  <c r="AC144" i="28" s="1"/>
  <c r="AB144" i="28"/>
  <c r="AA144" i="28"/>
  <c r="Z144" i="28"/>
  <c r="Y144" i="28"/>
  <c r="X144" i="28"/>
  <c r="T143" i="28"/>
  <c r="AC143" i="28" s="1"/>
  <c r="AB143" i="28"/>
  <c r="AA143" i="28"/>
  <c r="Z143" i="28"/>
  <c r="Y143" i="28"/>
  <c r="X143" i="28"/>
  <c r="T142" i="28"/>
  <c r="AC142" i="28" s="1"/>
  <c r="AB142" i="28"/>
  <c r="AA142" i="28"/>
  <c r="Z142" i="28"/>
  <c r="Y142" i="28"/>
  <c r="X142" i="28"/>
  <c r="T141" i="28"/>
  <c r="AC141" i="28" s="1"/>
  <c r="AB141" i="28"/>
  <c r="AA141" i="28"/>
  <c r="Z141" i="28"/>
  <c r="Y141" i="28"/>
  <c r="X141" i="28"/>
  <c r="T140" i="28"/>
  <c r="AC140" i="28" s="1"/>
  <c r="AB140" i="28"/>
  <c r="AA140" i="28"/>
  <c r="Z140" i="28"/>
  <c r="Y140" i="28"/>
  <c r="X140" i="28"/>
  <c r="T139" i="28"/>
  <c r="AC139" i="28" s="1"/>
  <c r="AB139" i="28"/>
  <c r="AA139" i="28"/>
  <c r="Z139" i="28"/>
  <c r="Y139" i="28"/>
  <c r="X139" i="28"/>
  <c r="T138" i="28"/>
  <c r="AC138" i="28" s="1"/>
  <c r="AB138" i="28"/>
  <c r="AA138" i="28"/>
  <c r="Z138" i="28"/>
  <c r="Y138" i="28"/>
  <c r="X138" i="28"/>
  <c r="T137" i="28"/>
  <c r="AC137" i="28" s="1"/>
  <c r="AB137" i="28"/>
  <c r="AA137" i="28"/>
  <c r="Z137" i="28"/>
  <c r="Y137" i="28"/>
  <c r="X137" i="28"/>
  <c r="T136" i="28"/>
  <c r="AC136" i="28" s="1"/>
  <c r="AB136" i="28"/>
  <c r="AA136" i="28"/>
  <c r="Z136" i="28"/>
  <c r="Y136" i="28"/>
  <c r="X136" i="28"/>
  <c r="T135" i="28"/>
  <c r="AC135" i="28" s="1"/>
  <c r="AB135" i="28"/>
  <c r="AA135" i="28"/>
  <c r="Z135" i="28"/>
  <c r="Y135" i="28"/>
  <c r="X135" i="28"/>
  <c r="T134" i="28"/>
  <c r="AC134" i="28" s="1"/>
  <c r="AB134" i="28"/>
  <c r="AA134" i="28"/>
  <c r="Z134" i="28"/>
  <c r="Y134" i="28"/>
  <c r="X134" i="28"/>
  <c r="T133" i="28"/>
  <c r="AC133" i="28" s="1"/>
  <c r="AB133" i="28"/>
  <c r="AA133" i="28"/>
  <c r="Z133" i="28"/>
  <c r="Y133" i="28"/>
  <c r="X133" i="28"/>
  <c r="T132" i="28"/>
  <c r="AC132" i="28" s="1"/>
  <c r="AB132" i="28"/>
  <c r="AA132" i="28"/>
  <c r="Z132" i="28"/>
  <c r="Y132" i="28"/>
  <c r="X132" i="28"/>
  <c r="T131" i="28"/>
  <c r="AC131" i="28" s="1"/>
  <c r="AB131" i="28"/>
  <c r="AA131" i="28"/>
  <c r="Z131" i="28"/>
  <c r="Y131" i="28"/>
  <c r="X131" i="28"/>
  <c r="T130" i="28"/>
  <c r="AC130" i="28" s="1"/>
  <c r="AB130" i="28"/>
  <c r="AA130" i="28"/>
  <c r="Z130" i="28"/>
  <c r="Y130" i="28"/>
  <c r="X130" i="28"/>
  <c r="T129" i="28"/>
  <c r="AC129" i="28" s="1"/>
  <c r="AB129" i="28"/>
  <c r="AA129" i="28"/>
  <c r="Z129" i="28"/>
  <c r="Y129" i="28"/>
  <c r="X129" i="28"/>
  <c r="T128" i="28"/>
  <c r="AC128" i="28" s="1"/>
  <c r="AB128" i="28"/>
  <c r="AA128" i="28"/>
  <c r="Z128" i="28"/>
  <c r="Y128" i="28"/>
  <c r="X128" i="28"/>
  <c r="T127" i="28"/>
  <c r="AC127" i="28" s="1"/>
  <c r="AB127" i="28"/>
  <c r="AA127" i="28"/>
  <c r="Z127" i="28"/>
  <c r="Y127" i="28"/>
  <c r="X127" i="28"/>
  <c r="T126" i="28"/>
  <c r="AC126" i="28" s="1"/>
  <c r="AB126" i="28"/>
  <c r="AA126" i="28"/>
  <c r="Z126" i="28"/>
  <c r="Y126" i="28"/>
  <c r="X126" i="28"/>
  <c r="T125" i="28"/>
  <c r="AC125" i="28" s="1"/>
  <c r="AB125" i="28"/>
  <c r="AA125" i="28"/>
  <c r="Z125" i="28"/>
  <c r="Y125" i="28"/>
  <c r="X125" i="28"/>
  <c r="T124" i="28"/>
  <c r="AC124" i="28" s="1"/>
  <c r="AB124" i="28"/>
  <c r="AA124" i="28"/>
  <c r="Z124" i="28"/>
  <c r="Y124" i="28"/>
  <c r="X124" i="28"/>
  <c r="T123" i="28"/>
  <c r="AC123" i="28" s="1"/>
  <c r="AB123" i="28"/>
  <c r="AA123" i="28"/>
  <c r="Z123" i="28"/>
  <c r="Y123" i="28"/>
  <c r="X123" i="28"/>
  <c r="T122" i="28"/>
  <c r="AC122" i="28" s="1"/>
  <c r="AB122" i="28"/>
  <c r="AA122" i="28"/>
  <c r="Z122" i="28"/>
  <c r="Y122" i="28"/>
  <c r="X122" i="28"/>
  <c r="T121" i="28"/>
  <c r="AC121" i="28" s="1"/>
  <c r="AB121" i="28"/>
  <c r="AA121" i="28"/>
  <c r="Z121" i="28"/>
  <c r="Y121" i="28"/>
  <c r="X121" i="28"/>
  <c r="T120" i="28"/>
  <c r="AC120" i="28" s="1"/>
  <c r="AB120" i="28"/>
  <c r="AA120" i="28"/>
  <c r="Z120" i="28"/>
  <c r="Y120" i="28"/>
  <c r="X120" i="28"/>
  <c r="T119" i="28"/>
  <c r="AC119" i="28" s="1"/>
  <c r="AB119" i="28"/>
  <c r="AA119" i="28"/>
  <c r="Z119" i="28"/>
  <c r="Y119" i="28"/>
  <c r="X119" i="28"/>
  <c r="T118" i="28"/>
  <c r="AC118" i="28" s="1"/>
  <c r="AB118" i="28"/>
  <c r="AA118" i="28"/>
  <c r="Z118" i="28"/>
  <c r="Y118" i="28"/>
  <c r="X118" i="28"/>
  <c r="T117" i="28"/>
  <c r="AC117" i="28" s="1"/>
  <c r="AB117" i="28"/>
  <c r="AA117" i="28"/>
  <c r="Z117" i="28"/>
  <c r="Y117" i="28"/>
  <c r="X117" i="28"/>
  <c r="T116" i="28"/>
  <c r="AC116" i="28" s="1"/>
  <c r="AB116" i="28"/>
  <c r="AA116" i="28"/>
  <c r="Z116" i="28"/>
  <c r="Y116" i="28"/>
  <c r="X116" i="28"/>
  <c r="T115" i="28"/>
  <c r="AC115" i="28" s="1"/>
  <c r="AB115" i="28"/>
  <c r="AA115" i="28"/>
  <c r="Z115" i="28"/>
  <c r="Y115" i="28"/>
  <c r="X115" i="28"/>
  <c r="T114" i="28"/>
  <c r="AC114" i="28" s="1"/>
  <c r="AB114" i="28"/>
  <c r="AA114" i="28"/>
  <c r="Z114" i="28"/>
  <c r="Y114" i="28"/>
  <c r="X114" i="28"/>
  <c r="T113" i="28"/>
  <c r="AC113" i="28" s="1"/>
  <c r="AB113" i="28"/>
  <c r="AA113" i="28"/>
  <c r="Z113" i="28"/>
  <c r="Y113" i="28"/>
  <c r="X113" i="28"/>
  <c r="T112" i="28"/>
  <c r="AC112" i="28" s="1"/>
  <c r="AB112" i="28"/>
  <c r="AA112" i="28"/>
  <c r="Z112" i="28"/>
  <c r="Y112" i="28"/>
  <c r="X112" i="28"/>
  <c r="T111" i="28"/>
  <c r="AC111" i="28" s="1"/>
  <c r="AB111" i="28"/>
  <c r="AA111" i="28"/>
  <c r="Z111" i="28"/>
  <c r="Y111" i="28"/>
  <c r="X111" i="28"/>
  <c r="T110" i="28"/>
  <c r="AC110" i="28" s="1"/>
  <c r="AB110" i="28"/>
  <c r="AA110" i="28"/>
  <c r="Z110" i="28"/>
  <c r="Y110" i="28"/>
  <c r="X110" i="28"/>
  <c r="T109" i="28"/>
  <c r="AC109" i="28" s="1"/>
  <c r="AB109" i="28"/>
  <c r="AA109" i="28"/>
  <c r="Z109" i="28"/>
  <c r="Y109" i="28"/>
  <c r="X109" i="28"/>
  <c r="T108" i="28"/>
  <c r="AC108" i="28" s="1"/>
  <c r="AB108" i="28"/>
  <c r="AA108" i="28"/>
  <c r="Z108" i="28"/>
  <c r="Y108" i="28"/>
  <c r="X108" i="28"/>
  <c r="T107" i="28"/>
  <c r="AC107" i="28" s="1"/>
  <c r="AB107" i="28"/>
  <c r="AA107" i="28"/>
  <c r="Z107" i="28"/>
  <c r="Y107" i="28"/>
  <c r="X107" i="28"/>
  <c r="T106" i="28"/>
  <c r="AC106" i="28" s="1"/>
  <c r="AB106" i="28"/>
  <c r="AA106" i="28"/>
  <c r="Z106" i="28"/>
  <c r="Y106" i="28"/>
  <c r="X106" i="28"/>
  <c r="T105" i="28"/>
  <c r="AC105" i="28" s="1"/>
  <c r="AB105" i="28"/>
  <c r="AA105" i="28"/>
  <c r="Z105" i="28"/>
  <c r="Y105" i="28"/>
  <c r="X105" i="28"/>
  <c r="T104" i="28"/>
  <c r="AC104" i="28" s="1"/>
  <c r="AB104" i="28"/>
  <c r="AA104" i="28"/>
  <c r="Z104" i="28"/>
  <c r="Y104" i="28"/>
  <c r="X104" i="28"/>
  <c r="T103" i="28"/>
  <c r="AC103" i="28" s="1"/>
  <c r="AB103" i="28"/>
  <c r="AA103" i="28"/>
  <c r="Z103" i="28"/>
  <c r="Y103" i="28"/>
  <c r="X103" i="28"/>
  <c r="T102" i="28"/>
  <c r="AC102" i="28" s="1"/>
  <c r="AB102" i="28"/>
  <c r="AA102" i="28"/>
  <c r="Z102" i="28"/>
  <c r="Y102" i="28"/>
  <c r="X102" i="28"/>
  <c r="T101" i="28"/>
  <c r="AC101" i="28" s="1"/>
  <c r="AB101" i="28"/>
  <c r="AA101" i="28"/>
  <c r="Z101" i="28"/>
  <c r="Y101" i="28"/>
  <c r="X101" i="28"/>
  <c r="T100" i="28"/>
  <c r="AC100" i="28" s="1"/>
  <c r="AB100" i="28"/>
  <c r="AA100" i="28"/>
  <c r="Z100" i="28"/>
  <c r="Y100" i="28"/>
  <c r="X100" i="28"/>
  <c r="T99" i="28"/>
  <c r="AC99" i="28" s="1"/>
  <c r="AB99" i="28"/>
  <c r="AA99" i="28"/>
  <c r="Z99" i="28"/>
  <c r="Y99" i="28"/>
  <c r="X99" i="28"/>
  <c r="T98" i="28"/>
  <c r="AC98" i="28" s="1"/>
  <c r="AB98" i="28"/>
  <c r="AA98" i="28"/>
  <c r="Z98" i="28"/>
  <c r="Y98" i="28"/>
  <c r="X98" i="28"/>
  <c r="T97" i="28"/>
  <c r="AC97" i="28" s="1"/>
  <c r="AB97" i="28"/>
  <c r="AA97" i="28"/>
  <c r="Z97" i="28"/>
  <c r="Y97" i="28"/>
  <c r="X97" i="28"/>
  <c r="T96" i="28"/>
  <c r="AC96" i="28" s="1"/>
  <c r="AB96" i="28"/>
  <c r="AA96" i="28"/>
  <c r="Z96" i="28"/>
  <c r="Y96" i="28"/>
  <c r="X96" i="28"/>
  <c r="T95" i="28"/>
  <c r="AC95" i="28" s="1"/>
  <c r="AB95" i="28"/>
  <c r="AA95" i="28"/>
  <c r="Z95" i="28"/>
  <c r="Y95" i="28"/>
  <c r="X95" i="28"/>
  <c r="T94" i="28"/>
  <c r="AC94" i="28" s="1"/>
  <c r="AB94" i="28"/>
  <c r="AA94" i="28"/>
  <c r="Z94" i="28"/>
  <c r="Y94" i="28"/>
  <c r="X94" i="28"/>
  <c r="T93" i="28"/>
  <c r="AC93" i="28" s="1"/>
  <c r="AB93" i="28"/>
  <c r="AA93" i="28"/>
  <c r="Z93" i="28"/>
  <c r="Y93" i="28"/>
  <c r="X93" i="28"/>
  <c r="T92" i="28"/>
  <c r="AC92" i="28" s="1"/>
  <c r="AB92" i="28"/>
  <c r="AA92" i="28"/>
  <c r="Z92" i="28"/>
  <c r="Y92" i="28"/>
  <c r="X92" i="28"/>
  <c r="T91" i="28"/>
  <c r="AC91" i="28" s="1"/>
  <c r="AB91" i="28"/>
  <c r="AA91" i="28"/>
  <c r="Z91" i="28"/>
  <c r="Y91" i="28"/>
  <c r="X91" i="28"/>
  <c r="T90" i="28"/>
  <c r="AC90" i="28" s="1"/>
  <c r="AB90" i="28"/>
  <c r="AA90" i="28"/>
  <c r="Z90" i="28"/>
  <c r="Y90" i="28"/>
  <c r="X90" i="28"/>
  <c r="T89" i="28"/>
  <c r="AC89" i="28" s="1"/>
  <c r="AB89" i="28"/>
  <c r="AA89" i="28"/>
  <c r="Z89" i="28"/>
  <c r="Y89" i="28"/>
  <c r="X89" i="28"/>
  <c r="T88" i="28"/>
  <c r="AC88" i="28" s="1"/>
  <c r="AB88" i="28"/>
  <c r="AA88" i="28"/>
  <c r="Z88" i="28"/>
  <c r="Y88" i="28"/>
  <c r="X88" i="28"/>
  <c r="T87" i="28"/>
  <c r="AC87" i="28" s="1"/>
  <c r="AB87" i="28"/>
  <c r="AA87" i="28"/>
  <c r="Z87" i="28"/>
  <c r="Y87" i="28"/>
  <c r="X87" i="28"/>
  <c r="T86" i="28"/>
  <c r="AC86" i="28" s="1"/>
  <c r="AB86" i="28"/>
  <c r="AA86" i="28"/>
  <c r="Z86" i="28"/>
  <c r="Y86" i="28"/>
  <c r="X86" i="28"/>
  <c r="T85" i="28"/>
  <c r="AC85" i="28" s="1"/>
  <c r="AB85" i="28"/>
  <c r="AA85" i="28"/>
  <c r="Z85" i="28"/>
  <c r="Y85" i="28"/>
  <c r="X85" i="28"/>
  <c r="T84" i="28"/>
  <c r="AC84" i="28" s="1"/>
  <c r="AB84" i="28"/>
  <c r="AA84" i="28"/>
  <c r="Z84" i="28"/>
  <c r="Y84" i="28"/>
  <c r="X84" i="28"/>
  <c r="T83" i="28"/>
  <c r="AC83" i="28" s="1"/>
  <c r="AB83" i="28"/>
  <c r="AA83" i="28"/>
  <c r="Z83" i="28"/>
  <c r="Y83" i="28"/>
  <c r="X83" i="28"/>
  <c r="T82" i="28"/>
  <c r="AC82" i="28" s="1"/>
  <c r="AB82" i="28"/>
  <c r="AA82" i="28"/>
  <c r="Z82" i="28"/>
  <c r="Y82" i="28"/>
  <c r="X82" i="28"/>
  <c r="T81" i="28"/>
  <c r="AC81" i="28" s="1"/>
  <c r="AB81" i="28"/>
  <c r="AA81" i="28"/>
  <c r="Z81" i="28"/>
  <c r="Y81" i="28"/>
  <c r="X81" i="28"/>
  <c r="T80" i="28"/>
  <c r="AC80" i="28" s="1"/>
  <c r="AB80" i="28"/>
  <c r="AA80" i="28"/>
  <c r="Z80" i="28"/>
  <c r="Y80" i="28"/>
  <c r="X80" i="28"/>
  <c r="T79" i="28"/>
  <c r="AC79" i="28" s="1"/>
  <c r="AB79" i="28"/>
  <c r="AA79" i="28"/>
  <c r="Z79" i="28"/>
  <c r="Y79" i="28"/>
  <c r="X79" i="28"/>
  <c r="T78" i="28"/>
  <c r="AC78" i="28" s="1"/>
  <c r="AB78" i="28"/>
  <c r="AA78" i="28"/>
  <c r="Z78" i="28"/>
  <c r="Y78" i="28"/>
  <c r="X78" i="28"/>
  <c r="T77" i="28"/>
  <c r="AC77" i="28" s="1"/>
  <c r="AB77" i="28"/>
  <c r="AA77" i="28"/>
  <c r="Z77" i="28"/>
  <c r="Y77" i="28"/>
  <c r="X77" i="28"/>
  <c r="T76" i="28"/>
  <c r="AC76" i="28" s="1"/>
  <c r="AB76" i="28"/>
  <c r="AA76" i="28"/>
  <c r="Z76" i="28"/>
  <c r="Y76" i="28"/>
  <c r="X76" i="28"/>
  <c r="T75" i="28"/>
  <c r="AC75" i="28" s="1"/>
  <c r="AB75" i="28"/>
  <c r="AA75" i="28"/>
  <c r="Z75" i="28"/>
  <c r="Y75" i="28"/>
  <c r="X75" i="28"/>
  <c r="T74" i="28"/>
  <c r="AC74" i="28" s="1"/>
  <c r="AB74" i="28"/>
  <c r="AA74" i="28"/>
  <c r="Z74" i="28"/>
  <c r="Y74" i="28"/>
  <c r="X74" i="28"/>
  <c r="T73" i="28"/>
  <c r="AC73" i="28" s="1"/>
  <c r="AB73" i="28"/>
  <c r="AA73" i="28"/>
  <c r="Z73" i="28"/>
  <c r="Y73" i="28"/>
  <c r="X73" i="28"/>
  <c r="T72" i="28"/>
  <c r="AC72" i="28" s="1"/>
  <c r="AB72" i="28"/>
  <c r="AA72" i="28"/>
  <c r="Z72" i="28"/>
  <c r="Y72" i="28"/>
  <c r="X72" i="28"/>
  <c r="T71" i="28"/>
  <c r="AC71" i="28" s="1"/>
  <c r="AB71" i="28"/>
  <c r="AA71" i="28"/>
  <c r="Z71" i="28"/>
  <c r="Y71" i="28"/>
  <c r="X71" i="28"/>
  <c r="T70" i="28"/>
  <c r="AC70" i="28" s="1"/>
  <c r="AB70" i="28"/>
  <c r="AA70" i="28"/>
  <c r="Z70" i="28"/>
  <c r="Y70" i="28"/>
  <c r="X70" i="28"/>
  <c r="T69" i="28"/>
  <c r="AC69" i="28" s="1"/>
  <c r="AB69" i="28"/>
  <c r="AA69" i="28"/>
  <c r="Z69" i="28"/>
  <c r="Y69" i="28"/>
  <c r="X69" i="28"/>
  <c r="T68" i="28"/>
  <c r="AC68" i="28" s="1"/>
  <c r="AB68" i="28"/>
  <c r="AA68" i="28"/>
  <c r="Z68" i="28"/>
  <c r="Y68" i="28"/>
  <c r="X68" i="28"/>
  <c r="T67" i="28"/>
  <c r="AC67" i="28" s="1"/>
  <c r="AB67" i="28"/>
  <c r="AA67" i="28"/>
  <c r="Z67" i="28"/>
  <c r="Y67" i="28"/>
  <c r="X67" i="28"/>
  <c r="T66" i="28"/>
  <c r="AC66" i="28" s="1"/>
  <c r="AB66" i="28"/>
  <c r="AA66" i="28"/>
  <c r="Z66" i="28"/>
  <c r="Y66" i="28"/>
  <c r="X66" i="28"/>
  <c r="T65" i="28"/>
  <c r="AC65" i="28" s="1"/>
  <c r="AB65" i="28"/>
  <c r="AA65" i="28"/>
  <c r="Z65" i="28"/>
  <c r="Y65" i="28"/>
  <c r="X65" i="28"/>
  <c r="T64" i="28"/>
  <c r="AC64" i="28" s="1"/>
  <c r="AB64" i="28"/>
  <c r="AA64" i="28"/>
  <c r="Z64" i="28"/>
  <c r="Y64" i="28"/>
  <c r="X64" i="28"/>
  <c r="T63" i="28"/>
  <c r="AC63" i="28" s="1"/>
  <c r="AB63" i="28"/>
  <c r="AA63" i="28"/>
  <c r="Z63" i="28"/>
  <c r="Y63" i="28"/>
  <c r="X63" i="28"/>
  <c r="T62" i="28"/>
  <c r="AC62" i="28" s="1"/>
  <c r="AB62" i="28"/>
  <c r="AA62" i="28"/>
  <c r="Z62" i="28"/>
  <c r="Y62" i="28"/>
  <c r="X62" i="28"/>
  <c r="T61" i="28"/>
  <c r="AC61" i="28" s="1"/>
  <c r="AB61" i="28"/>
  <c r="AA61" i="28"/>
  <c r="Z61" i="28"/>
  <c r="Y61" i="28"/>
  <c r="X61" i="28"/>
  <c r="T60" i="28"/>
  <c r="AC60" i="28" s="1"/>
  <c r="AB60" i="28"/>
  <c r="AA60" i="28"/>
  <c r="Z60" i="28"/>
  <c r="Y60" i="28"/>
  <c r="X60" i="28"/>
  <c r="T59" i="28"/>
  <c r="AC59" i="28" s="1"/>
  <c r="AB59" i="28"/>
  <c r="AA59" i="28"/>
  <c r="Z59" i="28"/>
  <c r="Y59" i="28"/>
  <c r="X59" i="28"/>
  <c r="T58" i="28"/>
  <c r="AC58" i="28" s="1"/>
  <c r="AB58" i="28"/>
  <c r="AA58" i="28"/>
  <c r="Z58" i="28"/>
  <c r="Y58" i="28"/>
  <c r="X58" i="28"/>
  <c r="T57" i="28"/>
  <c r="AC57" i="28" s="1"/>
  <c r="AB57" i="28"/>
  <c r="AA57" i="28"/>
  <c r="Z57" i="28"/>
  <c r="Y57" i="28"/>
  <c r="X57" i="28"/>
  <c r="T56" i="28"/>
  <c r="AC56" i="28" s="1"/>
  <c r="AB56" i="28"/>
  <c r="AA56" i="28"/>
  <c r="Z56" i="28"/>
  <c r="Y56" i="28"/>
  <c r="X56" i="28"/>
  <c r="T55" i="28"/>
  <c r="AC55" i="28" s="1"/>
  <c r="AB55" i="28"/>
  <c r="AA55" i="28"/>
  <c r="Z55" i="28"/>
  <c r="Y55" i="28"/>
  <c r="X55" i="28"/>
  <c r="T54" i="28"/>
  <c r="AC54" i="28" s="1"/>
  <c r="AB54" i="28"/>
  <c r="AA54" i="28"/>
  <c r="Z54" i="28"/>
  <c r="Y54" i="28"/>
  <c r="X54" i="28"/>
  <c r="T53" i="28"/>
  <c r="AC53" i="28" s="1"/>
  <c r="AB53" i="28"/>
  <c r="AA53" i="28"/>
  <c r="Z53" i="28"/>
  <c r="Y53" i="28"/>
  <c r="X53" i="28"/>
  <c r="T52" i="28"/>
  <c r="AC52" i="28" s="1"/>
  <c r="AB52" i="28"/>
  <c r="AA52" i="28"/>
  <c r="Z52" i="28"/>
  <c r="Y52" i="28"/>
  <c r="X52" i="28"/>
  <c r="T51" i="28"/>
  <c r="AC51" i="28" s="1"/>
  <c r="AB51" i="28"/>
  <c r="AA51" i="28"/>
  <c r="Z51" i="28"/>
  <c r="Y51" i="28"/>
  <c r="X51" i="28"/>
  <c r="T50" i="28"/>
  <c r="AC50" i="28" s="1"/>
  <c r="AB50" i="28"/>
  <c r="AA50" i="28"/>
  <c r="Z50" i="28"/>
  <c r="Y50" i="28"/>
  <c r="X50" i="28"/>
  <c r="T49" i="28"/>
  <c r="AC49" i="28" s="1"/>
  <c r="AB49" i="28"/>
  <c r="AA49" i="28"/>
  <c r="Z49" i="28"/>
  <c r="Y49" i="28"/>
  <c r="X49" i="28"/>
  <c r="T48" i="28"/>
  <c r="AC48" i="28" s="1"/>
  <c r="AB48" i="28"/>
  <c r="AA48" i="28"/>
  <c r="Z48" i="28"/>
  <c r="Y48" i="28"/>
  <c r="X48" i="28"/>
  <c r="T47" i="28"/>
  <c r="AC47" i="28" s="1"/>
  <c r="AB47" i="28"/>
  <c r="AA47" i="28"/>
  <c r="Z47" i="28"/>
  <c r="Y47" i="28"/>
  <c r="X47" i="28"/>
  <c r="T46" i="28"/>
  <c r="AC46" i="28" s="1"/>
  <c r="AB46" i="28"/>
  <c r="AA46" i="28"/>
  <c r="Z46" i="28"/>
  <c r="Y46" i="28"/>
  <c r="X46" i="28"/>
  <c r="T45" i="28"/>
  <c r="AC45" i="28" s="1"/>
  <c r="AB45" i="28"/>
  <c r="AA45" i="28"/>
  <c r="Z45" i="28"/>
  <c r="Y45" i="28"/>
  <c r="X45" i="28"/>
  <c r="T44" i="28"/>
  <c r="AC44" i="28" s="1"/>
  <c r="AB44" i="28"/>
  <c r="AA44" i="28"/>
  <c r="Z44" i="28"/>
  <c r="Y44" i="28"/>
  <c r="X44" i="28"/>
  <c r="T43" i="28"/>
  <c r="AC43" i="28" s="1"/>
  <c r="AB43" i="28"/>
  <c r="AA43" i="28"/>
  <c r="Z43" i="28"/>
  <c r="Y43" i="28"/>
  <c r="X43" i="28"/>
  <c r="T42" i="28"/>
  <c r="AC42" i="28" s="1"/>
  <c r="AB42" i="28"/>
  <c r="AA42" i="28"/>
  <c r="Z42" i="28"/>
  <c r="Y42" i="28"/>
  <c r="X42" i="28"/>
  <c r="T41" i="28"/>
  <c r="AC41" i="28" s="1"/>
  <c r="AB41" i="28"/>
  <c r="AA41" i="28"/>
  <c r="Z41" i="28"/>
  <c r="Y41" i="28"/>
  <c r="X41" i="28"/>
  <c r="T40" i="28"/>
  <c r="AC40" i="28" s="1"/>
  <c r="AB40" i="28"/>
  <c r="AA40" i="28"/>
  <c r="Z40" i="28"/>
  <c r="Y40" i="28"/>
  <c r="X40" i="28"/>
  <c r="T39" i="28"/>
  <c r="AC39" i="28" s="1"/>
  <c r="AB39" i="28"/>
  <c r="AA39" i="28"/>
  <c r="Z39" i="28"/>
  <c r="Y39" i="28"/>
  <c r="X39" i="28"/>
  <c r="T38" i="28"/>
  <c r="AC38" i="28" s="1"/>
  <c r="AB38" i="28"/>
  <c r="AA38" i="28"/>
  <c r="Z38" i="28"/>
  <c r="Y38" i="28"/>
  <c r="X38" i="28"/>
  <c r="T37" i="28"/>
  <c r="AC37" i="28" s="1"/>
  <c r="AB37" i="28"/>
  <c r="AA37" i="28"/>
  <c r="Z37" i="28"/>
  <c r="Y37" i="28"/>
  <c r="E37" i="28"/>
  <c r="X37" i="28" s="1"/>
  <c r="T36" i="28"/>
  <c r="AC36" i="28" s="1"/>
  <c r="AB36" i="28"/>
  <c r="AA36" i="28"/>
  <c r="Z36" i="28"/>
  <c r="Y36" i="28"/>
  <c r="X36" i="28"/>
  <c r="T35" i="28"/>
  <c r="AC35" i="28" s="1"/>
  <c r="AB35" i="28"/>
  <c r="AA35" i="28"/>
  <c r="Z35" i="28"/>
  <c r="Y35" i="28"/>
  <c r="X35" i="28"/>
  <c r="T34" i="28"/>
  <c r="AC34" i="28" s="1"/>
  <c r="AB34" i="28"/>
  <c r="AA34" i="28"/>
  <c r="Z34" i="28"/>
  <c r="Y34" i="28"/>
  <c r="X34" i="28"/>
  <c r="T33" i="28"/>
  <c r="AC33" i="28" s="1"/>
  <c r="AB33" i="28"/>
  <c r="AA33" i="28"/>
  <c r="Z33" i="28"/>
  <c r="Y33" i="28"/>
  <c r="X33" i="28"/>
  <c r="T32" i="28"/>
  <c r="AC32" i="28" s="1"/>
  <c r="AB32" i="28"/>
  <c r="AA32" i="28"/>
  <c r="Z32" i="28"/>
  <c r="Y32" i="28"/>
  <c r="X32" i="28"/>
  <c r="T31" i="28"/>
  <c r="AC31" i="28" s="1"/>
  <c r="AB31" i="28"/>
  <c r="AA31" i="28"/>
  <c r="Z31" i="28"/>
  <c r="Y31" i="28"/>
  <c r="X31" i="28"/>
  <c r="T30" i="28"/>
  <c r="AC30" i="28" s="1"/>
  <c r="AB30" i="28"/>
  <c r="AA30" i="28"/>
  <c r="Z30" i="28"/>
  <c r="Y30" i="28"/>
  <c r="X30" i="28"/>
  <c r="T29" i="28"/>
  <c r="AC29" i="28" s="1"/>
  <c r="AB29" i="28"/>
  <c r="AA29" i="28"/>
  <c r="Z29" i="28"/>
  <c r="Y29" i="28"/>
  <c r="X29" i="28"/>
  <c r="T28" i="28"/>
  <c r="AC28" i="28" s="1"/>
  <c r="AB28" i="28"/>
  <c r="AA28" i="28"/>
  <c r="Z28" i="28"/>
  <c r="Y28" i="28"/>
  <c r="X28" i="28"/>
  <c r="T27" i="28"/>
  <c r="AC27" i="28" s="1"/>
  <c r="AB27" i="28"/>
  <c r="AA27" i="28"/>
  <c r="Z27" i="28"/>
  <c r="Y27" i="28"/>
  <c r="X27" i="28"/>
  <c r="T26" i="28"/>
  <c r="AC26" i="28" s="1"/>
  <c r="AB26" i="28"/>
  <c r="AA26" i="28"/>
  <c r="Z26" i="28"/>
  <c r="Y26" i="28"/>
  <c r="X26" i="28"/>
  <c r="T25" i="28"/>
  <c r="AC25" i="28" s="1"/>
  <c r="AB25" i="28"/>
  <c r="AA25" i="28"/>
  <c r="Z25" i="28"/>
  <c r="Y25" i="28"/>
  <c r="X25" i="28"/>
  <c r="T24" i="28"/>
  <c r="AC24" i="28" s="1"/>
  <c r="AB24" i="28"/>
  <c r="AA24" i="28"/>
  <c r="Z24" i="28"/>
  <c r="Y24" i="28"/>
  <c r="X24" i="28"/>
  <c r="T23" i="28"/>
  <c r="AC23" i="28" s="1"/>
  <c r="AB23" i="28"/>
  <c r="AA23" i="28"/>
  <c r="Z23" i="28"/>
  <c r="Y23" i="28"/>
  <c r="X23" i="28"/>
  <c r="T22" i="28"/>
  <c r="AC22" i="28" s="1"/>
  <c r="AB22" i="28"/>
  <c r="AA22" i="28"/>
  <c r="Z22" i="28"/>
  <c r="Y22" i="28"/>
  <c r="X22" i="28"/>
  <c r="T21" i="28"/>
  <c r="AC21" i="28" s="1"/>
  <c r="AB21" i="28"/>
  <c r="AA21" i="28"/>
  <c r="Z21" i="28"/>
  <c r="Y21" i="28"/>
  <c r="X21" i="28"/>
  <c r="T20" i="28"/>
  <c r="AC20" i="28" s="1"/>
  <c r="AB20" i="28"/>
  <c r="AA20" i="28"/>
  <c r="Z20" i="28"/>
  <c r="Y20" i="28"/>
  <c r="X20" i="28"/>
  <c r="T19" i="28"/>
  <c r="AC19" i="28" s="1"/>
  <c r="AB19" i="28"/>
  <c r="AA19" i="28"/>
  <c r="Z19" i="28"/>
  <c r="Y19" i="28"/>
  <c r="X19" i="28"/>
  <c r="T18" i="28"/>
  <c r="AC18" i="28" s="1"/>
  <c r="AB18" i="28"/>
  <c r="AA18" i="28"/>
  <c r="Z18" i="28"/>
  <c r="Y18" i="28"/>
  <c r="X18" i="28"/>
  <c r="AC17" i="28"/>
  <c r="AC263" i="28" s="1"/>
  <c r="AB17" i="28"/>
  <c r="AB263" i="28" s="1"/>
  <c r="AA17" i="28"/>
  <c r="AA263" i="28" s="1"/>
  <c r="Z17" i="28"/>
  <c r="Z263" i="28" s="1"/>
  <c r="Y17" i="28"/>
  <c r="Y263" i="28" s="1"/>
  <c r="X17" i="28"/>
  <c r="X263" i="28" s="1"/>
  <c r="AC16" i="28"/>
  <c r="AC262" i="28" s="1"/>
  <c r="AB16" i="28"/>
  <c r="AB262" i="28" s="1"/>
  <c r="AC15" i="28"/>
  <c r="AC261" i="28" s="1"/>
  <c r="AB15" i="28"/>
  <c r="AB261" i="28" s="1"/>
  <c r="AC14" i="28"/>
  <c r="AC260" i="28" s="1"/>
  <c r="AB14" i="28"/>
  <c r="AB260" i="28" s="1"/>
  <c r="AC13" i="28"/>
  <c r="AC259" i="28" s="1"/>
  <c r="AB13" i="28"/>
  <c r="AB259" i="28" s="1"/>
  <c r="AC12" i="28"/>
  <c r="AC258" i="28" s="1"/>
  <c r="AB12" i="28"/>
  <c r="AB258" i="28" s="1"/>
  <c r="AC11" i="28"/>
  <c r="AC257" i="28" s="1"/>
  <c r="AB11" i="28"/>
  <c r="AB257" i="28" s="1"/>
  <c r="AC10" i="28"/>
  <c r="AC256" i="28" s="1"/>
  <c r="AB10" i="28"/>
  <c r="AB256" i="28" s="1"/>
  <c r="AC9" i="28"/>
  <c r="AC255" i="28" s="1"/>
  <c r="AB9" i="28"/>
  <c r="AB255" i="28" s="1"/>
  <c r="AA16" i="28"/>
  <c r="AA262" i="28" s="1"/>
  <c r="Z16" i="28"/>
  <c r="Z262" i="28" s="1"/>
  <c r="Y16" i="28"/>
  <c r="Y262" i="28" s="1"/>
  <c r="X16" i="28"/>
  <c r="X262" i="28" s="1"/>
  <c r="AA15" i="28"/>
  <c r="AA261" i="28" s="1"/>
  <c r="Z15" i="28"/>
  <c r="Z261" i="28" s="1"/>
  <c r="Y15" i="28"/>
  <c r="Y261" i="28" s="1"/>
  <c r="X15" i="28"/>
  <c r="X261" i="28" s="1"/>
  <c r="AA14" i="28"/>
  <c r="AA260" i="28" s="1"/>
  <c r="Z14" i="28"/>
  <c r="Z260" i="28" s="1"/>
  <c r="Y14" i="28"/>
  <c r="Y260" i="28" s="1"/>
  <c r="X14" i="28"/>
  <c r="X260" i="28" s="1"/>
  <c r="AA13" i="28"/>
  <c r="AA259" i="28" s="1"/>
  <c r="Z13" i="28"/>
  <c r="Z259" i="28" s="1"/>
  <c r="Y13" i="28"/>
  <c r="Y259" i="28" s="1"/>
  <c r="X13" i="28"/>
  <c r="X259" i="28" s="1"/>
  <c r="AA12" i="28"/>
  <c r="AA258" i="28" s="1"/>
  <c r="Z12" i="28"/>
  <c r="Z258" i="28" s="1"/>
  <c r="Y12" i="28"/>
  <c r="Y258" i="28" s="1"/>
  <c r="X12" i="28"/>
  <c r="X258" i="28" s="1"/>
  <c r="AA11" i="28"/>
  <c r="AA257" i="28" s="1"/>
  <c r="Z11" i="28"/>
  <c r="Z257" i="28" s="1"/>
  <c r="Y11" i="28"/>
  <c r="Y257" i="28" s="1"/>
  <c r="X11" i="28"/>
  <c r="X257" i="28" s="1"/>
  <c r="AA10" i="28"/>
  <c r="AA256" i="28" s="1"/>
  <c r="Z10" i="28"/>
  <c r="Z256" i="28" s="1"/>
  <c r="Y10" i="28"/>
  <c r="Y256" i="28" s="1"/>
  <c r="X10" i="28"/>
  <c r="X256" i="28" s="1"/>
  <c r="AA9" i="28"/>
  <c r="AA255" i="28" s="1"/>
  <c r="Z9" i="28"/>
  <c r="Z255" i="28" s="1"/>
  <c r="Y9" i="28"/>
  <c r="Y255" i="28" s="1"/>
  <c r="X9" i="28"/>
  <c r="X255" i="28" s="1"/>
</calcChain>
</file>

<file path=xl/sharedStrings.xml><?xml version="1.0" encoding="utf-8"?>
<sst xmlns="http://schemas.openxmlformats.org/spreadsheetml/2006/main" count="11588" uniqueCount="3309">
  <si>
    <t>DIRECTION COMMERCIALE ET MARKETING</t>
  </si>
  <si>
    <t>DEPARTEMENT ETUDES COMMERCIALES , STATISTIQUES ET MARKETING</t>
  </si>
  <si>
    <t xml:space="preserve">ETAT COMPARATIF ENTRE LE SUIVI JOURNALIER DES SOLDES ET LE RAPPORT JOURNALIER DES AGENCES </t>
  </si>
  <si>
    <t>Agences</t>
  </si>
  <si>
    <t>Solde j-1</t>
  </si>
  <si>
    <t>Encaissement</t>
  </si>
  <si>
    <t>Emission Manuelles</t>
  </si>
  <si>
    <t>Annulations</t>
  </si>
  <si>
    <t>BDD</t>
  </si>
  <si>
    <t>rprt agence</t>
  </si>
  <si>
    <t>ECARTS</t>
  </si>
  <si>
    <t>EBP</t>
  </si>
  <si>
    <t>Solde j</t>
  </si>
  <si>
    <t>solde d</t>
  </si>
  <si>
    <t>enc</t>
  </si>
  <si>
    <t>em</t>
  </si>
  <si>
    <t>ann</t>
  </si>
  <si>
    <t>ebp</t>
  </si>
  <si>
    <t>solde f</t>
  </si>
  <si>
    <t>PARAMETRES CAISSE</t>
  </si>
  <si>
    <t>PARAMETRES RECOUVREMENT</t>
  </si>
  <si>
    <t>AGENCES</t>
  </si>
  <si>
    <t>NBR
VALIDATION</t>
  </si>
  <si>
    <t>SOLDE DEBUT</t>
  </si>
  <si>
    <t>ENCAISSEMENT</t>
  </si>
  <si>
    <t>SOLDE FIN</t>
  </si>
  <si>
    <t>ÉMISSION
MANUELLES</t>
  </si>
  <si>
    <t>ANNULATION</t>
  </si>
  <si>
    <t>NBR JOURNEES OUVRABLES : 26 JRS Y COMPRIS LES SAMEDI</t>
  </si>
  <si>
    <t>1/ La saisie se doit d'être réalisée quotidiennement par le chargé des ventes et le chargé de la clientèle.</t>
  </si>
  <si>
    <t>2/ La validation des résultats doit être faite quotidennement par le Directeur d'Agence.</t>
  </si>
  <si>
    <t>3/ Vérifier la qualité de la saisie, c’est-à-dire vérifier la conformité avec la base de donnée SGC.</t>
  </si>
  <si>
    <t>Le contôle de la directive N°82 consiste à vérifier les paramètres suivants:</t>
  </si>
  <si>
    <t>Niveau central:</t>
  </si>
  <si>
    <t>Niveau agences commerciales:</t>
  </si>
  <si>
    <t>1/ Vérifier l’édition et le classement des rapports journaliers.</t>
  </si>
  <si>
    <t>2/ Contrôler si les rapports journaliers sont dûment signés par les directeurs d’agences.</t>
  </si>
  <si>
    <t>Synthèse:</t>
  </si>
  <si>
    <t>TOTAL</t>
  </si>
  <si>
    <t>Erreurs de saisie 
par agence</t>
  </si>
  <si>
    <t>NBR JOURNEES OUVERABLES SANS COMPTER LES SAMED : 22 JRS</t>
  </si>
  <si>
    <t>EL HARRACH</t>
  </si>
  <si>
    <t>ROUIBA</t>
  </si>
  <si>
    <t>AIN TAYA</t>
  </si>
  <si>
    <t>BAB EZZOUAR</t>
  </si>
  <si>
    <t>LES EUCALYPTUS</t>
  </si>
  <si>
    <t>DAR EL BEIDA</t>
  </si>
  <si>
    <t>BORDJ EL KIFFAN</t>
  </si>
  <si>
    <t>REGHAIA</t>
  </si>
  <si>
    <t>MOHAMMADIA</t>
  </si>
  <si>
    <t>DD.EL HARRACH</t>
  </si>
  <si>
    <t>2 088 970,00</t>
  </si>
  <si>
    <t>464 895,00</t>
  </si>
  <si>
    <t>1 928 690,00</t>
  </si>
  <si>
    <t>35 647,00</t>
  </si>
  <si>
    <t>1 401 060,00</t>
  </si>
  <si>
    <t>12 169,10</t>
  </si>
  <si>
    <t>2 054 240,00</t>
  </si>
  <si>
    <t>656 141,00</t>
  </si>
  <si>
    <t>2 648 290,00</t>
  </si>
  <si>
    <t>327 823,00</t>
  </si>
  <si>
    <t>2 526 460,00</t>
  </si>
  <si>
    <t>519 945,00</t>
  </si>
  <si>
    <t>1 745 990,00</t>
  </si>
  <si>
    <t>262 529,00</t>
  </si>
  <si>
    <t>1 058 080,00</t>
  </si>
  <si>
    <t>184 834,00</t>
  </si>
  <si>
    <t>1 546 210,00</t>
  </si>
  <si>
    <t>482 840,00</t>
  </si>
  <si>
    <t>1 501 230,00</t>
  </si>
  <si>
    <t>69 752,00</t>
  </si>
  <si>
    <t>1 334 780,00</t>
  </si>
  <si>
    <t>188 867,00</t>
  </si>
  <si>
    <t>2 133 790,00</t>
  </si>
  <si>
    <t>645 375,00</t>
  </si>
  <si>
    <t>2 319 200,00</t>
  </si>
  <si>
    <t>599 555,00</t>
  </si>
  <si>
    <t>1 721 570,00</t>
  </si>
  <si>
    <t>546 797,00</t>
  </si>
  <si>
    <t>1 891 190,00</t>
  </si>
  <si>
    <t>0,00</t>
  </si>
  <si>
    <t>1 847 730,00</t>
  </si>
  <si>
    <t>2 284 140,00</t>
  </si>
  <si>
    <t>1 781 970,00</t>
  </si>
  <si>
    <t>316 742,00</t>
  </si>
  <si>
    <t>1 752 480,00</t>
  </si>
  <si>
    <t>2 380 330,00</t>
  </si>
  <si>
    <t>1 247 750,00</t>
  </si>
  <si>
    <t>2 001 890,00</t>
  </si>
  <si>
    <t>231 405,00</t>
  </si>
  <si>
    <t>2 372 150,00</t>
  </si>
  <si>
    <t>1 114 390,00</t>
  </si>
  <si>
    <t>2 540 260,00</t>
  </si>
  <si>
    <t>1 947 070,00</t>
  </si>
  <si>
    <t>2 301 670,00</t>
  </si>
  <si>
    <t>564 733,00</t>
  </si>
  <si>
    <t>1 870 360,00</t>
  </si>
  <si>
    <t>898 222,00</t>
  </si>
  <si>
    <t>1 414 070,00</t>
  </si>
  <si>
    <t>672 788,00</t>
  </si>
  <si>
    <t>1 894 460,00</t>
  </si>
  <si>
    <t>442 126,00</t>
  </si>
  <si>
    <t>1 781 350,00</t>
  </si>
  <si>
    <t>56 159,60</t>
  </si>
  <si>
    <t>3 156 440,00</t>
  </si>
  <si>
    <t>604 433,00</t>
  </si>
  <si>
    <t>2 479 140,00</t>
  </si>
  <si>
    <t>84 014,30</t>
  </si>
  <si>
    <t>1 814 810,00</t>
  </si>
  <si>
    <t>375 567,00</t>
  </si>
  <si>
    <t>1 365 380,00</t>
  </si>
  <si>
    <t>205 571,00</t>
  </si>
  <si>
    <t>1 805 970,00</t>
  </si>
  <si>
    <t>363 961,00</t>
  </si>
  <si>
    <t>2 135 020,00</t>
  </si>
  <si>
    <t>174 867,00</t>
  </si>
  <si>
    <t>2 420 400,00</t>
  </si>
  <si>
    <t>12 063,50</t>
  </si>
  <si>
    <t>4 106 390,00</t>
  </si>
  <si>
    <t>671 393,00</t>
  </si>
  <si>
    <t>2 166 210,00</t>
  </si>
  <si>
    <t>25 000,00</t>
  </si>
  <si>
    <t>1 812 740,00</t>
  </si>
  <si>
    <t>2 336 750,00</t>
  </si>
  <si>
    <t>2 300 860,00</t>
  </si>
  <si>
    <t>1 137 520,00</t>
  </si>
  <si>
    <t>1 267 620,00</t>
  </si>
  <si>
    <t>120 758,00</t>
  </si>
  <si>
    <t>1 705 550,00</t>
  </si>
  <si>
    <t>835 631,00</t>
  </si>
  <si>
    <t>1 512 330,00</t>
  </si>
  <si>
    <t>671 000,00</t>
  </si>
  <si>
    <t>2 467 930,00</t>
  </si>
  <si>
    <t>400 040,00</t>
  </si>
  <si>
    <t>3 055 860,00</t>
  </si>
  <si>
    <t>585 800,00</t>
  </si>
  <si>
    <t>2 112 230,00</t>
  </si>
  <si>
    <t>565 661,00</t>
  </si>
  <si>
    <t>2 335 690,00</t>
  </si>
  <si>
    <t>307 870,00</t>
  </si>
  <si>
    <t>2 593 980,00</t>
  </si>
  <si>
    <t>182 028,00</t>
  </si>
  <si>
    <t>2 953 830,00</t>
  </si>
  <si>
    <t>688 685,00</t>
  </si>
  <si>
    <t>2 251 600,00</t>
  </si>
  <si>
    <t>356 565,00</t>
  </si>
  <si>
    <t>3 904 610,00</t>
  </si>
  <si>
    <t>274 835,00</t>
  </si>
  <si>
    <t>1 454 800,00</t>
  </si>
  <si>
    <t>125 363,00</t>
  </si>
  <si>
    <t>1 993 920,00</t>
  </si>
  <si>
    <t>711 168,00</t>
  </si>
  <si>
    <t>1 611 720,00</t>
  </si>
  <si>
    <t>80 791,40</t>
  </si>
  <si>
    <t>1 718 270,00</t>
  </si>
  <si>
    <t>814 067,00</t>
  </si>
  <si>
    <t>1 349 250,00</t>
  </si>
  <si>
    <t>703 781,00</t>
  </si>
  <si>
    <t>3 725 020,00</t>
  </si>
  <si>
    <t>459 374,00</t>
  </si>
  <si>
    <t>2 656 640,00</t>
  </si>
  <si>
    <t>292 066,00</t>
  </si>
  <si>
    <t>1 505 230,00</t>
  </si>
  <si>
    <t>215 967,00</t>
  </si>
  <si>
    <t>1 367 630,00</t>
  </si>
  <si>
    <t>347 671,00</t>
  </si>
  <si>
    <t>1 793 040,00</t>
  </si>
  <si>
    <t>700 179,00</t>
  </si>
  <si>
    <t>932 279,00</t>
  </si>
  <si>
    <t>197 160,00</t>
  </si>
  <si>
    <t>3 404 630,00</t>
  </si>
  <si>
    <t>155 698,00</t>
  </si>
  <si>
    <t>927 819,00</t>
  </si>
  <si>
    <t>312 853,00</t>
  </si>
  <si>
    <t>1 621 180,00</t>
  </si>
  <si>
    <t>1 510 730,00</t>
  </si>
  <si>
    <t>2 968 250,00</t>
  </si>
  <si>
    <t>93 787,10</t>
  </si>
  <si>
    <t>2 234 110,00</t>
  </si>
  <si>
    <t>1 336 100,00</t>
  </si>
  <si>
    <t>1 434 020,00</t>
  </si>
  <si>
    <t>217 932,00</t>
  </si>
  <si>
    <t>1 506 270,00</t>
  </si>
  <si>
    <t>36 330,50</t>
  </si>
  <si>
    <t>1 401 520,00</t>
  </si>
  <si>
    <t>192 377,00</t>
  </si>
  <si>
    <t>2 424 610,00</t>
  </si>
  <si>
    <t>170 878,00</t>
  </si>
  <si>
    <t>123 158,00</t>
  </si>
  <si>
    <t>195 343,00</t>
  </si>
  <si>
    <t>1 303 080,00</t>
  </si>
  <si>
    <t>342 385,00</t>
  </si>
  <si>
    <t>1 669 100,00</t>
  </si>
  <si>
    <t>162 070,00</t>
  </si>
  <si>
    <t>1 320 450,00</t>
  </si>
  <si>
    <t>269 567,00</t>
  </si>
  <si>
    <t>3 162 280,00</t>
  </si>
  <si>
    <t>518 730,00</t>
  </si>
  <si>
    <t>1 749 590,00</t>
  </si>
  <si>
    <t>352 144,00</t>
  </si>
  <si>
    <t>1 640 190,00</t>
  </si>
  <si>
    <t>565 710,00</t>
  </si>
  <si>
    <t>1 061 870,00</t>
  </si>
  <si>
    <t>301 236,00</t>
  </si>
  <si>
    <t>1 512 840,00</t>
  </si>
  <si>
    <t>26 207,40</t>
  </si>
  <si>
    <t>1 213 600,00</t>
  </si>
  <si>
    <t>357 989,00</t>
  </si>
  <si>
    <t>2 814 820,00</t>
  </si>
  <si>
    <t>617 268,00</t>
  </si>
  <si>
    <t>1 577 250,00</t>
  </si>
  <si>
    <t>215 034,00</t>
  </si>
  <si>
    <t>1 938 980,00</t>
  </si>
  <si>
    <t>252 988,00</t>
  </si>
  <si>
    <t>1 594 550,00</t>
  </si>
  <si>
    <t>140 055,00</t>
  </si>
  <si>
    <t>1 523 040,00</t>
  </si>
  <si>
    <t>22 684,40</t>
  </si>
  <si>
    <t>1 354 150,00</t>
  </si>
  <si>
    <t>172 003,00</t>
  </si>
  <si>
    <t>3 547 150,00</t>
  </si>
  <si>
    <t>227 337,00</t>
  </si>
  <si>
    <t>1 405 410,00</t>
  </si>
  <si>
    <t>90 330,30</t>
  </si>
  <si>
    <t>1 314 810,00</t>
  </si>
  <si>
    <t>339 572,00</t>
  </si>
  <si>
    <t>1 735 760,00</t>
  </si>
  <si>
    <t>65 628,20</t>
  </si>
  <si>
    <t>1 051 300,00</t>
  </si>
  <si>
    <t>57 143,40</t>
  </si>
  <si>
    <t>1 689 720,00</t>
  </si>
  <si>
    <t>311 408,00</t>
  </si>
  <si>
    <t>1 732 080,00</t>
  </si>
  <si>
    <t>168 498,00</t>
  </si>
  <si>
    <t>3 437 560,00</t>
  </si>
  <si>
    <t>255 775,00</t>
  </si>
  <si>
    <t>1 681 670,00</t>
  </si>
  <si>
    <t>86 924,70</t>
  </si>
  <si>
    <t>1 544 860,00</t>
  </si>
  <si>
    <t>297 491,00</t>
  </si>
  <si>
    <t>1 588 040,00</t>
  </si>
  <si>
    <t>234 769,00</t>
  </si>
  <si>
    <t>968 939,00</t>
  </si>
  <si>
    <t>33 849,50</t>
  </si>
  <si>
    <t>1 280 980,00</t>
  </si>
  <si>
    <t>347 295,00</t>
  </si>
  <si>
    <t>1 075 560,00</t>
  </si>
  <si>
    <t>354 505,00</t>
  </si>
  <si>
    <t>2 368 880,00</t>
  </si>
  <si>
    <t>59 163,80</t>
  </si>
  <si>
    <t>1 758 370,00</t>
  </si>
  <si>
    <t>196 718,00</t>
  </si>
  <si>
    <t>1 242 460,00</t>
  </si>
  <si>
    <t>365 255,00</t>
  </si>
  <si>
    <t>2 428 840,00</t>
  </si>
  <si>
    <t>409 606,00</t>
  </si>
  <si>
    <t>16 117 300,00</t>
  </si>
  <si>
    <t>26 574,40</t>
  </si>
  <si>
    <t>1 649 770,00</t>
  </si>
  <si>
    <t>928 307,00</t>
  </si>
  <si>
    <t>1 167 810,00</t>
  </si>
  <si>
    <t>685 602,00</t>
  </si>
  <si>
    <t>3 020 120,00</t>
  </si>
  <si>
    <t>966 016,00</t>
  </si>
  <si>
    <t>2 032 510,00</t>
  </si>
  <si>
    <t>156 154,00</t>
  </si>
  <si>
    <t>1 613 390,00</t>
  </si>
  <si>
    <t>698 878,00</t>
  </si>
  <si>
    <t>2 171 460,00</t>
  </si>
  <si>
    <t>275 923,00</t>
  </si>
  <si>
    <t>1 246 710,00</t>
  </si>
  <si>
    <t>55 643,00</t>
  </si>
  <si>
    <t>2 036 810,00</t>
  </si>
  <si>
    <t>531 176,00</t>
  </si>
  <si>
    <t>1 195 530,00</t>
  </si>
  <si>
    <t>255 130,00</t>
  </si>
  <si>
    <t>2 669 730,00</t>
  </si>
  <si>
    <t>239 547,00</t>
  </si>
  <si>
    <t>143 528 000,00</t>
  </si>
  <si>
    <t>10 343 400,00</t>
  </si>
  <si>
    <t>1 200 260,00</t>
  </si>
  <si>
    <t>357 582,00</t>
  </si>
  <si>
    <t>2 105 240,00</t>
  </si>
  <si>
    <t>880,55</t>
  </si>
  <si>
    <t>1 009 550,00</t>
  </si>
  <si>
    <t>1 417 150,00</t>
  </si>
  <si>
    <t>13 195,10</t>
  </si>
  <si>
    <t>1 560 630,00</t>
  </si>
  <si>
    <t>2 217 590,00</t>
  </si>
  <si>
    <t>180 269,00</t>
  </si>
  <si>
    <t>1 538 540,00</t>
  </si>
  <si>
    <t>922 244,00</t>
  </si>
  <si>
    <t>1 458 550,00</t>
  </si>
  <si>
    <t>509 647,00</t>
  </si>
  <si>
    <t>1 240 590,00</t>
  </si>
  <si>
    <t>47 902,40</t>
  </si>
  <si>
    <t>1 871 510,00</t>
  </si>
  <si>
    <t>925 687,00</t>
  </si>
  <si>
    <t>986 644,00</t>
  </si>
  <si>
    <t>490 203,00</t>
  </si>
  <si>
    <t>1 985 860,00</t>
  </si>
  <si>
    <t>144 544,00</t>
  </si>
  <si>
    <t>1 532 470,00</t>
  </si>
  <si>
    <t>271 449,00</t>
  </si>
  <si>
    <t>997 047,00</t>
  </si>
  <si>
    <t>558 877,00</t>
  </si>
  <si>
    <t>1 866 230,00</t>
  </si>
  <si>
    <t>246 337,00</t>
  </si>
  <si>
    <t>949 719,00</t>
  </si>
  <si>
    <t>84 769,00</t>
  </si>
  <si>
    <t>1 746 540,00</t>
  </si>
  <si>
    <t>476 219,00</t>
  </si>
  <si>
    <t>925 675,00</t>
  </si>
  <si>
    <t>198 015,00</t>
  </si>
  <si>
    <t>1 744 560,00</t>
  </si>
  <si>
    <t>72 187,50</t>
  </si>
  <si>
    <t>1 794 720,00</t>
  </si>
  <si>
    <t>183 596,00</t>
  </si>
  <si>
    <t>1 073 740,00</t>
  </si>
  <si>
    <t>318 216,00</t>
  </si>
  <si>
    <t>433 242,00</t>
  </si>
  <si>
    <t>69 384,80</t>
  </si>
  <si>
    <t>349 887,00</t>
  </si>
  <si>
    <t>35 938,50</t>
  </si>
  <si>
    <t>1 245 880,00</t>
  </si>
  <si>
    <t>62 117,10</t>
  </si>
  <si>
    <t>1 152 000,00</t>
  </si>
  <si>
    <t>941 062,00</t>
  </si>
  <si>
    <t>107 311,00</t>
  </si>
  <si>
    <t>510 056,00</t>
  </si>
  <si>
    <t>253 781,00</t>
  </si>
  <si>
    <t>464 151,00</t>
  </si>
  <si>
    <t>807 161,00</t>
  </si>
  <si>
    <t>58 407,20</t>
  </si>
  <si>
    <t>466 819,00</t>
  </si>
  <si>
    <t>494 323,00</t>
  </si>
  <si>
    <t>464,43</t>
  </si>
  <si>
    <t>170 493,00</t>
  </si>
  <si>
    <t>340 837,00</t>
  </si>
  <si>
    <t>9 161,81</t>
  </si>
  <si>
    <t>423 472,00</t>
  </si>
  <si>
    <t>112 594,00</t>
  </si>
  <si>
    <t>1 051 990,00</t>
  </si>
  <si>
    <t>257 902,00</t>
  </si>
  <si>
    <t>717 516,00</t>
  </si>
  <si>
    <t>88 125,10</t>
  </si>
  <si>
    <t>326 828,00</t>
  </si>
  <si>
    <t>63 257,60</t>
  </si>
  <si>
    <t>712 155,00</t>
  </si>
  <si>
    <t>109 689,00</t>
  </si>
  <si>
    <t>419 364,00</t>
  </si>
  <si>
    <t>19 869,60</t>
  </si>
  <si>
    <t>240 551,00</t>
  </si>
  <si>
    <t>184 651,00</t>
  </si>
  <si>
    <t>1 021 590,00</t>
  </si>
  <si>
    <t>1 142 560,00</t>
  </si>
  <si>
    <t>510 751,00</t>
  </si>
  <si>
    <t>126 314,00</t>
  </si>
  <si>
    <t>759 909,00</t>
  </si>
  <si>
    <t>46 436,10</t>
  </si>
  <si>
    <t>328 588,00</t>
  </si>
  <si>
    <t>444 730,00</t>
  </si>
  <si>
    <t>1 098 130,00</t>
  </si>
  <si>
    <t>50 329,40</t>
  </si>
  <si>
    <t>302 504,00</t>
  </si>
  <si>
    <t>917 309,00</t>
  </si>
  <si>
    <t>978 931,00</t>
  </si>
  <si>
    <t>747 001,00</t>
  </si>
  <si>
    <t>291 499,00</t>
  </si>
  <si>
    <t>1 021 480,00</t>
  </si>
  <si>
    <t>1 439 720,00</t>
  </si>
  <si>
    <t>18 949,20</t>
  </si>
  <si>
    <t>635 857,00</t>
  </si>
  <si>
    <t>317 849,00</t>
  </si>
  <si>
    <t>1 129 630,00</t>
  </si>
  <si>
    <t>1 491,08</t>
  </si>
  <si>
    <t>865 989,00</t>
  </si>
  <si>
    <t>274 489,00</t>
  </si>
  <si>
    <t>315 068,00</t>
  </si>
  <si>
    <t>736 973,00</t>
  </si>
  <si>
    <t>1 415 520,00</t>
  </si>
  <si>
    <t>81 165,10</t>
  </si>
  <si>
    <t>260 162,00</t>
  </si>
  <si>
    <t>514 477,00</t>
  </si>
  <si>
    <t>897 202,00</t>
  </si>
  <si>
    <t>313 636,00</t>
  </si>
  <si>
    <t>253 604,00</t>
  </si>
  <si>
    <t>616 600,00</t>
  </si>
  <si>
    <t>932 935,00</t>
  </si>
  <si>
    <t>191 525,00</t>
  </si>
  <si>
    <t>404 497,00</t>
  </si>
  <si>
    <t>585 406,00</t>
  </si>
  <si>
    <t>323 414,00</t>
  </si>
  <si>
    <t>184 576,00</t>
  </si>
  <si>
    <t>7 269,00</t>
  </si>
  <si>
    <t>825 360,00</t>
  </si>
  <si>
    <t>120 438,00</t>
  </si>
  <si>
    <t>357 380,00</t>
  </si>
  <si>
    <t>1 143 100,00</t>
  </si>
  <si>
    <t>2 525 800,00</t>
  </si>
  <si>
    <t>631 939,00</t>
  </si>
  <si>
    <t>33 671,20</t>
  </si>
  <si>
    <t>758 534,00</t>
  </si>
  <si>
    <t>372 747,00</t>
  </si>
  <si>
    <t>975 565,00</t>
  </si>
  <si>
    <t>672 823,00</t>
  </si>
  <si>
    <t>722 484,00</t>
  </si>
  <si>
    <t>810 391,00</t>
  </si>
  <si>
    <t>622 385,00</t>
  </si>
  <si>
    <t>763 041,00</t>
  </si>
  <si>
    <t>924 750,00</t>
  </si>
  <si>
    <t>882 754,00</t>
  </si>
  <si>
    <t>717 180,00</t>
  </si>
  <si>
    <t>19 262,20</t>
  </si>
  <si>
    <t>948 206,00</t>
  </si>
  <si>
    <t>617 989,00</t>
  </si>
  <si>
    <t>1 411 380,00</t>
  </si>
  <si>
    <t>149 782,00</t>
  </si>
  <si>
    <t>1 010 840,00</t>
  </si>
  <si>
    <t>198 593,00</t>
  </si>
  <si>
    <t>798 485,00</t>
  </si>
  <si>
    <t>90 184,90</t>
  </si>
  <si>
    <t>762 004,00</t>
  </si>
  <si>
    <t>263 135,00</t>
  </si>
  <si>
    <t>564 553,00</t>
  </si>
  <si>
    <t>351 148,00</t>
  </si>
  <si>
    <t>791 092,00</t>
  </si>
  <si>
    <t>1 415 080,00</t>
  </si>
  <si>
    <t>717 639,00</t>
  </si>
  <si>
    <t>82 361,40</t>
  </si>
  <si>
    <t>760 839,00</t>
  </si>
  <si>
    <t>650 034,00</t>
  </si>
  <si>
    <t>14 233,30</t>
  </si>
  <si>
    <t>626 271,00</t>
  </si>
  <si>
    <t>349 907,00</t>
  </si>
  <si>
    <t>462 099,00</t>
  </si>
  <si>
    <t>7 813,56</t>
  </si>
  <si>
    <t>737 449,00</t>
  </si>
  <si>
    <t>218 115,00</t>
  </si>
  <si>
    <t>1 239 830,00</t>
  </si>
  <si>
    <t>187 852,00</t>
  </si>
  <si>
    <t>974 313,00</t>
  </si>
  <si>
    <t>249 004,00</t>
  </si>
  <si>
    <t>424 179,00</t>
  </si>
  <si>
    <t>1 397 160,00</t>
  </si>
  <si>
    <t>545 796,00</t>
  </si>
  <si>
    <t>24 885,00</t>
  </si>
  <si>
    <t>853 981,00</t>
  </si>
  <si>
    <t>231 305,00</t>
  </si>
  <si>
    <t>1 386 220,00</t>
  </si>
  <si>
    <t>53 409,60</t>
  </si>
  <si>
    <t>256 043,00</t>
  </si>
  <si>
    <t>227 027,00</t>
  </si>
  <si>
    <t>2 278 570,00</t>
  </si>
  <si>
    <t>1 154 860,00</t>
  </si>
  <si>
    <t>1 892 410,00</t>
  </si>
  <si>
    <t>257 134,00</t>
  </si>
  <si>
    <t>802 337,00</t>
  </si>
  <si>
    <t>105 686,00</t>
  </si>
  <si>
    <t>1 560 010,00</t>
  </si>
  <si>
    <t>374 741,00</t>
  </si>
  <si>
    <t>1 208 720,00</t>
  </si>
  <si>
    <t>133 770,00</t>
  </si>
  <si>
    <t>1 241 010,00</t>
  </si>
  <si>
    <t>112 261,00</t>
  </si>
  <si>
    <t>1 431 160,00</t>
  </si>
  <si>
    <t>422 198,00</t>
  </si>
  <si>
    <t>1 090 200,00</t>
  </si>
  <si>
    <t>52 478,80</t>
  </si>
  <si>
    <t>1 655 520,00</t>
  </si>
  <si>
    <t>835 707,00</t>
  </si>
  <si>
    <t>1 271 250,00</t>
  </si>
  <si>
    <t>75 465,30</t>
  </si>
  <si>
    <t>1 470 500,00</t>
  </si>
  <si>
    <t>438 323,00</t>
  </si>
  <si>
    <t>3 099 000,00</t>
  </si>
  <si>
    <t>124 044,00</t>
  </si>
  <si>
    <t>1 179 510,00</t>
  </si>
  <si>
    <t>882 906,00</t>
  </si>
  <si>
    <t>1 571 140,00</t>
  </si>
  <si>
    <t>1 424 300,00</t>
  </si>
  <si>
    <t>12 945,10</t>
  </si>
  <si>
    <t>1 827 430,00</t>
  </si>
  <si>
    <t>64 298,60</t>
  </si>
  <si>
    <t>2 587 530,00</t>
  </si>
  <si>
    <t>35 742,00</t>
  </si>
  <si>
    <t>1 176 980,00</t>
  </si>
  <si>
    <t>17 707,50</t>
  </si>
  <si>
    <t>1 356 060,00</t>
  </si>
  <si>
    <t>526 295,00</t>
  </si>
  <si>
    <t>671 825,00</t>
  </si>
  <si>
    <t>104 602,00</t>
  </si>
  <si>
    <t>1 669 970,00</t>
  </si>
  <si>
    <t>738 279,00</t>
  </si>
  <si>
    <t>1 310 320,00</t>
  </si>
  <si>
    <t>206 267,00</t>
  </si>
  <si>
    <t>1 776 300,00</t>
  </si>
  <si>
    <t>343 587,00</t>
  </si>
  <si>
    <t>936 105,00</t>
  </si>
  <si>
    <t>203 078,00</t>
  </si>
  <si>
    <t>994 891,00</t>
  </si>
  <si>
    <t>221 736,00</t>
  </si>
  <si>
    <t>845 218,00</t>
  </si>
  <si>
    <t>29 377,40</t>
  </si>
  <si>
    <t>1 217 170,00</t>
  </si>
  <si>
    <t>359 076,00</t>
  </si>
  <si>
    <t>1 301 000,00</t>
  </si>
  <si>
    <t>116 058,00</t>
  </si>
  <si>
    <t>1 097 890,00</t>
  </si>
  <si>
    <t>168 701,00</t>
  </si>
  <si>
    <t>1 429 030,00</t>
  </si>
  <si>
    <t>409 252,00</t>
  </si>
  <si>
    <t>1 893 100,00</t>
  </si>
  <si>
    <t>67 978,70</t>
  </si>
  <si>
    <t>18 308 900,00</t>
  </si>
  <si>
    <t>617 382,00</t>
  </si>
  <si>
    <t>1 626 740,00</t>
  </si>
  <si>
    <t>337 136,00</t>
  </si>
  <si>
    <t>1 757 900,00</t>
  </si>
  <si>
    <t>21 479,80</t>
  </si>
  <si>
    <t>1 503 110,00</t>
  </si>
  <si>
    <t>325 624,00</t>
  </si>
  <si>
    <t>1 606 740,00</t>
  </si>
  <si>
    <t>38 008,00</t>
  </si>
  <si>
    <t>2 006 050,00</t>
  </si>
  <si>
    <t>526 007,00</t>
  </si>
  <si>
    <t>1 553 750,00</t>
  </si>
  <si>
    <t>116 818,00</t>
  </si>
  <si>
    <t>1 694 460,00</t>
  </si>
  <si>
    <t>235 483,00</t>
  </si>
  <si>
    <t>1 661 710,00</t>
  </si>
  <si>
    <t>333 725,00</t>
  </si>
  <si>
    <t>1 267 040,00</t>
  </si>
  <si>
    <t>31 921,30</t>
  </si>
  <si>
    <t>2 099 310,00</t>
  </si>
  <si>
    <t>516 276,00</t>
  </si>
  <si>
    <t>1 715 470,00</t>
  </si>
  <si>
    <t>68 396,60</t>
  </si>
  <si>
    <t>2 065 310,00</t>
  </si>
  <si>
    <t>289 016,00</t>
  </si>
  <si>
    <t>2 564 030,00</t>
  </si>
  <si>
    <t>110 180,00</t>
  </si>
  <si>
    <t>847 400,00</t>
  </si>
  <si>
    <t>22 661,10</t>
  </si>
  <si>
    <t>1 557 450,00</t>
  </si>
  <si>
    <t>321 618,00</t>
  </si>
  <si>
    <t>1 525 120,00</t>
  </si>
  <si>
    <t>45 918,80</t>
  </si>
  <si>
    <t>1 944 370,00</t>
  </si>
  <si>
    <t>270 081,00</t>
  </si>
  <si>
    <t>1 598 950,00</t>
  </si>
  <si>
    <t>194 536,00</t>
  </si>
  <si>
    <t>2 201 490,00</t>
  </si>
  <si>
    <t>228 129,00</t>
  </si>
  <si>
    <t>2 543 860,00</t>
  </si>
  <si>
    <t>28 841,00</t>
  </si>
  <si>
    <t>643 693,00</t>
  </si>
  <si>
    <t>117 790,00</t>
  </si>
  <si>
    <t>1 751 880,00</t>
  </si>
  <si>
    <t>328 066,00</t>
  </si>
  <si>
    <t>1 320 360,00</t>
  </si>
  <si>
    <t>1 462 890,00</t>
  </si>
  <si>
    <t>181 936,00</t>
  </si>
  <si>
    <t>19 380 800,00</t>
  </si>
  <si>
    <t>1 822 820,00</t>
  </si>
  <si>
    <t>67 284,00</t>
  </si>
  <si>
    <t>845 291,00</t>
  </si>
  <si>
    <t>287 240,00</t>
  </si>
  <si>
    <t>2 213 290,00</t>
  </si>
  <si>
    <t>799 795,00</t>
  </si>
  <si>
    <t>2 622 960,00</t>
  </si>
  <si>
    <t>179 693,00</t>
  </si>
  <si>
    <t>2 216 830,00</t>
  </si>
  <si>
    <t>549 727,00</t>
  </si>
  <si>
    <t>1 047 810,00</t>
  </si>
  <si>
    <t>1 044 630,00</t>
  </si>
  <si>
    <t>2 423 740,00</t>
  </si>
  <si>
    <t>245 992,00</t>
  </si>
  <si>
    <t>2 292 690,00</t>
  </si>
  <si>
    <t>194 506,00</t>
  </si>
  <si>
    <t>805 789,00</t>
  </si>
  <si>
    <t>164 776,00</t>
  </si>
  <si>
    <t>2 181 140,00</t>
  </si>
  <si>
    <t>642 755,00</t>
  </si>
  <si>
    <t>1 556 650,00</t>
  </si>
  <si>
    <t>41 821,90</t>
  </si>
  <si>
    <t>1 730 250,00</t>
  </si>
  <si>
    <t>311 166,00</t>
  </si>
  <si>
    <t>1 752 410,00</t>
  </si>
  <si>
    <t>813 685,00</t>
  </si>
  <si>
    <t>2 631 050,00</t>
  </si>
  <si>
    <t>198 499,00</t>
  </si>
  <si>
    <t>1 948 330,00</t>
  </si>
  <si>
    <t>187 895,00</t>
  </si>
  <si>
    <t>1 006 950,00</t>
  </si>
  <si>
    <t>137 244,00</t>
  </si>
  <si>
    <t>1 502 720,00</t>
  </si>
  <si>
    <t>1 601 900,00</t>
  </si>
  <si>
    <t>1 745 910,00</t>
  </si>
  <si>
    <t>2 410 880,00</t>
  </si>
  <si>
    <t>389 780,00</t>
  </si>
  <si>
    <t>1 669 380,00</t>
  </si>
  <si>
    <t>754 471,00</t>
  </si>
  <si>
    <t>1 413 410,00</t>
  </si>
  <si>
    <t>1 052 590,00</t>
  </si>
  <si>
    <t>1 254 010,00</t>
  </si>
  <si>
    <t>1 346 900,00</t>
  </si>
  <si>
    <t>2 257 390,00</t>
  </si>
  <si>
    <t>68 026,70</t>
  </si>
  <si>
    <t>1 456 830,00</t>
  </si>
  <si>
    <t>12 804,50</t>
  </si>
  <si>
    <t>499 177,00</t>
  </si>
  <si>
    <t>1 520 230,00</t>
  </si>
  <si>
    <t>622 195,00</t>
  </si>
  <si>
    <t>895 755,00</t>
  </si>
  <si>
    <t>46 940,50</t>
  </si>
  <si>
    <t>889 827,00</t>
  </si>
  <si>
    <t>389 266,00</t>
  </si>
  <si>
    <t>949 726,00</t>
  </si>
  <si>
    <t>379 139,00</t>
  </si>
  <si>
    <t>2 060 690,00</t>
  </si>
  <si>
    <t>170 887,00</t>
  </si>
  <si>
    <t>1 722 850,00</t>
  </si>
  <si>
    <t>47 341,30</t>
  </si>
  <si>
    <t>543 952,00</t>
  </si>
  <si>
    <t>128 515,00</t>
  </si>
  <si>
    <t>1 663 860,00</t>
  </si>
  <si>
    <t>1 200 490,00</t>
  </si>
  <si>
    <t>1 824 380,00</t>
  </si>
  <si>
    <t>130 327,00</t>
  </si>
  <si>
    <t>37 916 400,00</t>
  </si>
  <si>
    <t>2 565 450,00</t>
  </si>
  <si>
    <t>52 664,40</t>
  </si>
  <si>
    <t>1 990 020,00</t>
  </si>
  <si>
    <t>2 353 840,00</t>
  </si>
  <si>
    <t>214 792,00</t>
  </si>
  <si>
    <t>777 952,00</t>
  </si>
  <si>
    <t>508 415,00</t>
  </si>
  <si>
    <t>1 101 790,00</t>
  </si>
  <si>
    <t>949 125,00</t>
  </si>
  <si>
    <t>1 113 110,00</t>
  </si>
  <si>
    <t>2 244 050,00</t>
  </si>
  <si>
    <t>23 227,90</t>
  </si>
  <si>
    <t>1 849 980,00</t>
  </si>
  <si>
    <t>236 108,00</t>
  </si>
  <si>
    <t>1 442 540,00</t>
  </si>
  <si>
    <t>567 611,00</t>
  </si>
  <si>
    <t>232 888,00</t>
  </si>
  <si>
    <t>1 239 850,00</t>
  </si>
  <si>
    <t>1 229 790,00</t>
  </si>
  <si>
    <t>1 039 600,00</t>
  </si>
  <si>
    <t>36 964,30</t>
  </si>
  <si>
    <t>1 161 210,00</t>
  </si>
  <si>
    <t>167 448,00</t>
  </si>
  <si>
    <t>4 724 150,00</t>
  </si>
  <si>
    <t>205 952,00</t>
  </si>
  <si>
    <t>1 452 130,00</t>
  </si>
  <si>
    <t>321 478,00</t>
  </si>
  <si>
    <t>1 494 730,00</t>
  </si>
  <si>
    <t>209 706,00</t>
  </si>
  <si>
    <t>675 144,00</t>
  </si>
  <si>
    <t>193 098,00</t>
  </si>
  <si>
    <t>1 094 710,00</t>
  </si>
  <si>
    <t>511 394,00</t>
  </si>
  <si>
    <t>1 046 620,00</t>
  </si>
  <si>
    <t>1 148 860,00</t>
  </si>
  <si>
    <t>2 049 210,00</t>
  </si>
  <si>
    <t>5 637,00</t>
  </si>
  <si>
    <t>1 378 280,00</t>
  </si>
  <si>
    <t>1 061 630,00</t>
  </si>
  <si>
    <t>805 715,00</t>
  </si>
  <si>
    <t>5 041,87</t>
  </si>
  <si>
    <t>1 375 050,00</t>
  </si>
  <si>
    <t>711 917,00</t>
  </si>
  <si>
    <t>544 254,00</t>
  </si>
  <si>
    <t>860 769,00</t>
  </si>
  <si>
    <t>1 463 030,00</t>
  </si>
  <si>
    <t>299 243,00</t>
  </si>
  <si>
    <t>991 927,00</t>
  </si>
  <si>
    <t>126 564,00</t>
  </si>
  <si>
    <t>772 189,00</t>
  </si>
  <si>
    <t>98 627,90</t>
  </si>
  <si>
    <t>1 450 490,00</t>
  </si>
  <si>
    <t>850 895,00</t>
  </si>
  <si>
    <t>1 564 530,00</t>
  </si>
  <si>
    <t>63 026,70</t>
  </si>
  <si>
    <t>14 818 000,00</t>
  </si>
  <si>
    <t>255 886,00</t>
  </si>
  <si>
    <t>1 970 510,00</t>
  </si>
  <si>
    <t>669 563,00</t>
  </si>
  <si>
    <t>3 297 440,00</t>
  </si>
  <si>
    <t>411 697,00</t>
  </si>
  <si>
    <t>2 015 030,00</t>
  </si>
  <si>
    <t>175 525,00</t>
  </si>
  <si>
    <t>2 561 590,00</t>
  </si>
  <si>
    <t>153 106,00</t>
  </si>
  <si>
    <t>1 003 760,00</t>
  </si>
  <si>
    <t>242 099,00</t>
  </si>
  <si>
    <t>1 484 790,00</t>
  </si>
  <si>
    <t>722 125,00</t>
  </si>
  <si>
    <t>1 796 740,00</t>
  </si>
  <si>
    <t>30 470,00</t>
  </si>
  <si>
    <t>1 634 860,00</t>
  </si>
  <si>
    <t>134 299,00</t>
  </si>
  <si>
    <t>1 487 710,00</t>
  </si>
  <si>
    <t>581 396,00</t>
  </si>
  <si>
    <t>3 081 940,00</t>
  </si>
  <si>
    <t>132 357,00</t>
  </si>
  <si>
    <t>2 649 380,00</t>
  </si>
  <si>
    <t>303 111,00</t>
  </si>
  <si>
    <t>2 454 030,00</t>
  </si>
  <si>
    <t>79 309,00</t>
  </si>
  <si>
    <t>771 096,00</t>
  </si>
  <si>
    <t>89 124,80</t>
  </si>
  <si>
    <t>1 986 680,00</t>
  </si>
  <si>
    <t>237 834,00</t>
  </si>
  <si>
    <t>1 077 530,00</t>
  </si>
  <si>
    <t>5 862,70</t>
  </si>
  <si>
    <t>2 004 970,00</t>
  </si>
  <si>
    <t>270 007,00</t>
  </si>
  <si>
    <t>3 263 810,00</t>
  </si>
  <si>
    <t>79 838,50</t>
  </si>
  <si>
    <t>2 770 320,00</t>
  </si>
  <si>
    <t>151 481,00</t>
  </si>
  <si>
    <t>2 418 850,00</t>
  </si>
  <si>
    <t>110 212,00</t>
  </si>
  <si>
    <t>2 006 950,00</t>
  </si>
  <si>
    <t>468 391,00</t>
  </si>
  <si>
    <t>996 395,00</t>
  </si>
  <si>
    <t>833 727,00</t>
  </si>
  <si>
    <t>200 623,00</t>
  </si>
  <si>
    <t>1 494 340,00</t>
  </si>
  <si>
    <t>509 916,00</t>
  </si>
  <si>
    <t>2 233 120,00</t>
  </si>
  <si>
    <t>101 457,00</t>
  </si>
  <si>
    <t>1 599 570,00</t>
  </si>
  <si>
    <t>398 933,00</t>
  </si>
  <si>
    <t>1 636 110,00</t>
  </si>
  <si>
    <t>595 005,00</t>
  </si>
  <si>
    <t>1 541 810,00</t>
  </si>
  <si>
    <t>34 432,00</t>
  </si>
  <si>
    <t>1 070 570,00</t>
  </si>
  <si>
    <t>258 090,00</t>
  </si>
  <si>
    <t>1 058 700,00</t>
  </si>
  <si>
    <t>457 351,00</t>
  </si>
  <si>
    <t>1 882 730,00</t>
  </si>
  <si>
    <t>206 413,00</t>
  </si>
  <si>
    <t>1 783 740,00</t>
  </si>
  <si>
    <t>447 509,00</t>
  </si>
  <si>
    <t>1 506 180,00</t>
  </si>
  <si>
    <t>679 899,00</t>
  </si>
  <si>
    <t>2 266 200,00</t>
  </si>
  <si>
    <t>98 127,00</t>
  </si>
  <si>
    <t>1 834 080,00</t>
  </si>
  <si>
    <t>297 271,00</t>
  </si>
  <si>
    <t>1 896 230,00</t>
  </si>
  <si>
    <t>843 394,00</t>
  </si>
  <si>
    <t>2 727 180,00</t>
  </si>
  <si>
    <t>643 910,00</t>
  </si>
  <si>
    <t>2 613 170,00</t>
  </si>
  <si>
    <t>669 130,00</t>
  </si>
  <si>
    <t>2 423 630,00</t>
  </si>
  <si>
    <t>423 634,00</t>
  </si>
  <si>
    <t>885 597,00</t>
  </si>
  <si>
    <t>115 932,00</t>
  </si>
  <si>
    <t>1 462 070,00</t>
  </si>
  <si>
    <t>621 877,00</t>
  </si>
  <si>
    <t>1 661 210,00</t>
  </si>
  <si>
    <t>736 259,00</t>
  </si>
  <si>
    <t>2 266 010,00</t>
  </si>
  <si>
    <t>496 214,00</t>
  </si>
  <si>
    <t>2 264 790,00</t>
  </si>
  <si>
    <t>556 499,00</t>
  </si>
  <si>
    <t>nombre de saisie</t>
  </si>
  <si>
    <t>5 450,00</t>
  </si>
  <si>
    <t>45 510,10</t>
  </si>
  <si>
    <t>6 780,77</t>
  </si>
  <si>
    <t>353 840,00</t>
  </si>
  <si>
    <t>28 796,70</t>
  </si>
  <si>
    <t>255 824,00</t>
  </si>
  <si>
    <t>197 480,00</t>
  </si>
  <si>
    <t>585 028,00</t>
  </si>
  <si>
    <t>120 529,00</t>
  </si>
  <si>
    <t>157 042,00</t>
  </si>
  <si>
    <t>117 568,00</t>
  </si>
  <si>
    <t>416 789,00</t>
  </si>
  <si>
    <t>165 084,00</t>
  </si>
  <si>
    <t>111 660,00</t>
  </si>
  <si>
    <t>47 644,30</t>
  </si>
  <si>
    <t>32 873,20</t>
  </si>
  <si>
    <t>369 119,00</t>
  </si>
  <si>
    <t>80 110,80</t>
  </si>
  <si>
    <t>342 774,00</t>
  </si>
  <si>
    <t>39 186,80</t>
  </si>
  <si>
    <t>162 953,00</t>
  </si>
  <si>
    <t>10 000,00</t>
  </si>
  <si>
    <t>280 261,00</t>
  </si>
  <si>
    <t>298 900,00</t>
  </si>
  <si>
    <t>337 986,00</t>
  </si>
  <si>
    <t>27 997,00</t>
  </si>
  <si>
    <t>317 549,00</t>
  </si>
  <si>
    <t>169 849,00</t>
  </si>
  <si>
    <t>243 909,00</t>
  </si>
  <si>
    <t>67 569,80</t>
  </si>
  <si>
    <t>222 712,00</t>
  </si>
  <si>
    <t>165 689,00</t>
  </si>
  <si>
    <t>323 005,00</t>
  </si>
  <si>
    <t>99 299,00</t>
  </si>
  <si>
    <t>73 724,10</t>
  </si>
  <si>
    <t>64 479,90</t>
  </si>
  <si>
    <t>157 317,00</t>
  </si>
  <si>
    <t>76 445,10</t>
  </si>
  <si>
    <t>40 201,70</t>
  </si>
  <si>
    <t>440 625,00</t>
  </si>
  <si>
    <t>66 589,30</t>
  </si>
  <si>
    <t>33 506,60</t>
  </si>
  <si>
    <t>15 000,00</t>
  </si>
  <si>
    <t>31,00</t>
  </si>
  <si>
    <t>53 725,50</t>
  </si>
  <si>
    <t>48 149,40</t>
  </si>
  <si>
    <t>292 895,00</t>
  </si>
  <si>
    <t>74 360,80</t>
  </si>
  <si>
    <t>30 984,10</t>
  </si>
  <si>
    <t>64 609,40</t>
  </si>
  <si>
    <t>290,27</t>
  </si>
  <si>
    <t>29 778,30</t>
  </si>
  <si>
    <t>624 403,00</t>
  </si>
  <si>
    <t>353 794,00</t>
  </si>
  <si>
    <t>37 627,00</t>
  </si>
  <si>
    <t>429 757,00</t>
  </si>
  <si>
    <t>158 209,00</t>
  </si>
  <si>
    <t>46 706,60</t>
  </si>
  <si>
    <t>2 697,75</t>
  </si>
  <si>
    <t>209 594,00</t>
  </si>
  <si>
    <t>11 637,30</t>
  </si>
  <si>
    <t>41 138,60</t>
  </si>
  <si>
    <t>14 915,00</t>
  </si>
  <si>
    <t>274 546,00</t>
  </si>
  <si>
    <t>69 071,80</t>
  </si>
  <si>
    <t>103 156,00</t>
  </si>
  <si>
    <t>2 198,23</t>
  </si>
  <si>
    <t>177 161,00</t>
  </si>
  <si>
    <t>10 466,90</t>
  </si>
  <si>
    <t>134 025,00</t>
  </si>
  <si>
    <t>101 718,00</t>
  </si>
  <si>
    <t>149 947,00</t>
  </si>
  <si>
    <t>6 776,45</t>
  </si>
  <si>
    <t>118 470,00</t>
  </si>
  <si>
    <t>672,02</t>
  </si>
  <si>
    <t>145 435,00</t>
  </si>
  <si>
    <t>23 401,20</t>
  </si>
  <si>
    <t>398 310,00</t>
  </si>
  <si>
    <t>108 100,00</t>
  </si>
  <si>
    <t>66 890,80</t>
  </si>
  <si>
    <t>587,04</t>
  </si>
  <si>
    <t>1 370,75</t>
  </si>
  <si>
    <t>39 654,40</t>
  </si>
  <si>
    <t>64 967,20</t>
  </si>
  <si>
    <t>782 027,00</t>
  </si>
  <si>
    <t>196 730,00</t>
  </si>
  <si>
    <t>32 383,80</t>
  </si>
  <si>
    <t>26 799,20</t>
  </si>
  <si>
    <t>738 025,00</t>
  </si>
  <si>
    <t>752 454,00</t>
  </si>
  <si>
    <t>392 535,00</t>
  </si>
  <si>
    <t>321 159,00</t>
  </si>
  <si>
    <t>67 495,10</t>
  </si>
  <si>
    <t>92 867,00</t>
  </si>
  <si>
    <t>152 869,00</t>
  </si>
  <si>
    <t>203 517,00</t>
  </si>
  <si>
    <t>40 282,50</t>
  </si>
  <si>
    <t>15 200,90</t>
  </si>
  <si>
    <t>87 583,20</t>
  </si>
  <si>
    <t>22 480,90</t>
  </si>
  <si>
    <t>206 328,00</t>
  </si>
  <si>
    <t>795 481,00</t>
  </si>
  <si>
    <t>99 788,30</t>
  </si>
  <si>
    <t>14 857,80</t>
  </si>
  <si>
    <t>145 518,00</t>
  </si>
  <si>
    <t>112 850,00</t>
  </si>
  <si>
    <t>216 891,00</t>
  </si>
  <si>
    <t>119 533,00</t>
  </si>
  <si>
    <t>272 473,00</t>
  </si>
  <si>
    <t>88 095,40</t>
  </si>
  <si>
    <t>134 815,00</t>
  </si>
  <si>
    <t>148 811,00</t>
  </si>
  <si>
    <t>56 624,20</t>
  </si>
  <si>
    <t>19 225,70</t>
  </si>
  <si>
    <t>178 430,00</t>
  </si>
  <si>
    <t>1 272,03</t>
  </si>
  <si>
    <t>34 692,60</t>
  </si>
  <si>
    <t>191 298,00</t>
  </si>
  <si>
    <t>1 607 030,00</t>
  </si>
  <si>
    <t>85 559,00</t>
  </si>
  <si>
    <t>126 815,00</t>
  </si>
  <si>
    <t>8 714,24</t>
  </si>
  <si>
    <t>150 338,00</t>
  </si>
  <si>
    <t>88 423,50</t>
  </si>
  <si>
    <t>26 206,00</t>
  </si>
  <si>
    <t>438 654,00</t>
  </si>
  <si>
    <t>19 585,10</t>
  </si>
  <si>
    <t>354 186,00</t>
  </si>
  <si>
    <t>45 142,40</t>
  </si>
  <si>
    <t>53 817,00</t>
  </si>
  <si>
    <t>42 990,00</t>
  </si>
  <si>
    <t>36 930,60</t>
  </si>
  <si>
    <t>699 999,00</t>
  </si>
  <si>
    <t>337 468,00</t>
  </si>
  <si>
    <t>223 686,00</t>
  </si>
  <si>
    <t>105 068,00</t>
  </si>
  <si>
    <t>54 457,80</t>
  </si>
  <si>
    <t>41 154,80</t>
  </si>
  <si>
    <t>148 459,00</t>
  </si>
  <si>
    <t>184 833,00</t>
  </si>
  <si>
    <t>37 905,00</t>
  </si>
  <si>
    <t>296 043,00</t>
  </si>
  <si>
    <t>122 676,00</t>
  </si>
  <si>
    <t>127 758,00</t>
  </si>
  <si>
    <t>16 672,10</t>
  </si>
  <si>
    <t>66 888,00</t>
  </si>
  <si>
    <t>405 643,00</t>
  </si>
  <si>
    <t>72 502,10</t>
  </si>
  <si>
    <t>21 039,50</t>
  </si>
  <si>
    <t>82 684,60</t>
  </si>
  <si>
    <t>29 078,10</t>
  </si>
  <si>
    <t>62 276,70</t>
  </si>
  <si>
    <t>15 157,80</t>
  </si>
  <si>
    <t>197 070,00</t>
  </si>
  <si>
    <t>96 159,20</t>
  </si>
  <si>
    <t>36 187,90</t>
  </si>
  <si>
    <t>105 634,00</t>
  </si>
  <si>
    <t>106 952,00</t>
  </si>
  <si>
    <t>84 243,70</t>
  </si>
  <si>
    <t>133 209,00</t>
  </si>
  <si>
    <t>41 382,50</t>
  </si>
  <si>
    <t>8 374,00</t>
  </si>
  <si>
    <t>115 535,00</t>
  </si>
  <si>
    <t>19 337,90</t>
  </si>
  <si>
    <t>79 564,40</t>
  </si>
  <si>
    <t>81 531,00</t>
  </si>
  <si>
    <t>227 619,00</t>
  </si>
  <si>
    <t>7 840,60</t>
  </si>
  <si>
    <t>45 950,20</t>
  </si>
  <si>
    <t>25 171,50</t>
  </si>
  <si>
    <t>24 166,60</t>
  </si>
  <si>
    <t>96 243,30</t>
  </si>
  <si>
    <t>424 510,00</t>
  </si>
  <si>
    <t>644 463,00</t>
  </si>
  <si>
    <t>84 083,70</t>
  </si>
  <si>
    <t>109 794,00</t>
  </si>
  <si>
    <t>199 113,00</t>
  </si>
  <si>
    <t>241 843,00</t>
  </si>
  <si>
    <t>26 074,80</t>
  </si>
  <si>
    <t>206,10</t>
  </si>
  <si>
    <t>98 104,10</t>
  </si>
  <si>
    <t>63 602,00</t>
  </si>
  <si>
    <t>13 486,50</t>
  </si>
  <si>
    <t>887,29</t>
  </si>
  <si>
    <t>61 804,40</t>
  </si>
  <si>
    <t>894 835,00</t>
  </si>
  <si>
    <t>848 956,00</t>
  </si>
  <si>
    <t>418 524,00</t>
  </si>
  <si>
    <t>511 061,00</t>
  </si>
  <si>
    <t>131 094,00</t>
  </si>
  <si>
    <t>12 660,50</t>
  </si>
  <si>
    <t>4 831,85</t>
  </si>
  <si>
    <t>34 015,10</t>
  </si>
  <si>
    <t>541 410,00</t>
  </si>
  <si>
    <t>143 265,00</t>
  </si>
  <si>
    <t>65 347,70</t>
  </si>
  <si>
    <t>167 290,00</t>
  </si>
  <si>
    <t>72 855,50</t>
  </si>
  <si>
    <t>19 801,60</t>
  </si>
  <si>
    <t>141 146,00</t>
  </si>
  <si>
    <t>92 434,00</t>
  </si>
  <si>
    <t>240 943,00</t>
  </si>
  <si>
    <t>144 982,00</t>
  </si>
  <si>
    <t>43 969,20</t>
  </si>
  <si>
    <t>80 121,90</t>
  </si>
  <si>
    <t>44 715,30</t>
  </si>
  <si>
    <t>7 396,75</t>
  </si>
  <si>
    <t>206 666,00</t>
  </si>
  <si>
    <t>85 749,30</t>
  </si>
  <si>
    <t>112 291,00</t>
  </si>
  <si>
    <t>597,02</t>
  </si>
  <si>
    <t>329 380,00</t>
  </si>
  <si>
    <t>9 434,91</t>
  </si>
  <si>
    <t>467 532,00</t>
  </si>
  <si>
    <t>59 308,00</t>
  </si>
  <si>
    <t>107 158,00</t>
  </si>
  <si>
    <t>47 772,10</t>
  </si>
  <si>
    <t>125 952,00</t>
  </si>
  <si>
    <t>58 135,70</t>
  </si>
  <si>
    <t>62 829,00</t>
  </si>
  <si>
    <t>150 718,00</t>
  </si>
  <si>
    <t>1 098,49</t>
  </si>
  <si>
    <t>136 898,00</t>
  </si>
  <si>
    <t>49 570,10</t>
  </si>
  <si>
    <t>34 787,00</t>
  </si>
  <si>
    <t>77 037,00</t>
  </si>
  <si>
    <t>6 848,33</t>
  </si>
  <si>
    <t>57 220,70</t>
  </si>
  <si>
    <t>16 341,20</t>
  </si>
  <si>
    <t>130 354,00</t>
  </si>
  <si>
    <t>36 242,30</t>
  </si>
  <si>
    <t>51 042,00</t>
  </si>
  <si>
    <t>193 044,00</t>
  </si>
  <si>
    <t>85 367,20</t>
  </si>
  <si>
    <t>24 027,10</t>
  </si>
  <si>
    <t>23 096,40</t>
  </si>
  <si>
    <t>210 901,00</t>
  </si>
  <si>
    <t>123 445,00</t>
  </si>
  <si>
    <t>426 105,00</t>
  </si>
  <si>
    <t>49 680,00</t>
  </si>
  <si>
    <t>37 023,90</t>
  </si>
  <si>
    <t>21 325,00</t>
  </si>
  <si>
    <t>259 771,00</t>
  </si>
  <si>
    <t>35 189,60</t>
  </si>
  <si>
    <t>131 918,00</t>
  </si>
  <si>
    <t>356 205,00</t>
  </si>
  <si>
    <t>366 450,00</t>
  </si>
  <si>
    <t>209 634,00</t>
  </si>
  <si>
    <t>70 382,30</t>
  </si>
  <si>
    <t>29 183,80</t>
  </si>
  <si>
    <t>61 027,30</t>
  </si>
  <si>
    <t>28 653,60</t>
  </si>
  <si>
    <t>13 464,00</t>
  </si>
  <si>
    <t>118 885,00</t>
  </si>
  <si>
    <t>107 970,00</t>
  </si>
  <si>
    <t>962,29</t>
  </si>
  <si>
    <t>50 670,90</t>
  </si>
  <si>
    <t>125 257,00</t>
  </si>
  <si>
    <t>185 095,00</t>
  </si>
  <si>
    <t>170 662,00</t>
  </si>
  <si>
    <t>47 190,40</t>
  </si>
  <si>
    <t>136 649,00</t>
  </si>
  <si>
    <t>314 949,00</t>
  </si>
  <si>
    <t>40 429,00</t>
  </si>
  <si>
    <t>49 652,10</t>
  </si>
  <si>
    <t>835,04</t>
  </si>
  <si>
    <t>57 725,50</t>
  </si>
  <si>
    <t>434 541,00</t>
  </si>
  <si>
    <t>128,00</t>
  </si>
  <si>
    <t>83 591,40</t>
  </si>
  <si>
    <t>7 020,00</t>
  </si>
  <si>
    <t>205 730,00</t>
  </si>
  <si>
    <t>106 371,00</t>
  </si>
  <si>
    <t>54 515,00</t>
  </si>
  <si>
    <t>39 979,00</t>
  </si>
  <si>
    <t>2 047,12</t>
  </si>
  <si>
    <t>211 743,00</t>
  </si>
  <si>
    <t>28 067,20</t>
  </si>
  <si>
    <t>102 249,00</t>
  </si>
  <si>
    <t>52 247,10</t>
  </si>
  <si>
    <t>12 877,40</t>
  </si>
  <si>
    <t>21 989,80</t>
  </si>
  <si>
    <t>143,51</t>
  </si>
  <si>
    <t>210 076,00</t>
  </si>
  <si>
    <t>1 012 250,00</t>
  </si>
  <si>
    <t>80 105,30</t>
  </si>
  <si>
    <t>11 523,60</t>
  </si>
  <si>
    <t>237 336,00</t>
  </si>
  <si>
    <t>167 536,00</t>
  </si>
  <si>
    <t>247 226,00</t>
  </si>
  <si>
    <t>178 386,00</t>
  </si>
  <si>
    <t>54 727,90</t>
  </si>
  <si>
    <t>342 783,00</t>
  </si>
  <si>
    <t>73 457,00</t>
  </si>
  <si>
    <t>33 216,00</t>
  </si>
  <si>
    <t>352 620,00</t>
  </si>
  <si>
    <t>277 793,00</t>
  </si>
  <si>
    <t>32 218,40</t>
  </si>
  <si>
    <t>114 521,00</t>
  </si>
  <si>
    <t>2 420,10</t>
  </si>
  <si>
    <t>17 554,80</t>
  </si>
  <si>
    <t>563 905,00</t>
  </si>
  <si>
    <t>235 659,00</t>
  </si>
  <si>
    <t>561 917,00</t>
  </si>
  <si>
    <t>15 533,10</t>
  </si>
  <si>
    <t>154 014,00</t>
  </si>
  <si>
    <t>57 253,50</t>
  </si>
  <si>
    <t>9 277,00</t>
  </si>
  <si>
    <t>17 027,00</t>
  </si>
  <si>
    <t>124 266,00</t>
  </si>
  <si>
    <t>495,98</t>
  </si>
  <si>
    <t>114 038,00</t>
  </si>
  <si>
    <t>85 687,00</t>
  </si>
  <si>
    <t>194 914,00</t>
  </si>
  <si>
    <t>93 245,30</t>
  </si>
  <si>
    <t>20 729,70</t>
  </si>
  <si>
    <t>9 080,00</t>
  </si>
  <si>
    <t>201 824,00</t>
  </si>
  <si>
    <t>780,53</t>
  </si>
  <si>
    <t>31 018,60</t>
  </si>
  <si>
    <t>97 951,80</t>
  </si>
  <si>
    <t>4 676,01</t>
  </si>
  <si>
    <t>377 904,00</t>
  </si>
  <si>
    <t>28 982,20</t>
  </si>
  <si>
    <t>253 369,00</t>
  </si>
  <si>
    <t>29 089,80</t>
  </si>
  <si>
    <t>222 020,00</t>
  </si>
  <si>
    <t>90 576,00</t>
  </si>
  <si>
    <t>31 935,00</t>
  </si>
  <si>
    <t>236 966,00</t>
  </si>
  <si>
    <t>454 761,00</t>
  </si>
  <si>
    <t>48 034,40</t>
  </si>
  <si>
    <t>213 282,00</t>
  </si>
  <si>
    <t>94 619,00</t>
  </si>
  <si>
    <t>259 621,00</t>
  </si>
  <si>
    <t>120 731,00</t>
  </si>
  <si>
    <t>104 646,00</t>
  </si>
  <si>
    <t>26 466,40</t>
  </si>
  <si>
    <t>98 405,00</t>
  </si>
  <si>
    <t>10 108,00</t>
  </si>
  <si>
    <t>185 315,00</t>
  </si>
  <si>
    <t>2 224,59</t>
  </si>
  <si>
    <t>30 952,70</t>
  </si>
  <si>
    <t>359 935,00</t>
  </si>
  <si>
    <t>29 269,30</t>
  </si>
  <si>
    <t>1 213 100,00</t>
  </si>
  <si>
    <t>73 956,90</t>
  </si>
  <si>
    <t>72 650,90</t>
  </si>
  <si>
    <t>580,54</t>
  </si>
  <si>
    <t>482 984,00</t>
  </si>
  <si>
    <t>10 651,70</t>
  </si>
  <si>
    <t>33 976,00</t>
  </si>
  <si>
    <t>7 869,00</t>
  </si>
  <si>
    <t>29 029,50</t>
  </si>
  <si>
    <t>22 265,90</t>
  </si>
  <si>
    <t>455 739,00</t>
  </si>
  <si>
    <t>425 071,00</t>
  </si>
  <si>
    <t>726 173,00</t>
  </si>
  <si>
    <t>203 538,00</t>
  </si>
  <si>
    <t>257 358,00</t>
  </si>
  <si>
    <t>240 341,00</t>
  </si>
  <si>
    <t>46 377,00</t>
  </si>
  <si>
    <t>115 727,00</t>
  </si>
  <si>
    <t>381,75</t>
  </si>
  <si>
    <t>37 265,90</t>
  </si>
  <si>
    <t>267 409,00</t>
  </si>
  <si>
    <t>205 262,00</t>
  </si>
  <si>
    <t>522 601,00</t>
  </si>
  <si>
    <t>70 744,80</t>
  </si>
  <si>
    <t>448 532,00</t>
  </si>
  <si>
    <t>215 300,00</t>
  </si>
  <si>
    <t>9 362,52</t>
  </si>
  <si>
    <t>108 303,00</t>
  </si>
  <si>
    <t>21 656,90</t>
  </si>
  <si>
    <t>257 828,00</t>
  </si>
  <si>
    <t>4 414,84</t>
  </si>
  <si>
    <t>296 538,00</t>
  </si>
  <si>
    <t>91 724,00</t>
  </si>
  <si>
    <t>40 346,40</t>
  </si>
  <si>
    <t>100 384,00</t>
  </si>
  <si>
    <t>40 787,50</t>
  </si>
  <si>
    <t>9 493,00</t>
  </si>
  <si>
    <t>155 028,00</t>
  </si>
  <si>
    <t>718 932,00</t>
  </si>
  <si>
    <t>159 785,00</t>
  </si>
  <si>
    <t>173 514,00</t>
  </si>
  <si>
    <t>54 083,00</t>
  </si>
  <si>
    <t>199 375,00</t>
  </si>
  <si>
    <t>33 721,30</t>
  </si>
  <si>
    <t>40 166,10</t>
  </si>
  <si>
    <t>206 642,00</t>
  </si>
  <si>
    <t>299 899,00</t>
  </si>
  <si>
    <t>35 554,00</t>
  </si>
  <si>
    <t>121 343,00</t>
  </si>
  <si>
    <t>778 302,00</t>
  </si>
  <si>
    <t>242 519,00</t>
  </si>
  <si>
    <t>427 190,00</t>
  </si>
  <si>
    <t>58 780,70</t>
  </si>
  <si>
    <t>110 924,00</t>
  </si>
  <si>
    <t>21 586,80</t>
  </si>
  <si>
    <t>36 585,60</t>
  </si>
  <si>
    <t>168 139,00</t>
  </si>
  <si>
    <t>28 651,50</t>
  </si>
  <si>
    <t>269 122,00</t>
  </si>
  <si>
    <t>132 486,00</t>
  </si>
  <si>
    <t>269 693,00</t>
  </si>
  <si>
    <t>46 616,00</t>
  </si>
  <si>
    <t>129 456,00</t>
  </si>
  <si>
    <t>8 222,95</t>
  </si>
  <si>
    <t>280 100,00</t>
  </si>
  <si>
    <t>6 327,00</t>
  </si>
  <si>
    <t>36 175,10</t>
  </si>
  <si>
    <t>10 430,10</t>
  </si>
  <si>
    <t>9 304,43</t>
  </si>
  <si>
    <t>1 231 450,00</t>
  </si>
  <si>
    <t>24 031,40</t>
  </si>
  <si>
    <t>129 746,00</t>
  </si>
  <si>
    <t>14 349,60</t>
  </si>
  <si>
    <t>18 895,50</t>
  </si>
  <si>
    <t>2 767,65</t>
  </si>
  <si>
    <t>369 362,00</t>
  </si>
  <si>
    <t>104 527,00</t>
  </si>
  <si>
    <t>130 588,00</t>
  </si>
  <si>
    <t>274 550,00</t>
  </si>
  <si>
    <t>87 681,60</t>
  </si>
  <si>
    <t>371 415,00</t>
  </si>
  <si>
    <t>185 216,00</t>
  </si>
  <si>
    <t>329 899,00</t>
  </si>
  <si>
    <t>407 857,00</t>
  </si>
  <si>
    <t>37 542,60</t>
  </si>
  <si>
    <t>161 512,00</t>
  </si>
  <si>
    <t>31 081,60</t>
  </si>
  <si>
    <t>209 689,00</t>
  </si>
  <si>
    <t>413 315,00</t>
  </si>
  <si>
    <t>58 977,60</t>
  </si>
  <si>
    <t>149 481,00</t>
  </si>
  <si>
    <t>137 254,00</t>
  </si>
  <si>
    <t>102 379,00</t>
  </si>
  <si>
    <t>191 591,00</t>
  </si>
  <si>
    <t>75 916,00</t>
  </si>
  <si>
    <t>41 795,00</t>
  </si>
  <si>
    <t>11 837,40</t>
  </si>
  <si>
    <t>134 927,00</t>
  </si>
  <si>
    <t>43 136,30</t>
  </si>
  <si>
    <t>1 028 120,00</t>
  </si>
  <si>
    <t>108 401,00</t>
  </si>
  <si>
    <t>333 514,00</t>
  </si>
  <si>
    <t>16 491,60</t>
  </si>
  <si>
    <t>103 522,00</t>
  </si>
  <si>
    <t>104 580,00</t>
  </si>
  <si>
    <t>74 563,00</t>
  </si>
  <si>
    <t>109 716,00</t>
  </si>
  <si>
    <t>1 997,30</t>
  </si>
  <si>
    <t>273 377,00</t>
  </si>
  <si>
    <t>404 082,00</t>
  </si>
  <si>
    <t>291 203,00</t>
  </si>
  <si>
    <t>121 285,00</t>
  </si>
  <si>
    <t>357 591,00</t>
  </si>
  <si>
    <t>308 470,00</t>
  </si>
  <si>
    <t>97 303,60</t>
  </si>
  <si>
    <t>374 816,00</t>
  </si>
  <si>
    <t>54 439,30</t>
  </si>
  <si>
    <t>31 981,10</t>
  </si>
  <si>
    <t>1 496,00</t>
  </si>
  <si>
    <t>221 501,00</t>
  </si>
  <si>
    <t>1 186 820,00</t>
  </si>
  <si>
    <t>174 010,00</t>
  </si>
  <si>
    <t>55 879,10</t>
  </si>
  <si>
    <t>16 573,80</t>
  </si>
  <si>
    <t>824 413,00</t>
  </si>
  <si>
    <t>24 705,60</t>
  </si>
  <si>
    <t>47 094,60</t>
  </si>
  <si>
    <t>33 191,50</t>
  </si>
  <si>
    <t>369 504,00</t>
  </si>
  <si>
    <t>575 148,00</t>
  </si>
  <si>
    <t>134 465,00</t>
  </si>
  <si>
    <t>395 796,00</t>
  </si>
  <si>
    <t>156 738,00</t>
  </si>
  <si>
    <t>30 638,70</t>
  </si>
  <si>
    <t>3 678,40</t>
  </si>
  <si>
    <t>557 301,00</t>
  </si>
  <si>
    <t>59 103,90</t>
  </si>
  <si>
    <t>442 266,00</t>
  </si>
  <si>
    <t>120 872,00</t>
  </si>
  <si>
    <t>14 375,70</t>
  </si>
  <si>
    <t>12 477,80</t>
  </si>
  <si>
    <t>73 421,50</t>
  </si>
  <si>
    <t>44 963,90</t>
  </si>
  <si>
    <t>97 341,00</t>
  </si>
  <si>
    <t>250 527,00</t>
  </si>
  <si>
    <t>195 626,00</t>
  </si>
  <si>
    <t>2 905 690,00</t>
  </si>
  <si>
    <t>204 848,00</t>
  </si>
  <si>
    <t>18 994,70</t>
  </si>
  <si>
    <t>335 545,00</t>
  </si>
  <si>
    <t>30 936,80</t>
  </si>
  <si>
    <t>54 813,80</t>
  </si>
  <si>
    <t>25 169,60</t>
  </si>
  <si>
    <t>252 998,00</t>
  </si>
  <si>
    <t>388 169,00</t>
  </si>
  <si>
    <t>287 086,00</t>
  </si>
  <si>
    <t>252 533,00</t>
  </si>
  <si>
    <t>17 277,40</t>
  </si>
  <si>
    <t>298 556,00</t>
  </si>
  <si>
    <t>135 755,00</t>
  </si>
  <si>
    <t>715 187,00</t>
  </si>
  <si>
    <t>247 201,00</t>
  </si>
  <si>
    <t>75 002,60</t>
  </si>
  <si>
    <t>37 402,00</t>
  </si>
  <si>
    <t>194 002,00</t>
  </si>
  <si>
    <t>87 444,70</t>
  </si>
  <si>
    <t>115 518,00</t>
  </si>
  <si>
    <t>15 807,00</t>
  </si>
  <si>
    <t>164 482,00</t>
  </si>
  <si>
    <t>1 066,00</t>
  </si>
  <si>
    <t>364 188,00</t>
  </si>
  <si>
    <t>173 356,00</t>
  </si>
  <si>
    <t>33 122,60</t>
  </si>
  <si>
    <t>2 988 520,00</t>
  </si>
  <si>
    <t>186 594,00</t>
  </si>
  <si>
    <t>54 302,30</t>
  </si>
  <si>
    <t>39 244,90</t>
  </si>
  <si>
    <t>242 897,00</t>
  </si>
  <si>
    <t>257 561,00</t>
  </si>
  <si>
    <t>397 874,00</t>
  </si>
  <si>
    <t>157 926,00</t>
  </si>
  <si>
    <t>279 929,00</t>
  </si>
  <si>
    <t>63 649,60</t>
  </si>
  <si>
    <t>280 665,00</t>
  </si>
  <si>
    <t>193 720,00</t>
  </si>
  <si>
    <t>RECAP JANVIER 2016</t>
  </si>
  <si>
    <t>NBR SAISIE</t>
  </si>
  <si>
    <t>NBR JOURNEES OUVERABLES SANS COMPTER LES SAMED : 21 JRS</t>
  </si>
  <si>
    <t xml:space="preserve">2/ concernant la validation; les Directeurs d'agences ont enregistré une moyenne de 14 jours; c'est-à-dire que 87% de toute les journées saisies ont été validés par les directeurs d'agences.
Il reste à vérifier si ces rapports sont classés et signés, cette vérification fera l'objet d'une éventuelle mission de contrôle. 
</t>
  </si>
  <si>
    <t>RECAP FEVRIER 2016</t>
  </si>
  <si>
    <t>NBR JOURNEES OUVRABLES : 25 JRS Y COMPRIS LES SAMEDI</t>
  </si>
  <si>
    <t>RECAP MARS 2016</t>
  </si>
  <si>
    <t xml:space="preserve">1/ Concernant le mois de JANVIER 2016, la DD d'EL HARRACH a enregistré une moyenne de saisie de 13 jours soit 50% des journées ouverables seulement, l'abscence de saisie peut être dû à divers problèmes tel que: problème de connexion, abscence des concernés,,,etc
</t>
  </si>
  <si>
    <t xml:space="preserve">2/ concernant la validation; les Directeurs d'agences ont enregistré une moyenne de 12 jours; c'est-à-dire que 92% de toute les journées saisies ont été validés par les directeurs d'agences.
Il reste à vérifier si ces rapports sont classés et signés, cette vérification fera l'objet d'une éventuelle mission de contrôle. 
</t>
  </si>
  <si>
    <t>3/ L'ensemble des agences de la  DD d'EL HARRACH ont commis 97 erreurs de saisie répartis comme indiqué sur le graphique ci-dessus; il est à mentionner que l'agence de DAR EL BEIDA a enregistré le plus grands nombres d'erreurs de saisies durant le mois de JANVIER 2016 avec 47 erreurs.
Il se pourrait que les erreurs de saisie soient liées essentiellement aux soldes de début de journée et aux encaissements, les erreurs dans la saisie des encaissements remonteraient à la mauvaise interprétation des champs de saisie dans l'application, puisque on mentionne le global des encaissements (qui apparait dans l'EJMQ) au lieu de saisir les encaissements effectués au niveau de la caisse (règlement de quittances).
* toute sorte d'erreurs de frappe restent probales</t>
  </si>
  <si>
    <t xml:space="preserve">1/ Concernant le mois de Février 2016, la DD d'EL HARRACH a enregistré une moyenne de saisie de 16 jours soit 64% des journées ouverables seulement, l'abscence de saisie peut être dû à divers problèmes tel que: problème de connexion, abscence des concernés,,,etc
</t>
  </si>
  <si>
    <t>3/ L'ensemble des agences de la DD d'EL HARRACH ont commis 146 erreurs de saisie répartis comme indiqué sur le graphique ci-dessus; il est à mentionner que l'agence de DAR EL BEIDA a enregistré le plus grands nombres d'erreurs de saisies durant le mois de FEVRIER 2016 avec 48 erreurs.
Il se pourrait que les erreurs de saisie soient liées essentiellement aux soldes de début de journée et aux encaissements, les erreurs dans la saisie des encaissements remonteraient à la mauvaise interprétation des champs de saisie dans l'application, puisque on mentionne le global des encaissements (qui apparait dans l'EJMQ) au lieu de saisir les encaissements effectués au niveau de la caisse (règlement de quittances).
* toute sorte d'erreurs de frappe restent probales.</t>
  </si>
  <si>
    <t>3/ L'ensemble des agences de la  DD d'EL HARRACH ont commis 145 erreurs de saisie répartis comme indiqué sur le graphique ci-dessus; il est à mentionner que l'agence de DAR EL BEIDA a enregistré le plus grands nombres d'erreurs de saisies durant le mois de MARS 2016 avec 50 erreurs.
Il se pourrait que les erreurs de saisie soient liées essentiellement aux soldes de début de journée et aux encaissements, les erreurs dans la saisie des encaissements remonteraient à la mauvaise interprétation des champs de saisie dans l'application, puisque on mentionne le global des encaissements (qui apparait dans l'EJMQ) au lieu de saisir les encaissements effectués au niveau de la caisse (règlement de quittances).
* toute sorte d'erreurs de frappe restent probales.</t>
  </si>
  <si>
    <t>1/ Concernant le mois de MARS 2016, la DD d'EL HARRACH a enregistré une moyenne de saisie de 16 jours soit 61% des journées ouverables seulement, l'abscence de saisie peut être dû à divers problèmes tel que: problème de connexion, abscence des concernés,,,etc
l'agence commerciale de EL BIAR a enregistré le moins de saisies (9 seulement) durant tout le mois de JUIN.</t>
  </si>
  <si>
    <t xml:space="preserve">2/ concernant la validation; les Directeurs d'agences ont enregistré une moyenne de 13 jours; c'est-à-dire que 81% de toute les journées saisies ont été validés par les directeurs d'agences.
Il reste à vérifier si ces rapports sont classés et signés, cette vérification fera l'objet d'une éventuelle mission de contrôle. 
</t>
  </si>
  <si>
    <t>NBR DE JOURNEES SAISIES</t>
  </si>
  <si>
    <t>NBR DE JOURNEES VALIDEES</t>
  </si>
  <si>
    <t>ÉMISSION
MANUELLE</t>
  </si>
  <si>
    <t>ERREURS DE SAISIE PAR AGENCE</t>
  </si>
  <si>
    <t>RECAP 1er TRIMESTRE 2016</t>
  </si>
  <si>
    <t>* Il s'agit de la Moyenne du nombre de journées saisies et du nombre de journées validées.</t>
  </si>
  <si>
    <t>13*</t>
  </si>
  <si>
    <t>12*</t>
  </si>
  <si>
    <t>16*</t>
  </si>
  <si>
    <t>14*</t>
  </si>
  <si>
    <t>44*</t>
  </si>
  <si>
    <t>39*</t>
  </si>
  <si>
    <t>nombre de saisies</t>
  </si>
  <si>
    <t>cumul saisie</t>
  </si>
  <si>
    <t>2 483 230,00</t>
  </si>
  <si>
    <t>383 818,00</t>
  </si>
  <si>
    <t>1 872 000,00</t>
  </si>
  <si>
    <t>1 739 180,00</t>
  </si>
  <si>
    <t>974 659,00</t>
  </si>
  <si>
    <t>2 687 160,00</t>
  </si>
  <si>
    <t>430 181,00</t>
  </si>
  <si>
    <t>1 693 950,00</t>
  </si>
  <si>
    <t>1 228 990,00</t>
  </si>
  <si>
    <t>744 658,00</t>
  </si>
  <si>
    <t>1 850 050,00</t>
  </si>
  <si>
    <t>425 553,00</t>
  </si>
  <si>
    <t>2 201 970,00</t>
  </si>
  <si>
    <t>125 675,00</t>
  </si>
  <si>
    <t>1 379 600,00</t>
  </si>
  <si>
    <t>211 315,00</t>
  </si>
  <si>
    <t>2 359 670,00</t>
  </si>
  <si>
    <t>96 162,00</t>
  </si>
  <si>
    <t>1 406 700,00</t>
  </si>
  <si>
    <t>127 779,00</t>
  </si>
  <si>
    <t>1 416 430,00</t>
  </si>
  <si>
    <t>1 690 070,00</t>
  </si>
  <si>
    <t>433 001,00</t>
  </si>
  <si>
    <t>1 331 110,00</t>
  </si>
  <si>
    <t>16 286,80</t>
  </si>
  <si>
    <t>1 047 860,00</t>
  </si>
  <si>
    <t>499 076,00</t>
  </si>
  <si>
    <t>1 394 870,00</t>
  </si>
  <si>
    <t>120 990,00</t>
  </si>
  <si>
    <t>840 449,00</t>
  </si>
  <si>
    <t>202 403,00</t>
  </si>
  <si>
    <t>1 376 980,00</t>
  </si>
  <si>
    <t>607 353,00</t>
  </si>
  <si>
    <t>1 002 350,00</t>
  </si>
  <si>
    <t>54 527,20</t>
  </si>
  <si>
    <t>760 535,00</t>
  </si>
  <si>
    <t>316 005,00</t>
  </si>
  <si>
    <t>2 273 870,00</t>
  </si>
  <si>
    <t>372 410,00</t>
  </si>
  <si>
    <t>1 222 500,00</t>
  </si>
  <si>
    <t>225 408,00</t>
  </si>
  <si>
    <t>786 059,00</t>
  </si>
  <si>
    <t>267 316,00</t>
  </si>
  <si>
    <t>726 788,00</t>
  </si>
  <si>
    <t>211 038,00</t>
  </si>
  <si>
    <t>1 157 370,00</t>
  </si>
  <si>
    <t>29 058,40</t>
  </si>
  <si>
    <t>125 788,00</t>
  </si>
  <si>
    <t>631 547,00</t>
  </si>
  <si>
    <t>1 079 390,00</t>
  </si>
  <si>
    <t>1 194 490,00</t>
  </si>
  <si>
    <t>985 556,00</t>
  </si>
  <si>
    <t>1 546 060,00</t>
  </si>
  <si>
    <t>786 851,00</t>
  </si>
  <si>
    <t>1 429 380,00</t>
  </si>
  <si>
    <t>110 434,00</t>
  </si>
  <si>
    <t>1 227 490,00</t>
  </si>
  <si>
    <t>639 313,00</t>
  </si>
  <si>
    <t>931 692,00</t>
  </si>
  <si>
    <t>226 144,00</t>
  </si>
  <si>
    <t>2 278 720,00</t>
  </si>
  <si>
    <t>72 385,90</t>
  </si>
  <si>
    <t>1 043 870,00</t>
  </si>
  <si>
    <t>1 108 590,00</t>
  </si>
  <si>
    <t>314 849,00</t>
  </si>
  <si>
    <t>1 658 440,00</t>
  </si>
  <si>
    <t>516 457,00</t>
  </si>
  <si>
    <t>1 414 770,00</t>
  </si>
  <si>
    <t>30 040,30</t>
  </si>
  <si>
    <t>1 030 870,00</t>
  </si>
  <si>
    <t>552 335,00</t>
  </si>
  <si>
    <t>1 142 500,00</t>
  </si>
  <si>
    <t>130 863,00</t>
  </si>
  <si>
    <t>1 751 120,00</t>
  </si>
  <si>
    <t>101 944,00</t>
  </si>
  <si>
    <t>1 207 930,00</t>
  </si>
  <si>
    <t>185 313,00</t>
  </si>
  <si>
    <t>1 539 150,00</t>
  </si>
  <si>
    <t>654 931,00</t>
  </si>
  <si>
    <t>895 591,00</t>
  </si>
  <si>
    <t>47 714,00</t>
  </si>
  <si>
    <t>951 196,00</t>
  </si>
  <si>
    <t>454 848,00</t>
  </si>
  <si>
    <t>713 432,00</t>
  </si>
  <si>
    <t>123 724,00</t>
  </si>
  <si>
    <t>2 067 340,00</t>
  </si>
  <si>
    <t>77 614,00</t>
  </si>
  <si>
    <t>1 087 960,00</t>
  </si>
  <si>
    <t>328 390,00</t>
  </si>
  <si>
    <t>504 260,00</t>
  </si>
  <si>
    <t>235 394,00</t>
  </si>
  <si>
    <t>1 265 910,00</t>
  </si>
  <si>
    <t>615 479,00</t>
  </si>
  <si>
    <t>782 986,00</t>
  </si>
  <si>
    <t>28 719,90</t>
  </si>
  <si>
    <t>1 316 970,00</t>
  </si>
  <si>
    <t>462 815,00</t>
  </si>
  <si>
    <t>748 581,00</t>
  </si>
  <si>
    <t>319 050,00</t>
  </si>
  <si>
    <t>1 885 440,00</t>
  </si>
  <si>
    <t>90 206,10</t>
  </si>
  <si>
    <t>782 455,00</t>
  </si>
  <si>
    <t>147 908,00</t>
  </si>
  <si>
    <t>1 157 550,00</t>
  </si>
  <si>
    <t>81 116,40</t>
  </si>
  <si>
    <t>1 449 430,00</t>
  </si>
  <si>
    <t>487 399,00</t>
  </si>
  <si>
    <t>701 549,00</t>
  </si>
  <si>
    <t>26 065,50</t>
  </si>
  <si>
    <t>985 687,00</t>
  </si>
  <si>
    <t>630 716,00</t>
  </si>
  <si>
    <t>1 465 600,00</t>
  </si>
  <si>
    <t>148 424,00</t>
  </si>
  <si>
    <t>1 469 850,00</t>
  </si>
  <si>
    <t>142 116,00</t>
  </si>
  <si>
    <t>210 522,00</t>
  </si>
  <si>
    <t>1 581 550,00</t>
  </si>
  <si>
    <t>836 154,00</t>
  </si>
  <si>
    <t>1 117 950,00</t>
  </si>
  <si>
    <t>24 507,00</t>
  </si>
  <si>
    <t>1 271 610,00</t>
  </si>
  <si>
    <t>687 345,00</t>
  </si>
  <si>
    <t>1 754 580,00</t>
  </si>
  <si>
    <t>529 694,00</t>
  </si>
  <si>
    <t>2 526 100,00</t>
  </si>
  <si>
    <t>135 040,00</t>
  </si>
  <si>
    <t>933 713,00</t>
  </si>
  <si>
    <t>279 059,00</t>
  </si>
  <si>
    <t>2 741 600,00</t>
  </si>
  <si>
    <t>174 115,00</t>
  </si>
  <si>
    <t>1 723 550,00</t>
  </si>
  <si>
    <t>679 392,00</t>
  </si>
  <si>
    <t>746 116,00</t>
  </si>
  <si>
    <t>77 368,40</t>
  </si>
  <si>
    <t>1 120 950,00</t>
  </si>
  <si>
    <t>386 448,00</t>
  </si>
  <si>
    <t>1 893 050,00</t>
  </si>
  <si>
    <t>455 744,00</t>
  </si>
  <si>
    <t>1 553 180,00</t>
  </si>
  <si>
    <t>354 786,00</t>
  </si>
  <si>
    <t>2 253 950,00</t>
  </si>
  <si>
    <t>199 268,00</t>
  </si>
  <si>
    <t>1 802 160,00</t>
  </si>
  <si>
    <t>120 506,00</t>
  </si>
  <si>
    <t>750 057,00</t>
  </si>
  <si>
    <t>1 408 070,00</t>
  </si>
  <si>
    <t>1 110 010,00</t>
  </si>
  <si>
    <t>1 904 790,00</t>
  </si>
  <si>
    <t>92 455,10</t>
  </si>
  <si>
    <t>1 458 200,00</t>
  </si>
  <si>
    <t>1 296 030,00</t>
  </si>
  <si>
    <t>858 782,00</t>
  </si>
  <si>
    <t>43 477,00</t>
  </si>
  <si>
    <t>1 533 510,00</t>
  </si>
  <si>
    <t>5 817 580,00</t>
  </si>
  <si>
    <t>1 144 040,00</t>
  </si>
  <si>
    <t>526 622,00</t>
  </si>
  <si>
    <t>1 803 150,00</t>
  </si>
  <si>
    <t>232 278,00</t>
  </si>
  <si>
    <t>1 373 830,00</t>
  </si>
  <si>
    <t>430 773,00</t>
  </si>
  <si>
    <t>2 094 470,00</t>
  </si>
  <si>
    <t>463 141,00</t>
  </si>
  <si>
    <t>1 076 920,00</t>
  </si>
  <si>
    <t>7 461,26</t>
  </si>
  <si>
    <t>1 365 090,00</t>
  </si>
  <si>
    <t>1 276 880,00</t>
  </si>
  <si>
    <t>170 353,00</t>
  </si>
  <si>
    <t>1 344 040,00</t>
  </si>
  <si>
    <t>1 931 880,00</t>
  </si>
  <si>
    <t>771 474,00</t>
  </si>
  <si>
    <t>1 768 210,00</t>
  </si>
  <si>
    <t>124 513,00</t>
  </si>
  <si>
    <t>2 245 760,00</t>
  </si>
  <si>
    <t>873 039,00</t>
  </si>
  <si>
    <t>2 006 920,00</t>
  </si>
  <si>
    <t>469 018,00</t>
  </si>
  <si>
    <t>2 323 010,00</t>
  </si>
  <si>
    <t>236 290,00</t>
  </si>
  <si>
    <t>2 725 720,00</t>
  </si>
  <si>
    <t>380 998,00</t>
  </si>
  <si>
    <t>1 867 360,00</t>
  </si>
  <si>
    <t>431 828,00</t>
  </si>
  <si>
    <t>1 253 880,00</t>
  </si>
  <si>
    <t>45 568,50</t>
  </si>
  <si>
    <t>1 828 680,00</t>
  </si>
  <si>
    <t>912 084,00</t>
  </si>
  <si>
    <t>1 674 040,00</t>
  </si>
  <si>
    <t>315 722,00</t>
  </si>
  <si>
    <t>2 208 060,00</t>
  </si>
  <si>
    <t>166 307,00</t>
  </si>
  <si>
    <t>2 390 440,00</t>
  </si>
  <si>
    <t>421 918,00</t>
  </si>
  <si>
    <t>3 556 800,00</t>
  </si>
  <si>
    <t>315 480,00</t>
  </si>
  <si>
    <t>1 687 220,00</t>
  </si>
  <si>
    <t>427 990,00</t>
  </si>
  <si>
    <t>1 239 360,00</t>
  </si>
  <si>
    <t>58 359,90</t>
  </si>
  <si>
    <t>1 726 040,00</t>
  </si>
  <si>
    <t>648 681,00</t>
  </si>
  <si>
    <t>1 549 910,00</t>
  </si>
  <si>
    <t>221 782,00</t>
  </si>
  <si>
    <t>1 872 590,00</t>
  </si>
  <si>
    <t>320 350,00</t>
  </si>
  <si>
    <t>2 161 400,00</t>
  </si>
  <si>
    <t>319 573,00</t>
  </si>
  <si>
    <t>1 503 630,00</t>
  </si>
  <si>
    <t>346 470,00</t>
  </si>
  <si>
    <t>1 023 290,00</t>
  </si>
  <si>
    <t>13 718,20</t>
  </si>
  <si>
    <t>1 801 620,00</t>
  </si>
  <si>
    <t>544 561,00</t>
  </si>
  <si>
    <t>1 434 500,00</t>
  </si>
  <si>
    <t>267 238,00</t>
  </si>
  <si>
    <t>1 874 750,00</t>
  </si>
  <si>
    <t>283 927,00</t>
  </si>
  <si>
    <t>2 374 220,00</t>
  </si>
  <si>
    <t>325 054,00</t>
  </si>
  <si>
    <t>2 158 000,00</t>
  </si>
  <si>
    <t>284 181,00</t>
  </si>
  <si>
    <t>2 026 090,00</t>
  </si>
  <si>
    <t>323 219,00</t>
  </si>
  <si>
    <t>1 287 720,00</t>
  </si>
  <si>
    <t>37 500,10</t>
  </si>
  <si>
    <t>1 357 870,00</t>
  </si>
  <si>
    <t>303 465,00</t>
  </si>
  <si>
    <t>1 926 620,00</t>
  </si>
  <si>
    <t>235 580,00</t>
  </si>
  <si>
    <t>34 065 100,00</t>
  </si>
  <si>
    <t>15 051 700,00</t>
  </si>
  <si>
    <t>2 370 720,00</t>
  </si>
  <si>
    <t>192 406,00</t>
  </si>
  <si>
    <t>2 941 280,00</t>
  </si>
  <si>
    <t>560 458,00</t>
  </si>
  <si>
    <t>2 619 510,00</t>
  </si>
  <si>
    <t>577 280,00</t>
  </si>
  <si>
    <t>1 506 890,00</t>
  </si>
  <si>
    <t>436 811,00</t>
  </si>
  <si>
    <t>3 333 300,00</t>
  </si>
  <si>
    <t>369 722,00</t>
  </si>
  <si>
    <t>2 657 340,00</t>
  </si>
  <si>
    <t>606 873,00</t>
  </si>
  <si>
    <t>2 694 060,00</t>
  </si>
  <si>
    <t>448 217,00</t>
  </si>
  <si>
    <t>2 737 360,00</t>
  </si>
  <si>
    <t>549 814,00</t>
  </si>
  <si>
    <t>1 551 660,00</t>
  </si>
  <si>
    <t>284 630,00</t>
  </si>
  <si>
    <t>2 677 760,00</t>
  </si>
  <si>
    <t>339 967,00</t>
  </si>
  <si>
    <t>2 402 950,00</t>
  </si>
  <si>
    <t>453 887,00</t>
  </si>
  <si>
    <t>2 519 450,00</t>
  </si>
  <si>
    <t>321 870,00</t>
  </si>
  <si>
    <t>1 535 250,00</t>
  </si>
  <si>
    <t>86 265,10</t>
  </si>
  <si>
    <t>22 645 800,00</t>
  </si>
  <si>
    <t>541 983,00</t>
  </si>
  <si>
    <t>1 549 380,00</t>
  </si>
  <si>
    <t>2 330 170,00</t>
  </si>
  <si>
    <t>300 255,00</t>
  </si>
  <si>
    <t>2 294 450,00</t>
  </si>
  <si>
    <t>195 958,00</t>
  </si>
  <si>
    <t>1 743 060,00</t>
  </si>
  <si>
    <t>432 443,00</t>
  </si>
  <si>
    <t>2 249 700,00</t>
  </si>
  <si>
    <t>191 879,00</t>
  </si>
  <si>
    <t>1 764 870,00</t>
  </si>
  <si>
    <t>403 305,00</t>
  </si>
  <si>
    <t>1 136 590,00</t>
  </si>
  <si>
    <t>348 105,00</t>
  </si>
  <si>
    <t>1 757 420,00</t>
  </si>
  <si>
    <t>130 898,00</t>
  </si>
  <si>
    <t>2 348 170,00</t>
  </si>
  <si>
    <t>10 862,60</t>
  </si>
  <si>
    <t>2 557 890,00</t>
  </si>
  <si>
    <t>664 373,00</t>
  </si>
  <si>
    <t>3 359 910,00</t>
  </si>
  <si>
    <t>122 299,00</t>
  </si>
  <si>
    <t>2 253 010,00</t>
  </si>
  <si>
    <t>920 850,00</t>
  </si>
  <si>
    <t>3 340 820,00</t>
  </si>
  <si>
    <t>384 720,00</t>
  </si>
  <si>
    <t>2 327 700,00</t>
  </si>
  <si>
    <t>509 248,00</t>
  </si>
  <si>
    <t>2 406 150,00</t>
  </si>
  <si>
    <t>570 134,00</t>
  </si>
  <si>
    <t>2 380 180,00</t>
  </si>
  <si>
    <t>33 465,50</t>
  </si>
  <si>
    <t>3 672 370,00</t>
  </si>
  <si>
    <t>223 645,00</t>
  </si>
  <si>
    <t>1 804 100,00</t>
  </si>
  <si>
    <t>784 014,00</t>
  </si>
  <si>
    <t>2 094 110,00</t>
  </si>
  <si>
    <t>91 567,60</t>
  </si>
  <si>
    <t>2 910 080,00</t>
  </si>
  <si>
    <t>150 066,00</t>
  </si>
  <si>
    <t>2 034 240,00</t>
  </si>
  <si>
    <t>124 072,00</t>
  </si>
  <si>
    <t>2 045 240,00</t>
  </si>
  <si>
    <t>582 694,00</t>
  </si>
  <si>
    <t>2 011 150,00</t>
  </si>
  <si>
    <t>33 434,50</t>
  </si>
  <si>
    <t>1 745 890,00</t>
  </si>
  <si>
    <t>312 051,00</t>
  </si>
  <si>
    <t>2 087 710,00</t>
  </si>
  <si>
    <t>229 617,00</t>
  </si>
  <si>
    <t>2 382 920,00</t>
  </si>
  <si>
    <t>49 472,80</t>
  </si>
  <si>
    <t>1 632 210,00</t>
  </si>
  <si>
    <t>605 791,00</t>
  </si>
  <si>
    <t>1 208 530,00</t>
  </si>
  <si>
    <t>22 337,70</t>
  </si>
  <si>
    <t>1 431 340,00</t>
  </si>
  <si>
    <t>288 652,00</t>
  </si>
  <si>
    <t>1 952 190,00</t>
  </si>
  <si>
    <t>259 025,00</t>
  </si>
  <si>
    <t>1 659 790,00</t>
  </si>
  <si>
    <t>81 392,00</t>
  </si>
  <si>
    <t>2 185 860,00</t>
  </si>
  <si>
    <t>1 224 190,00</t>
  </si>
  <si>
    <t>3 330 500,00</t>
  </si>
  <si>
    <t>54 652,50</t>
  </si>
  <si>
    <t>3 300 870,00</t>
  </si>
  <si>
    <t>297 036,00</t>
  </si>
  <si>
    <t>2 557 640,00</t>
  </si>
  <si>
    <t>240 139,00</t>
  </si>
  <si>
    <t>1 530 900,00</t>
  </si>
  <si>
    <t>908 594,00</t>
  </si>
  <si>
    <t>1,00</t>
  </si>
  <si>
    <t>64 976,00</t>
  </si>
  <si>
    <t>3 087 010,00</t>
  </si>
  <si>
    <t>192 833,00</t>
  </si>
  <si>
    <t>2 052 130,00</t>
  </si>
  <si>
    <t>250 528,00</t>
  </si>
  <si>
    <t>3 694 070,00</t>
  </si>
  <si>
    <t>588 932,00</t>
  </si>
  <si>
    <t>1 503 980,00</t>
  </si>
  <si>
    <t>119 514,00</t>
  </si>
  <si>
    <t>1 363 050,00</t>
  </si>
  <si>
    <t>618 046,00</t>
  </si>
  <si>
    <t>952 753,00</t>
  </si>
  <si>
    <t>2 170 660,00</t>
  </si>
  <si>
    <t>238 231,00</t>
  </si>
  <si>
    <t>1 570 550,00</t>
  </si>
  <si>
    <t>171 581,00</t>
  </si>
  <si>
    <t>4 009 310,00</t>
  </si>
  <si>
    <t>234 777,00</t>
  </si>
  <si>
    <t>1 622 630,00</t>
  </si>
  <si>
    <t>1 527 410,00</t>
  </si>
  <si>
    <t>671 640,00</t>
  </si>
  <si>
    <t>2,00</t>
  </si>
  <si>
    <t>48 171,80</t>
  </si>
  <si>
    <t>1 347 220,00</t>
  </si>
  <si>
    <t>208 362,00</t>
  </si>
  <si>
    <t>1 076 180,00</t>
  </si>
  <si>
    <t>245 438,00</t>
  </si>
  <si>
    <t>2 744 630,00</t>
  </si>
  <si>
    <t>273 252,00</t>
  </si>
  <si>
    <t>1 951 260,00</t>
  </si>
  <si>
    <t>431 284,00</t>
  </si>
  <si>
    <t>1 109 760,00</t>
  </si>
  <si>
    <t>1 094 790,00</t>
  </si>
  <si>
    <t>1 038,70</t>
  </si>
  <si>
    <t>1 079 480,00</t>
  </si>
  <si>
    <t>198 627,00</t>
  </si>
  <si>
    <t>2 719 750,00</t>
  </si>
  <si>
    <t>361 932,00</t>
  </si>
  <si>
    <t>1 673 080,00</t>
  </si>
  <si>
    <t>1 029 850,00</t>
  </si>
  <si>
    <t>107,00</t>
  </si>
  <si>
    <t>1 906 540,00</t>
  </si>
  <si>
    <t>269 639,00</t>
  </si>
  <si>
    <t>1 038 770,00</t>
  </si>
  <si>
    <t>418 289,00</t>
  </si>
  <si>
    <t>4 020 720,00</t>
  </si>
  <si>
    <t>321 178,00</t>
  </si>
  <si>
    <t>1 770 530,00</t>
  </si>
  <si>
    <t>180 142,00</t>
  </si>
  <si>
    <t>2 824 960,00</t>
  </si>
  <si>
    <t>297 745,00</t>
  </si>
  <si>
    <t>2 230 870,00</t>
  </si>
  <si>
    <t>38 160,90</t>
  </si>
  <si>
    <t>1 984 710,00</t>
  </si>
  <si>
    <t>215 942,00</t>
  </si>
  <si>
    <t>4 090 290,00</t>
  </si>
  <si>
    <t>190 381,00</t>
  </si>
  <si>
    <t>1 442 790,00</t>
  </si>
  <si>
    <t>114 567,00</t>
  </si>
  <si>
    <t>3 345 720,00</t>
  </si>
  <si>
    <t>118 459,00</t>
  </si>
  <si>
    <t>1 768 900,00</t>
  </si>
  <si>
    <t>595 322,00</t>
  </si>
  <si>
    <t>2 176 970,00</t>
  </si>
  <si>
    <t>84 905,70</t>
  </si>
  <si>
    <t>2 666 290,00</t>
  </si>
  <si>
    <t>359 571,00</t>
  </si>
  <si>
    <t>3 123 810,00</t>
  </si>
  <si>
    <t>628 551,00</t>
  </si>
  <si>
    <t>1 880 740,00</t>
  </si>
  <si>
    <t>240 745,00</t>
  </si>
  <si>
    <t>2 024 170,00</t>
  </si>
  <si>
    <t>119 035,00</t>
  </si>
  <si>
    <t>1 843 910,00</t>
  </si>
  <si>
    <t>535 800,00</t>
  </si>
  <si>
    <t>1 861 110,00</t>
  </si>
  <si>
    <t>93 978,90</t>
  </si>
  <si>
    <t>1 564 080,00</t>
  </si>
  <si>
    <t>237 388,00</t>
  </si>
  <si>
    <t>3 203 600,00</t>
  </si>
  <si>
    <t>328 868,00</t>
  </si>
  <si>
    <t>156 492,00</t>
  </si>
  <si>
    <t>183 705,00</t>
  </si>
  <si>
    <t>2 538 630,00</t>
  </si>
  <si>
    <t>874 999,00</t>
  </si>
  <si>
    <t>1 625 510,00</t>
  </si>
  <si>
    <t>130 826,00</t>
  </si>
  <si>
    <t>1 447 970,00</t>
  </si>
  <si>
    <t>275 351,00</t>
  </si>
  <si>
    <t>2 951 660,00</t>
  </si>
  <si>
    <t>124 237,00</t>
  </si>
  <si>
    <t>2 095 150,00</t>
  </si>
  <si>
    <t>1 388 030,00</t>
  </si>
  <si>
    <t>1 702 900,00</t>
  </si>
  <si>
    <t>1 028 600,00</t>
  </si>
  <si>
    <t>2 460 980,00</t>
  </si>
  <si>
    <t>102 986,00</t>
  </si>
  <si>
    <t>1 886 010,00</t>
  </si>
  <si>
    <t>434 960,00</t>
  </si>
  <si>
    <t>1 853 000,00</t>
  </si>
  <si>
    <t>1 350 150,00</t>
  </si>
  <si>
    <t>5 018 300,00</t>
  </si>
  <si>
    <t>537 613,00</t>
  </si>
  <si>
    <t>2 303 940,00</t>
  </si>
  <si>
    <t>799 450,00</t>
  </si>
  <si>
    <t>1 695 450,00</t>
  </si>
  <si>
    <t>547 552,00</t>
  </si>
  <si>
    <t>2 458 330,00</t>
  </si>
  <si>
    <t>51 328,20</t>
  </si>
  <si>
    <t>2 624 770,00</t>
  </si>
  <si>
    <t>309 738,00</t>
  </si>
  <si>
    <t>4 194 140,00</t>
  </si>
  <si>
    <t>313 866,00</t>
  </si>
  <si>
    <t>203 185,00</t>
  </si>
  <si>
    <t>569 980,00</t>
  </si>
  <si>
    <t>803 187,00</t>
  </si>
  <si>
    <t>227 804,00</t>
  </si>
  <si>
    <t>1 710 060,00</t>
  </si>
  <si>
    <t>600 507,00</t>
  </si>
  <si>
    <t>1 501 750,00</t>
  </si>
  <si>
    <t>72 037,50</t>
  </si>
  <si>
    <t>2 223 810,00</t>
  </si>
  <si>
    <t>462 899,00</t>
  </si>
  <si>
    <t>3 206 480,00</t>
  </si>
  <si>
    <t>319 687,00</t>
  </si>
  <si>
    <t>5 240 780,00</t>
  </si>
  <si>
    <t>1 179 870,00</t>
  </si>
  <si>
    <t>994 797,00</t>
  </si>
  <si>
    <t>281 391,00</t>
  </si>
  <si>
    <t>2 064 440,00</t>
  </si>
  <si>
    <t>542 981,00</t>
  </si>
  <si>
    <t>1 484 330,00</t>
  </si>
  <si>
    <t>51 521,10</t>
  </si>
  <si>
    <t>1 971 960,00</t>
  </si>
  <si>
    <t>646 871,00</t>
  </si>
  <si>
    <t>5 067 650,00</t>
  </si>
  <si>
    <t>193 802,00</t>
  </si>
  <si>
    <t>2 373 200,00</t>
  </si>
  <si>
    <t>325 298,00</t>
  </si>
  <si>
    <t>1 028 520,00</t>
  </si>
  <si>
    <t>123 615,00</t>
  </si>
  <si>
    <t>1 752 810,00</t>
  </si>
  <si>
    <t>643 172,00</t>
  </si>
  <si>
    <t>1 316 820,00</t>
  </si>
  <si>
    <t>73 128,00</t>
  </si>
  <si>
    <t>3 614 700,00</t>
  </si>
  <si>
    <t>142 105,00</t>
  </si>
  <si>
    <t>2 284 910,00</t>
  </si>
  <si>
    <t>345 656,00</t>
  </si>
  <si>
    <t>1 138 470,00</t>
  </si>
  <si>
    <t>2 728 710,00</t>
  </si>
  <si>
    <t>807 682,00</t>
  </si>
  <si>
    <t>4 072 610,00</t>
  </si>
  <si>
    <t>133 260,00</t>
  </si>
  <si>
    <t>3 211 690,00</t>
  </si>
  <si>
    <t>932 036,00</t>
  </si>
  <si>
    <t>4 662 490,00</t>
  </si>
  <si>
    <t>1 446 110,00</t>
  </si>
  <si>
    <t>4 831 980,00</t>
  </si>
  <si>
    <t>306 619,00</t>
  </si>
  <si>
    <t>3 939 440,00</t>
  </si>
  <si>
    <t>1 017 980,00</t>
  </si>
  <si>
    <t>1 689 260,00</t>
  </si>
  <si>
    <t>439 847,00</t>
  </si>
  <si>
    <t>1 905 720,00</t>
  </si>
  <si>
    <t>567 620,00</t>
  </si>
  <si>
    <t>1 794 080,00</t>
  </si>
  <si>
    <t>117 524,00</t>
  </si>
  <si>
    <t>2 383 040,00</t>
  </si>
  <si>
    <t>598 927,00</t>
  </si>
  <si>
    <t>2 984 580,00</t>
  </si>
  <si>
    <t>1 316 960,00</t>
  </si>
  <si>
    <t>3 325 580,00</t>
  </si>
  <si>
    <t>194 157,00</t>
  </si>
  <si>
    <t>721 400,00</t>
  </si>
  <si>
    <t>524 161,00</t>
  </si>
  <si>
    <t>214 697,00</t>
  </si>
  <si>
    <t>1 722 400,00</t>
  </si>
  <si>
    <t>381 573,00</t>
  </si>
  <si>
    <t>1 548 150,00</t>
  </si>
  <si>
    <t>64 283,50</t>
  </si>
  <si>
    <t>2 117 280,00</t>
  </si>
  <si>
    <t>634 009,00</t>
  </si>
  <si>
    <t>2 976 640,00</t>
  </si>
  <si>
    <t>223 319,00</t>
  </si>
  <si>
    <t>1 916 310,00</t>
  </si>
  <si>
    <t>338 383,00</t>
  </si>
  <si>
    <t>1 547 620,00</t>
  </si>
  <si>
    <t>536 641,00</t>
  </si>
  <si>
    <t>919 683,00</t>
  </si>
  <si>
    <t>59 632,90</t>
  </si>
  <si>
    <t>1 974 540,00</t>
  </si>
  <si>
    <t>801 589,00</t>
  </si>
  <si>
    <t>2 389 220,00</t>
  </si>
  <si>
    <t>328 156,00</t>
  </si>
  <si>
    <t>2 965 540,00</t>
  </si>
  <si>
    <t>88 736,40</t>
  </si>
  <si>
    <t>1 951 290,00</t>
  </si>
  <si>
    <t>313 292,00</t>
  </si>
  <si>
    <t>1 675 360,00</t>
  </si>
  <si>
    <t>213 487,00</t>
  </si>
  <si>
    <t>2 014 790,00</t>
  </si>
  <si>
    <t>388 149,00</t>
  </si>
  <si>
    <t>1 136 830,00</t>
  </si>
  <si>
    <t>91 051,50</t>
  </si>
  <si>
    <t>1 827 770,00</t>
  </si>
  <si>
    <t>678 236,00</t>
  </si>
  <si>
    <t>2 011 020,00</t>
  </si>
  <si>
    <t>522 817,00</t>
  </si>
  <si>
    <t>2 345 920,00</t>
  </si>
  <si>
    <t>136 997,00</t>
  </si>
  <si>
    <t>451 331,00</t>
  </si>
  <si>
    <t>1 442 380,00</t>
  </si>
  <si>
    <t>253 240,00</t>
  </si>
  <si>
    <t>1 410 410,00</t>
  </si>
  <si>
    <t>154 398,00</t>
  </si>
  <si>
    <t>2 390 640,00</t>
  </si>
  <si>
    <t>1 452 370,00</t>
  </si>
  <si>
    <t>2 815 950,00</t>
  </si>
  <si>
    <t>1 203 250,00</t>
  </si>
  <si>
    <t>3 162 600,00</t>
  </si>
  <si>
    <t>195 455,00</t>
  </si>
  <si>
    <t>1 872 290,00</t>
  </si>
  <si>
    <t>228 449,00</t>
  </si>
  <si>
    <t>2 175 180,00</t>
  </si>
  <si>
    <t>476 811,00</t>
  </si>
  <si>
    <t>1 542 740,00</t>
  </si>
  <si>
    <t>522 643,00</t>
  </si>
  <si>
    <t>869 073,00</t>
  </si>
  <si>
    <t>33 176,70</t>
  </si>
  <si>
    <t>1 795 860,00</t>
  </si>
  <si>
    <t>1 091 990,00</t>
  </si>
  <si>
    <t>2 420 820,00</t>
  </si>
  <si>
    <t>390 846,00</t>
  </si>
  <si>
    <t>2 271 370,00</t>
  </si>
  <si>
    <t>298 384,00</t>
  </si>
  <si>
    <t>1 806 080,00</t>
  </si>
  <si>
    <t>345 031,00</t>
  </si>
  <si>
    <t>1 493 590,00</t>
  </si>
  <si>
    <t>214 289,00</t>
  </si>
  <si>
    <t>1 631 040,00</t>
  </si>
  <si>
    <t>219 474,00</t>
  </si>
  <si>
    <t>1 043 570,00</t>
  </si>
  <si>
    <t>30 607,00</t>
  </si>
  <si>
    <t>1 525 910,00</t>
  </si>
  <si>
    <t>653 727,00</t>
  </si>
  <si>
    <t>2 066 450,00</t>
  </si>
  <si>
    <t>254 953,00</t>
  </si>
  <si>
    <t>2 119 100,00</t>
  </si>
  <si>
    <t>129 174,00</t>
  </si>
  <si>
    <t>1 537 400,00</t>
  </si>
  <si>
    <t>16 235,70</t>
  </si>
  <si>
    <t>1 994 920,00</t>
  </si>
  <si>
    <t>274 952,00</t>
  </si>
  <si>
    <t>1 438 940,00</t>
  </si>
  <si>
    <t>324 238,00</t>
  </si>
  <si>
    <t>1 368 800,00</t>
  </si>
  <si>
    <t>312 603,00</t>
  </si>
  <si>
    <t>2 173 040,00</t>
  </si>
  <si>
    <t>106 245,00</t>
  </si>
  <si>
    <t>2 350 760,00</t>
  </si>
  <si>
    <t>162 341,00</t>
  </si>
  <si>
    <t>2 017 020,00</t>
  </si>
  <si>
    <t>254 840,00</t>
  </si>
  <si>
    <t>2 031 100,00</t>
  </si>
  <si>
    <t>524 361,00</t>
  </si>
  <si>
    <t>1 650 510,00</t>
  </si>
  <si>
    <t>522 699,00</t>
  </si>
  <si>
    <t>2 004 730,00</t>
  </si>
  <si>
    <t>38 777,20</t>
  </si>
  <si>
    <t>1 584 460,00</t>
  </si>
  <si>
    <t>411 014,00</t>
  </si>
  <si>
    <t>3 149 430,00</t>
  </si>
  <si>
    <t>353 876,00</t>
  </si>
  <si>
    <t>1 838 680,00</t>
  </si>
  <si>
    <t>357 689,00</t>
  </si>
  <si>
    <t>1 706 590,00</t>
  </si>
  <si>
    <t>283 353,00</t>
  </si>
  <si>
    <t>2 159 360,00</t>
  </si>
  <si>
    <t>105 705,00</t>
  </si>
  <si>
    <t>1 855 780,00</t>
  </si>
  <si>
    <t>191 220,00</t>
  </si>
  <si>
    <t>118 644,00</t>
  </si>
  <si>
    <t>49 033,90</t>
  </si>
  <si>
    <t>2 302,60</t>
  </si>
  <si>
    <t>231 371,00</t>
  </si>
  <si>
    <t>135 457,00</t>
  </si>
  <si>
    <t>80 602,00</t>
  </si>
  <si>
    <t>20 548,20</t>
  </si>
  <si>
    <t>120 083,00</t>
  </si>
  <si>
    <t>19 073,70</t>
  </si>
  <si>
    <t>45 451,10</t>
  </si>
  <si>
    <t>50 756,00</t>
  </si>
  <si>
    <t>88 401,30</t>
  </si>
  <si>
    <t>80,49</t>
  </si>
  <si>
    <t>678 354,00</t>
  </si>
  <si>
    <t>74 000,00</t>
  </si>
  <si>
    <t>540,27</t>
  </si>
  <si>
    <t>4 802,70</t>
  </si>
  <si>
    <t>3 006,55</t>
  </si>
  <si>
    <t>50 404,20</t>
  </si>
  <si>
    <t>810,66</t>
  </si>
  <si>
    <t>17 855,00</t>
  </si>
  <si>
    <t>83 607,10</t>
  </si>
  <si>
    <t>42 523,10</t>
  </si>
  <si>
    <t>17 355,80</t>
  </si>
  <si>
    <t>8 743,08</t>
  </si>
  <si>
    <t>22 135,40</t>
  </si>
  <si>
    <t>465 216,00</t>
  </si>
  <si>
    <t>73 174,40</t>
  </si>
  <si>
    <t>1 930 020,00</t>
  </si>
  <si>
    <t>31 521,90</t>
  </si>
  <si>
    <t>7 760,65</t>
  </si>
  <si>
    <t>15 719,30</t>
  </si>
  <si>
    <t>69 894,10</t>
  </si>
  <si>
    <t>56 470,60</t>
  </si>
  <si>
    <t>258 542,00</t>
  </si>
  <si>
    <t>67 380,30</t>
  </si>
  <si>
    <t>44 965,00</t>
  </si>
  <si>
    <t>93 755,50</t>
  </si>
  <si>
    <t>1 999,49</t>
  </si>
  <si>
    <t>62 449,40</t>
  </si>
  <si>
    <t>283 530,00</t>
  </si>
  <si>
    <t>98 626,80</t>
  </si>
  <si>
    <t>5 153,47</t>
  </si>
  <si>
    <t>13 106,10</t>
  </si>
  <si>
    <t>4 558,68</t>
  </si>
  <si>
    <t>12 741 600,00</t>
  </si>
  <si>
    <t>29 378,80</t>
  </si>
  <si>
    <t>59 618,20</t>
  </si>
  <si>
    <t>98 769,00</t>
  </si>
  <si>
    <t>175 594,00</t>
  </si>
  <si>
    <t>223 451,00</t>
  </si>
  <si>
    <t>41 885,90</t>
  </si>
  <si>
    <t>417 512,00</t>
  </si>
  <si>
    <t>16 836,40</t>
  </si>
  <si>
    <t>18 996,00</t>
  </si>
  <si>
    <t>483 523,00</t>
  </si>
  <si>
    <t>191 964,00</t>
  </si>
  <si>
    <t>16 489,80</t>
  </si>
  <si>
    <t>503 770,00</t>
  </si>
  <si>
    <t>177 830,00</t>
  </si>
  <si>
    <t>65 291,70</t>
  </si>
  <si>
    <t>232 589,00</t>
  </si>
  <si>
    <t>164 707,00</t>
  </si>
  <si>
    <t>263 764,00</t>
  </si>
  <si>
    <t>219 862,00</t>
  </si>
  <si>
    <t>30 272,90</t>
  </si>
  <si>
    <t>26 430,00</t>
  </si>
  <si>
    <t>611 588,00</t>
  </si>
  <si>
    <t>48 124,90</t>
  </si>
  <si>
    <t>55 305,40</t>
  </si>
  <si>
    <t>104 267,00</t>
  </si>
  <si>
    <t>125 727,00</t>
  </si>
  <si>
    <t>90 704,60</t>
  </si>
  <si>
    <t>70 716,50</t>
  </si>
  <si>
    <t>180 622,00</t>
  </si>
  <si>
    <t>28 166,80</t>
  </si>
  <si>
    <t>417 272,00</t>
  </si>
  <si>
    <t>551 970,00</t>
  </si>
  <si>
    <t>934 990,00</t>
  </si>
  <si>
    <t>24 894,90</t>
  </si>
  <si>
    <t>128 855,00</t>
  </si>
  <si>
    <t>3 337,69</t>
  </si>
  <si>
    <t>87 595,30</t>
  </si>
  <si>
    <t>3 128,27</t>
  </si>
  <si>
    <t>38 725,50</t>
  </si>
  <si>
    <t>11 733,10</t>
  </si>
  <si>
    <t>61 724,00</t>
  </si>
  <si>
    <t>113 075,00</t>
  </si>
  <si>
    <t>31 224,20</t>
  </si>
  <si>
    <t>146 451,00</t>
  </si>
  <si>
    <t>482 285,00</t>
  </si>
  <si>
    <t>94 369,80</t>
  </si>
  <si>
    <t>561 884,00</t>
  </si>
  <si>
    <t>113 725,00</t>
  </si>
  <si>
    <t>15 410,90</t>
  </si>
  <si>
    <t>610 288,00</t>
  </si>
  <si>
    <t>576 679,00</t>
  </si>
  <si>
    <t>50 987,60</t>
  </si>
  <si>
    <t>1 127,58</t>
  </si>
  <si>
    <t>97 022,80</t>
  </si>
  <si>
    <t>161 641,00</t>
  </si>
  <si>
    <t>21 318,80</t>
  </si>
  <si>
    <t>50 168,80</t>
  </si>
  <si>
    <t>123 820,00</t>
  </si>
  <si>
    <t>47 279,00</t>
  </si>
  <si>
    <t>10 599,00</t>
  </si>
  <si>
    <t>404 547,00</t>
  </si>
  <si>
    <t>5 216,74</t>
  </si>
  <si>
    <t>48 636,60</t>
  </si>
  <si>
    <t>117 187,00</t>
  </si>
  <si>
    <t>11 724,40</t>
  </si>
  <si>
    <t>23 955,20</t>
  </si>
  <si>
    <t>15 390,00</t>
  </si>
  <si>
    <t>60 186,30</t>
  </si>
  <si>
    <t>20 786,00</t>
  </si>
  <si>
    <t>198 459,00</t>
  </si>
  <si>
    <t>35 581,40</t>
  </si>
  <si>
    <t>39 661,00</t>
  </si>
  <si>
    <t>12 230,30</t>
  </si>
  <si>
    <t>164 233,00</t>
  </si>
  <si>
    <t>78 873,90</t>
  </si>
  <si>
    <t>99 367,40</t>
  </si>
  <si>
    <t>259 414,00</t>
  </si>
  <si>
    <t>130 564,00</t>
  </si>
  <si>
    <t>121 592,00</t>
  </si>
  <si>
    <t>16 349,00</t>
  </si>
  <si>
    <t>58 761,70</t>
  </si>
  <si>
    <t>92 396,10</t>
  </si>
  <si>
    <t>67 073,00</t>
  </si>
  <si>
    <t>125 627,00</t>
  </si>
  <si>
    <t>925 474,00</t>
  </si>
  <si>
    <t>17 449,00</t>
  </si>
  <si>
    <t>465 750,00</t>
  </si>
  <si>
    <t>77 614,50</t>
  </si>
  <si>
    <t>110 829,00</t>
  </si>
  <si>
    <t>1 367,69</t>
  </si>
  <si>
    <t>154 099,00</t>
  </si>
  <si>
    <t>10 011,70</t>
  </si>
  <si>
    <t>181 337,00</t>
  </si>
  <si>
    <t>38 583,40</t>
  </si>
  <si>
    <t>68 543,80</t>
  </si>
  <si>
    <t>271 901,00</t>
  </si>
  <si>
    <t>15 271,70</t>
  </si>
  <si>
    <t>12 654,00</t>
  </si>
  <si>
    <t>155 308,00</t>
  </si>
  <si>
    <t>110 336,00</t>
  </si>
  <si>
    <t>121 057,00</t>
  </si>
  <si>
    <t>17 550,00</t>
  </si>
  <si>
    <t>288 967,00</t>
  </si>
  <si>
    <t>260 201,00</t>
  </si>
  <si>
    <t>76 655,00</t>
  </si>
  <si>
    <t>43 243,80</t>
  </si>
  <si>
    <t>370 051,00</t>
  </si>
  <si>
    <t>355 297,00</t>
  </si>
  <si>
    <t>180 905,00</t>
  </si>
  <si>
    <t>201 431,00</t>
  </si>
  <si>
    <t>3 896,47</t>
  </si>
  <si>
    <t>55 164,10</t>
  </si>
  <si>
    <t>5 662,74</t>
  </si>
  <si>
    <t>666 109,00</t>
  </si>
  <si>
    <t>13 781,70</t>
  </si>
  <si>
    <t>127 615,00</t>
  </si>
  <si>
    <t>31 690,30</t>
  </si>
  <si>
    <t>1 979,00</t>
  </si>
  <si>
    <t>92 365,60</t>
  </si>
  <si>
    <t>397,06</t>
  </si>
  <si>
    <t>47 342,50</t>
  </si>
  <si>
    <t>182 197,00</t>
  </si>
  <si>
    <t>68 802,50</t>
  </si>
  <si>
    <t>232 417,00</t>
  </si>
  <si>
    <t>37 832,10</t>
  </si>
  <si>
    <t>18 525,20</t>
  </si>
  <si>
    <t>125 910,00</t>
  </si>
  <si>
    <t>98 640,90</t>
  </si>
  <si>
    <t>138 338,00</t>
  </si>
  <si>
    <t>945 396,00</t>
  </si>
  <si>
    <t>713 649,00</t>
  </si>
  <si>
    <t>84 840,70</t>
  </si>
  <si>
    <t>130 369,00</t>
  </si>
  <si>
    <t>4 915,03</t>
  </si>
  <si>
    <t>149 799,00</t>
  </si>
  <si>
    <t>84 197,00</t>
  </si>
  <si>
    <t>42 654,00</t>
  </si>
  <si>
    <t>47 659,60</t>
  </si>
  <si>
    <t>12 311,60</t>
  </si>
  <si>
    <t>125 976,00</t>
  </si>
  <si>
    <t>99 054,80</t>
  </si>
  <si>
    <t>22 357,70</t>
  </si>
  <si>
    <t>24 100,50</t>
  </si>
  <si>
    <t>308 016,00</t>
  </si>
  <si>
    <t>60 553,10</t>
  </si>
  <si>
    <t>12 826,90</t>
  </si>
  <si>
    <t>91 861,00</t>
  </si>
  <si>
    <t>880,00</t>
  </si>
  <si>
    <t>87 641,50</t>
  </si>
  <si>
    <t>240 575,00</t>
  </si>
  <si>
    <t>296 267,00</t>
  </si>
  <si>
    <t>81 784,10</t>
  </si>
  <si>
    <t>100 021,00</t>
  </si>
  <si>
    <t>66 543,40</t>
  </si>
  <si>
    <t>93 282,70</t>
  </si>
  <si>
    <t>24 071,30</t>
  </si>
  <si>
    <t>337 614,00</t>
  </si>
  <si>
    <t>91 105,30</t>
  </si>
  <si>
    <t>212 539,00</t>
  </si>
  <si>
    <t>1 357,91</t>
  </si>
  <si>
    <t>92 719,10</t>
  </si>
  <si>
    <t>91 008,70</t>
  </si>
  <si>
    <t>14 401,00</t>
  </si>
  <si>
    <t>290 670,00</t>
  </si>
  <si>
    <t>260 437,00</t>
  </si>
  <si>
    <t>0,02</t>
  </si>
  <si>
    <t>262 100,00</t>
  </si>
  <si>
    <t>131 130,00</t>
  </si>
  <si>
    <t>161 988,00</t>
  </si>
  <si>
    <t>118 257,00</t>
  </si>
  <si>
    <t>1 766,04</t>
  </si>
  <si>
    <t>71 953,40</t>
  </si>
  <si>
    <t>14 114,40</t>
  </si>
  <si>
    <t>30 595,60</t>
  </si>
  <si>
    <t>177 063,00</t>
  </si>
  <si>
    <t>262 522,00</t>
  </si>
  <si>
    <t>58 068,20</t>
  </si>
  <si>
    <t>43 660,30</t>
  </si>
  <si>
    <t>33 280,30</t>
  </si>
  <si>
    <t>41 972,30</t>
  </si>
  <si>
    <t>38 368,80</t>
  </si>
  <si>
    <t>278 319,00</t>
  </si>
  <si>
    <t>154 682,00</t>
  </si>
  <si>
    <t>135 068,00</t>
  </si>
  <si>
    <t>36 282,00</t>
  </si>
  <si>
    <t>40 956,40</t>
  </si>
  <si>
    <t>35 645,00</t>
  </si>
  <si>
    <t>110 450,00</t>
  </si>
  <si>
    <t>119 971,00</t>
  </si>
  <si>
    <t>43 859,80</t>
  </si>
  <si>
    <t>178 924,00</t>
  </si>
  <si>
    <t>31 799,80</t>
  </si>
  <si>
    <t>477 154,00</t>
  </si>
  <si>
    <t>338 251,00</t>
  </si>
  <si>
    <t>15 075,20</t>
  </si>
  <si>
    <t>64 836,60</t>
  </si>
  <si>
    <t>65 372,20</t>
  </si>
  <si>
    <t>114 979,00</t>
  </si>
  <si>
    <t>28 728,40</t>
  </si>
  <si>
    <t>206 924,00</t>
  </si>
  <si>
    <t>82 250,20</t>
  </si>
  <si>
    <t>113 613,00</t>
  </si>
  <si>
    <t>95 844,20</t>
  </si>
  <si>
    <t>41 102,70</t>
  </si>
  <si>
    <t>224 911,00</t>
  </si>
  <si>
    <t>114 769,00</t>
  </si>
  <si>
    <t>61 980,20</t>
  </si>
  <si>
    <t>224 239,00</t>
  </si>
  <si>
    <t>195 757,00</t>
  </si>
  <si>
    <t>63 531,10</t>
  </si>
  <si>
    <t>684,17</t>
  </si>
  <si>
    <t>149 645,00</t>
  </si>
  <si>
    <t>89 430,60</t>
  </si>
  <si>
    <t>15 577,60</t>
  </si>
  <si>
    <t>186 246,00</t>
  </si>
  <si>
    <t>119 886,00</t>
  </si>
  <si>
    <t>22 981,00</t>
  </si>
  <si>
    <t>250 291,00</t>
  </si>
  <si>
    <t>59 418,00</t>
  </si>
  <si>
    <t>71 261,70</t>
  </si>
  <si>
    <t>211 978,00</t>
  </si>
  <si>
    <t>250 979,00</t>
  </si>
  <si>
    <t>169 026,00</t>
  </si>
  <si>
    <t>25 196,80</t>
  </si>
  <si>
    <t>60 008,80</t>
  </si>
  <si>
    <t>85 110,30</t>
  </si>
  <si>
    <t>119 473,00</t>
  </si>
  <si>
    <t>89 153,10</t>
  </si>
  <si>
    <t>702,51</t>
  </si>
  <si>
    <t>90 680,40</t>
  </si>
  <si>
    <t>22 714,60</t>
  </si>
  <si>
    <t>1 023,11</t>
  </si>
  <si>
    <t>365 116,00</t>
  </si>
  <si>
    <t>356 586,00</t>
  </si>
  <si>
    <t>65 974,00</t>
  </si>
  <si>
    <t>46 519,60</t>
  </si>
  <si>
    <t>66 203,20</t>
  </si>
  <si>
    <t>34 166,10</t>
  </si>
  <si>
    <t>612 485,00</t>
  </si>
  <si>
    <t>375 609,00</t>
  </si>
  <si>
    <t>435,00</t>
  </si>
  <si>
    <t>51,00</t>
  </si>
  <si>
    <t>132 901,00</t>
  </si>
  <si>
    <t>285 184,00</t>
  </si>
  <si>
    <t>45 612,00</t>
  </si>
  <si>
    <t>152 415,00</t>
  </si>
  <si>
    <t>94 781,50</t>
  </si>
  <si>
    <t>108,57</t>
  </si>
  <si>
    <t>139 389,00</t>
  </si>
  <si>
    <t>205 021,00</t>
  </si>
  <si>
    <t>66 215,40</t>
  </si>
  <si>
    <t>181 884,00</t>
  </si>
  <si>
    <t>122 060,00</t>
  </si>
  <si>
    <t>67 150,50</t>
  </si>
  <si>
    <t>74 043,30</t>
  </si>
  <si>
    <t>13 245,50</t>
  </si>
  <si>
    <t>33 911,00</t>
  </si>
  <si>
    <t>514 017,00</t>
  </si>
  <si>
    <t>507 249,00</t>
  </si>
  <si>
    <t>226 803,00</t>
  </si>
  <si>
    <t>25 934,60</t>
  </si>
  <si>
    <t>103 019,00</t>
  </si>
  <si>
    <t>35 633,30</t>
  </si>
  <si>
    <t>913 803,00</t>
  </si>
  <si>
    <t>544 284,00</t>
  </si>
  <si>
    <t>10 186,80</t>
  </si>
  <si>
    <t>522,04</t>
  </si>
  <si>
    <t>2 851,27</t>
  </si>
  <si>
    <t>10,00</t>
  </si>
  <si>
    <t>286 652,00</t>
  </si>
  <si>
    <t>401 404,00</t>
  </si>
  <si>
    <t>92 119,20</t>
  </si>
  <si>
    <t>84 361,30</t>
  </si>
  <si>
    <t>35 384,00</t>
  </si>
  <si>
    <t>272 386,00</t>
  </si>
  <si>
    <t>193 698,00</t>
  </si>
  <si>
    <t>522 810,00</t>
  </si>
  <si>
    <t>322 775,00</t>
  </si>
  <si>
    <t>152 166,00</t>
  </si>
  <si>
    <t>52 754,10</t>
  </si>
  <si>
    <t>557 078,00</t>
  </si>
  <si>
    <t>517 289,00</t>
  </si>
  <si>
    <t>68 290,60</t>
  </si>
  <si>
    <t>106 479,00</t>
  </si>
  <si>
    <t>27 405,00</t>
  </si>
  <si>
    <t>10 651,00</t>
  </si>
  <si>
    <t>272 624,00</t>
  </si>
  <si>
    <t>159 769,00</t>
  </si>
  <si>
    <t>25 179,30</t>
  </si>
  <si>
    <t>106 227,00</t>
  </si>
  <si>
    <t>53 275,40</t>
  </si>
  <si>
    <t>27 317,90</t>
  </si>
  <si>
    <t>12 222,00</t>
  </si>
  <si>
    <t>11 434,00</t>
  </si>
  <si>
    <t>267 075,00</t>
  </si>
  <si>
    <t>188 934,00</t>
  </si>
  <si>
    <t>341 602,00</t>
  </si>
  <si>
    <t>284 653,00</t>
  </si>
  <si>
    <t>97 357,00</t>
  </si>
  <si>
    <t>106 096,00</t>
  </si>
  <si>
    <t>29 218,30</t>
  </si>
  <si>
    <t>162 515,00</t>
  </si>
  <si>
    <t>82 625,10</t>
  </si>
  <si>
    <t>200 339,00</t>
  </si>
  <si>
    <t>44 435,10</t>
  </si>
  <si>
    <t>115 204,00</t>
  </si>
  <si>
    <t>74 982,10</t>
  </si>
  <si>
    <t>207 104,00</t>
  </si>
  <si>
    <t>672 505,00</t>
  </si>
  <si>
    <t>1 138 370,00</t>
  </si>
  <si>
    <t>485 006,00</t>
  </si>
  <si>
    <t>410 624,00</t>
  </si>
  <si>
    <t>133 318,00</t>
  </si>
  <si>
    <t>54 694,30</t>
  </si>
  <si>
    <t>15 616,10</t>
  </si>
  <si>
    <t>4 992,47</t>
  </si>
  <si>
    <t>11 518,90</t>
  </si>
  <si>
    <t>15 414,50</t>
  </si>
  <si>
    <t>252 864,00</t>
  </si>
  <si>
    <t>144 753,00</t>
  </si>
  <si>
    <t>151 941,00</t>
  </si>
  <si>
    <t>157 703,00</t>
  </si>
  <si>
    <t>311 679,00</t>
  </si>
  <si>
    <t>159 662,00</t>
  </si>
  <si>
    <t>3 264,69</t>
  </si>
  <si>
    <t>2 271,06</t>
  </si>
  <si>
    <t>59 012,60</t>
  </si>
  <si>
    <t>56 175,70</t>
  </si>
  <si>
    <t>49 702,20</t>
  </si>
  <si>
    <t>23 370,70</t>
  </si>
  <si>
    <t>63 110,20</t>
  </si>
  <si>
    <t>468,34</t>
  </si>
  <si>
    <t>180 548,00</t>
  </si>
  <si>
    <t>177 447,00</t>
  </si>
  <si>
    <t>7 062,92</t>
  </si>
  <si>
    <t>17 448,10</t>
  </si>
  <si>
    <t>60 453,00</t>
  </si>
  <si>
    <t>252 392,00</t>
  </si>
  <si>
    <t>62 064,00</t>
  </si>
  <si>
    <t>30 534,20</t>
  </si>
  <si>
    <t>170 644,00</t>
  </si>
  <si>
    <t>96 785,40</t>
  </si>
  <si>
    <t>230 062,00</t>
  </si>
  <si>
    <t>236 201,00</t>
  </si>
  <si>
    <t>197 283,00</t>
  </si>
  <si>
    <t>9 300,79</t>
  </si>
  <si>
    <t>31 529,50</t>
  </si>
  <si>
    <t>68 569,70</t>
  </si>
  <si>
    <t>1,90</t>
  </si>
  <si>
    <t>79 087,70</t>
  </si>
  <si>
    <t>62 219,60</t>
  </si>
  <si>
    <t>111 312,00</t>
  </si>
  <si>
    <t>68 413,60</t>
  </si>
  <si>
    <t>265 569,00</t>
  </si>
  <si>
    <t>80 453,40</t>
  </si>
  <si>
    <t>24 714,00</t>
  </si>
  <si>
    <t>516 559,00</t>
  </si>
  <si>
    <t>64 004,70</t>
  </si>
  <si>
    <t>481,77</t>
  </si>
  <si>
    <t>34 425,30</t>
  </si>
  <si>
    <t>48 652,20</t>
  </si>
  <si>
    <t>75 759,50</t>
  </si>
  <si>
    <t>29 702,90</t>
  </si>
  <si>
    <t>51 345,00</t>
  </si>
  <si>
    <t>32 903,00</t>
  </si>
  <si>
    <t>23 851,00</t>
  </si>
  <si>
    <t>1 036,66</t>
  </si>
  <si>
    <t>9 385,64</t>
  </si>
  <si>
    <t>338 761,00</t>
  </si>
  <si>
    <t>66 713,20</t>
  </si>
  <si>
    <t>35 599,90</t>
  </si>
  <si>
    <t>407 222,00</t>
  </si>
  <si>
    <t>476 161,00</t>
  </si>
  <si>
    <t>27 403,00</t>
  </si>
  <si>
    <t>99 405,00</t>
  </si>
  <si>
    <t>145 002,00</t>
  </si>
  <si>
    <t>19 215,10</t>
  </si>
  <si>
    <t>29 451,50</t>
  </si>
  <si>
    <t>32 071,20</t>
  </si>
  <si>
    <t>665 037,00</t>
  </si>
  <si>
    <t>270 445,00</t>
  </si>
  <si>
    <t>188 979,00</t>
  </si>
  <si>
    <t>45 042,00</t>
  </si>
  <si>
    <t>33 729,20</t>
  </si>
  <si>
    <t>201 381,00</t>
  </si>
  <si>
    <t>208 546,00</t>
  </si>
  <si>
    <t>85 706,00</t>
  </si>
  <si>
    <t>9 939,00</t>
  </si>
  <si>
    <t>71 245,70</t>
  </si>
  <si>
    <t>32 454,90</t>
  </si>
  <si>
    <t>15 215,70</t>
  </si>
  <si>
    <t>126 899,00</t>
  </si>
  <si>
    <t>113 692,00</t>
  </si>
  <si>
    <t>37 924,80</t>
  </si>
  <si>
    <t>67 536,40</t>
  </si>
  <si>
    <t>311 040,00</t>
  </si>
  <si>
    <t>117 108,00</t>
  </si>
  <si>
    <t>48 026,00</t>
  </si>
  <si>
    <t>44 767,00</t>
  </si>
  <si>
    <t>23 029,20</t>
  </si>
  <si>
    <t>1 128,15</t>
  </si>
  <si>
    <t>15 467,60</t>
  </si>
  <si>
    <t>73 962,90</t>
  </si>
  <si>
    <t>12 882,80</t>
  </si>
  <si>
    <t>11 403,40</t>
  </si>
  <si>
    <t>76 832,00</t>
  </si>
  <si>
    <t>62 773,70</t>
  </si>
  <si>
    <t>214 224,00</t>
  </si>
  <si>
    <t>32 975,20</t>
  </si>
  <si>
    <t>85 617,00</t>
  </si>
  <si>
    <t>143 608,00</t>
  </si>
  <si>
    <t>217 053,00</t>
  </si>
  <si>
    <t>521 795,00</t>
  </si>
  <si>
    <t>293,52</t>
  </si>
  <si>
    <t>168 828,00</t>
  </si>
  <si>
    <t>249 215,00</t>
  </si>
  <si>
    <t>276 466,00</t>
  </si>
  <si>
    <t>260 005,00</t>
  </si>
  <si>
    <t>53 291,60</t>
  </si>
  <si>
    <t>221 241,00</t>
  </si>
  <si>
    <t>207 105,00</t>
  </si>
  <si>
    <t>196 668,00</t>
  </si>
  <si>
    <t>191 853,00</t>
  </si>
  <si>
    <t>105 294,00</t>
  </si>
  <si>
    <t>361 457,00</t>
  </si>
  <si>
    <t>37 918,60</t>
  </si>
  <si>
    <t>11 492,00</t>
  </si>
  <si>
    <t>591 529,00</t>
  </si>
  <si>
    <t>731 240,00</t>
  </si>
  <si>
    <t>24 385,60</t>
  </si>
  <si>
    <t>54 724,70</t>
  </si>
  <si>
    <t>42 975,20</t>
  </si>
  <si>
    <t>8 690,10</t>
  </si>
  <si>
    <t>80,50</t>
  </si>
  <si>
    <t>149 503,00</t>
  </si>
  <si>
    <t>71 457,90</t>
  </si>
  <si>
    <t>86 365,10</t>
  </si>
  <si>
    <t>93 829,00</t>
  </si>
  <si>
    <t>5 410,00</t>
  </si>
  <si>
    <t>22 005,80</t>
  </si>
  <si>
    <t>151 173,00</t>
  </si>
  <si>
    <t>25 054,40</t>
  </si>
  <si>
    <t>87 268,30</t>
  </si>
  <si>
    <t>850 024,00</t>
  </si>
  <si>
    <t>179 195,00</t>
  </si>
  <si>
    <t>94 370,80</t>
  </si>
  <si>
    <t>19 775,00</t>
  </si>
  <si>
    <t>56 318,00</t>
  </si>
  <si>
    <t>RECAP 2eme TRIMESTRE 2016</t>
  </si>
  <si>
    <t>RECAP AVRIL 2016</t>
  </si>
  <si>
    <t>RECAP MAI 2016</t>
  </si>
  <si>
    <t>RECAP JUIN 2016</t>
  </si>
  <si>
    <t>9*</t>
  </si>
  <si>
    <t>36*</t>
  </si>
  <si>
    <t>11*</t>
  </si>
  <si>
    <t>10*</t>
  </si>
  <si>
    <t>8*</t>
  </si>
  <si>
    <t>29*</t>
  </si>
  <si>
    <t>RECAP 2eme Semestre 2016</t>
  </si>
  <si>
    <t>80*</t>
  </si>
  <si>
    <t>69*</t>
  </si>
  <si>
    <t>1 881 030,00</t>
  </si>
  <si>
    <t>46 251,70</t>
  </si>
  <si>
    <t>1 815 760,00</t>
  </si>
  <si>
    <t>103 154,00</t>
  </si>
  <si>
    <t>1 221 130,00</t>
  </si>
  <si>
    <t>67 067,70</t>
  </si>
  <si>
    <t>984 697,00</t>
  </si>
  <si>
    <t>19 137,20</t>
  </si>
  <si>
    <t>1 893 780,00</t>
  </si>
  <si>
    <t>71 701,50</t>
  </si>
  <si>
    <t>1 153 950,00</t>
  </si>
  <si>
    <t>256 112,00</t>
  </si>
  <si>
    <t>1 641 290,00</t>
  </si>
  <si>
    <t>38 548,80</t>
  </si>
  <si>
    <t>1 362 850,00</t>
  </si>
  <si>
    <t>180 656,00</t>
  </si>
  <si>
    <t>1 265 200,00</t>
  </si>
  <si>
    <t>52 859,80</t>
  </si>
  <si>
    <t>1 244 790,00</t>
  </si>
  <si>
    <t>232 321,00</t>
  </si>
  <si>
    <t>608 317,00</t>
  </si>
  <si>
    <t>7 221,05</t>
  </si>
  <si>
    <t>1 316 680,00</t>
  </si>
  <si>
    <t>165 493,00</t>
  </si>
  <si>
    <t>786 492,00</t>
  </si>
  <si>
    <t>180 333,00</t>
  </si>
  <si>
    <t>915 085,00</t>
  </si>
  <si>
    <t>98 442,50</t>
  </si>
  <si>
    <t>929 018,00</t>
  </si>
  <si>
    <t>171 404,00</t>
  </si>
  <si>
    <t>944 228,00</t>
  </si>
  <si>
    <t>55 662,60</t>
  </si>
  <si>
    <t>908 250,00</t>
  </si>
  <si>
    <t>613 375,00</t>
  </si>
  <si>
    <t>1 652 110,00</t>
  </si>
  <si>
    <t>108 700,00</t>
  </si>
  <si>
    <t>947 932,00</t>
  </si>
  <si>
    <t>310 763,00</t>
  </si>
  <si>
    <t>1 469 180,00</t>
  </si>
  <si>
    <t>520 060,00</t>
  </si>
  <si>
    <t>1 346 630,00</t>
  </si>
  <si>
    <t>60 183,40</t>
  </si>
  <si>
    <t>748 073,00</t>
  </si>
  <si>
    <t>50 974,00</t>
  </si>
  <si>
    <t>944 666,00</t>
  </si>
  <si>
    <t>343 053,00</t>
  </si>
  <si>
    <t>1 054 950,00</t>
  </si>
  <si>
    <t>87 965,80</t>
  </si>
  <si>
    <t>720 126,00</t>
  </si>
  <si>
    <t>1 407 110,00</t>
  </si>
  <si>
    <t>676 679,00</t>
  </si>
  <si>
    <t>1 012 710,00</t>
  </si>
  <si>
    <t>23 156,50</t>
  </si>
  <si>
    <t>796 050,00</t>
  </si>
  <si>
    <t>169 486,00</t>
  </si>
  <si>
    <t>1 078 370,00</t>
  </si>
  <si>
    <t>173 142,00</t>
  </si>
  <si>
    <t>1 005 920,00</t>
  </si>
  <si>
    <t>301 823,00</t>
  </si>
  <si>
    <t>1 610 920,00</t>
  </si>
  <si>
    <t>465 012,00</t>
  </si>
  <si>
    <t>880 080,00</t>
  </si>
  <si>
    <t>13 859,20</t>
  </si>
  <si>
    <t>851 748,00</t>
  </si>
  <si>
    <t>178 649,00</t>
  </si>
  <si>
    <t>1 190 810,00</t>
  </si>
  <si>
    <t>308 442,00</t>
  </si>
  <si>
    <t>2 360 450,00</t>
  </si>
  <si>
    <t>639 431,00</t>
  </si>
  <si>
    <t>1 683 340,00</t>
  </si>
  <si>
    <t>44 682,90</t>
  </si>
  <si>
    <t>2 239 480,00</t>
  </si>
  <si>
    <t>433 298,00</t>
  </si>
  <si>
    <t>1 575 880,00</t>
  </si>
  <si>
    <t>103 845,00</t>
  </si>
  <si>
    <t>1 781 110,00</t>
  </si>
  <si>
    <t>506 958,00</t>
  </si>
  <si>
    <t>1 186 170,00</t>
  </si>
  <si>
    <t>78 757,10</t>
  </si>
  <si>
    <t>1 506 600,00</t>
  </si>
  <si>
    <t>587 199,00</t>
  </si>
  <si>
    <t>1 957 050,00</t>
  </si>
  <si>
    <t>166 121,00</t>
  </si>
  <si>
    <t>1 958 820,00</t>
  </si>
  <si>
    <t>1 028 080,00</t>
  </si>
  <si>
    <t>1 394 600,00</t>
  </si>
  <si>
    <t>2 015 940,00</t>
  </si>
  <si>
    <t>340 255,00</t>
  </si>
  <si>
    <t>2 537 130,00</t>
  </si>
  <si>
    <t>1 781 540,00</t>
  </si>
  <si>
    <t>838 433,00</t>
  </si>
  <si>
    <t>943 009,00</t>
  </si>
  <si>
    <t>50 903,20</t>
  </si>
  <si>
    <t>1 313 490,00</t>
  </si>
  <si>
    <t>376 483,00</t>
  </si>
  <si>
    <t>2 740 990,00</t>
  </si>
  <si>
    <t>698 734,00</t>
  </si>
  <si>
    <t>1 767 840,00</t>
  </si>
  <si>
    <t>347 155,00</t>
  </si>
  <si>
    <t>1 087 910,00</t>
  </si>
  <si>
    <t>90 499,00</t>
  </si>
  <si>
    <t>1 794 100,00</t>
  </si>
  <si>
    <t>532 254,00</t>
  </si>
  <si>
    <t>2 012 310,00</t>
  </si>
  <si>
    <t>153 477,00</t>
  </si>
  <si>
    <t>2 268 630,00</t>
  </si>
  <si>
    <t>350 131,00</t>
  </si>
  <si>
    <t>1 617 200,00</t>
  </si>
  <si>
    <t>482 193,00</t>
  </si>
  <si>
    <t>1 596 560,00</t>
  </si>
  <si>
    <t>112 877,00</t>
  </si>
  <si>
    <t>2 002 470,00</t>
  </si>
  <si>
    <t>1 040 550,00</t>
  </si>
  <si>
    <t>3 707 990,00</t>
  </si>
  <si>
    <t>508 695,00</t>
  </si>
  <si>
    <t>23 738 800,00</t>
  </si>
  <si>
    <t>52 434,70</t>
  </si>
  <si>
    <t>1 502 560,00</t>
  </si>
  <si>
    <t>372 818,00</t>
  </si>
  <si>
    <t>1 752 720,00</t>
  </si>
  <si>
    <t>116 850,00</t>
  </si>
  <si>
    <t>2 268 520,00</t>
  </si>
  <si>
    <t>378 328,00</t>
  </si>
  <si>
    <t>2 710 950,00</t>
  </si>
  <si>
    <t>238 388,00</t>
  </si>
  <si>
    <t>2 542 300,00</t>
  </si>
  <si>
    <t>337 646,00</t>
  </si>
  <si>
    <t>1 681 100,00</t>
  </si>
  <si>
    <t>376 179,00</t>
  </si>
  <si>
    <t>1 702 160,00</t>
  </si>
  <si>
    <t>85 984,80</t>
  </si>
  <si>
    <t>1 653 060,00</t>
  </si>
  <si>
    <t>465 884,00</t>
  </si>
  <si>
    <t>2 337 830,00</t>
  </si>
  <si>
    <t>213 552,00</t>
  </si>
  <si>
    <t>2 021 090,00</t>
  </si>
  <si>
    <t>395 342,00</t>
  </si>
  <si>
    <t>1 720 750,00</t>
  </si>
  <si>
    <t>251 185,00</t>
  </si>
  <si>
    <t>1 762 980,00</t>
  </si>
  <si>
    <t>52 037,70</t>
  </si>
  <si>
    <t>2 045 490,00</t>
  </si>
  <si>
    <t>471 350,00</t>
  </si>
  <si>
    <t>3 127 500,00</t>
  </si>
  <si>
    <t>137 312,00</t>
  </si>
  <si>
    <t>2 518 440,00</t>
  </si>
  <si>
    <t>301 119,00</t>
  </si>
  <si>
    <t>1 719 690,00</t>
  </si>
  <si>
    <t>363 515,00</t>
  </si>
  <si>
    <t>1 837 140,00</t>
  </si>
  <si>
    <t>140 955,00</t>
  </si>
  <si>
    <t>1 652 360,00</t>
  </si>
  <si>
    <t>491 682,00</t>
  </si>
  <si>
    <t>2 628 500,00</t>
  </si>
  <si>
    <t>204 282,00</t>
  </si>
  <si>
    <t>1 625 850,00</t>
  </si>
  <si>
    <t>246 802,00</t>
  </si>
  <si>
    <t>2 400 580,00</t>
  </si>
  <si>
    <t>704 197,00</t>
  </si>
  <si>
    <t>2 346 620,00</t>
  </si>
  <si>
    <t>73 955,50</t>
  </si>
  <si>
    <t>2 466 000,00</t>
  </si>
  <si>
    <t>739 241,00</t>
  </si>
  <si>
    <t>3 612 790,00</t>
  </si>
  <si>
    <t>365 230,00</t>
  </si>
  <si>
    <t>2 190 190,00</t>
  </si>
  <si>
    <t>304 072,00</t>
  </si>
  <si>
    <t>1 868 940,00</t>
  </si>
  <si>
    <t>678 808,00</t>
  </si>
  <si>
    <t>2 164 600,00</t>
  </si>
  <si>
    <t>25 091,30</t>
  </si>
  <si>
    <t>1 696 630,00</t>
  </si>
  <si>
    <t>478 681,00</t>
  </si>
  <si>
    <t>3 375 760,00</t>
  </si>
  <si>
    <t>350 605,00</t>
  </si>
  <si>
    <t>1 889 280,00</t>
  </si>
  <si>
    <t>197 687,00</t>
  </si>
  <si>
    <t>1 884 400,00</t>
  </si>
  <si>
    <t>467 505,00</t>
  </si>
  <si>
    <t>1 753 780,00</t>
  </si>
  <si>
    <t>22 596,30</t>
  </si>
  <si>
    <t>1 785 100,00</t>
  </si>
  <si>
    <t>277 897,00</t>
  </si>
  <si>
    <t>958 298,00</t>
  </si>
  <si>
    <t>19 149 600,00</t>
  </si>
  <si>
    <t>2 868 650,00</t>
  </si>
  <si>
    <t>156 284,00</t>
  </si>
  <si>
    <t>1 596 750,00</t>
  </si>
  <si>
    <t>261 954,00</t>
  </si>
  <si>
    <t>1 720 580,00</t>
  </si>
  <si>
    <t>679 305,00</t>
  </si>
  <si>
    <t>1 369 310,00</t>
  </si>
  <si>
    <t>83 703,40</t>
  </si>
  <si>
    <t>1 101 720,00</t>
  </si>
  <si>
    <t>118 526,00</t>
  </si>
  <si>
    <t>168 455,00</t>
  </si>
  <si>
    <t>1 433 620,00</t>
  </si>
  <si>
    <t>630 865,00</t>
  </si>
  <si>
    <t>1 217 380,00</t>
  </si>
  <si>
    <t>39 333,20</t>
  </si>
  <si>
    <t>1 355 450,00</t>
  </si>
  <si>
    <t>303 008,00</t>
  </si>
  <si>
    <t>13 367 200,00</t>
  </si>
  <si>
    <t>65 509,20</t>
  </si>
  <si>
    <t>2 016 040,00</t>
  </si>
  <si>
    <t>208 031,00</t>
  </si>
  <si>
    <t>1 419 220,00</t>
  </si>
  <si>
    <t>125 708,00</t>
  </si>
  <si>
    <t>1 898 580,00</t>
  </si>
  <si>
    <t>150 754,00</t>
  </si>
  <si>
    <t>1 869 460,00</t>
  </si>
  <si>
    <t>65 937,70</t>
  </si>
  <si>
    <t>1 746 820,00</t>
  </si>
  <si>
    <t>566 132,00</t>
  </si>
  <si>
    <t>1 958 400,00</t>
  </si>
  <si>
    <t>418 364,00</t>
  </si>
  <si>
    <t>3 750 900,00</t>
  </si>
  <si>
    <t>473 703,00</t>
  </si>
  <si>
    <t>1 629 770,00</t>
  </si>
  <si>
    <t>172 714,00</t>
  </si>
  <si>
    <t>1 089 950,00</t>
  </si>
  <si>
    <t>24 611,10</t>
  </si>
  <si>
    <t>1 520 800,00</t>
  </si>
  <si>
    <t>45 407,50</t>
  </si>
  <si>
    <t>1 718 730,00</t>
  </si>
  <si>
    <t>226 470,00</t>
  </si>
  <si>
    <t>1 636 580,00</t>
  </si>
  <si>
    <t>260 572,00</t>
  </si>
  <si>
    <t>3 276 290,00</t>
  </si>
  <si>
    <t>284 930,00</t>
  </si>
  <si>
    <t>1 472 260,00</t>
  </si>
  <si>
    <t>111 900,00</t>
  </si>
  <si>
    <t>1 540 410,00</t>
  </si>
  <si>
    <t>21 892,10</t>
  </si>
  <si>
    <t>1 462 670,00</t>
  </si>
  <si>
    <t>173 270,00</t>
  </si>
  <si>
    <t>2 682 950,00</t>
  </si>
  <si>
    <t>246 002,00</t>
  </si>
  <si>
    <t>1 655 180,00</t>
  </si>
  <si>
    <t>48 446,00</t>
  </si>
  <si>
    <t>2 019 890,00</t>
  </si>
  <si>
    <t>174 491,00</t>
  </si>
  <si>
    <t>2 331 820,00</t>
  </si>
  <si>
    <t>210 912,00</t>
  </si>
  <si>
    <t>1 636 800,00</t>
  </si>
  <si>
    <t>334 719,00</t>
  </si>
  <si>
    <t>3 732 720,00</t>
  </si>
  <si>
    <t>307 387,00</t>
  </si>
  <si>
    <t>4 335 190,00</t>
  </si>
  <si>
    <t>221 380,00</t>
  </si>
  <si>
    <t>1 467 700,00</t>
  </si>
  <si>
    <t>256 186,00</t>
  </si>
  <si>
    <t>3 640 830,00</t>
  </si>
  <si>
    <t>214 214,00</t>
  </si>
  <si>
    <t>1 383 770,00</t>
  </si>
  <si>
    <t>313 512,00</t>
  </si>
  <si>
    <t>3 556 770,00</t>
  </si>
  <si>
    <t>451 804,00</t>
  </si>
  <si>
    <t>1 816 640,00</t>
  </si>
  <si>
    <t>121 460,00</t>
  </si>
  <si>
    <t>2 084 460,00</t>
  </si>
  <si>
    <t>62 441,80</t>
  </si>
  <si>
    <t>1 133 820,00</t>
  </si>
  <si>
    <t>292 522,00</t>
  </si>
  <si>
    <t>3 396 300,00</t>
  </si>
  <si>
    <t>225 566,00</t>
  </si>
  <si>
    <t>1 758 200,00</t>
  </si>
  <si>
    <t>248 491,00</t>
  </si>
  <si>
    <t>1 353 310,00</t>
  </si>
  <si>
    <t>79 315,70</t>
  </si>
  <si>
    <t>1 194 870,00</t>
  </si>
  <si>
    <t>264 122,00</t>
  </si>
  <si>
    <t>2 718 210,00</t>
  </si>
  <si>
    <t>122 714,00</t>
  </si>
  <si>
    <t>2 873 830,00</t>
  </si>
  <si>
    <t>145 374,00</t>
  </si>
  <si>
    <t>4 419 740,00</t>
  </si>
  <si>
    <t>418 158,00</t>
  </si>
  <si>
    <t>2 591 640,00</t>
  </si>
  <si>
    <t>485 162,00</t>
  </si>
  <si>
    <t>2 400 660,00</t>
  </si>
  <si>
    <t>70 363,30</t>
  </si>
  <si>
    <t>2 075 270,00</t>
  </si>
  <si>
    <t>694 400,00</t>
  </si>
  <si>
    <t>3 575 330,00</t>
  </si>
  <si>
    <t>451 386,00</t>
  </si>
  <si>
    <t>2 991 260,00</t>
  </si>
  <si>
    <t>381 248,00</t>
  </si>
  <si>
    <t>2 426 670,00</t>
  </si>
  <si>
    <t>94 011,70</t>
  </si>
  <si>
    <t>3 400 330,00</t>
  </si>
  <si>
    <t>281 801,00</t>
  </si>
  <si>
    <t>2 275 810,00</t>
  </si>
  <si>
    <t>491 618,00</t>
  </si>
  <si>
    <t>2 890 360,00</t>
  </si>
  <si>
    <t>38 019,80</t>
  </si>
  <si>
    <t>3 523 710,00</t>
  </si>
  <si>
    <t>216 556,00</t>
  </si>
  <si>
    <t>2 665 940,00</t>
  </si>
  <si>
    <t>654 972,00</t>
  </si>
  <si>
    <t>1 942 680,00</t>
  </si>
  <si>
    <t>63 190,60</t>
  </si>
  <si>
    <t>2 800 980,00</t>
  </si>
  <si>
    <t>225 182,00</t>
  </si>
  <si>
    <t>74 371,10</t>
  </si>
  <si>
    <t>3 444 790,00</t>
  </si>
  <si>
    <t>1 453 590,00</t>
  </si>
  <si>
    <t>3 654 320,00</t>
  </si>
  <si>
    <t>346 148,00</t>
  </si>
  <si>
    <t>35 210 200,00</t>
  </si>
  <si>
    <t>1 086 090,00</t>
  </si>
  <si>
    <t>1 779 850,00</t>
  </si>
  <si>
    <t>160 830,00</t>
  </si>
  <si>
    <t>2 550 410,00</t>
  </si>
  <si>
    <t>824 205,00</t>
  </si>
  <si>
    <t>2 746 800,00</t>
  </si>
  <si>
    <t>236 331,00</t>
  </si>
  <si>
    <t>2 877 980,00</t>
  </si>
  <si>
    <t>610 961,00</t>
  </si>
  <si>
    <t>1 693 970,00</t>
  </si>
  <si>
    <t>21 888,10</t>
  </si>
  <si>
    <t>2 241 760,00</t>
  </si>
  <si>
    <t>543 152,00</t>
  </si>
  <si>
    <t>3 122 520,00</t>
  </si>
  <si>
    <t>175 457,00</t>
  </si>
  <si>
    <t>2 287 300,00</t>
  </si>
  <si>
    <t>433 497,00</t>
  </si>
  <si>
    <t>1 697 860,00</t>
  </si>
  <si>
    <t>21 584,70</t>
  </si>
  <si>
    <t>2 388 210,00</t>
  </si>
  <si>
    <t>495 727,00</t>
  </si>
  <si>
    <t>3 880 720,00</t>
  </si>
  <si>
    <t>89 993,20</t>
  </si>
  <si>
    <t>1 607 170,00</t>
  </si>
  <si>
    <t>389 995,00</t>
  </si>
  <si>
    <t>1 284 960,00</t>
  </si>
  <si>
    <t>39 174,90</t>
  </si>
  <si>
    <t>2 420 780,00</t>
  </si>
  <si>
    <t>438 961,00</t>
  </si>
  <si>
    <t>4 091 170,00</t>
  </si>
  <si>
    <t>116 786,00</t>
  </si>
  <si>
    <t>2 099 500,00</t>
  </si>
  <si>
    <t>237 400,00</t>
  </si>
  <si>
    <t>1 724 510,00</t>
  </si>
  <si>
    <t>269 361,00</t>
  </si>
  <si>
    <t>3 337 730,00</t>
  </si>
  <si>
    <t>68 256,80</t>
  </si>
  <si>
    <t>2 810 170,00</t>
  </si>
  <si>
    <t>208 762,00</t>
  </si>
  <si>
    <t>1 721 450,00</t>
  </si>
  <si>
    <t>205 848,00</t>
  </si>
  <si>
    <t>1 066 790,00</t>
  </si>
  <si>
    <t>23 330,60</t>
  </si>
  <si>
    <t>1 814 130,00</t>
  </si>
  <si>
    <t>208 394,00</t>
  </si>
  <si>
    <t>1 005 450,00</t>
  </si>
  <si>
    <t>217 216,00</t>
  </si>
  <si>
    <t>1 781 560,00</t>
  </si>
  <si>
    <t>325 406,00</t>
  </si>
  <si>
    <t>1 758 440,00</t>
  </si>
  <si>
    <t>15 064,50</t>
  </si>
  <si>
    <t>2 079 760,00</t>
  </si>
  <si>
    <t>377 204,00</t>
  </si>
  <si>
    <t>2 234 370,00</t>
  </si>
  <si>
    <t>127 436,00</t>
  </si>
  <si>
    <t>119 383,00</t>
  </si>
  <si>
    <t>372 899,00</t>
  </si>
  <si>
    <t>1 973 020,00</t>
  </si>
  <si>
    <t>568 503,00</t>
  </si>
  <si>
    <t>2 611 370,00</t>
  </si>
  <si>
    <t>58 920,90</t>
  </si>
  <si>
    <t>3 387 220,00</t>
  </si>
  <si>
    <t>410 740,00</t>
  </si>
  <si>
    <t>4 996 830,00</t>
  </si>
  <si>
    <t>293 866,00</t>
  </si>
  <si>
    <t>2 338 120,00</t>
  </si>
  <si>
    <t>580 735,00</t>
  </si>
  <si>
    <t>3 295 780,00</t>
  </si>
  <si>
    <t>371 619,00</t>
  </si>
  <si>
    <t>2 307 300,00</t>
  </si>
  <si>
    <t>41 301,60</t>
  </si>
  <si>
    <t>2 492 650,00</t>
  </si>
  <si>
    <t>242 177,00</t>
  </si>
  <si>
    <t>3 795 370,00</t>
  </si>
  <si>
    <t>373 665,00</t>
  </si>
  <si>
    <t>3 247 870,00</t>
  </si>
  <si>
    <t>259 050,00</t>
  </si>
  <si>
    <t>2 492 200,00</t>
  </si>
  <si>
    <t>94 207,60</t>
  </si>
  <si>
    <t>2 926 600,00</t>
  </si>
  <si>
    <t>212 468,00</t>
  </si>
  <si>
    <t>3 931 550,00</t>
  </si>
  <si>
    <t>582 302,00</t>
  </si>
  <si>
    <t>2 738 310,00</t>
  </si>
  <si>
    <t>171 809,00</t>
  </si>
  <si>
    <t>2 386 930,00</t>
  </si>
  <si>
    <t>430 491,00</t>
  </si>
  <si>
    <t>3 475 490,00</t>
  </si>
  <si>
    <t>319 389,00</t>
  </si>
  <si>
    <t>1 895 460,00</t>
  </si>
  <si>
    <t>138 904,00</t>
  </si>
  <si>
    <t>2 655 700,00</t>
  </si>
  <si>
    <t>126 579,00</t>
  </si>
  <si>
    <t>3 101 270,00</t>
  </si>
  <si>
    <t>191 635,00</t>
  </si>
  <si>
    <t>2 111 860,00</t>
  </si>
  <si>
    <t>2 183,10</t>
  </si>
  <si>
    <t>3 720 010,00</t>
  </si>
  <si>
    <t>345 046,00</t>
  </si>
  <si>
    <t>4 537 260,00</t>
  </si>
  <si>
    <t>97 523,00</t>
  </si>
  <si>
    <t>2 191 220,00</t>
  </si>
  <si>
    <t>445 188,00</t>
  </si>
  <si>
    <t>644 172,00</t>
  </si>
  <si>
    <t>3 770 430,00</t>
  </si>
  <si>
    <t>561 061,00</t>
  </si>
  <si>
    <t>3 229 700,00</t>
  </si>
  <si>
    <t>133 303,00</t>
  </si>
  <si>
    <t>5 169 180,00</t>
  </si>
  <si>
    <t>143 243,00</t>
  </si>
  <si>
    <t>3 657 410,00</t>
  </si>
  <si>
    <t>374 119,00</t>
  </si>
  <si>
    <t>3 710 200,00</t>
  </si>
  <si>
    <t>388 414,00</t>
  </si>
  <si>
    <t>3 044 890,00</t>
  </si>
  <si>
    <t>53 833,00</t>
  </si>
  <si>
    <t>2 184 190,00</t>
  </si>
  <si>
    <t>527 322,00</t>
  </si>
  <si>
    <t>3 966 850,00</t>
  </si>
  <si>
    <t>110 565,00</t>
  </si>
  <si>
    <t>2 513 270,00</t>
  </si>
  <si>
    <t>238 519,00</t>
  </si>
  <si>
    <t>2 407 950,00</t>
  </si>
  <si>
    <t>66 781,70</t>
  </si>
  <si>
    <t>1 600 000,00</t>
  </si>
  <si>
    <t>493 516,00</t>
  </si>
  <si>
    <t>3 240 870,00</t>
  </si>
  <si>
    <t>124 546,00</t>
  </si>
  <si>
    <t>3 411 040,00</t>
  </si>
  <si>
    <t>230 109,00</t>
  </si>
  <si>
    <t>2 386 770,00</t>
  </si>
  <si>
    <t>610 025,00</t>
  </si>
  <si>
    <t>2 584 040,00</t>
  </si>
  <si>
    <t>303 730,00</t>
  </si>
  <si>
    <t>2 073 260,00</t>
  </si>
  <si>
    <t>57 699,70</t>
  </si>
  <si>
    <t>4 444 770,00</t>
  </si>
  <si>
    <t>136 717,00</t>
  </si>
  <si>
    <t>2 454 890,00</t>
  </si>
  <si>
    <t>431 667,00</t>
  </si>
  <si>
    <t>1 383 570,00</t>
  </si>
  <si>
    <t>612 137,00</t>
  </si>
  <si>
    <t>2 692 020,00</t>
  </si>
  <si>
    <t>402 729,00</t>
  </si>
  <si>
    <t>2 320 060,00</t>
  </si>
  <si>
    <t>35 061,10</t>
  </si>
  <si>
    <t>1 349 560,00</t>
  </si>
  <si>
    <t>61 525 300,00</t>
  </si>
  <si>
    <t>3 380 970,00</t>
  </si>
  <si>
    <t>144 530,00</t>
  </si>
  <si>
    <t>1 512 170,00</t>
  </si>
  <si>
    <t>495 890,00</t>
  </si>
  <si>
    <t>1 499 430,00</t>
  </si>
  <si>
    <t>576 534,00</t>
  </si>
  <si>
    <t>RECAP JUILLET 2016</t>
  </si>
  <si>
    <t>RECAP AOUT 2016</t>
  </si>
  <si>
    <t>RECAP SEPTEMBRE 2016</t>
  </si>
  <si>
    <t>RECAP 3eme TRIMESTRE 2016</t>
  </si>
  <si>
    <t>35 000,00</t>
  </si>
  <si>
    <t>30 066,10</t>
  </si>
  <si>
    <t>58 535,30</t>
  </si>
  <si>
    <t>156,11</t>
  </si>
  <si>
    <t>104 478,00</t>
  </si>
  <si>
    <t>114 004,00</t>
  </si>
  <si>
    <t>9 500,00</t>
  </si>
  <si>
    <t>82 144,20</t>
  </si>
  <si>
    <t>30 681,40</t>
  </si>
  <si>
    <t>32 086,70</t>
  </si>
  <si>
    <t>86 347,20</t>
  </si>
  <si>
    <t>13 212,30</t>
  </si>
  <si>
    <t>6 027,52</t>
  </si>
  <si>
    <t>88 128,30</t>
  </si>
  <si>
    <t>186 111,00</t>
  </si>
  <si>
    <t>73 351,80</t>
  </si>
  <si>
    <t>14 490,20</t>
  </si>
  <si>
    <t>8 746,25</t>
  </si>
  <si>
    <t>67 348,60</t>
  </si>
  <si>
    <t>206 627,00</t>
  </si>
  <si>
    <t>139 934,00</t>
  </si>
  <si>
    <t>132 454,00</t>
  </si>
  <si>
    <t>461 159,00</t>
  </si>
  <si>
    <t>169 247,00</t>
  </si>
  <si>
    <t>257 683,00</t>
  </si>
  <si>
    <t>85 593,30</t>
  </si>
  <si>
    <t>94 658,10</t>
  </si>
  <si>
    <t>80 641,00</t>
  </si>
  <si>
    <t>573 766,00</t>
  </si>
  <si>
    <t>597 316,00</t>
  </si>
  <si>
    <t>19 500,10</t>
  </si>
  <si>
    <t>108 287,00</t>
  </si>
  <si>
    <t>65 268,00</t>
  </si>
  <si>
    <t>16 389,10</t>
  </si>
  <si>
    <t>167 128,00</t>
  </si>
  <si>
    <t>893,97</t>
  </si>
  <si>
    <t>405 263,00</t>
  </si>
  <si>
    <t>91 722,70</t>
  </si>
  <si>
    <t>42 799,40</t>
  </si>
  <si>
    <t>360,61</t>
  </si>
  <si>
    <t>249 475,00</t>
  </si>
  <si>
    <t>13 385,60</t>
  </si>
  <si>
    <t>58 274,40</t>
  </si>
  <si>
    <t>172 876,00</t>
  </si>
  <si>
    <t>81 828,70</t>
  </si>
  <si>
    <t>84 483,10</t>
  </si>
  <si>
    <t>161 257,00</t>
  </si>
  <si>
    <t>587 216,00</t>
  </si>
  <si>
    <t>619 796,00</t>
  </si>
  <si>
    <t>74 937,80</t>
  </si>
  <si>
    <t>38 000,70</t>
  </si>
  <si>
    <t>93 732,70</t>
  </si>
  <si>
    <t>24 260,30</t>
  </si>
  <si>
    <t>55 587,30</t>
  </si>
  <si>
    <t>37 928,30</t>
  </si>
  <si>
    <t>56 251,10</t>
  </si>
  <si>
    <t>1 603,09</t>
  </si>
  <si>
    <t>118 195,00</t>
  </si>
  <si>
    <t>100 000,00</t>
  </si>
  <si>
    <t>70 643,90</t>
  </si>
  <si>
    <t>25 438,60</t>
  </si>
  <si>
    <t>29 494,90</t>
  </si>
  <si>
    <t>105 081,00</t>
  </si>
  <si>
    <t>284 015,00</t>
  </si>
  <si>
    <t>392 740,00</t>
  </si>
  <si>
    <t>206 010,00</t>
  </si>
  <si>
    <t>88 762,90</t>
  </si>
  <si>
    <t>77 661,00</t>
  </si>
  <si>
    <t>402 947,00</t>
  </si>
  <si>
    <t>103 058,00</t>
  </si>
  <si>
    <t>41 063,10</t>
  </si>
  <si>
    <t>176 031,00</t>
  </si>
  <si>
    <t>22 280,40</t>
  </si>
  <si>
    <t>96 739,90</t>
  </si>
  <si>
    <t>12 129,50</t>
  </si>
  <si>
    <t>180 120,00</t>
  </si>
  <si>
    <t>138 814,00</t>
  </si>
  <si>
    <t>5 399,03</t>
  </si>
  <si>
    <t>5 618,12</t>
  </si>
  <si>
    <t>510 970,00</t>
  </si>
  <si>
    <t>290 873,00</t>
  </si>
  <si>
    <t>233 334,00</t>
  </si>
  <si>
    <t>105 733,00</t>
  </si>
  <si>
    <t>51 730,90</t>
  </si>
  <si>
    <t>1 967,01</t>
  </si>
  <si>
    <t>237 348,00</t>
  </si>
  <si>
    <t>691 448,00</t>
  </si>
  <si>
    <t>8 547,50</t>
  </si>
  <si>
    <t>192 794,00</t>
  </si>
  <si>
    <t>162 454,00</t>
  </si>
  <si>
    <t>334 776,00</t>
  </si>
  <si>
    <t>234,17</t>
  </si>
  <si>
    <t>127 555,00</t>
  </si>
  <si>
    <t>210 840,00</t>
  </si>
  <si>
    <t>32 690,70</t>
  </si>
  <si>
    <t>652 665,00</t>
  </si>
  <si>
    <t>871 776,00</t>
  </si>
  <si>
    <t>167 470,00</t>
  </si>
  <si>
    <t>159 598,00</t>
  </si>
  <si>
    <t>32 680,30</t>
  </si>
  <si>
    <t>150 657,00</t>
  </si>
  <si>
    <t>46 935,50</t>
  </si>
  <si>
    <t>61 569,10</t>
  </si>
  <si>
    <t>220 975,00</t>
  </si>
  <si>
    <t>1 115 120,00</t>
  </si>
  <si>
    <t>148 038,00</t>
  </si>
  <si>
    <t>1 623,36</t>
  </si>
  <si>
    <t>135 254,00</t>
  </si>
  <si>
    <t>132 237,00</t>
  </si>
  <si>
    <t>115 942,00</t>
  </si>
  <si>
    <t>93 237,80</t>
  </si>
  <si>
    <t>404 990,00</t>
  </si>
  <si>
    <t>438 287,00</t>
  </si>
  <si>
    <t>119 322,00</t>
  </si>
  <si>
    <t>1 505,71</t>
  </si>
  <si>
    <t>84 362,00</t>
  </si>
  <si>
    <t>65 311,20</t>
  </si>
  <si>
    <t>26 852,90</t>
  </si>
  <si>
    <t>52 566,90</t>
  </si>
  <si>
    <t>522 674,00</t>
  </si>
  <si>
    <t>455 956,00</t>
  </si>
  <si>
    <t>47 266,80</t>
  </si>
  <si>
    <t>6 052,36</t>
  </si>
  <si>
    <t>70 607,00</t>
  </si>
  <si>
    <t>63 908,70</t>
  </si>
  <si>
    <t>60 657,70</t>
  </si>
  <si>
    <t>25 284,20</t>
  </si>
  <si>
    <t>32 303,80</t>
  </si>
  <si>
    <t>477 370,00</t>
  </si>
  <si>
    <t>567 183,00</t>
  </si>
  <si>
    <t>270 205,00</t>
  </si>
  <si>
    <t>209 517,00</t>
  </si>
  <si>
    <t>292 700,00</t>
  </si>
  <si>
    <t>740 811,00</t>
  </si>
  <si>
    <t>12 290,90</t>
  </si>
  <si>
    <t>18 047,60</t>
  </si>
  <si>
    <t>48 243,60</t>
  </si>
  <si>
    <t>12 198,70</t>
  </si>
  <si>
    <t>439 081,00</t>
  </si>
  <si>
    <t>188 666,00</t>
  </si>
  <si>
    <t>251 720,00</t>
  </si>
  <si>
    <t>52 664,80</t>
  </si>
  <si>
    <t>82 302,40</t>
  </si>
  <si>
    <t>78,06</t>
  </si>
  <si>
    <t>15 159,00</t>
  </si>
  <si>
    <t>38 792,80</t>
  </si>
  <si>
    <t>48 630,60</t>
  </si>
  <si>
    <t>33 111,40</t>
  </si>
  <si>
    <t>686 910,00</t>
  </si>
  <si>
    <t>1 052 790,00</t>
  </si>
  <si>
    <t>132 298,00</t>
  </si>
  <si>
    <t>27 150,50</t>
  </si>
  <si>
    <t>45 950,30</t>
  </si>
  <si>
    <t>42 564,50</t>
  </si>
  <si>
    <t>42 486,30</t>
  </si>
  <si>
    <t>16 303,00</t>
  </si>
  <si>
    <t>135 801,00</t>
  </si>
  <si>
    <t>731 484,00</t>
  </si>
  <si>
    <t>49 777,40</t>
  </si>
  <si>
    <t>974,45</t>
  </si>
  <si>
    <t>33 289,60</t>
  </si>
  <si>
    <t>60 897,60</t>
  </si>
  <si>
    <t>1 855,06</t>
  </si>
  <si>
    <t>19 885,80</t>
  </si>
  <si>
    <t>2 803,12</t>
  </si>
  <si>
    <t>389 832,00</t>
  </si>
  <si>
    <t>97 517,10</t>
  </si>
  <si>
    <t>13 000,00</t>
  </si>
  <si>
    <t>411 946,00</t>
  </si>
  <si>
    <t>368 262,00</t>
  </si>
  <si>
    <t>110 841,00</t>
  </si>
  <si>
    <t>972,04</t>
  </si>
  <si>
    <t>62 120,50</t>
  </si>
  <si>
    <t>141 533,00</t>
  </si>
  <si>
    <t>38 454,80</t>
  </si>
  <si>
    <t>38 826,60</t>
  </si>
  <si>
    <t>6 500,00</t>
  </si>
  <si>
    <t>65,00</t>
  </si>
  <si>
    <t>481,00</t>
  </si>
  <si>
    <t>65 347,40</t>
  </si>
  <si>
    <t>88 873,80</t>
  </si>
  <si>
    <t>39 578,50</t>
  </si>
  <si>
    <t>272 661,00</t>
  </si>
  <si>
    <t>213 096,00</t>
  </si>
  <si>
    <t>34 309,70</t>
  </si>
  <si>
    <t>45 924,80</t>
  </si>
  <si>
    <t>44 929,50</t>
  </si>
  <si>
    <t>69 836,20</t>
  </si>
  <si>
    <t>104 339,00</t>
  </si>
  <si>
    <t>54 976,80</t>
  </si>
  <si>
    <t>93 662,20</t>
  </si>
  <si>
    <t>102 819,00</t>
  </si>
  <si>
    <t>113 353,00</t>
  </si>
  <si>
    <t>329 495,00</t>
  </si>
  <si>
    <t>209 640,00</t>
  </si>
  <si>
    <t>29 025,40</t>
  </si>
  <si>
    <t>11 547,50</t>
  </si>
  <si>
    <t>25 757,70</t>
  </si>
  <si>
    <t>233 875,00</t>
  </si>
  <si>
    <t>72 159,50</t>
  </si>
  <si>
    <t>181 028,00</t>
  </si>
  <si>
    <t>23 766,10</t>
  </si>
  <si>
    <t>9 572,00</t>
  </si>
  <si>
    <t>11 741,20</t>
  </si>
  <si>
    <t>65 612,20</t>
  </si>
  <si>
    <t>36 855,60</t>
  </si>
  <si>
    <t>34 475,00</t>
  </si>
  <si>
    <t>21 968,80</t>
  </si>
  <si>
    <t>39 500,00</t>
  </si>
  <si>
    <t>161 189,00</t>
  </si>
  <si>
    <t>34 585,00</t>
  </si>
  <si>
    <t>165 867,00</t>
  </si>
  <si>
    <t>98 757,20</t>
  </si>
  <si>
    <t>133 605,00</t>
  </si>
  <si>
    <t>92 136,60</t>
  </si>
  <si>
    <t>113 604,00</t>
  </si>
  <si>
    <t>189 795,00</t>
  </si>
  <si>
    <t>215 629,00</t>
  </si>
  <si>
    <t>25 962,90</t>
  </si>
  <si>
    <t>131 116,00</t>
  </si>
  <si>
    <t>339 767,00</t>
  </si>
  <si>
    <t>16 000,00</t>
  </si>
  <si>
    <t>339 251,00</t>
  </si>
  <si>
    <t>166 501,00</t>
  </si>
  <si>
    <t>101 323,00</t>
  </si>
  <si>
    <t>86 427,10</t>
  </si>
  <si>
    <t>12 827,00</t>
  </si>
  <si>
    <t>27 284,30</t>
  </si>
  <si>
    <t>683 374,00</t>
  </si>
  <si>
    <t>241 914,00</t>
  </si>
  <si>
    <t>8 547,01</t>
  </si>
  <si>
    <t>55 757,00</t>
  </si>
  <si>
    <t>138 296,00</t>
  </si>
  <si>
    <t>20 158,00</t>
  </si>
  <si>
    <t>541 391,00</t>
  </si>
  <si>
    <t>570 392,00</t>
  </si>
  <si>
    <t>160 299,00</t>
  </si>
  <si>
    <t>127 668,00</t>
  </si>
  <si>
    <t>45 042,40</t>
  </si>
  <si>
    <t>3 964,31</t>
  </si>
  <si>
    <t>45 560,70</t>
  </si>
  <si>
    <t>18 068,90</t>
  </si>
  <si>
    <t>75 243,00</t>
  </si>
  <si>
    <t>23 072,30</t>
  </si>
  <si>
    <t>34 013,20</t>
  </si>
  <si>
    <t>166 338,00</t>
  </si>
  <si>
    <t>161 368,00</t>
  </si>
  <si>
    <t>752 385,00</t>
  </si>
  <si>
    <t>13 578,70</t>
  </si>
  <si>
    <t>31 561,40</t>
  </si>
  <si>
    <t>41 082,90</t>
  </si>
  <si>
    <t>36 993,90</t>
  </si>
  <si>
    <t>204 137,00</t>
  </si>
  <si>
    <t>207 040,00</t>
  </si>
  <si>
    <t>59 467,10</t>
  </si>
  <si>
    <t>93 022,20</t>
  </si>
  <si>
    <t>5 027,00</t>
  </si>
  <si>
    <t>216 086,00</t>
  </si>
  <si>
    <t>147 846,00</t>
  </si>
  <si>
    <t>4 947,17</t>
  </si>
  <si>
    <t>2 113,39</t>
  </si>
  <si>
    <t>79 497,90</t>
  </si>
  <si>
    <t>59 310,80</t>
  </si>
  <si>
    <t>4 743,00</t>
  </si>
  <si>
    <t>469,00</t>
  </si>
  <si>
    <t>795 611,00</t>
  </si>
  <si>
    <t>104 838,00</t>
  </si>
  <si>
    <t>93 685,00</t>
  </si>
  <si>
    <t>21 954,30</t>
  </si>
  <si>
    <t>17 500,00</t>
  </si>
  <si>
    <t>173 047,00</t>
  </si>
  <si>
    <t>224 403,00</t>
  </si>
  <si>
    <t>62 051,40</t>
  </si>
  <si>
    <t>42 180,50</t>
  </si>
  <si>
    <t>116 237,00</t>
  </si>
  <si>
    <t>14 105,00</t>
  </si>
  <si>
    <t>249 436,00</t>
  </si>
  <si>
    <t>441 662,00</t>
  </si>
  <si>
    <t>60 506,50</t>
  </si>
  <si>
    <t>200 176,00</t>
  </si>
  <si>
    <t>186 560,00</t>
  </si>
  <si>
    <t>6 319,00</t>
  </si>
  <si>
    <t>371 288,00</t>
  </si>
  <si>
    <t>326 816,00</t>
  </si>
  <si>
    <t>29 544,90</t>
  </si>
  <si>
    <t>27 449,90</t>
  </si>
  <si>
    <t>12 939,40</t>
  </si>
  <si>
    <t>203 342,00</t>
  </si>
  <si>
    <t>2 241,85</t>
  </si>
  <si>
    <t>31 716,30</t>
  </si>
  <si>
    <t>39 920,70</t>
  </si>
  <si>
    <t>68 160,50</t>
  </si>
  <si>
    <t>63 912,30</t>
  </si>
  <si>
    <t>76 399,60</t>
  </si>
  <si>
    <t>29 931,20</t>
  </si>
  <si>
    <t>38 799,70</t>
  </si>
  <si>
    <t>99 047,60</t>
  </si>
  <si>
    <t>10 088,00</t>
  </si>
  <si>
    <t>10 430,30</t>
  </si>
  <si>
    <t>2 924,00</t>
  </si>
  <si>
    <t>237,04</t>
  </si>
  <si>
    <t>85 199,80</t>
  </si>
  <si>
    <t>5 616,38</t>
  </si>
  <si>
    <t>53 191,50</t>
  </si>
  <si>
    <t>13 442,80</t>
  </si>
  <si>
    <t>61 666,00</t>
  </si>
  <si>
    <t>99 759,70</t>
  </si>
  <si>
    <t>15 406,20</t>
  </si>
  <si>
    <t>116 716,00</t>
  </si>
  <si>
    <t>16 552,60</t>
  </si>
  <si>
    <t>28 322,90</t>
  </si>
  <si>
    <t>10 849,40</t>
  </si>
  <si>
    <t>116 650,00</t>
  </si>
  <si>
    <t>92 395,20</t>
  </si>
  <si>
    <t>13 290,00</t>
  </si>
  <si>
    <t>260 410,00</t>
  </si>
  <si>
    <t>208 669,00</t>
  </si>
  <si>
    <t>90 699,40</t>
  </si>
  <si>
    <t>165 267,00</t>
  </si>
  <si>
    <t>115 789,00</t>
  </si>
  <si>
    <t>124 208,00</t>
  </si>
  <si>
    <t>19 210,00</t>
  </si>
  <si>
    <t>1 605,00</t>
  </si>
  <si>
    <t>24 887,80</t>
  </si>
  <si>
    <t>462 985,00</t>
  </si>
  <si>
    <t>38 220,10</t>
  </si>
  <si>
    <t>238 512,00</t>
  </si>
  <si>
    <t>265 252,00</t>
  </si>
  <si>
    <t>156 023,00</t>
  </si>
  <si>
    <t>90 108,30</t>
  </si>
  <si>
    <t>51 224,10</t>
  </si>
  <si>
    <t>144 272,00</t>
  </si>
  <si>
    <t>205 533,00</t>
  </si>
  <si>
    <t>50 104,20</t>
  </si>
  <si>
    <t>233 710,00</t>
  </si>
  <si>
    <t>110 364,00</t>
  </si>
  <si>
    <t>223 849,00</t>
  </si>
  <si>
    <t>264 190,00</t>
  </si>
  <si>
    <t>51 109,10</t>
  </si>
  <si>
    <t>21 157,00</t>
  </si>
  <si>
    <t>123 247,00</t>
  </si>
  <si>
    <t>96 099,40</t>
  </si>
  <si>
    <t>134 944,00</t>
  </si>
  <si>
    <t>58 200,60</t>
  </si>
  <si>
    <t>99 393,50</t>
  </si>
  <si>
    <t>115 823,00</t>
  </si>
  <si>
    <t>104 264,00</t>
  </si>
  <si>
    <t>71 873,30</t>
  </si>
  <si>
    <t>19 508,00</t>
  </si>
  <si>
    <t>207 666,00</t>
  </si>
  <si>
    <t>358 387,00</t>
  </si>
  <si>
    <t>106 488,00</t>
  </si>
  <si>
    <t>211 186,00</t>
  </si>
  <si>
    <t>271 920,00</t>
  </si>
  <si>
    <t>249 244,00</t>
  </si>
  <si>
    <t>60 733,00</t>
  </si>
  <si>
    <t>1 429 560,00</t>
  </si>
  <si>
    <t>109 434,00</t>
  </si>
  <si>
    <t>65 803,80</t>
  </si>
  <si>
    <t>8 675,14</t>
  </si>
  <si>
    <t>87 946,00</t>
  </si>
  <si>
    <t>37 206,20</t>
  </si>
  <si>
    <t>86 959,60</t>
  </si>
  <si>
    <t>31 714,70</t>
  </si>
  <si>
    <t>59 735,40</t>
  </si>
  <si>
    <t>219 859,00</t>
  </si>
  <si>
    <t>284 589,00</t>
  </si>
  <si>
    <t>109 903,00</t>
  </si>
  <si>
    <t>15 696,70</t>
  </si>
  <si>
    <t>230 928,00</t>
  </si>
  <si>
    <t>530 576,00</t>
  </si>
  <si>
    <t>74 809,40</t>
  </si>
  <si>
    <t>290 543,00</t>
  </si>
  <si>
    <t>103 044,00</t>
  </si>
  <si>
    <t>104 641,00</t>
  </si>
  <si>
    <t>104 234,00</t>
  </si>
  <si>
    <t>116 720,00</t>
  </si>
  <si>
    <t>19 525,40</t>
  </si>
  <si>
    <t>149 414,00</t>
  </si>
  <si>
    <r>
      <t xml:space="preserve"> RECAP </t>
    </r>
    <r>
      <rPr>
        <b/>
        <sz val="18"/>
        <color theme="0"/>
        <rFont val="Calibri"/>
        <family val="2"/>
        <scheme val="minor"/>
      </rPr>
      <t>DES</t>
    </r>
    <r>
      <rPr>
        <b/>
        <sz val="26"/>
        <color theme="0"/>
        <rFont val="Calibri"/>
        <family val="2"/>
        <scheme val="minor"/>
      </rPr>
      <t xml:space="preserve"> ERREURS </t>
    </r>
    <r>
      <rPr>
        <b/>
        <sz val="18"/>
        <color theme="0"/>
        <rFont val="Calibri"/>
        <family val="2"/>
        <scheme val="minor"/>
      </rPr>
      <t>DE</t>
    </r>
    <r>
      <rPr>
        <b/>
        <sz val="26"/>
        <color theme="0"/>
        <rFont val="Calibri"/>
        <family val="2"/>
        <scheme val="minor"/>
      </rPr>
      <t xml:space="preserve"> SAISIE PAR AGENCE </t>
    </r>
    <r>
      <rPr>
        <b/>
        <sz val="18"/>
        <color theme="0"/>
        <rFont val="Calibri"/>
        <family val="2"/>
        <scheme val="minor"/>
      </rPr>
      <t>DE LA</t>
    </r>
    <r>
      <rPr>
        <b/>
        <sz val="26"/>
        <color theme="0"/>
        <rFont val="Calibri"/>
        <family val="2"/>
        <scheme val="minor"/>
      </rPr>
      <t xml:space="preserve"> DD </t>
    </r>
    <r>
      <rPr>
        <b/>
        <sz val="18"/>
        <color theme="0"/>
        <rFont val="Calibri"/>
        <family val="2"/>
        <scheme val="minor"/>
      </rPr>
      <t xml:space="preserve">D' </t>
    </r>
    <r>
      <rPr>
        <b/>
        <sz val="26"/>
        <color theme="0"/>
        <rFont val="Calibri"/>
        <family val="2"/>
        <scheme val="minor"/>
      </rPr>
      <t>EL HARRACH</t>
    </r>
  </si>
  <si>
    <t>7*</t>
  </si>
  <si>
    <t>6*</t>
  </si>
  <si>
    <t>25*</t>
  </si>
  <si>
    <t>24*</t>
  </si>
  <si>
    <t>RECAP OCTOBRE 2016</t>
  </si>
  <si>
    <t>RECAP NOVEMBRE 2016</t>
  </si>
  <si>
    <t>RECAP DECEMBRE 2016</t>
  </si>
  <si>
    <t>RECAP 4eme TRIMESTRE 2016</t>
  </si>
</sst>
</file>

<file path=xl/styles.xml><?xml version="1.0" encoding="utf-8"?>
<styleSheet xmlns="http://schemas.openxmlformats.org/spreadsheetml/2006/main" xmlns:mc="http://schemas.openxmlformats.org/markup-compatibility/2006" xmlns:x14ac="http://schemas.microsoft.com/office/spreadsheetml/2009/9/ac" mc:Ignorable="x14ac">
  <fonts count="40">
    <font>
      <sz val="11"/>
      <color theme="1"/>
      <name val="Calibri"/>
      <family val="2"/>
      <scheme val="minor"/>
    </font>
    <font>
      <sz val="11"/>
      <color theme="1"/>
      <name val="Calibri"/>
      <family val="2"/>
      <scheme val="minor"/>
    </font>
    <font>
      <b/>
      <sz val="11"/>
      <color theme="1"/>
      <name val="Calibri"/>
      <family val="2"/>
      <scheme val="minor"/>
    </font>
    <font>
      <b/>
      <u/>
      <sz val="16"/>
      <color theme="1"/>
      <name val="Calibri"/>
      <family val="2"/>
      <scheme val="minor"/>
    </font>
    <font>
      <b/>
      <sz val="12"/>
      <color theme="1"/>
      <name val="Calibri"/>
      <family val="2"/>
      <scheme val="minor"/>
    </font>
    <font>
      <sz val="9"/>
      <name val="Calibri"/>
      <family val="2"/>
      <scheme val="minor"/>
    </font>
    <font>
      <sz val="9"/>
      <color theme="1"/>
      <name val="Calibri"/>
      <family val="2"/>
      <scheme val="minor"/>
    </font>
    <font>
      <sz val="9"/>
      <name val="Times New Roman"/>
      <family val="1"/>
    </font>
    <font>
      <sz val="10"/>
      <color theme="1"/>
      <name val="Times New Roman"/>
      <family val="1"/>
    </font>
    <font>
      <sz val="11"/>
      <name val="Calibri"/>
      <family val="2"/>
      <scheme val="minor"/>
    </font>
    <font>
      <b/>
      <sz val="11"/>
      <name val="Calibri"/>
      <family val="2"/>
      <scheme val="minor"/>
    </font>
    <font>
      <b/>
      <sz val="14"/>
      <color theme="1"/>
      <name val="Calibri"/>
      <family val="2"/>
      <scheme val="minor"/>
    </font>
    <font>
      <sz val="10"/>
      <color rgb="FF000000"/>
      <name val="Calibri"/>
      <family val="3"/>
      <charset val="134"/>
    </font>
    <font>
      <b/>
      <sz val="10"/>
      <color theme="0"/>
      <name val="Arial"/>
      <family val="2"/>
    </font>
    <font>
      <b/>
      <sz val="10"/>
      <color rgb="FF002060"/>
      <name val="Arial"/>
      <family val="2"/>
    </font>
    <font>
      <b/>
      <sz val="10"/>
      <name val="Times New Roman"/>
      <family val="1"/>
    </font>
    <font>
      <sz val="12"/>
      <color theme="1"/>
      <name val="Calibri"/>
      <family val="2"/>
      <scheme val="minor"/>
    </font>
    <font>
      <b/>
      <sz val="11"/>
      <color rgb="FF002060"/>
      <name val="Arial"/>
      <family val="2"/>
    </font>
    <font>
      <b/>
      <sz val="11"/>
      <color theme="1"/>
      <name val="Arial"/>
      <family val="2"/>
    </font>
    <font>
      <b/>
      <sz val="12"/>
      <color rgb="FF002060"/>
      <name val="Arial"/>
      <family val="2"/>
    </font>
    <font>
      <sz val="14"/>
      <color theme="1"/>
      <name val="Calibri"/>
      <family val="2"/>
      <scheme val="minor"/>
    </font>
    <font>
      <b/>
      <u/>
      <sz val="14"/>
      <color theme="1"/>
      <name val="Calibri"/>
      <family val="2"/>
      <scheme val="minor"/>
    </font>
    <font>
      <b/>
      <i/>
      <u/>
      <sz val="14"/>
      <color theme="1"/>
      <name val="Calibri"/>
      <family val="2"/>
      <scheme val="minor"/>
    </font>
    <font>
      <b/>
      <sz val="13"/>
      <color theme="1"/>
      <name val="Calibri"/>
      <family val="2"/>
      <scheme val="minor"/>
    </font>
    <font>
      <b/>
      <sz val="11"/>
      <color rgb="FF000000"/>
      <name val="Calibri"/>
      <family val="2"/>
      <scheme val="minor"/>
    </font>
    <font>
      <b/>
      <sz val="12"/>
      <color rgb="FFFF0000"/>
      <name val="Calibri"/>
      <family val="2"/>
      <scheme val="minor"/>
    </font>
    <font>
      <b/>
      <i/>
      <u/>
      <sz val="14"/>
      <color rgb="FF000000"/>
      <name val="Calibri"/>
      <family val="2"/>
      <scheme val="minor"/>
    </font>
    <font>
      <b/>
      <sz val="14"/>
      <color rgb="FF000000"/>
      <name val="Calibri"/>
      <family val="2"/>
      <scheme val="minor"/>
    </font>
    <font>
      <sz val="7.5"/>
      <color theme="1"/>
      <name val="Calibri"/>
      <family val="2"/>
      <scheme val="minor"/>
    </font>
    <font>
      <b/>
      <sz val="16"/>
      <color theme="1"/>
      <name val="Calibri"/>
      <family val="2"/>
      <scheme val="minor"/>
    </font>
    <font>
      <b/>
      <sz val="14"/>
      <color indexed="8"/>
      <name val="Times New Roman"/>
      <family val="1"/>
    </font>
    <font>
      <sz val="16"/>
      <color theme="1"/>
      <name val="Calibri"/>
      <family val="2"/>
      <scheme val="minor"/>
    </font>
    <font>
      <sz val="9"/>
      <color indexed="8"/>
      <name val="Times New Roman"/>
      <family val="1"/>
    </font>
    <font>
      <sz val="9"/>
      <color indexed="8"/>
      <name val="Times New Roman"/>
      <family val="1"/>
    </font>
    <font>
      <sz val="10"/>
      <color theme="1"/>
      <name val="Calibri"/>
      <family val="2"/>
      <scheme val="minor"/>
    </font>
    <font>
      <b/>
      <sz val="22"/>
      <color rgb="FFFFFF00"/>
      <name val="Calibri"/>
      <family val="2"/>
      <scheme val="minor"/>
    </font>
    <font>
      <b/>
      <sz val="22"/>
      <color theme="0"/>
      <name val="Calibri"/>
      <family val="2"/>
      <scheme val="minor"/>
    </font>
    <font>
      <sz val="9"/>
      <color indexed="8"/>
      <name val="Times New Roman"/>
      <family val="1"/>
    </font>
    <font>
      <b/>
      <sz val="26"/>
      <color theme="0"/>
      <name val="Calibri"/>
      <family val="2"/>
      <scheme val="minor"/>
    </font>
    <font>
      <b/>
      <sz val="18"/>
      <color theme="0"/>
      <name val="Calibri"/>
      <family val="2"/>
      <scheme val="minor"/>
    </font>
  </fonts>
  <fills count="12">
    <fill>
      <patternFill patternType="none"/>
    </fill>
    <fill>
      <patternFill patternType="gray125"/>
    </fill>
    <fill>
      <patternFill patternType="solid">
        <fgColor theme="5" tint="0.59999389629810485"/>
        <bgColor indexed="64"/>
      </patternFill>
    </fill>
    <fill>
      <patternFill patternType="solid">
        <fgColor rgb="FFFFFF99"/>
        <bgColor indexed="64"/>
      </patternFill>
    </fill>
    <fill>
      <patternFill patternType="solid">
        <fgColor theme="9" tint="0.39997558519241921"/>
        <bgColor indexed="64"/>
      </patternFill>
    </fill>
    <fill>
      <patternFill patternType="solid">
        <fgColor theme="0"/>
        <bgColor indexed="64"/>
      </patternFill>
    </fill>
    <fill>
      <patternFill patternType="solid">
        <fgColor theme="6" tint="0.39997558519241921"/>
        <bgColor indexed="64"/>
      </patternFill>
    </fill>
    <fill>
      <patternFill patternType="solid">
        <fgColor rgb="FFFFC000"/>
        <bgColor indexed="64"/>
      </patternFill>
    </fill>
    <fill>
      <patternFill patternType="solid">
        <fgColor theme="3" tint="-0.249977111117893"/>
        <bgColor indexed="64"/>
      </patternFill>
    </fill>
    <fill>
      <patternFill patternType="solid">
        <fgColor theme="4" tint="0.59999389629810485"/>
        <bgColor indexed="64"/>
      </patternFill>
    </fill>
    <fill>
      <patternFill patternType="solid">
        <fgColor theme="4" tint="-0.499984740745262"/>
        <bgColor indexed="64"/>
      </patternFill>
    </fill>
    <fill>
      <patternFill patternType="solid">
        <fgColor theme="1" tint="0.249977111117893"/>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s>
  <cellStyleXfs count="2">
    <xf numFmtId="0" fontId="0" fillId="0" borderId="0"/>
    <xf numFmtId="9" fontId="1" fillId="0" borderId="0" applyFont="0" applyFill="0" applyBorder="0" applyAlignment="0" applyProtection="0"/>
  </cellStyleXfs>
  <cellXfs count="274">
    <xf numFmtId="0" fontId="0" fillId="0" borderId="0" xfId="0"/>
    <xf numFmtId="0" fontId="3" fillId="0" borderId="0" xfId="0" applyFont="1"/>
    <xf numFmtId="0" fontId="6" fillId="0" borderId="0" xfId="0" applyFont="1"/>
    <xf numFmtId="0" fontId="0" fillId="0" borderId="0" xfId="0" applyBorder="1"/>
    <xf numFmtId="4" fontId="7" fillId="0" borderId="0" xfId="0" applyNumberFormat="1" applyFont="1" applyBorder="1" applyAlignment="1">
      <alignment horizontal="center" vertical="center"/>
    </xf>
    <xf numFmtId="0" fontId="0" fillId="0" borderId="1" xfId="0" applyBorder="1"/>
    <xf numFmtId="4" fontId="7" fillId="0" borderId="0" xfId="0" applyNumberFormat="1" applyFont="1" applyBorder="1" applyAlignment="1">
      <alignment horizontal="right" vertical="center"/>
    </xf>
    <xf numFmtId="0" fontId="0" fillId="0" borderId="0" xfId="0" applyAlignment="1">
      <alignment vertical="center"/>
    </xf>
    <xf numFmtId="0" fontId="0" fillId="0" borderId="0" xfId="0" applyFill="1" applyBorder="1" applyAlignment="1">
      <alignment vertical="center"/>
    </xf>
    <xf numFmtId="0" fontId="0" fillId="5" borderId="0" xfId="0" applyFill="1" applyAlignment="1">
      <alignment vertical="center"/>
    </xf>
    <xf numFmtId="0" fontId="14" fillId="0" borderId="0" xfId="0" applyFont="1" applyFill="1" applyBorder="1" applyAlignment="1">
      <alignment horizontal="center" vertical="center"/>
    </xf>
    <xf numFmtId="0" fontId="0" fillId="0" borderId="0" xfId="0" applyFill="1"/>
    <xf numFmtId="0" fontId="0" fillId="0" borderId="0" xfId="0" applyBorder="1" applyAlignment="1">
      <alignment vertical="center"/>
    </xf>
    <xf numFmtId="0" fontId="14" fillId="5" borderId="0" xfId="0" applyFont="1" applyFill="1" applyBorder="1" applyAlignment="1">
      <alignment horizontal="center" vertical="center"/>
    </xf>
    <xf numFmtId="0" fontId="0" fillId="0" borderId="0" xfId="0" applyFill="1" applyAlignment="1">
      <alignment horizontal="right"/>
    </xf>
    <xf numFmtId="0" fontId="0" fillId="0" borderId="0" xfId="0" applyFill="1" applyBorder="1" applyAlignment="1">
      <alignment horizontal="right"/>
    </xf>
    <xf numFmtId="0" fontId="0" fillId="0" borderId="0" xfId="0" applyFill="1" applyBorder="1"/>
    <xf numFmtId="0" fontId="0" fillId="5" borderId="0" xfId="0" applyFill="1"/>
    <xf numFmtId="9" fontId="0" fillId="0" borderId="0" xfId="1" applyFont="1"/>
    <xf numFmtId="0" fontId="0" fillId="5" borderId="1" xfId="0" applyFill="1" applyBorder="1"/>
    <xf numFmtId="0" fontId="8" fillId="0" borderId="0" xfId="0" applyFont="1" applyBorder="1" applyAlignment="1">
      <alignment horizontal="right"/>
    </xf>
    <xf numFmtId="0" fontId="15" fillId="5" borderId="7" xfId="0" applyFont="1" applyFill="1" applyBorder="1" applyAlignment="1">
      <alignment horizontal="left" vertical="top"/>
    </xf>
    <xf numFmtId="4" fontId="15" fillId="5" borderId="7" xfId="0" applyNumberFormat="1" applyFont="1" applyFill="1" applyBorder="1" applyAlignment="1">
      <alignment horizontal="left" vertical="top"/>
    </xf>
    <xf numFmtId="0" fontId="17" fillId="5" borderId="1" xfId="0" applyFont="1" applyFill="1" applyBorder="1" applyAlignment="1">
      <alignment horizontal="center" vertical="center"/>
    </xf>
    <xf numFmtId="0" fontId="18" fillId="5" borderId="4" xfId="0" applyFont="1" applyFill="1" applyBorder="1" applyAlignment="1">
      <alignment horizontal="center"/>
    </xf>
    <xf numFmtId="0" fontId="17" fillId="5" borderId="5" xfId="0" applyFont="1" applyFill="1" applyBorder="1" applyAlignment="1">
      <alignment horizontal="center" vertical="center"/>
    </xf>
    <xf numFmtId="0" fontId="18" fillId="5" borderId="9" xfId="0" applyFont="1" applyFill="1" applyBorder="1" applyAlignment="1">
      <alignment horizontal="center"/>
    </xf>
    <xf numFmtId="0" fontId="17" fillId="5" borderId="10" xfId="0" applyFont="1" applyFill="1" applyBorder="1" applyAlignment="1">
      <alignment horizontal="center" vertical="center"/>
    </xf>
    <xf numFmtId="1" fontId="19" fillId="5" borderId="3" xfId="0" applyNumberFormat="1" applyFont="1" applyFill="1" applyBorder="1" applyAlignment="1">
      <alignment horizontal="center" vertical="center"/>
    </xf>
    <xf numFmtId="1" fontId="19" fillId="5" borderId="11" xfId="0" applyNumberFormat="1" applyFont="1" applyFill="1" applyBorder="1" applyAlignment="1">
      <alignment horizontal="center" vertical="center"/>
    </xf>
    <xf numFmtId="0" fontId="17" fillId="5" borderId="0" xfId="0" applyFont="1" applyFill="1" applyBorder="1" applyAlignment="1">
      <alignment horizontal="center" vertical="center"/>
    </xf>
    <xf numFmtId="0" fontId="19" fillId="5" borderId="3" xfId="0" applyFont="1" applyFill="1" applyBorder="1" applyAlignment="1">
      <alignment horizontal="center" vertical="center"/>
    </xf>
    <xf numFmtId="0" fontId="19" fillId="5" borderId="12" xfId="0" applyFont="1" applyFill="1" applyBorder="1" applyAlignment="1">
      <alignment horizontal="center" vertical="center"/>
    </xf>
    <xf numFmtId="0" fontId="19" fillId="5" borderId="11" xfId="0" applyFont="1" applyFill="1" applyBorder="1" applyAlignment="1">
      <alignment horizontal="center" vertical="center"/>
    </xf>
    <xf numFmtId="0" fontId="19" fillId="5" borderId="0" xfId="0" applyFont="1" applyFill="1" applyBorder="1" applyAlignment="1">
      <alignment horizontal="center" vertical="center"/>
    </xf>
    <xf numFmtId="0" fontId="19" fillId="5" borderId="1" xfId="0" applyFont="1" applyFill="1" applyBorder="1" applyAlignment="1">
      <alignment horizontal="center" vertical="center"/>
    </xf>
    <xf numFmtId="0" fontId="17" fillId="0" borderId="0" xfId="0" applyFont="1" applyFill="1" applyBorder="1" applyAlignment="1">
      <alignment horizontal="center" vertical="center"/>
    </xf>
    <xf numFmtId="0" fontId="2" fillId="5" borderId="0" xfId="0" applyFont="1" applyFill="1" applyBorder="1" applyAlignment="1">
      <alignment horizontal="center" vertical="center" wrapText="1"/>
    </xf>
    <xf numFmtId="0" fontId="2" fillId="0" borderId="0" xfId="0" applyFont="1"/>
    <xf numFmtId="0" fontId="2" fillId="0" borderId="0" xfId="0" applyFont="1" applyFill="1" applyBorder="1"/>
    <xf numFmtId="0" fontId="2" fillId="5" borderId="0" xfId="0" applyFont="1" applyFill="1"/>
    <xf numFmtId="0" fontId="11" fillId="0" borderId="0" xfId="0" applyFont="1"/>
    <xf numFmtId="0" fontId="11" fillId="0" borderId="0" xfId="0" applyFont="1" applyFill="1" applyBorder="1"/>
    <xf numFmtId="0" fontId="11" fillId="5" borderId="0" xfId="0" applyFont="1" applyFill="1"/>
    <xf numFmtId="0" fontId="20" fillId="5" borderId="0" xfId="0" applyFont="1" applyFill="1"/>
    <xf numFmtId="0" fontId="20" fillId="0" borderId="0" xfId="0" applyFont="1"/>
    <xf numFmtId="0" fontId="23" fillId="0" borderId="0" xfId="0" applyFont="1"/>
    <xf numFmtId="0" fontId="24" fillId="0" borderId="0" xfId="0" applyFont="1"/>
    <xf numFmtId="0" fontId="25" fillId="0" borderId="0" xfId="0" applyFont="1" applyFill="1" applyBorder="1" applyAlignment="1">
      <alignment vertical="center"/>
    </xf>
    <xf numFmtId="0" fontId="25" fillId="0" borderId="0" xfId="0" applyFont="1"/>
    <xf numFmtId="0" fontId="25" fillId="0" borderId="0" xfId="0" applyFont="1" applyFill="1" applyBorder="1"/>
    <xf numFmtId="0" fontId="25" fillId="5" borderId="0" xfId="0" applyFont="1" applyFill="1"/>
    <xf numFmtId="0" fontId="0" fillId="5" borderId="0" xfId="0" applyFont="1" applyFill="1" applyBorder="1" applyAlignment="1">
      <alignment vertical="center"/>
    </xf>
    <xf numFmtId="0" fontId="17" fillId="5" borderId="4" xfId="0" applyFont="1" applyFill="1" applyBorder="1" applyAlignment="1">
      <alignment horizontal="center" vertical="center"/>
    </xf>
    <xf numFmtId="0" fontId="17" fillId="5" borderId="6" xfId="0" applyFont="1" applyFill="1" applyBorder="1" applyAlignment="1">
      <alignment horizontal="center" vertical="center"/>
    </xf>
    <xf numFmtId="3" fontId="17" fillId="5" borderId="6" xfId="0" applyNumberFormat="1" applyFont="1" applyFill="1" applyBorder="1" applyAlignment="1">
      <alignment horizontal="center" vertical="center"/>
    </xf>
    <xf numFmtId="3" fontId="17" fillId="5" borderId="5" xfId="0" applyNumberFormat="1" applyFont="1" applyFill="1" applyBorder="1" applyAlignment="1">
      <alignment horizontal="center" vertical="center"/>
    </xf>
    <xf numFmtId="0" fontId="17" fillId="5" borderId="8" xfId="0" applyFont="1" applyFill="1" applyBorder="1" applyAlignment="1">
      <alignment horizontal="center" vertical="center"/>
    </xf>
    <xf numFmtId="0" fontId="0" fillId="0" borderId="0" xfId="0" applyFont="1" applyFill="1" applyBorder="1" applyAlignment="1">
      <alignment vertical="center"/>
    </xf>
    <xf numFmtId="0" fontId="17" fillId="5" borderId="9" xfId="0" applyFont="1" applyFill="1" applyBorder="1" applyAlignment="1">
      <alignment horizontal="center" vertical="center"/>
    </xf>
    <xf numFmtId="3" fontId="17" fillId="5" borderId="0" xfId="0" applyNumberFormat="1" applyFont="1" applyFill="1" applyBorder="1" applyAlignment="1">
      <alignment horizontal="center" vertical="center"/>
    </xf>
    <xf numFmtId="3" fontId="17" fillId="5" borderId="10" xfId="0" applyNumberFormat="1" applyFont="1" applyFill="1" applyBorder="1" applyAlignment="1">
      <alignment horizontal="center" vertical="center"/>
    </xf>
    <xf numFmtId="0" fontId="17" fillId="5" borderId="7" xfId="0" applyFont="1" applyFill="1" applyBorder="1" applyAlignment="1">
      <alignment horizontal="center" vertical="center"/>
    </xf>
    <xf numFmtId="0" fontId="26" fillId="0" borderId="0" xfId="0" applyFont="1" applyAlignment="1">
      <alignment vertical="center"/>
    </xf>
    <xf numFmtId="0" fontId="17" fillId="6" borderId="4" xfId="0" applyFont="1" applyFill="1" applyBorder="1" applyAlignment="1">
      <alignment horizontal="center" vertical="center" wrapText="1"/>
    </xf>
    <xf numFmtId="0" fontId="17" fillId="6" borderId="5" xfId="0" applyFont="1" applyFill="1" applyBorder="1" applyAlignment="1">
      <alignment horizontal="center" vertical="center" wrapText="1"/>
    </xf>
    <xf numFmtId="0" fontId="17" fillId="6" borderId="6" xfId="0" applyFont="1" applyFill="1" applyBorder="1" applyAlignment="1">
      <alignment horizontal="center" vertical="center" wrapText="1"/>
    </xf>
    <xf numFmtId="0" fontId="17" fillId="6" borderId="1" xfId="0" applyFont="1" applyFill="1" applyBorder="1" applyAlignment="1">
      <alignment horizontal="center" vertical="center" wrapText="1"/>
    </xf>
    <xf numFmtId="0" fontId="22" fillId="7" borderId="4" xfId="0" applyFont="1" applyFill="1" applyBorder="1"/>
    <xf numFmtId="0" fontId="22" fillId="7" borderId="6" xfId="0" applyFont="1" applyFill="1" applyBorder="1"/>
    <xf numFmtId="0" fontId="0" fillId="7" borderId="5" xfId="0" applyFill="1" applyBorder="1"/>
    <xf numFmtId="0" fontId="0" fillId="7" borderId="10" xfId="0" applyFill="1" applyBorder="1"/>
    <xf numFmtId="0" fontId="0" fillId="7" borderId="14" xfId="0" applyFill="1" applyBorder="1"/>
    <xf numFmtId="0" fontId="21" fillId="7" borderId="6" xfId="0" applyFont="1" applyFill="1" applyBorder="1"/>
    <xf numFmtId="0" fontId="11" fillId="7" borderId="6" xfId="0" applyFont="1" applyFill="1" applyBorder="1"/>
    <xf numFmtId="0" fontId="20" fillId="7" borderId="5" xfId="0" applyFont="1" applyFill="1" applyBorder="1"/>
    <xf numFmtId="0" fontId="27" fillId="7" borderId="9" xfId="0" applyFont="1" applyFill="1" applyBorder="1"/>
    <xf numFmtId="0" fontId="11" fillId="7" borderId="0" xfId="0" applyFont="1" applyFill="1" applyBorder="1"/>
    <xf numFmtId="0" fontId="20" fillId="7" borderId="10" xfId="0" applyFont="1" applyFill="1" applyBorder="1"/>
    <xf numFmtId="0" fontId="27" fillId="7" borderId="2" xfId="0" applyFont="1" applyFill="1" applyBorder="1"/>
    <xf numFmtId="0" fontId="11" fillId="7" borderId="13" xfId="0" applyFont="1" applyFill="1" applyBorder="1"/>
    <xf numFmtId="0" fontId="20" fillId="7" borderId="14" xfId="0" applyFont="1" applyFill="1" applyBorder="1"/>
    <xf numFmtId="0" fontId="20" fillId="7" borderId="0" xfId="0" applyFont="1" applyFill="1" applyBorder="1"/>
    <xf numFmtId="0" fontId="20" fillId="7" borderId="6" xfId="0" applyFont="1" applyFill="1" applyBorder="1"/>
    <xf numFmtId="0" fontId="20" fillId="7" borderId="13" xfId="0" applyFont="1" applyFill="1" applyBorder="1"/>
    <xf numFmtId="0" fontId="20" fillId="0" borderId="2" xfId="0" applyFont="1" applyFill="1" applyBorder="1"/>
    <xf numFmtId="0" fontId="20" fillId="0" borderId="13" xfId="0" applyFont="1" applyBorder="1"/>
    <xf numFmtId="0" fontId="20" fillId="5" borderId="13" xfId="0" applyFont="1" applyFill="1" applyBorder="1"/>
    <xf numFmtId="0" fontId="0" fillId="0" borderId="0" xfId="0" applyAlignment="1">
      <alignment horizontal="center"/>
    </xf>
    <xf numFmtId="0" fontId="4" fillId="0" borderId="0" xfId="0" applyFont="1" applyFill="1" applyBorder="1" applyAlignment="1">
      <alignment horizontal="center" vertical="center" wrapText="1"/>
    </xf>
    <xf numFmtId="4" fontId="9" fillId="0" borderId="0" xfId="0" applyNumberFormat="1" applyFont="1" applyBorder="1" applyAlignment="1">
      <alignment horizontal="right" vertical="center"/>
    </xf>
    <xf numFmtId="0" fontId="7" fillId="0" borderId="8" xfId="0" applyFont="1" applyBorder="1" applyAlignment="1">
      <alignment horizontal="center" vertical="center"/>
    </xf>
    <xf numFmtId="0" fontId="7" fillId="0" borderId="7" xfId="0" applyFont="1" applyBorder="1" applyAlignment="1">
      <alignment horizontal="center" vertical="center"/>
    </xf>
    <xf numFmtId="4" fontId="7" fillId="0" borderId="7" xfId="0" applyNumberFormat="1" applyFont="1" applyBorder="1" applyAlignment="1">
      <alignment horizontal="center" vertical="center"/>
    </xf>
    <xf numFmtId="0" fontId="7" fillId="0" borderId="15" xfId="0" applyFont="1" applyBorder="1" applyAlignment="1">
      <alignment horizontal="center" vertical="center"/>
    </xf>
    <xf numFmtId="0" fontId="8" fillId="0" borderId="6" xfId="0" applyFont="1" applyBorder="1" applyAlignment="1">
      <alignment horizontal="right"/>
    </xf>
    <xf numFmtId="4" fontId="7" fillId="0" borderId="5" xfId="0" applyNumberFormat="1" applyFont="1" applyBorder="1" applyAlignment="1">
      <alignment horizontal="right" vertical="center"/>
    </xf>
    <xf numFmtId="0" fontId="8" fillId="0" borderId="9" xfId="0" applyFont="1" applyBorder="1" applyAlignment="1">
      <alignment horizontal="right"/>
    </xf>
    <xf numFmtId="4" fontId="7" fillId="0" borderId="10" xfId="0" applyNumberFormat="1" applyFont="1" applyBorder="1" applyAlignment="1">
      <alignment horizontal="right" vertical="center"/>
    </xf>
    <xf numFmtId="0" fontId="8" fillId="0" borderId="2" xfId="0" applyFont="1" applyBorder="1" applyAlignment="1">
      <alignment horizontal="right"/>
    </xf>
    <xf numFmtId="0" fontId="8" fillId="0" borderId="13" xfId="0" applyFont="1" applyBorder="1" applyAlignment="1">
      <alignment horizontal="right"/>
    </xf>
    <xf numFmtId="4" fontId="7" fillId="0" borderId="14" xfId="0" applyNumberFormat="1" applyFont="1" applyBorder="1" applyAlignment="1">
      <alignment horizontal="right" vertical="center"/>
    </xf>
    <xf numFmtId="4" fontId="7" fillId="0" borderId="6" xfId="0" applyNumberFormat="1" applyFont="1" applyBorder="1" applyAlignment="1">
      <alignment horizontal="right" vertical="center"/>
    </xf>
    <xf numFmtId="4" fontId="7" fillId="0" borderId="9" xfId="0" applyNumberFormat="1" applyFont="1" applyBorder="1" applyAlignment="1">
      <alignment horizontal="right" vertical="center"/>
    </xf>
    <xf numFmtId="4" fontId="7" fillId="0" borderId="13" xfId="0" applyNumberFormat="1" applyFont="1" applyBorder="1" applyAlignment="1">
      <alignment horizontal="right" vertical="center"/>
    </xf>
    <xf numFmtId="4" fontId="7" fillId="0" borderId="9" xfId="0" applyNumberFormat="1" applyFont="1" applyBorder="1" applyAlignment="1">
      <alignment horizontal="center" vertical="center"/>
    </xf>
    <xf numFmtId="4" fontId="9" fillId="0" borderId="9" xfId="0" applyNumberFormat="1" applyFont="1" applyBorder="1" applyAlignment="1">
      <alignment horizontal="right" vertical="center"/>
    </xf>
    <xf numFmtId="0" fontId="30" fillId="0" borderId="0" xfId="0" applyFont="1"/>
    <xf numFmtId="0" fontId="31" fillId="0" borderId="0" xfId="0" applyFont="1"/>
    <xf numFmtId="4" fontId="31" fillId="0" borderId="0" xfId="0" applyNumberFormat="1" applyFont="1"/>
    <xf numFmtId="4" fontId="7" fillId="0" borderId="8" xfId="0" applyNumberFormat="1" applyFont="1" applyBorder="1" applyAlignment="1">
      <alignment horizontal="center" vertical="center"/>
    </xf>
    <xf numFmtId="0" fontId="0" fillId="0" borderId="4" xfId="0" applyBorder="1" applyAlignment="1">
      <alignment horizontal="center"/>
    </xf>
    <xf numFmtId="0" fontId="0" fillId="0" borderId="6" xfId="0" applyBorder="1" applyAlignment="1">
      <alignment horizontal="center"/>
    </xf>
    <xf numFmtId="3" fontId="0" fillId="0" borderId="6" xfId="0" applyNumberFormat="1" applyBorder="1" applyAlignment="1">
      <alignment horizontal="center"/>
    </xf>
    <xf numFmtId="3" fontId="0" fillId="0" borderId="5" xfId="0" applyNumberFormat="1" applyBorder="1" applyAlignment="1">
      <alignment horizontal="center"/>
    </xf>
    <xf numFmtId="0" fontId="0" fillId="0" borderId="9" xfId="0"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3" fontId="0" fillId="0" borderId="10" xfId="0" applyNumberFormat="1" applyBorder="1" applyAlignment="1">
      <alignment horizontal="center"/>
    </xf>
    <xf numFmtId="0" fontId="0" fillId="0" borderId="2" xfId="0" applyBorder="1" applyAlignment="1">
      <alignment horizontal="center"/>
    </xf>
    <xf numFmtId="0" fontId="0" fillId="0" borderId="13" xfId="0" applyBorder="1" applyAlignment="1">
      <alignment horizontal="center"/>
    </xf>
    <xf numFmtId="3" fontId="0" fillId="0" borderId="13" xfId="0" applyNumberFormat="1" applyBorder="1" applyAlignment="1">
      <alignment horizontal="center"/>
    </xf>
    <xf numFmtId="0" fontId="0" fillId="0" borderId="10" xfId="0" applyBorder="1" applyAlignment="1">
      <alignment horizontal="center"/>
    </xf>
    <xf numFmtId="0" fontId="8" fillId="0" borderId="0" xfId="0" applyFont="1" applyBorder="1" applyAlignment="1">
      <alignment horizontal="center"/>
    </xf>
    <xf numFmtId="0" fontId="0" fillId="0" borderId="5" xfId="0" applyBorder="1" applyAlignment="1">
      <alignment horizontal="center"/>
    </xf>
    <xf numFmtId="0" fontId="0" fillId="0" borderId="14" xfId="0" applyBorder="1" applyAlignment="1">
      <alignment horizontal="center"/>
    </xf>
    <xf numFmtId="0" fontId="12" fillId="0" borderId="0" xfId="0" applyFont="1" applyFill="1" applyBorder="1" applyAlignment="1">
      <alignment horizontal="right" vertical="top"/>
    </xf>
    <xf numFmtId="0" fontId="5" fillId="3" borderId="23" xfId="0" applyFont="1" applyFill="1" applyBorder="1" applyAlignment="1">
      <alignment horizontal="center"/>
    </xf>
    <xf numFmtId="0" fontId="0" fillId="4" borderId="24" xfId="0" applyFont="1" applyFill="1" applyBorder="1" applyAlignment="1">
      <alignment horizontal="center"/>
    </xf>
    <xf numFmtId="0" fontId="5" fillId="3" borderId="25" xfId="0" applyFont="1" applyFill="1" applyBorder="1" applyAlignment="1">
      <alignment horizontal="center"/>
    </xf>
    <xf numFmtId="0" fontId="5" fillId="3" borderId="24" xfId="0" applyFont="1" applyFill="1" applyBorder="1" applyAlignment="1">
      <alignment horizontal="center"/>
    </xf>
    <xf numFmtId="0" fontId="6" fillId="4" borderId="26" xfId="0" applyFont="1" applyFill="1" applyBorder="1" applyAlignment="1">
      <alignment horizontal="center"/>
    </xf>
    <xf numFmtId="0" fontId="5" fillId="3" borderId="27" xfId="0" applyFont="1" applyFill="1" applyBorder="1" applyAlignment="1">
      <alignment horizontal="center"/>
    </xf>
    <xf numFmtId="0" fontId="28" fillId="0" borderId="0" xfId="0" applyFont="1" applyBorder="1" applyAlignment="1">
      <alignment wrapText="1"/>
    </xf>
    <xf numFmtId="0" fontId="7" fillId="0" borderId="4" xfId="0" applyFont="1" applyBorder="1" applyAlignment="1">
      <alignment horizontal="center" vertical="center"/>
    </xf>
    <xf numFmtId="0" fontId="7" fillId="0" borderId="9" xfId="0" applyFont="1" applyBorder="1" applyAlignment="1">
      <alignment horizontal="center" vertical="center"/>
    </xf>
    <xf numFmtId="0" fontId="7" fillId="0" borderId="2" xfId="0" applyFont="1" applyBorder="1" applyAlignment="1">
      <alignment horizontal="center" vertical="center"/>
    </xf>
    <xf numFmtId="0" fontId="28" fillId="0" borderId="9" xfId="0" applyFont="1" applyBorder="1" applyAlignment="1">
      <alignment wrapText="1"/>
    </xf>
    <xf numFmtId="0" fontId="0" fillId="0" borderId="0" xfId="0" applyAlignment="1">
      <alignment horizontal="right"/>
    </xf>
    <xf numFmtId="0" fontId="31" fillId="0" borderId="0" xfId="0" applyFont="1" applyAlignment="1">
      <alignment horizontal="right"/>
    </xf>
    <xf numFmtId="0" fontId="5" fillId="3" borderId="25" xfId="0" applyFont="1" applyFill="1" applyBorder="1" applyAlignment="1">
      <alignment horizontal="right"/>
    </xf>
    <xf numFmtId="4" fontId="32" fillId="0" borderId="0" xfId="0" applyNumberFormat="1" applyFont="1" applyAlignment="1">
      <alignment horizontal="center" vertical="center"/>
    </xf>
    <xf numFmtId="4" fontId="32" fillId="0" borderId="4" xfId="0" applyNumberFormat="1" applyFont="1" applyBorder="1" applyAlignment="1">
      <alignment horizontal="left" vertical="center"/>
    </xf>
    <xf numFmtId="4" fontId="32" fillId="0" borderId="6" xfId="0" applyNumberFormat="1" applyFont="1" applyBorder="1" applyAlignment="1">
      <alignment horizontal="left" vertical="center"/>
    </xf>
    <xf numFmtId="4" fontId="32" fillId="0" borderId="6" xfId="0" applyNumberFormat="1" applyFont="1" applyBorder="1" applyAlignment="1">
      <alignment horizontal="center" vertical="center"/>
    </xf>
    <xf numFmtId="4" fontId="32" fillId="0" borderId="9" xfId="0" applyNumberFormat="1" applyFont="1" applyBorder="1" applyAlignment="1">
      <alignment horizontal="left" vertical="center"/>
    </xf>
    <xf numFmtId="4" fontId="32" fillId="0" borderId="0" xfId="0" applyNumberFormat="1" applyFont="1" applyBorder="1" applyAlignment="1">
      <alignment horizontal="left" vertical="center"/>
    </xf>
    <xf numFmtId="4" fontId="32" fillId="0" borderId="0" xfId="0" applyNumberFormat="1" applyFont="1" applyBorder="1" applyAlignment="1">
      <alignment horizontal="center" vertical="center"/>
    </xf>
    <xf numFmtId="4" fontId="32" fillId="0" borderId="2" xfId="0" applyNumberFormat="1" applyFont="1" applyBorder="1" applyAlignment="1">
      <alignment horizontal="left" vertical="center"/>
    </xf>
    <xf numFmtId="4" fontId="32" fillId="0" borderId="13" xfId="0" applyNumberFormat="1" applyFont="1" applyBorder="1" applyAlignment="1">
      <alignment horizontal="left" vertical="center"/>
    </xf>
    <xf numFmtId="4" fontId="32" fillId="0" borderId="13" xfId="0" applyNumberFormat="1" applyFont="1" applyBorder="1" applyAlignment="1">
      <alignment horizontal="center" vertical="center"/>
    </xf>
    <xf numFmtId="0" fontId="0" fillId="0" borderId="6" xfId="0" applyBorder="1"/>
    <xf numFmtId="0" fontId="0" fillId="0" borderId="13" xfId="0" applyBorder="1"/>
    <xf numFmtId="4" fontId="32" fillId="0" borderId="5" xfId="0" applyNumberFormat="1" applyFont="1" applyBorder="1" applyAlignment="1">
      <alignment horizontal="left" vertical="center"/>
    </xf>
    <xf numFmtId="4" fontId="32" fillId="0" borderId="10" xfId="0" applyNumberFormat="1" applyFont="1" applyBorder="1" applyAlignment="1">
      <alignment horizontal="left" vertical="center"/>
    </xf>
    <xf numFmtId="4" fontId="32" fillId="0" borderId="14" xfId="0" applyNumberFormat="1" applyFont="1" applyBorder="1" applyAlignment="1">
      <alignment horizontal="left" vertical="center"/>
    </xf>
    <xf numFmtId="4" fontId="32" fillId="0" borderId="4" xfId="0" applyNumberFormat="1" applyFont="1" applyBorder="1" applyAlignment="1">
      <alignment horizontal="center" vertical="center"/>
    </xf>
    <xf numFmtId="4" fontId="32" fillId="0" borderId="5" xfId="0" applyNumberFormat="1" applyFont="1" applyBorder="1" applyAlignment="1">
      <alignment horizontal="center" vertical="center"/>
    </xf>
    <xf numFmtId="4" fontId="32" fillId="0" borderId="9" xfId="0" applyNumberFormat="1" applyFont="1" applyBorder="1" applyAlignment="1">
      <alignment horizontal="center" vertical="center"/>
    </xf>
    <xf numFmtId="4" fontId="32" fillId="0" borderId="10" xfId="0" applyNumberFormat="1" applyFont="1" applyBorder="1" applyAlignment="1">
      <alignment horizontal="center" vertical="center"/>
    </xf>
    <xf numFmtId="4" fontId="32" fillId="0" borderId="2" xfId="0" applyNumberFormat="1" applyFont="1" applyBorder="1" applyAlignment="1">
      <alignment horizontal="center" vertical="center"/>
    </xf>
    <xf numFmtId="4" fontId="32" fillId="0" borderId="14" xfId="0" applyNumberFormat="1" applyFont="1" applyBorder="1" applyAlignment="1">
      <alignment horizontal="center" vertical="center"/>
    </xf>
    <xf numFmtId="4" fontId="33" fillId="0" borderId="0" xfId="0" applyNumberFormat="1" applyFont="1" applyAlignment="1">
      <alignment horizontal="left" vertical="center"/>
    </xf>
    <xf numFmtId="4" fontId="33" fillId="0" borderId="0" xfId="0" applyNumberFormat="1" applyFont="1" applyAlignment="1">
      <alignment horizontal="center" vertical="center"/>
    </xf>
    <xf numFmtId="4" fontId="33" fillId="0" borderId="4" xfId="0" applyNumberFormat="1" applyFont="1" applyBorder="1" applyAlignment="1">
      <alignment horizontal="left" vertical="center"/>
    </xf>
    <xf numFmtId="4" fontId="33" fillId="0" borderId="6" xfId="0" applyNumberFormat="1" applyFont="1" applyBorder="1" applyAlignment="1">
      <alignment horizontal="left" vertical="center"/>
    </xf>
    <xf numFmtId="4" fontId="33" fillId="0" borderId="6" xfId="0" applyNumberFormat="1" applyFont="1" applyBorder="1" applyAlignment="1">
      <alignment horizontal="center" vertical="center"/>
    </xf>
    <xf numFmtId="4" fontId="33" fillId="0" borderId="9" xfId="0" applyNumberFormat="1" applyFont="1" applyBorder="1" applyAlignment="1">
      <alignment horizontal="left" vertical="center"/>
    </xf>
    <xf numFmtId="4" fontId="33" fillId="0" borderId="0" xfId="0" applyNumberFormat="1" applyFont="1" applyBorder="1" applyAlignment="1">
      <alignment horizontal="left" vertical="center"/>
    </xf>
    <xf numFmtId="4" fontId="33" fillId="0" borderId="0" xfId="0" applyNumberFormat="1" applyFont="1" applyBorder="1" applyAlignment="1">
      <alignment horizontal="center" vertical="center"/>
    </xf>
    <xf numFmtId="4" fontId="33" fillId="0" borderId="2" xfId="0" applyNumberFormat="1" applyFont="1" applyBorder="1" applyAlignment="1">
      <alignment horizontal="left" vertical="center"/>
    </xf>
    <xf numFmtId="4" fontId="33" fillId="0" borderId="13" xfId="0" applyNumberFormat="1" applyFont="1" applyBorder="1" applyAlignment="1">
      <alignment horizontal="left" vertical="center"/>
    </xf>
    <xf numFmtId="4" fontId="33" fillId="0" borderId="13" xfId="0" applyNumberFormat="1" applyFont="1" applyBorder="1" applyAlignment="1">
      <alignment horizontal="center" vertical="center"/>
    </xf>
    <xf numFmtId="4" fontId="33" fillId="0" borderId="4" xfId="0" applyNumberFormat="1" applyFont="1" applyBorder="1" applyAlignment="1">
      <alignment horizontal="center" vertical="center"/>
    </xf>
    <xf numFmtId="4" fontId="33" fillId="0" borderId="9" xfId="0" applyNumberFormat="1" applyFont="1" applyBorder="1" applyAlignment="1">
      <alignment horizontal="center" vertical="center"/>
    </xf>
    <xf numFmtId="4" fontId="33" fillId="0" borderId="2" xfId="0" applyNumberFormat="1" applyFont="1" applyBorder="1" applyAlignment="1">
      <alignment horizontal="center" vertical="center"/>
    </xf>
    <xf numFmtId="4" fontId="33" fillId="0" borderId="5" xfId="0" applyNumberFormat="1" applyFont="1" applyBorder="1" applyAlignment="1">
      <alignment horizontal="center" vertical="center"/>
    </xf>
    <xf numFmtId="4" fontId="33" fillId="0" borderId="10" xfId="0" applyNumberFormat="1" applyFont="1" applyBorder="1" applyAlignment="1">
      <alignment horizontal="center" vertical="center"/>
    </xf>
    <xf numFmtId="4" fontId="33" fillId="0" borderId="14" xfId="0" applyNumberFormat="1" applyFont="1" applyBorder="1" applyAlignment="1">
      <alignment horizontal="center" vertical="center"/>
    </xf>
    <xf numFmtId="4" fontId="33" fillId="0" borderId="5" xfId="0" applyNumberFormat="1" applyFont="1" applyBorder="1" applyAlignment="1">
      <alignment horizontal="right" vertical="center"/>
    </xf>
    <xf numFmtId="4" fontId="33" fillId="0" borderId="10" xfId="0" applyNumberFormat="1" applyFont="1" applyBorder="1" applyAlignment="1">
      <alignment horizontal="right" vertical="center"/>
    </xf>
    <xf numFmtId="4" fontId="33" fillId="0" borderId="14" xfId="0" applyNumberFormat="1" applyFont="1" applyBorder="1" applyAlignment="1">
      <alignment horizontal="right" vertical="center"/>
    </xf>
    <xf numFmtId="4" fontId="33" fillId="0" borderId="6" xfId="0" applyNumberFormat="1" applyFont="1" applyBorder="1" applyAlignment="1">
      <alignment horizontal="right" vertical="center"/>
    </xf>
    <xf numFmtId="4" fontId="33" fillId="0" borderId="0" xfId="0" applyNumberFormat="1" applyFont="1" applyBorder="1" applyAlignment="1">
      <alignment horizontal="right" vertical="center"/>
    </xf>
    <xf numFmtId="4" fontId="33" fillId="0" borderId="0" xfId="0" applyNumberFormat="1" applyFont="1" applyAlignment="1">
      <alignment horizontal="right" vertical="center"/>
    </xf>
    <xf numFmtId="4" fontId="33" fillId="0" borderId="13" xfId="0" applyNumberFormat="1" applyFont="1" applyBorder="1" applyAlignment="1">
      <alignment horizontal="right" vertical="center"/>
    </xf>
    <xf numFmtId="4" fontId="34" fillId="0" borderId="0" xfId="0" applyNumberFormat="1" applyFont="1"/>
    <xf numFmtId="4" fontId="0" fillId="0" borderId="10" xfId="0" applyNumberFormat="1" applyBorder="1"/>
    <xf numFmtId="4" fontId="0" fillId="0" borderId="14" xfId="0" applyNumberFormat="1" applyBorder="1"/>
    <xf numFmtId="4" fontId="0" fillId="0" borderId="5" xfId="0" applyNumberFormat="1" applyBorder="1"/>
    <xf numFmtId="0" fontId="0" fillId="0" borderId="8" xfId="0" applyBorder="1" applyAlignment="1">
      <alignment horizontal="center" vertical="center"/>
    </xf>
    <xf numFmtId="0" fontId="0" fillId="0" borderId="7" xfId="0" applyBorder="1" applyAlignment="1">
      <alignment horizontal="center" vertical="center"/>
    </xf>
    <xf numFmtId="0" fontId="0" fillId="0" borderId="15"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0" xfId="0" applyFont="1" applyAlignment="1">
      <alignment horizontal="center" vertical="center"/>
    </xf>
    <xf numFmtId="0" fontId="0" fillId="0" borderId="8" xfId="0" applyFont="1" applyBorder="1" applyAlignment="1">
      <alignment horizontal="center" vertical="center"/>
    </xf>
    <xf numFmtId="0" fontId="0" fillId="0" borderId="7" xfId="0" applyFont="1" applyBorder="1" applyAlignment="1">
      <alignment horizontal="center" vertical="center"/>
    </xf>
    <xf numFmtId="0" fontId="0" fillId="0" borderId="15" xfId="0" applyFont="1" applyBorder="1" applyAlignment="1">
      <alignment horizontal="center" vertical="center"/>
    </xf>
    <xf numFmtId="0" fontId="0" fillId="0" borderId="1" xfId="0" applyFont="1" applyBorder="1" applyAlignment="1">
      <alignment horizontal="center" vertical="center"/>
    </xf>
    <xf numFmtId="0" fontId="16" fillId="0" borderId="0" xfId="0" applyFont="1" applyFill="1" applyBorder="1"/>
    <xf numFmtId="0" fontId="0" fillId="11" borderId="0" xfId="0" applyFill="1"/>
    <xf numFmtId="0" fontId="0" fillId="7" borderId="6" xfId="0" applyFill="1" applyBorder="1"/>
    <xf numFmtId="0" fontId="0" fillId="7" borderId="0" xfId="0" applyFill="1" applyBorder="1"/>
    <xf numFmtId="0" fontId="0" fillId="7" borderId="13" xfId="0" applyFill="1" applyBorder="1"/>
    <xf numFmtId="0" fontId="0" fillId="11" borderId="0" xfId="0" applyFill="1" applyBorder="1"/>
    <xf numFmtId="0" fontId="17" fillId="6" borderId="3" xfId="0" applyFont="1" applyFill="1" applyBorder="1" applyAlignment="1">
      <alignment horizontal="center" vertical="center" wrapText="1"/>
    </xf>
    <xf numFmtId="0" fontId="17" fillId="6" borderId="11" xfId="0" applyFont="1" applyFill="1" applyBorder="1" applyAlignment="1">
      <alignment horizontal="center" vertical="center" wrapText="1"/>
    </xf>
    <xf numFmtId="0" fontId="18" fillId="5" borderId="0" xfId="0" applyFont="1" applyFill="1" applyBorder="1" applyAlignment="1">
      <alignment horizontal="center"/>
    </xf>
    <xf numFmtId="0" fontId="17" fillId="5" borderId="8" xfId="0" applyFont="1" applyFill="1" applyBorder="1" applyAlignment="1">
      <alignment horizontal="right" vertical="center"/>
    </xf>
    <xf numFmtId="0" fontId="17" fillId="5" borderId="7" xfId="0" applyFont="1" applyFill="1" applyBorder="1" applyAlignment="1">
      <alignment horizontal="right" vertical="center"/>
    </xf>
    <xf numFmtId="0" fontId="17" fillId="5" borderId="15" xfId="0" applyFont="1" applyFill="1" applyBorder="1" applyAlignment="1">
      <alignment horizontal="right" vertical="center"/>
    </xf>
    <xf numFmtId="0" fontId="17" fillId="5" borderId="15" xfId="0" applyFont="1" applyFill="1" applyBorder="1" applyAlignment="1">
      <alignment horizontal="center" vertical="center"/>
    </xf>
    <xf numFmtId="0" fontId="15" fillId="5" borderId="7" xfId="0" applyFont="1" applyFill="1" applyBorder="1" applyAlignment="1">
      <alignment horizontal="left" vertical="center"/>
    </xf>
    <xf numFmtId="1" fontId="0" fillId="0" borderId="0" xfId="0" applyNumberFormat="1" applyFill="1"/>
    <xf numFmtId="17" fontId="0" fillId="0" borderId="0" xfId="0" applyNumberFormat="1" applyFill="1"/>
    <xf numFmtId="10" fontId="0" fillId="0" borderId="0" xfId="0" applyNumberFormat="1" applyFill="1"/>
    <xf numFmtId="0" fontId="8" fillId="0" borderId="4" xfId="0" applyFont="1" applyBorder="1" applyAlignment="1">
      <alignment horizontal="right"/>
    </xf>
    <xf numFmtId="0" fontId="4" fillId="0" borderId="5" xfId="0" applyFont="1" applyBorder="1" applyAlignment="1">
      <alignment horizontal="center" vertical="center"/>
    </xf>
    <xf numFmtId="0" fontId="4" fillId="0" borderId="10" xfId="0" applyFont="1" applyBorder="1" applyAlignment="1">
      <alignment horizontal="center" vertical="center"/>
    </xf>
    <xf numFmtId="0" fontId="4" fillId="0" borderId="14" xfId="0" applyFont="1" applyBorder="1" applyAlignment="1">
      <alignment horizontal="center" vertical="center"/>
    </xf>
    <xf numFmtId="3" fontId="0" fillId="0" borderId="14" xfId="0" applyNumberFormat="1" applyBorder="1" applyAlignment="1">
      <alignment horizontal="center"/>
    </xf>
    <xf numFmtId="0" fontId="12" fillId="0" borderId="6" xfId="0" applyFont="1" applyFill="1" applyBorder="1" applyAlignment="1">
      <alignment horizontal="right" vertical="top"/>
    </xf>
    <xf numFmtId="0" fontId="12" fillId="0" borderId="13" xfId="0" applyFont="1" applyFill="1" applyBorder="1" applyAlignment="1">
      <alignment horizontal="right" vertical="top"/>
    </xf>
    <xf numFmtId="0" fontId="28" fillId="0" borderId="6" xfId="0" applyFont="1" applyBorder="1" applyAlignment="1">
      <alignment wrapText="1"/>
    </xf>
    <xf numFmtId="0" fontId="7" fillId="0" borderId="0" xfId="0" applyFont="1" applyBorder="1" applyAlignment="1">
      <alignment horizontal="center" vertical="center"/>
    </xf>
    <xf numFmtId="0" fontId="0" fillId="8" borderId="0" xfId="0" applyFill="1"/>
    <xf numFmtId="4" fontId="37" fillId="0" borderId="4" xfId="1" applyNumberFormat="1" applyFont="1" applyBorder="1" applyAlignment="1">
      <alignment horizontal="center" vertical="center"/>
    </xf>
    <xf numFmtId="4" fontId="37" fillId="0" borderId="6" xfId="1" applyNumberFormat="1" applyFont="1" applyBorder="1" applyAlignment="1">
      <alignment horizontal="center" vertical="center"/>
    </xf>
    <xf numFmtId="4" fontId="37" fillId="0" borderId="5" xfId="1" applyNumberFormat="1" applyFont="1" applyBorder="1" applyAlignment="1">
      <alignment horizontal="center" vertical="center"/>
    </xf>
    <xf numFmtId="4" fontId="37" fillId="0" borderId="9" xfId="1" applyNumberFormat="1" applyFont="1" applyBorder="1" applyAlignment="1">
      <alignment horizontal="center" vertical="center"/>
    </xf>
    <xf numFmtId="4" fontId="37" fillId="0" borderId="0" xfId="1" applyNumberFormat="1" applyFont="1" applyBorder="1" applyAlignment="1">
      <alignment horizontal="center" vertical="center"/>
    </xf>
    <xf numFmtId="4" fontId="37" fillId="0" borderId="10" xfId="1" applyNumberFormat="1" applyFont="1" applyBorder="1" applyAlignment="1">
      <alignment horizontal="center" vertical="center"/>
    </xf>
    <xf numFmtId="14" fontId="29" fillId="0" borderId="8" xfId="0" applyNumberFormat="1" applyFont="1" applyBorder="1" applyAlignment="1">
      <alignment horizontal="center" vertical="center" textRotation="77"/>
    </xf>
    <xf numFmtId="14" fontId="29" fillId="0" borderId="7" xfId="0" applyNumberFormat="1" applyFont="1" applyBorder="1" applyAlignment="1">
      <alignment horizontal="center" vertical="center" textRotation="77"/>
    </xf>
    <xf numFmtId="14" fontId="29" fillId="0" borderId="15" xfId="0" applyNumberFormat="1" applyFont="1" applyBorder="1" applyAlignment="1">
      <alignment horizontal="center" vertical="center" textRotation="77"/>
    </xf>
    <xf numFmtId="0" fontId="10" fillId="2" borderId="20" xfId="0" applyFont="1" applyFill="1" applyBorder="1" applyAlignment="1">
      <alignment horizontal="center"/>
    </xf>
    <xf numFmtId="0" fontId="10" fillId="2" borderId="18" xfId="0" applyFont="1" applyFill="1" applyBorder="1" applyAlignment="1">
      <alignment horizontal="center"/>
    </xf>
    <xf numFmtId="0" fontId="10" fillId="2" borderId="21" xfId="0" applyFont="1" applyFill="1" applyBorder="1" applyAlignment="1">
      <alignment horizontal="center"/>
    </xf>
    <xf numFmtId="0" fontId="10" fillId="2" borderId="19" xfId="0" applyFont="1" applyFill="1" applyBorder="1" applyAlignment="1">
      <alignment horizontal="center"/>
    </xf>
    <xf numFmtId="0" fontId="4" fillId="9" borderId="8" xfId="0" applyFont="1" applyFill="1" applyBorder="1" applyAlignment="1">
      <alignment horizontal="center" vertical="center" wrapText="1"/>
    </xf>
    <xf numFmtId="0" fontId="4" fillId="9" borderId="15" xfId="0" applyFont="1" applyFill="1" applyBorder="1" applyAlignment="1">
      <alignment horizontal="center" vertical="center" wrapText="1"/>
    </xf>
    <xf numFmtId="0" fontId="2" fillId="2" borderId="20" xfId="0" applyFont="1" applyFill="1" applyBorder="1" applyAlignment="1">
      <alignment horizontal="center"/>
    </xf>
    <xf numFmtId="0" fontId="2" fillId="2" borderId="18" xfId="0" applyFont="1" applyFill="1" applyBorder="1" applyAlignment="1">
      <alignment horizontal="center"/>
    </xf>
    <xf numFmtId="0" fontId="2" fillId="2" borderId="21" xfId="0" applyFont="1" applyFill="1" applyBorder="1" applyAlignment="1">
      <alignment horizontal="center"/>
    </xf>
    <xf numFmtId="0" fontId="2" fillId="9" borderId="16" xfId="0" applyFont="1" applyFill="1" applyBorder="1" applyAlignment="1">
      <alignment horizontal="center" vertical="center"/>
    </xf>
    <xf numFmtId="0" fontId="2" fillId="9" borderId="22" xfId="0" applyFont="1" applyFill="1" applyBorder="1" applyAlignment="1">
      <alignment horizontal="center" vertical="center"/>
    </xf>
    <xf numFmtId="0" fontId="2" fillId="2" borderId="17" xfId="0" applyFont="1" applyFill="1" applyBorder="1" applyAlignment="1">
      <alignment horizontal="center"/>
    </xf>
    <xf numFmtId="0" fontId="2" fillId="2" borderId="19" xfId="0" applyFont="1" applyFill="1" applyBorder="1" applyAlignment="1">
      <alignment horizontal="center"/>
    </xf>
    <xf numFmtId="14" fontId="29" fillId="0" borderId="4" xfId="0" applyNumberFormat="1" applyFont="1" applyBorder="1" applyAlignment="1">
      <alignment horizontal="center" vertical="center" textRotation="77"/>
    </xf>
    <xf numFmtId="14" fontId="29" fillId="0" borderId="9" xfId="0" applyNumberFormat="1" applyFont="1" applyBorder="1" applyAlignment="1">
      <alignment horizontal="center" vertical="center" textRotation="77"/>
    </xf>
    <xf numFmtId="14" fontId="29" fillId="0" borderId="2" xfId="0" applyNumberFormat="1" applyFont="1" applyBorder="1" applyAlignment="1">
      <alignment horizontal="center" vertical="center" textRotation="77"/>
    </xf>
    <xf numFmtId="0" fontId="2" fillId="9" borderId="8"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4" fillId="9" borderId="7" xfId="0" applyFont="1" applyFill="1" applyBorder="1" applyAlignment="1">
      <alignment horizontal="center" vertical="center" wrapText="1"/>
    </xf>
    <xf numFmtId="0" fontId="11" fillId="7" borderId="13" xfId="0" applyFont="1" applyFill="1" applyBorder="1" applyAlignment="1">
      <alignment horizontal="left" vertical="top" wrapText="1"/>
    </xf>
    <xf numFmtId="0" fontId="11" fillId="7" borderId="14" xfId="0" applyFont="1" applyFill="1" applyBorder="1" applyAlignment="1">
      <alignment horizontal="left" vertical="top" wrapText="1"/>
    </xf>
    <xf numFmtId="0" fontId="35" fillId="10" borderId="3" xfId="0" applyFont="1" applyFill="1" applyBorder="1" applyAlignment="1">
      <alignment horizontal="center" vertical="center"/>
    </xf>
    <xf numFmtId="0" fontId="35" fillId="10" borderId="12" xfId="0" applyFont="1" applyFill="1" applyBorder="1" applyAlignment="1">
      <alignment horizontal="center" vertical="center"/>
    </xf>
    <xf numFmtId="0" fontId="35" fillId="10" borderId="11" xfId="0" applyFont="1" applyFill="1" applyBorder="1" applyAlignment="1">
      <alignment horizontal="center" vertical="center"/>
    </xf>
    <xf numFmtId="0" fontId="13" fillId="8" borderId="0" xfId="0" applyFont="1" applyFill="1" applyBorder="1" applyAlignment="1">
      <alignment horizontal="center" vertical="center"/>
    </xf>
    <xf numFmtId="0" fontId="11" fillId="7" borderId="0" xfId="0" applyFont="1" applyFill="1" applyBorder="1" applyAlignment="1">
      <alignment horizontal="left" vertical="center" wrapText="1"/>
    </xf>
    <xf numFmtId="0" fontId="11" fillId="7" borderId="10" xfId="0" applyFont="1" applyFill="1" applyBorder="1" applyAlignment="1">
      <alignment horizontal="left" vertical="center" wrapText="1"/>
    </xf>
    <xf numFmtId="0" fontId="11" fillId="7" borderId="0" xfId="0" applyFont="1" applyFill="1" applyBorder="1" applyAlignment="1">
      <alignment horizontal="left" vertical="top" wrapText="1"/>
    </xf>
    <xf numFmtId="0" fontId="11" fillId="7" borderId="10" xfId="0" applyFont="1" applyFill="1" applyBorder="1" applyAlignment="1">
      <alignment horizontal="left" vertical="top" wrapText="1"/>
    </xf>
    <xf numFmtId="0" fontId="38" fillId="10" borderId="4" xfId="0" applyFont="1" applyFill="1" applyBorder="1" applyAlignment="1">
      <alignment horizontal="center" vertical="center"/>
    </xf>
    <xf numFmtId="0" fontId="38" fillId="10" borderId="6" xfId="0" applyFont="1" applyFill="1" applyBorder="1" applyAlignment="1">
      <alignment horizontal="center" vertical="center"/>
    </xf>
    <xf numFmtId="0" fontId="38" fillId="10" borderId="5" xfId="0" applyFont="1" applyFill="1" applyBorder="1" applyAlignment="1">
      <alignment horizontal="center" vertical="center"/>
    </xf>
    <xf numFmtId="0" fontId="38" fillId="10" borderId="2" xfId="0" applyFont="1" applyFill="1" applyBorder="1" applyAlignment="1">
      <alignment horizontal="center" vertical="center"/>
    </xf>
    <xf numFmtId="0" fontId="38" fillId="10" borderId="13" xfId="0" applyFont="1" applyFill="1" applyBorder="1" applyAlignment="1">
      <alignment horizontal="center" vertical="center"/>
    </xf>
    <xf numFmtId="0" fontId="38" fillId="10" borderId="14" xfId="0" applyFont="1" applyFill="1" applyBorder="1" applyAlignment="1">
      <alignment horizontal="center" vertical="center"/>
    </xf>
    <xf numFmtId="0" fontId="36" fillId="10" borderId="3" xfId="0" applyFont="1" applyFill="1" applyBorder="1" applyAlignment="1">
      <alignment horizontal="center" vertical="center"/>
    </xf>
    <xf numFmtId="0" fontId="36" fillId="10" borderId="12" xfId="0" applyFont="1" applyFill="1" applyBorder="1" applyAlignment="1">
      <alignment horizontal="center" vertical="center"/>
    </xf>
    <xf numFmtId="0" fontId="36" fillId="10" borderId="11" xfId="0" applyFont="1" applyFill="1" applyBorder="1" applyAlignment="1">
      <alignment horizontal="center" vertic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i="1" u="sng"/>
            </a:pPr>
            <a:r>
              <a:rPr lang="fr-FR" sz="1400" i="1" u="sng"/>
              <a:t>Erreurs de saisie commises par les agences commerciales durant le mois de Janvier.16</a:t>
            </a:r>
          </a:p>
        </c:rich>
      </c:tx>
      <c:overlay val="0"/>
    </c:title>
    <c:autoTitleDeleted val="0"/>
    <c:view3D>
      <c:rotX val="40"/>
      <c:rotY val="140"/>
      <c:rAngAx val="0"/>
      <c:perspective val="100"/>
    </c:view3D>
    <c:floor>
      <c:thickness val="0"/>
    </c:floor>
    <c:sideWall>
      <c:thickness val="0"/>
    </c:sideWall>
    <c:backWall>
      <c:thickness val="0"/>
    </c:backWall>
    <c:plotArea>
      <c:layout/>
      <c:pie3DChart>
        <c:varyColors val="1"/>
        <c:ser>
          <c:idx val="0"/>
          <c:order val="0"/>
          <c:explosion val="18"/>
          <c:dLbls>
            <c:dLbl>
              <c:idx val="4"/>
              <c:layout>
                <c:manualLayout>
                  <c:x val="3.9922963452187689E-2"/>
                  <c:y val="5.5447177160214717E-2"/>
                </c:manualLayout>
              </c:layout>
              <c:showLegendKey val="0"/>
              <c:showVal val="0"/>
              <c:showCatName val="1"/>
              <c:showSerName val="0"/>
              <c:showPercent val="1"/>
              <c:showBubbleSize val="0"/>
            </c:dLbl>
            <c:spPr>
              <a:noFill/>
              <a:ln>
                <a:noFill/>
              </a:ln>
              <a:effectLst/>
            </c:spPr>
            <c:txPr>
              <a:bodyPr/>
              <a:lstStyle/>
              <a:p>
                <a:pPr>
                  <a:defRPr sz="1200" b="0"/>
                </a:pPr>
                <a:endParaRPr lang="fr-FR"/>
              </a:p>
            </c:txPr>
            <c:showLegendKey val="0"/>
            <c:showVal val="0"/>
            <c:showCatName val="1"/>
            <c:showSerName val="0"/>
            <c:showPercent val="1"/>
            <c:showBubbleSize val="0"/>
            <c:showLeaderLines val="1"/>
            <c:extLst>
              <c:ext xmlns:c15="http://schemas.microsoft.com/office/drawing/2012/chart" uri="{CE6537A1-D6FC-4f65-9D91-7224C49458BB}"/>
            </c:extLst>
          </c:dLbls>
          <c:cat>
            <c:strRef>
              <c:f>'Récap 2016'!$B$6:$B$14</c:f>
              <c:strCache>
                <c:ptCount val="9"/>
                <c:pt idx="0">
                  <c:v>EL HARRACH</c:v>
                </c:pt>
                <c:pt idx="1">
                  <c:v>ROUIBA</c:v>
                </c:pt>
                <c:pt idx="2">
                  <c:v>AIN TAYA</c:v>
                </c:pt>
                <c:pt idx="3">
                  <c:v>BAB EZZOUAR</c:v>
                </c:pt>
                <c:pt idx="4">
                  <c:v>LES EUCALYPTUS</c:v>
                </c:pt>
                <c:pt idx="5">
                  <c:v>DAR EL BEIDA</c:v>
                </c:pt>
                <c:pt idx="6">
                  <c:v>BORDJ EL KIFFAN</c:v>
                </c:pt>
                <c:pt idx="7">
                  <c:v>REGHAIA</c:v>
                </c:pt>
                <c:pt idx="8">
                  <c:v>MOHAMMADIA</c:v>
                </c:pt>
              </c:strCache>
            </c:strRef>
          </c:cat>
          <c:val>
            <c:numRef>
              <c:f>'Récap 2016'!$O$6:$O$14</c:f>
              <c:numCache>
                <c:formatCode>General</c:formatCode>
                <c:ptCount val="9"/>
                <c:pt idx="0">
                  <c:v>3</c:v>
                </c:pt>
                <c:pt idx="1">
                  <c:v>7</c:v>
                </c:pt>
                <c:pt idx="2">
                  <c:v>1</c:v>
                </c:pt>
                <c:pt idx="3">
                  <c:v>13</c:v>
                </c:pt>
                <c:pt idx="4">
                  <c:v>20</c:v>
                </c:pt>
                <c:pt idx="5">
                  <c:v>47</c:v>
                </c:pt>
                <c:pt idx="6">
                  <c:v>1</c:v>
                </c:pt>
                <c:pt idx="7">
                  <c:v>0</c:v>
                </c:pt>
                <c:pt idx="8">
                  <c:v>5</c:v>
                </c:pt>
              </c:numCache>
            </c:numRef>
          </c:val>
        </c:ser>
        <c:dLbls>
          <c:showLegendKey val="0"/>
          <c:showVal val="0"/>
          <c:showCatName val="1"/>
          <c:showSerName val="0"/>
          <c:showPercent val="1"/>
          <c:showBubbleSize val="0"/>
          <c:showLeaderLines val="1"/>
        </c:dLbls>
      </c:pie3DChart>
    </c:plotArea>
    <c:plotVisOnly val="1"/>
    <c:dispBlanksAs val="zero"/>
    <c:showDLblsOverMax val="0"/>
  </c:chart>
  <c:printSettings>
    <c:headerFooter/>
    <c:pageMargins b="0.75000000000000555" l="0.70000000000000062" r="0.70000000000000062" t="0.750000000000005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fr-FR" sz="1400" i="1"/>
              <a:t>Erreures de saisies commises par les agences commerciales durant le mois de Fèvrier.2016</a:t>
            </a:r>
          </a:p>
        </c:rich>
      </c:tx>
      <c:overlay val="0"/>
    </c:title>
    <c:autoTitleDeleted val="0"/>
    <c:view3D>
      <c:rotX val="40"/>
      <c:rotY val="140"/>
      <c:rAngAx val="0"/>
      <c:perspective val="100"/>
    </c:view3D>
    <c:floor>
      <c:thickness val="0"/>
    </c:floor>
    <c:sideWall>
      <c:thickness val="0"/>
    </c:sideWall>
    <c:backWall>
      <c:thickness val="0"/>
    </c:backWall>
    <c:plotArea>
      <c:layout/>
      <c:pie3DChart>
        <c:varyColors val="1"/>
        <c:ser>
          <c:idx val="0"/>
          <c:order val="0"/>
          <c:explosion val="18"/>
          <c:cat>
            <c:strRef>
              <c:f>'Récap 2016'!$B$40:$B$48</c:f>
              <c:strCache>
                <c:ptCount val="9"/>
                <c:pt idx="0">
                  <c:v>EL HARRACH</c:v>
                </c:pt>
                <c:pt idx="1">
                  <c:v>ROUIBA</c:v>
                </c:pt>
                <c:pt idx="2">
                  <c:v>AIN TAYA</c:v>
                </c:pt>
                <c:pt idx="3">
                  <c:v>BAB EZZOUAR</c:v>
                </c:pt>
                <c:pt idx="4">
                  <c:v>LES EUCALYPTUS</c:v>
                </c:pt>
                <c:pt idx="5">
                  <c:v>DAR EL BEIDA</c:v>
                </c:pt>
                <c:pt idx="6">
                  <c:v>BORDJ EL KIFFAN</c:v>
                </c:pt>
                <c:pt idx="7">
                  <c:v>REGHAIA</c:v>
                </c:pt>
                <c:pt idx="8">
                  <c:v>MOHAMMADIA</c:v>
                </c:pt>
              </c:strCache>
            </c:strRef>
          </c:cat>
          <c:val>
            <c:numRef>
              <c:f>'Récap 2016'!$O$40:$O$48</c:f>
              <c:numCache>
                <c:formatCode>General</c:formatCode>
                <c:ptCount val="9"/>
                <c:pt idx="0">
                  <c:v>3</c:v>
                </c:pt>
                <c:pt idx="1">
                  <c:v>13</c:v>
                </c:pt>
                <c:pt idx="2">
                  <c:v>15</c:v>
                </c:pt>
                <c:pt idx="3">
                  <c:v>23</c:v>
                </c:pt>
                <c:pt idx="4">
                  <c:v>25</c:v>
                </c:pt>
                <c:pt idx="5">
                  <c:v>48</c:v>
                </c:pt>
                <c:pt idx="6">
                  <c:v>5</c:v>
                </c:pt>
                <c:pt idx="7">
                  <c:v>10</c:v>
                </c:pt>
                <c:pt idx="8">
                  <c:v>4</c:v>
                </c:pt>
              </c:numCache>
            </c:numRef>
          </c:val>
        </c:ser>
        <c:dLbls>
          <c:showLegendKey val="0"/>
          <c:showVal val="0"/>
          <c:showCatName val="1"/>
          <c:showSerName val="0"/>
          <c:showPercent val="1"/>
          <c:showBubbleSize val="0"/>
          <c:showLeaderLines val="0"/>
        </c:dLbls>
      </c:pie3DChart>
    </c:plotArea>
    <c:plotVisOnly val="1"/>
    <c:dispBlanksAs val="zero"/>
    <c:showDLblsOverMax val="0"/>
  </c:chart>
  <c:printSettings>
    <c:headerFooter/>
    <c:pageMargins b="0.75000000000000577" l="0.70000000000000062" r="0.70000000000000062" t="0.7500000000000057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40"/>
      <c:rotY val="140"/>
      <c:rAngAx val="0"/>
      <c:perspective val="100"/>
    </c:view3D>
    <c:floor>
      <c:thickness val="0"/>
    </c:floor>
    <c:sideWall>
      <c:thickness val="0"/>
    </c:sideWall>
    <c:backWall>
      <c:thickness val="0"/>
    </c:backWall>
    <c:plotArea>
      <c:layout/>
      <c:pie3DChart>
        <c:varyColors val="1"/>
        <c:ser>
          <c:idx val="0"/>
          <c:order val="0"/>
          <c:explosion val="18"/>
          <c:dPt>
            <c:idx val="0"/>
            <c:bubble3D val="0"/>
            <c:explosion val="38"/>
          </c:dPt>
          <c:cat>
            <c:strRef>
              <c:f>'Récap 2016'!$B$74:$B$82</c:f>
              <c:strCache>
                <c:ptCount val="9"/>
                <c:pt idx="0">
                  <c:v>EL HARRACH</c:v>
                </c:pt>
                <c:pt idx="1">
                  <c:v>ROUIBA</c:v>
                </c:pt>
                <c:pt idx="2">
                  <c:v>AIN TAYA</c:v>
                </c:pt>
                <c:pt idx="3">
                  <c:v>BAB EZZOUAR</c:v>
                </c:pt>
                <c:pt idx="4">
                  <c:v>LES EUCALYPTUS</c:v>
                </c:pt>
                <c:pt idx="5">
                  <c:v>DAR EL BEIDA</c:v>
                </c:pt>
                <c:pt idx="6">
                  <c:v>BORDJ EL KIFFAN</c:v>
                </c:pt>
                <c:pt idx="7">
                  <c:v>REGHAIA</c:v>
                </c:pt>
                <c:pt idx="8">
                  <c:v>MOHAMMADIA</c:v>
                </c:pt>
              </c:strCache>
            </c:strRef>
          </c:cat>
          <c:val>
            <c:numRef>
              <c:f>'Récap 2016'!$O$74:$O$82</c:f>
              <c:numCache>
                <c:formatCode>General</c:formatCode>
                <c:ptCount val="9"/>
                <c:pt idx="0">
                  <c:v>12</c:v>
                </c:pt>
                <c:pt idx="1">
                  <c:v>4</c:v>
                </c:pt>
                <c:pt idx="2">
                  <c:v>18</c:v>
                </c:pt>
                <c:pt idx="3">
                  <c:v>14</c:v>
                </c:pt>
                <c:pt idx="4">
                  <c:v>27</c:v>
                </c:pt>
                <c:pt idx="5">
                  <c:v>50</c:v>
                </c:pt>
                <c:pt idx="6">
                  <c:v>0</c:v>
                </c:pt>
                <c:pt idx="7">
                  <c:v>20</c:v>
                </c:pt>
                <c:pt idx="8">
                  <c:v>0</c:v>
                </c:pt>
              </c:numCache>
            </c:numRef>
          </c:val>
        </c:ser>
        <c:dLbls>
          <c:showLegendKey val="0"/>
          <c:showVal val="0"/>
          <c:showCatName val="1"/>
          <c:showSerName val="0"/>
          <c:showPercent val="1"/>
          <c:showBubbleSize val="0"/>
          <c:showLeaderLines val="0"/>
        </c:dLbls>
      </c:pie3DChart>
    </c:plotArea>
    <c:plotVisOnly val="1"/>
    <c:dispBlanksAs val="zero"/>
    <c:showDLblsOverMax val="0"/>
  </c:chart>
  <c:printSettings>
    <c:headerFooter/>
    <c:pageMargins b="0.75000000000000577" l="0.70000000000000062" r="0.70000000000000062" t="0.75000000000000577"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142876</xdr:colOff>
      <xdr:row>15</xdr:row>
      <xdr:rowOff>57151</xdr:rowOff>
    </xdr:from>
    <xdr:to>
      <xdr:col>18</xdr:col>
      <xdr:colOff>457200</xdr:colOff>
      <xdr:row>28</xdr:row>
      <xdr:rowOff>180975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95251</xdr:colOff>
      <xdr:row>49</xdr:row>
      <xdr:rowOff>47625</xdr:rowOff>
    </xdr:from>
    <xdr:to>
      <xdr:col>18</xdr:col>
      <xdr:colOff>409575</xdr:colOff>
      <xdr:row>62</xdr:row>
      <xdr:rowOff>209550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133350</xdr:colOff>
      <xdr:row>83</xdr:row>
      <xdr:rowOff>28575</xdr:rowOff>
    </xdr:from>
    <xdr:to>
      <xdr:col>18</xdr:col>
      <xdr:colOff>466725</xdr:colOff>
      <xdr:row>96</xdr:row>
      <xdr:rowOff>190500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53"/>
  <sheetViews>
    <sheetView zoomScale="70" zoomScaleNormal="70" workbookViewId="0">
      <selection activeCell="J55" sqref="J55"/>
    </sheetView>
  </sheetViews>
  <sheetFormatPr baseColWidth="10" defaultRowHeight="15"/>
  <cols>
    <col min="1" max="1" width="10.140625" customWidth="1"/>
    <col min="2" max="2" width="19.140625" customWidth="1"/>
    <col min="3" max="3" width="12.42578125" bestFit="1" customWidth="1"/>
    <col min="4" max="4" width="15.28515625" customWidth="1"/>
    <col min="5" max="5" width="13.42578125" bestFit="1" customWidth="1"/>
    <col min="6" max="6" width="11.7109375" bestFit="1" customWidth="1"/>
    <col min="7" max="7" width="12.85546875" bestFit="1" customWidth="1"/>
    <col min="8" max="8" width="13.42578125" customWidth="1"/>
    <col min="9" max="10" width="12" customWidth="1"/>
    <col min="11" max="11" width="12" style="138" customWidth="1"/>
    <col min="12" max="13" width="12" customWidth="1"/>
    <col min="14" max="14" width="12" style="138" customWidth="1"/>
    <col min="15" max="20" width="12" customWidth="1"/>
    <col min="21" max="21" width="12" style="193" customWidth="1"/>
    <col min="22" max="22" width="13.28515625" customWidth="1"/>
    <col min="23" max="23" width="15.28515625" customWidth="1"/>
    <col min="24" max="24" width="12.42578125" style="88" bestFit="1" customWidth="1"/>
    <col min="25" max="25" width="12.85546875" style="88" bestFit="1" customWidth="1"/>
    <col min="26" max="29" width="11.42578125" style="88"/>
  </cols>
  <sheetData>
    <row r="1" spans="1:29" ht="18.75">
      <c r="B1" s="107" t="s">
        <v>0</v>
      </c>
      <c r="C1" s="107"/>
      <c r="D1" s="107"/>
      <c r="E1" s="45"/>
      <c r="F1" s="45"/>
      <c r="G1" s="45"/>
      <c r="H1" s="45"/>
    </row>
    <row r="2" spans="1:29" ht="18.75">
      <c r="B2" s="107" t="s">
        <v>1</v>
      </c>
      <c r="C2" s="107"/>
      <c r="D2" s="107"/>
      <c r="E2" s="45"/>
      <c r="F2" s="45"/>
      <c r="G2" s="45"/>
      <c r="H2" s="45"/>
    </row>
    <row r="4" spans="1:29" ht="21">
      <c r="B4" s="1" t="s">
        <v>2</v>
      </c>
      <c r="C4" s="108"/>
      <c r="D4" s="108"/>
      <c r="E4" s="108"/>
      <c r="F4" s="108"/>
      <c r="G4" s="108"/>
      <c r="H4" s="108"/>
      <c r="I4" s="108"/>
      <c r="J4" s="108"/>
      <c r="K4" s="139"/>
    </row>
    <row r="5" spans="1:29" ht="21">
      <c r="B5" s="1" t="s">
        <v>50</v>
      </c>
      <c r="C5" s="108"/>
      <c r="D5" s="108"/>
      <c r="E5" s="109"/>
      <c r="F5" s="108"/>
      <c r="G5" s="108"/>
      <c r="H5" s="108"/>
      <c r="I5" s="108"/>
      <c r="J5" s="108"/>
      <c r="K5" s="139"/>
    </row>
    <row r="7" spans="1:29" ht="16.5" thickBot="1">
      <c r="B7" s="245" t="s">
        <v>3</v>
      </c>
      <c r="C7" s="247" t="s">
        <v>4</v>
      </c>
      <c r="D7" s="243"/>
      <c r="E7" s="248"/>
      <c r="F7" s="242" t="s">
        <v>5</v>
      </c>
      <c r="G7" s="243"/>
      <c r="H7" s="244"/>
      <c r="I7" s="247" t="s">
        <v>6</v>
      </c>
      <c r="J7" s="243"/>
      <c r="K7" s="244"/>
      <c r="L7" s="242" t="s">
        <v>7</v>
      </c>
      <c r="M7" s="243"/>
      <c r="N7" s="244"/>
      <c r="O7" s="236" t="s">
        <v>11</v>
      </c>
      <c r="P7" s="237"/>
      <c r="Q7" s="238"/>
      <c r="R7" s="236" t="s">
        <v>12</v>
      </c>
      <c r="S7" s="237"/>
      <c r="T7" s="239"/>
      <c r="U7" s="240" t="s">
        <v>773</v>
      </c>
      <c r="V7" s="89"/>
    </row>
    <row r="8" spans="1:29" s="2" customFormat="1" ht="15.75">
      <c r="B8" s="246"/>
      <c r="C8" s="127" t="s">
        <v>8</v>
      </c>
      <c r="D8" s="128" t="s">
        <v>9</v>
      </c>
      <c r="E8" s="129" t="s">
        <v>10</v>
      </c>
      <c r="F8" s="130" t="s">
        <v>8</v>
      </c>
      <c r="G8" s="131" t="s">
        <v>9</v>
      </c>
      <c r="H8" s="140" t="s">
        <v>10</v>
      </c>
      <c r="I8" s="130" t="s">
        <v>8</v>
      </c>
      <c r="J8" s="131" t="s">
        <v>9</v>
      </c>
      <c r="K8" s="140" t="s">
        <v>10</v>
      </c>
      <c r="L8" s="130" t="s">
        <v>8</v>
      </c>
      <c r="M8" s="131" t="s">
        <v>9</v>
      </c>
      <c r="N8" s="140" t="s">
        <v>10</v>
      </c>
      <c r="O8" s="130" t="s">
        <v>8</v>
      </c>
      <c r="P8" s="128" t="s">
        <v>9</v>
      </c>
      <c r="Q8" s="129" t="s">
        <v>10</v>
      </c>
      <c r="R8" s="130" t="s">
        <v>8</v>
      </c>
      <c r="S8" s="131" t="s">
        <v>9</v>
      </c>
      <c r="T8" s="132" t="s">
        <v>10</v>
      </c>
      <c r="U8" s="241"/>
      <c r="V8" s="89"/>
      <c r="W8"/>
      <c r="X8" s="91" t="s">
        <v>13</v>
      </c>
      <c r="Y8" s="91" t="s">
        <v>14</v>
      </c>
      <c r="Z8" s="110" t="s">
        <v>15</v>
      </c>
      <c r="AA8" s="91" t="s">
        <v>16</v>
      </c>
      <c r="AB8" s="91" t="s">
        <v>17</v>
      </c>
      <c r="AC8" s="91" t="s">
        <v>18</v>
      </c>
    </row>
    <row r="9" spans="1:29" ht="15" customHeight="1">
      <c r="A9" s="233">
        <v>42371</v>
      </c>
      <c r="B9" s="134" t="s">
        <v>41</v>
      </c>
      <c r="C9" s="164">
        <v>46995541.39999947</v>
      </c>
      <c r="D9" s="165"/>
      <c r="E9" s="179">
        <f t="shared" ref="E9:E72" si="0">C9-D9</f>
        <v>46995541.39999947</v>
      </c>
      <c r="F9" s="166">
        <v>223874.66</v>
      </c>
      <c r="G9" s="166"/>
      <c r="H9" s="182">
        <f t="shared" ref="H9:H71" si="1">F9-G9</f>
        <v>223874.66</v>
      </c>
      <c r="I9" s="173">
        <v>0</v>
      </c>
      <c r="J9" s="166"/>
      <c r="K9" s="179">
        <f>I9-J9</f>
        <v>0</v>
      </c>
      <c r="L9" s="166">
        <v>0</v>
      </c>
      <c r="M9" s="166"/>
      <c r="N9" s="182">
        <f t="shared" ref="N9:N72" si="2">L9-M9</f>
        <v>0</v>
      </c>
      <c r="O9" s="173">
        <v>0</v>
      </c>
      <c r="P9" s="166"/>
      <c r="Q9" s="179">
        <f t="shared" ref="Q9:Q72" si="3">O9-P9</f>
        <v>0</v>
      </c>
      <c r="R9" s="166">
        <v>46771666.739999466</v>
      </c>
      <c r="S9" s="95"/>
      <c r="T9" s="96">
        <f t="shared" ref="T9:T15" si="4">R9-S9</f>
        <v>46771666.739999466</v>
      </c>
      <c r="U9" s="190">
        <f>IF(D9=0,0,1)</f>
        <v>0</v>
      </c>
      <c r="W9" s="91" t="s">
        <v>41</v>
      </c>
      <c r="X9" s="111">
        <f t="shared" ref="X9:X64" si="5">+IF(AND(C9&lt;&gt;0,D9&lt;&gt;0,OR(E9&gt;100,E9&lt;-100)),1,0)</f>
        <v>0</v>
      </c>
      <c r="Y9" s="112">
        <f t="shared" ref="Y9:Y64" si="6">+IF(AND(F9&lt;&gt;0,G9&lt;&gt;0,OR(H9&gt;100,H9&lt;-100)),1,0)</f>
        <v>0</v>
      </c>
      <c r="Z9" s="112">
        <f>+IF(AND(I9&lt;&gt;0,J9&lt;&gt;0,OR(K9&gt;100,K9&lt;-100)),1,0)</f>
        <v>0</v>
      </c>
      <c r="AA9" s="112">
        <f t="shared" ref="AA9:AA64" si="7">+IF(AND(L9&lt;&gt;0,M9&lt;&gt;0,OR(N9&gt;100,N9&lt;-100)),1,0)</f>
        <v>0</v>
      </c>
      <c r="AB9" s="113">
        <f t="shared" ref="AB9:AB64" si="8">+IF(AND(O9&lt;&gt;0,P9&lt;&gt;0,OR(Q9&gt;100,Q9&lt;-100)),1,0)</f>
        <v>0</v>
      </c>
      <c r="AC9" s="124">
        <f t="shared" ref="AC9:AC64" si="9">+IF(AND(R9&lt;&gt;0,S9&lt;&gt;0,OR(T9&gt;100,T9&lt;-100)),1,0)</f>
        <v>0</v>
      </c>
    </row>
    <row r="10" spans="1:29" ht="15" customHeight="1">
      <c r="A10" s="234"/>
      <c r="B10" s="135" t="s">
        <v>42</v>
      </c>
      <c r="C10" s="97"/>
      <c r="D10" s="20"/>
      <c r="E10" s="98">
        <f t="shared" si="0"/>
        <v>0</v>
      </c>
      <c r="F10" s="20"/>
      <c r="G10" s="20"/>
      <c r="H10" s="6">
        <f t="shared" si="1"/>
        <v>0</v>
      </c>
      <c r="I10" s="97"/>
      <c r="J10" s="20"/>
      <c r="K10" s="98">
        <f>I10-J10</f>
        <v>0</v>
      </c>
      <c r="L10" s="20"/>
      <c r="M10" s="20"/>
      <c r="N10" s="6">
        <f t="shared" si="2"/>
        <v>0</v>
      </c>
      <c r="O10" s="97"/>
      <c r="P10" s="20"/>
      <c r="Q10" s="98">
        <f t="shared" si="3"/>
        <v>0</v>
      </c>
      <c r="R10" s="20"/>
      <c r="S10" s="20"/>
      <c r="T10" s="98">
        <f t="shared" si="4"/>
        <v>0</v>
      </c>
      <c r="U10" s="191">
        <f t="shared" ref="U10:U73" si="10">IF(D10=0,0,1)</f>
        <v>0</v>
      </c>
      <c r="W10" s="92" t="s">
        <v>42</v>
      </c>
      <c r="X10" s="115">
        <f t="shared" si="5"/>
        <v>0</v>
      </c>
      <c r="Y10" s="116">
        <f t="shared" si="6"/>
        <v>0</v>
      </c>
      <c r="Z10" s="116">
        <f>+IF(AND(I10&lt;&gt;0,J10&lt;&gt;0,OR(K10&gt;100,K10&lt;-100)),1,0)</f>
        <v>0</v>
      </c>
      <c r="AA10" s="116">
        <f t="shared" si="7"/>
        <v>0</v>
      </c>
      <c r="AB10" s="117">
        <f t="shared" si="8"/>
        <v>0</v>
      </c>
      <c r="AC10" s="122">
        <f t="shared" si="9"/>
        <v>0</v>
      </c>
    </row>
    <row r="11" spans="1:29" ht="15" customHeight="1">
      <c r="A11" s="234"/>
      <c r="B11" s="105" t="s">
        <v>43</v>
      </c>
      <c r="C11" s="167">
        <v>30275254.419999529</v>
      </c>
      <c r="D11" s="168"/>
      <c r="E11" s="180">
        <f t="shared" si="0"/>
        <v>30275254.419999529</v>
      </c>
      <c r="F11" s="169">
        <v>319127.11</v>
      </c>
      <c r="G11" s="169"/>
      <c r="H11" s="183">
        <f t="shared" si="1"/>
        <v>319127.11</v>
      </c>
      <c r="I11" s="174">
        <v>0</v>
      </c>
      <c r="J11" s="169"/>
      <c r="K11" s="180">
        <f t="shared" ref="K11:K72" si="11">I11-J11</f>
        <v>0</v>
      </c>
      <c r="L11" s="169">
        <v>0</v>
      </c>
      <c r="M11" s="169"/>
      <c r="N11" s="183">
        <f t="shared" si="2"/>
        <v>0</v>
      </c>
      <c r="O11" s="174">
        <v>0</v>
      </c>
      <c r="P11" s="169"/>
      <c r="Q11" s="180">
        <f t="shared" si="3"/>
        <v>0</v>
      </c>
      <c r="R11" s="169">
        <v>29956127.309999518</v>
      </c>
      <c r="S11" s="20"/>
      <c r="T11" s="98">
        <f t="shared" si="4"/>
        <v>29956127.309999518</v>
      </c>
      <c r="U11" s="191">
        <f t="shared" si="10"/>
        <v>0</v>
      </c>
      <c r="V11" s="186"/>
      <c r="W11" s="93" t="s">
        <v>43</v>
      </c>
      <c r="X11" s="115">
        <f t="shared" si="5"/>
        <v>0</v>
      </c>
      <c r="Y11" s="4">
        <f t="shared" si="6"/>
        <v>0</v>
      </c>
      <c r="Z11" s="123">
        <f t="shared" ref="Z11:Z64" si="12">+IF(AND(I11&lt;&gt;0,J11&lt;&gt;0,OR(K11&gt;100,K11&lt;-100)),1,0)</f>
        <v>0</v>
      </c>
      <c r="AA11" s="4">
        <f t="shared" si="7"/>
        <v>0</v>
      </c>
      <c r="AB11" s="117">
        <f t="shared" si="8"/>
        <v>0</v>
      </c>
      <c r="AC11" s="122">
        <f t="shared" si="9"/>
        <v>0</v>
      </c>
    </row>
    <row r="12" spans="1:29" ht="15" customHeight="1">
      <c r="A12" s="234"/>
      <c r="B12" s="135" t="s">
        <v>44</v>
      </c>
      <c r="C12" s="167">
        <v>24213984.349999592</v>
      </c>
      <c r="D12" s="168"/>
      <c r="E12" s="180">
        <f t="shared" si="0"/>
        <v>24213984.349999592</v>
      </c>
      <c r="F12" s="169">
        <v>183794.55000000002</v>
      </c>
      <c r="G12" s="169"/>
      <c r="H12" s="183">
        <f t="shared" si="1"/>
        <v>183794.55000000002</v>
      </c>
      <c r="I12" s="174">
        <v>0</v>
      </c>
      <c r="J12" s="169"/>
      <c r="K12" s="180">
        <f t="shared" si="11"/>
        <v>0</v>
      </c>
      <c r="L12" s="169">
        <v>0</v>
      </c>
      <c r="M12" s="169"/>
      <c r="N12" s="183">
        <f t="shared" si="2"/>
        <v>0</v>
      </c>
      <c r="O12" s="174">
        <v>0</v>
      </c>
      <c r="P12" s="169"/>
      <c r="Q12" s="180">
        <f t="shared" si="3"/>
        <v>0</v>
      </c>
      <c r="R12" s="169">
        <v>24030189.799999591</v>
      </c>
      <c r="S12" s="20"/>
      <c r="T12" s="98">
        <f t="shared" si="4"/>
        <v>24030189.799999591</v>
      </c>
      <c r="U12" s="191">
        <f t="shared" si="10"/>
        <v>0</v>
      </c>
      <c r="V12" s="186"/>
      <c r="W12" s="92" t="s">
        <v>44</v>
      </c>
      <c r="X12" s="115">
        <f t="shared" si="5"/>
        <v>0</v>
      </c>
      <c r="Y12" s="4">
        <f t="shared" si="6"/>
        <v>0</v>
      </c>
      <c r="Z12" s="123">
        <f t="shared" si="12"/>
        <v>0</v>
      </c>
      <c r="AA12" s="4">
        <f t="shared" si="7"/>
        <v>0</v>
      </c>
      <c r="AB12" s="4">
        <f t="shared" si="8"/>
        <v>0</v>
      </c>
      <c r="AC12" s="122">
        <f t="shared" si="9"/>
        <v>0</v>
      </c>
    </row>
    <row r="13" spans="1:29" ht="15" customHeight="1">
      <c r="A13" s="234"/>
      <c r="B13" s="135" t="s">
        <v>45</v>
      </c>
      <c r="C13" s="167">
        <v>51924931.649995759</v>
      </c>
      <c r="D13" s="168"/>
      <c r="E13" s="180">
        <f t="shared" si="0"/>
        <v>51924931.649995759</v>
      </c>
      <c r="F13" s="169">
        <v>528050.41000000027</v>
      </c>
      <c r="G13" s="169"/>
      <c r="H13" s="183">
        <f t="shared" si="1"/>
        <v>528050.41000000027</v>
      </c>
      <c r="I13" s="174">
        <v>0</v>
      </c>
      <c r="J13" s="169"/>
      <c r="K13" s="180">
        <f t="shared" si="11"/>
        <v>0</v>
      </c>
      <c r="L13" s="169">
        <v>0</v>
      </c>
      <c r="M13" s="169"/>
      <c r="N13" s="183">
        <f t="shared" si="2"/>
        <v>0</v>
      </c>
      <c r="O13" s="174">
        <v>0</v>
      </c>
      <c r="P13" s="169"/>
      <c r="Q13" s="180">
        <f t="shared" si="3"/>
        <v>0</v>
      </c>
      <c r="R13" s="169">
        <v>51396881.23999577</v>
      </c>
      <c r="S13" s="20"/>
      <c r="T13" s="98">
        <f t="shared" si="4"/>
        <v>51396881.23999577</v>
      </c>
      <c r="U13" s="191">
        <f t="shared" si="10"/>
        <v>0</v>
      </c>
      <c r="V13" s="186"/>
      <c r="W13" s="92" t="s">
        <v>45</v>
      </c>
      <c r="X13" s="115">
        <f t="shared" si="5"/>
        <v>0</v>
      </c>
      <c r="Y13" s="4">
        <f t="shared" si="6"/>
        <v>0</v>
      </c>
      <c r="Z13" s="123">
        <f t="shared" si="12"/>
        <v>0</v>
      </c>
      <c r="AA13" s="4">
        <f t="shared" si="7"/>
        <v>0</v>
      </c>
      <c r="AB13" s="4">
        <f t="shared" si="8"/>
        <v>0</v>
      </c>
      <c r="AC13" s="122">
        <f t="shared" si="9"/>
        <v>0</v>
      </c>
    </row>
    <row r="14" spans="1:29" ht="15" customHeight="1">
      <c r="A14" s="234"/>
      <c r="B14" s="135" t="s">
        <v>46</v>
      </c>
      <c r="C14" s="167">
        <v>17607672.029999789</v>
      </c>
      <c r="D14" s="168"/>
      <c r="E14" s="180">
        <f t="shared" si="0"/>
        <v>17607672.029999789</v>
      </c>
      <c r="F14" s="169">
        <v>308261.99999999994</v>
      </c>
      <c r="G14" s="169"/>
      <c r="H14" s="183">
        <f t="shared" si="1"/>
        <v>308261.99999999994</v>
      </c>
      <c r="I14" s="174">
        <v>0</v>
      </c>
      <c r="J14" s="169"/>
      <c r="K14" s="180">
        <f t="shared" si="11"/>
        <v>0</v>
      </c>
      <c r="L14" s="169">
        <v>0</v>
      </c>
      <c r="M14" s="169"/>
      <c r="N14" s="183">
        <f t="shared" si="2"/>
        <v>0</v>
      </c>
      <c r="O14" s="174">
        <v>0</v>
      </c>
      <c r="P14" s="169"/>
      <c r="Q14" s="180">
        <f t="shared" si="3"/>
        <v>0</v>
      </c>
      <c r="R14" s="169">
        <v>17299410.029999789</v>
      </c>
      <c r="S14" s="20"/>
      <c r="T14" s="98">
        <f t="shared" si="4"/>
        <v>17299410.029999789</v>
      </c>
      <c r="U14" s="191">
        <f t="shared" si="10"/>
        <v>0</v>
      </c>
      <c r="V14" s="186"/>
      <c r="W14" s="92" t="s">
        <v>46</v>
      </c>
      <c r="X14" s="115">
        <f t="shared" si="5"/>
        <v>0</v>
      </c>
      <c r="Y14" s="4">
        <f t="shared" si="6"/>
        <v>0</v>
      </c>
      <c r="Z14" s="123">
        <f t="shared" si="12"/>
        <v>0</v>
      </c>
      <c r="AA14" s="4">
        <f t="shared" si="7"/>
        <v>0</v>
      </c>
      <c r="AB14" s="4">
        <f t="shared" si="8"/>
        <v>0</v>
      </c>
      <c r="AC14" s="122">
        <f t="shared" si="9"/>
        <v>0</v>
      </c>
    </row>
    <row r="15" spans="1:29" ht="15" customHeight="1">
      <c r="A15" s="234"/>
      <c r="B15" s="135" t="s">
        <v>47</v>
      </c>
      <c r="C15" s="167">
        <v>89981671.149998784</v>
      </c>
      <c r="D15" s="168"/>
      <c r="E15" s="180">
        <f t="shared" si="0"/>
        <v>89981671.149998784</v>
      </c>
      <c r="F15" s="169">
        <v>418431.38</v>
      </c>
      <c r="G15" s="169"/>
      <c r="H15" s="183">
        <f t="shared" si="1"/>
        <v>418431.38</v>
      </c>
      <c r="I15" s="174">
        <v>0</v>
      </c>
      <c r="J15" s="169"/>
      <c r="K15" s="180">
        <f t="shared" si="11"/>
        <v>0</v>
      </c>
      <c r="L15" s="169">
        <v>0</v>
      </c>
      <c r="M15" s="169"/>
      <c r="N15" s="183">
        <f t="shared" si="2"/>
        <v>0</v>
      </c>
      <c r="O15" s="174">
        <v>0</v>
      </c>
      <c r="P15" s="169"/>
      <c r="Q15" s="180">
        <f t="shared" si="3"/>
        <v>0</v>
      </c>
      <c r="R15" s="169">
        <v>89563239.769998774</v>
      </c>
      <c r="S15" s="20"/>
      <c r="T15" s="98">
        <f t="shared" si="4"/>
        <v>89563239.769998774</v>
      </c>
      <c r="U15" s="191">
        <f t="shared" si="10"/>
        <v>0</v>
      </c>
      <c r="V15" s="186"/>
      <c r="W15" s="92" t="s">
        <v>47</v>
      </c>
      <c r="X15" s="115">
        <f t="shared" si="5"/>
        <v>0</v>
      </c>
      <c r="Y15" s="4">
        <f t="shared" si="6"/>
        <v>0</v>
      </c>
      <c r="Z15" s="123">
        <f t="shared" si="12"/>
        <v>0</v>
      </c>
      <c r="AA15" s="4">
        <f t="shared" si="7"/>
        <v>0</v>
      </c>
      <c r="AB15" s="4">
        <f t="shared" si="8"/>
        <v>0</v>
      </c>
      <c r="AC15" s="122">
        <f t="shared" si="9"/>
        <v>0</v>
      </c>
    </row>
    <row r="16" spans="1:29" ht="15" customHeight="1">
      <c r="A16" s="234"/>
      <c r="B16" s="135" t="s">
        <v>48</v>
      </c>
      <c r="C16" s="167">
        <v>31922455.529999509</v>
      </c>
      <c r="D16" s="168"/>
      <c r="E16" s="180">
        <f t="shared" si="0"/>
        <v>31922455.529999509</v>
      </c>
      <c r="F16" s="169">
        <v>122859.26000000001</v>
      </c>
      <c r="G16" s="169"/>
      <c r="H16" s="183">
        <f t="shared" si="1"/>
        <v>122859.26000000001</v>
      </c>
      <c r="I16" s="174">
        <v>0</v>
      </c>
      <c r="J16" s="169"/>
      <c r="K16" s="180">
        <f t="shared" si="11"/>
        <v>0</v>
      </c>
      <c r="L16" s="169">
        <v>0</v>
      </c>
      <c r="M16" s="169"/>
      <c r="N16" s="183">
        <f t="shared" si="2"/>
        <v>0</v>
      </c>
      <c r="O16" s="174">
        <v>0</v>
      </c>
      <c r="P16" s="169"/>
      <c r="Q16" s="180">
        <f t="shared" si="3"/>
        <v>0</v>
      </c>
      <c r="R16" s="169">
        <v>31799596.269999508</v>
      </c>
      <c r="S16" s="20"/>
      <c r="T16" s="98">
        <f>R16-S16</f>
        <v>31799596.269999508</v>
      </c>
      <c r="U16" s="191">
        <f t="shared" si="10"/>
        <v>0</v>
      </c>
      <c r="V16" s="186"/>
      <c r="W16" s="92" t="s">
        <v>48</v>
      </c>
      <c r="X16" s="115">
        <f t="shared" si="5"/>
        <v>0</v>
      </c>
      <c r="Y16" s="116">
        <f t="shared" si="6"/>
        <v>0</v>
      </c>
      <c r="Z16" s="116">
        <f t="shared" si="12"/>
        <v>0</v>
      </c>
      <c r="AA16" s="116">
        <f t="shared" si="7"/>
        <v>0</v>
      </c>
      <c r="AB16" s="116">
        <f t="shared" si="8"/>
        <v>0</v>
      </c>
      <c r="AC16" s="122">
        <f t="shared" si="9"/>
        <v>0</v>
      </c>
    </row>
    <row r="17" spans="1:29" ht="15" customHeight="1">
      <c r="A17" s="235"/>
      <c r="B17" s="136" t="s">
        <v>49</v>
      </c>
      <c r="C17" s="99"/>
      <c r="D17" s="100"/>
      <c r="E17" s="101">
        <f t="shared" si="0"/>
        <v>0</v>
      </c>
      <c r="F17" s="100"/>
      <c r="G17" s="100"/>
      <c r="H17" s="104">
        <f t="shared" si="1"/>
        <v>0</v>
      </c>
      <c r="I17" s="99"/>
      <c r="J17" s="100"/>
      <c r="K17" s="101">
        <f t="shared" si="11"/>
        <v>0</v>
      </c>
      <c r="L17" s="100"/>
      <c r="M17" s="100"/>
      <c r="N17" s="104">
        <f t="shared" si="2"/>
        <v>0</v>
      </c>
      <c r="O17" s="99"/>
      <c r="P17" s="100"/>
      <c r="Q17" s="101">
        <f t="shared" si="3"/>
        <v>0</v>
      </c>
      <c r="R17" s="100"/>
      <c r="S17" s="100"/>
      <c r="T17" s="101">
        <f t="shared" ref="T17:T22" si="13">R17-S17</f>
        <v>0</v>
      </c>
      <c r="U17" s="192">
        <f t="shared" si="10"/>
        <v>0</v>
      </c>
      <c r="V17" s="186"/>
      <c r="W17" s="94" t="s">
        <v>49</v>
      </c>
      <c r="X17" s="115">
        <f t="shared" si="5"/>
        <v>0</v>
      </c>
      <c r="Y17" s="116">
        <f t="shared" si="6"/>
        <v>0</v>
      </c>
      <c r="Z17" s="116">
        <f t="shared" si="12"/>
        <v>0</v>
      </c>
      <c r="AA17" s="116">
        <f t="shared" si="7"/>
        <v>0</v>
      </c>
      <c r="AB17" s="116">
        <f t="shared" si="8"/>
        <v>0</v>
      </c>
      <c r="AC17" s="122">
        <f t="shared" si="9"/>
        <v>0</v>
      </c>
    </row>
    <row r="18" spans="1:29" ht="15" customHeight="1">
      <c r="A18" s="233">
        <v>42372</v>
      </c>
      <c r="B18" s="134" t="s">
        <v>41</v>
      </c>
      <c r="C18" s="167">
        <v>46771666.739999466</v>
      </c>
      <c r="D18" s="168">
        <v>46771660</v>
      </c>
      <c r="E18" s="180">
        <f t="shared" si="0"/>
        <v>6.7399994656443596</v>
      </c>
      <c r="F18" s="163">
        <v>433241.92000000016</v>
      </c>
      <c r="G18" s="163" t="s">
        <v>320</v>
      </c>
      <c r="H18" s="184">
        <f t="shared" si="1"/>
        <v>-7.9999999841675162E-2</v>
      </c>
      <c r="I18" s="174">
        <v>0</v>
      </c>
      <c r="J18" s="169" t="s">
        <v>80</v>
      </c>
      <c r="K18" s="180">
        <f>I18-J18</f>
        <v>0</v>
      </c>
      <c r="L18" s="163">
        <v>0</v>
      </c>
      <c r="M18" s="163" t="s">
        <v>80</v>
      </c>
      <c r="N18" s="184">
        <f t="shared" si="2"/>
        <v>0</v>
      </c>
      <c r="O18" s="174">
        <v>69384.81</v>
      </c>
      <c r="P18" s="169" t="s">
        <v>321</v>
      </c>
      <c r="Q18" s="180">
        <f t="shared" si="3"/>
        <v>9.9999999947613105E-3</v>
      </c>
      <c r="R18" s="163">
        <v>46269040.009999469</v>
      </c>
      <c r="S18" s="95">
        <v>46269090</v>
      </c>
      <c r="T18" s="96">
        <f t="shared" si="13"/>
        <v>-49.990000531077385</v>
      </c>
      <c r="U18" s="190">
        <f t="shared" si="10"/>
        <v>1</v>
      </c>
      <c r="W18" s="91" t="s">
        <v>41</v>
      </c>
      <c r="X18" s="111">
        <f t="shared" si="5"/>
        <v>0</v>
      </c>
      <c r="Y18" s="112">
        <f t="shared" si="6"/>
        <v>0</v>
      </c>
      <c r="Z18" s="112">
        <f>+IF(AND(I18&lt;&gt;0,J18&lt;&gt;0,OR(K18&gt;100,K18&lt;-100)),1,0)</f>
        <v>0</v>
      </c>
      <c r="AA18" s="112">
        <f t="shared" si="7"/>
        <v>0</v>
      </c>
      <c r="AB18" s="112">
        <f t="shared" si="8"/>
        <v>0</v>
      </c>
      <c r="AC18" s="124">
        <f t="shared" si="9"/>
        <v>0</v>
      </c>
    </row>
    <row r="19" spans="1:29" ht="15" customHeight="1">
      <c r="A19" s="234"/>
      <c r="B19" s="135" t="s">
        <v>42</v>
      </c>
      <c r="C19" s="167">
        <v>7133161.4399990821</v>
      </c>
      <c r="D19" s="168">
        <v>7133160</v>
      </c>
      <c r="E19" s="180">
        <f t="shared" si="0"/>
        <v>1.4399990821257234</v>
      </c>
      <c r="F19" s="163">
        <v>349887.03</v>
      </c>
      <c r="G19" s="163" t="s">
        <v>322</v>
      </c>
      <c r="H19" s="184">
        <f t="shared" si="1"/>
        <v>3.0000000027939677E-2</v>
      </c>
      <c r="I19" s="174">
        <v>5450</v>
      </c>
      <c r="J19" s="169" t="s">
        <v>774</v>
      </c>
      <c r="K19" s="180">
        <f>I19-J19</f>
        <v>0</v>
      </c>
      <c r="L19" s="163">
        <v>0</v>
      </c>
      <c r="M19" s="163" t="s">
        <v>80</v>
      </c>
      <c r="N19" s="184">
        <f t="shared" si="2"/>
        <v>0</v>
      </c>
      <c r="O19" s="174">
        <v>35938.51</v>
      </c>
      <c r="P19" s="169" t="s">
        <v>323</v>
      </c>
      <c r="Q19" s="180">
        <f t="shared" si="3"/>
        <v>1.0000000002037268E-2</v>
      </c>
      <c r="R19" s="163">
        <v>9221549.2299990822</v>
      </c>
      <c r="S19" s="20">
        <v>9221550</v>
      </c>
      <c r="T19" s="98">
        <f t="shared" si="13"/>
        <v>-0.77000091783702374</v>
      </c>
      <c r="U19" s="191">
        <f t="shared" si="10"/>
        <v>1</v>
      </c>
      <c r="W19" s="92" t="s">
        <v>42</v>
      </c>
      <c r="X19" s="115">
        <f t="shared" si="5"/>
        <v>0</v>
      </c>
      <c r="Y19" s="116">
        <f t="shared" si="6"/>
        <v>0</v>
      </c>
      <c r="Z19" s="116">
        <f>+IF(AND(I19&lt;&gt;0,J19&lt;&gt;0,OR(K19&gt;100,K19&lt;-100)),1,0)</f>
        <v>0</v>
      </c>
      <c r="AA19" s="116">
        <f t="shared" si="7"/>
        <v>0</v>
      </c>
      <c r="AB19" s="116">
        <f t="shared" si="8"/>
        <v>0</v>
      </c>
      <c r="AC19" s="122">
        <f t="shared" si="9"/>
        <v>0</v>
      </c>
    </row>
    <row r="20" spans="1:29" ht="15" customHeight="1">
      <c r="A20" s="234"/>
      <c r="B20" s="105" t="s">
        <v>43</v>
      </c>
      <c r="C20" s="167">
        <v>29956127.309999518</v>
      </c>
      <c r="D20" s="168">
        <v>0</v>
      </c>
      <c r="E20" s="180">
        <f t="shared" si="0"/>
        <v>29956127.309999518</v>
      </c>
      <c r="F20" s="163">
        <v>757214.41</v>
      </c>
      <c r="G20" s="163"/>
      <c r="H20" s="184">
        <f t="shared" si="1"/>
        <v>757214.41</v>
      </c>
      <c r="I20" s="174">
        <v>29403.279999999999</v>
      </c>
      <c r="J20" s="169"/>
      <c r="K20" s="180">
        <f t="shared" si="11"/>
        <v>29403.279999999999</v>
      </c>
      <c r="L20" s="163">
        <v>306.75</v>
      </c>
      <c r="M20" s="163"/>
      <c r="N20" s="184">
        <f t="shared" si="2"/>
        <v>306.75</v>
      </c>
      <c r="O20" s="174">
        <v>496594.85000000003</v>
      </c>
      <c r="P20" s="169"/>
      <c r="Q20" s="180">
        <f t="shared" si="3"/>
        <v>496594.85000000003</v>
      </c>
      <c r="R20" s="163">
        <v>28731414.579999518</v>
      </c>
      <c r="S20" s="20">
        <v>0</v>
      </c>
      <c r="T20" s="98">
        <f t="shared" si="13"/>
        <v>28731414.579999518</v>
      </c>
      <c r="U20" s="191">
        <f t="shared" si="10"/>
        <v>0</v>
      </c>
      <c r="W20" s="93" t="s">
        <v>43</v>
      </c>
      <c r="X20" s="115">
        <f t="shared" si="5"/>
        <v>0</v>
      </c>
      <c r="Y20" s="116">
        <f t="shared" si="6"/>
        <v>0</v>
      </c>
      <c r="Z20" s="116">
        <f t="shared" si="12"/>
        <v>0</v>
      </c>
      <c r="AA20" s="116">
        <f t="shared" si="7"/>
        <v>0</v>
      </c>
      <c r="AB20" s="116">
        <f t="shared" si="8"/>
        <v>0</v>
      </c>
      <c r="AC20" s="122">
        <f t="shared" si="9"/>
        <v>0</v>
      </c>
    </row>
    <row r="21" spans="1:29" ht="15" customHeight="1">
      <c r="A21" s="234"/>
      <c r="B21" s="135" t="s">
        <v>44</v>
      </c>
      <c r="C21" s="167">
        <v>24030189.799999591</v>
      </c>
      <c r="D21" s="168">
        <v>0</v>
      </c>
      <c r="E21" s="180">
        <f t="shared" si="0"/>
        <v>24030189.799999591</v>
      </c>
      <c r="F21" s="163">
        <v>733711.3</v>
      </c>
      <c r="G21" s="163"/>
      <c r="H21" s="184">
        <f t="shared" si="1"/>
        <v>733711.3</v>
      </c>
      <c r="I21" s="174">
        <v>5299.7</v>
      </c>
      <c r="J21" s="169"/>
      <c r="K21" s="180">
        <f t="shared" si="11"/>
        <v>5299.7</v>
      </c>
      <c r="L21" s="163">
        <v>0</v>
      </c>
      <c r="M21" s="163"/>
      <c r="N21" s="184">
        <f t="shared" si="2"/>
        <v>0</v>
      </c>
      <c r="O21" s="174">
        <v>202769.43999999994</v>
      </c>
      <c r="P21" s="169"/>
      <c r="Q21" s="180">
        <f t="shared" si="3"/>
        <v>202769.43999999994</v>
      </c>
      <c r="R21" s="163">
        <v>23099008.759999592</v>
      </c>
      <c r="S21" s="20">
        <v>0</v>
      </c>
      <c r="T21" s="98">
        <f t="shared" si="13"/>
        <v>23099008.759999592</v>
      </c>
      <c r="U21" s="191">
        <f t="shared" si="10"/>
        <v>0</v>
      </c>
      <c r="W21" s="92" t="s">
        <v>44</v>
      </c>
      <c r="X21" s="115">
        <f t="shared" si="5"/>
        <v>0</v>
      </c>
      <c r="Y21" s="116">
        <f t="shared" si="6"/>
        <v>0</v>
      </c>
      <c r="Z21" s="116">
        <f t="shared" si="12"/>
        <v>0</v>
      </c>
      <c r="AA21" s="116">
        <f t="shared" si="7"/>
        <v>0</v>
      </c>
      <c r="AB21" s="116">
        <f t="shared" si="8"/>
        <v>0</v>
      </c>
      <c r="AC21" s="122">
        <f t="shared" si="9"/>
        <v>0</v>
      </c>
    </row>
    <row r="22" spans="1:29" ht="15" customHeight="1">
      <c r="A22" s="234"/>
      <c r="B22" s="135" t="s">
        <v>45</v>
      </c>
      <c r="C22" s="167">
        <v>51396881.23999577</v>
      </c>
      <c r="D22" s="168">
        <v>51396910</v>
      </c>
      <c r="E22" s="180">
        <f t="shared" si="0"/>
        <v>-28.760004229843616</v>
      </c>
      <c r="F22" s="163">
        <v>1227477.3</v>
      </c>
      <c r="G22" s="163" t="s">
        <v>324</v>
      </c>
      <c r="H22" s="184">
        <f t="shared" si="1"/>
        <v>-18402.699999999953</v>
      </c>
      <c r="I22" s="174">
        <v>0</v>
      </c>
      <c r="J22" s="169"/>
      <c r="K22" s="180">
        <f t="shared" si="11"/>
        <v>0</v>
      </c>
      <c r="L22" s="163">
        <v>0</v>
      </c>
      <c r="M22" s="163"/>
      <c r="N22" s="184">
        <f t="shared" si="2"/>
        <v>0</v>
      </c>
      <c r="O22" s="174">
        <v>57117.08</v>
      </c>
      <c r="P22" s="169" t="s">
        <v>325</v>
      </c>
      <c r="Q22" s="180">
        <f t="shared" si="3"/>
        <v>-5000.0199999999968</v>
      </c>
      <c r="R22" s="163">
        <v>50112286.859995767</v>
      </c>
      <c r="S22" s="20">
        <v>50093870</v>
      </c>
      <c r="T22" s="98">
        <f t="shared" si="13"/>
        <v>18416.859995767474</v>
      </c>
      <c r="U22" s="191">
        <f t="shared" si="10"/>
        <v>1</v>
      </c>
      <c r="W22" s="92" t="s">
        <v>45</v>
      </c>
      <c r="X22" s="115">
        <f t="shared" si="5"/>
        <v>0</v>
      </c>
      <c r="Y22" s="116">
        <f t="shared" si="6"/>
        <v>1</v>
      </c>
      <c r="Z22" s="116">
        <f t="shared" si="12"/>
        <v>0</v>
      </c>
      <c r="AA22" s="116">
        <f t="shared" si="7"/>
        <v>0</v>
      </c>
      <c r="AB22" s="116">
        <f t="shared" si="8"/>
        <v>1</v>
      </c>
      <c r="AC22" s="122">
        <f t="shared" si="9"/>
        <v>1</v>
      </c>
    </row>
    <row r="23" spans="1:29" ht="15" customHeight="1">
      <c r="A23" s="234"/>
      <c r="B23" s="135" t="s">
        <v>46</v>
      </c>
      <c r="C23" s="167">
        <v>17299410.029999789</v>
      </c>
      <c r="D23" s="168">
        <v>17607680</v>
      </c>
      <c r="E23" s="180">
        <f t="shared" si="0"/>
        <v>-308269.97000021115</v>
      </c>
      <c r="F23" s="163">
        <v>1152002.42</v>
      </c>
      <c r="G23" s="163" t="s">
        <v>326</v>
      </c>
      <c r="H23" s="184">
        <f t="shared" si="1"/>
        <v>2.4199999999254942</v>
      </c>
      <c r="I23" s="174">
        <v>118.51</v>
      </c>
      <c r="J23" s="169"/>
      <c r="K23" s="180">
        <f t="shared" si="11"/>
        <v>118.51</v>
      </c>
      <c r="L23" s="163">
        <v>0</v>
      </c>
      <c r="M23" s="163"/>
      <c r="N23" s="184">
        <f t="shared" si="2"/>
        <v>0</v>
      </c>
      <c r="O23" s="174">
        <v>144212.13</v>
      </c>
      <c r="P23" s="169" t="s">
        <v>80</v>
      </c>
      <c r="Q23" s="180">
        <f t="shared" si="3"/>
        <v>144212.13</v>
      </c>
      <c r="R23" s="163">
        <v>16003313.98999979</v>
      </c>
      <c r="S23" s="20">
        <v>17299410</v>
      </c>
      <c r="T23" s="98">
        <f>R23-S23</f>
        <v>-1296096.0100002103</v>
      </c>
      <c r="U23" s="191">
        <f t="shared" si="10"/>
        <v>1</v>
      </c>
      <c r="W23" s="92" t="s">
        <v>46</v>
      </c>
      <c r="X23" s="115">
        <f t="shared" si="5"/>
        <v>1</v>
      </c>
      <c r="Y23" s="116">
        <f t="shared" si="6"/>
        <v>0</v>
      </c>
      <c r="Z23" s="116">
        <f t="shared" si="12"/>
        <v>0</v>
      </c>
      <c r="AA23" s="116">
        <f t="shared" si="7"/>
        <v>0</v>
      </c>
      <c r="AB23" s="116">
        <f t="shared" si="8"/>
        <v>1</v>
      </c>
      <c r="AC23" s="122">
        <f t="shared" si="9"/>
        <v>1</v>
      </c>
    </row>
    <row r="24" spans="1:29" ht="15" customHeight="1">
      <c r="A24" s="234"/>
      <c r="B24" s="135" t="s">
        <v>47</v>
      </c>
      <c r="C24" s="167">
        <v>89563239.769998774</v>
      </c>
      <c r="D24" s="168">
        <v>0</v>
      </c>
      <c r="E24" s="180">
        <f t="shared" si="0"/>
        <v>89563239.769998774</v>
      </c>
      <c r="F24" s="163">
        <v>1120445.51</v>
      </c>
      <c r="G24" s="163"/>
      <c r="H24" s="184">
        <f t="shared" si="1"/>
        <v>1120445.51</v>
      </c>
      <c r="I24" s="174">
        <v>8000</v>
      </c>
      <c r="J24" s="169"/>
      <c r="K24" s="180">
        <f t="shared" si="11"/>
        <v>8000</v>
      </c>
      <c r="L24" s="163">
        <v>0</v>
      </c>
      <c r="M24" s="163"/>
      <c r="N24" s="184">
        <f t="shared" si="2"/>
        <v>0</v>
      </c>
      <c r="O24" s="174">
        <v>101856.18000000001</v>
      </c>
      <c r="P24" s="169"/>
      <c r="Q24" s="180">
        <f t="shared" si="3"/>
        <v>101856.18000000001</v>
      </c>
      <c r="R24" s="163">
        <v>88348938.079998776</v>
      </c>
      <c r="S24" s="20">
        <v>0</v>
      </c>
      <c r="T24" s="98">
        <f>R24-S24</f>
        <v>88348938.079998776</v>
      </c>
      <c r="U24" s="191">
        <f t="shared" si="10"/>
        <v>0</v>
      </c>
      <c r="W24" s="92" t="s">
        <v>47</v>
      </c>
      <c r="X24" s="115">
        <f t="shared" si="5"/>
        <v>0</v>
      </c>
      <c r="Y24" s="116">
        <f t="shared" si="6"/>
        <v>0</v>
      </c>
      <c r="Z24" s="116">
        <f t="shared" si="12"/>
        <v>0</v>
      </c>
      <c r="AA24" s="116">
        <f t="shared" si="7"/>
        <v>0</v>
      </c>
      <c r="AB24" s="116">
        <f t="shared" si="8"/>
        <v>0</v>
      </c>
      <c r="AC24" s="122">
        <f t="shared" si="9"/>
        <v>0</v>
      </c>
    </row>
    <row r="25" spans="1:29" ht="15" customHeight="1">
      <c r="A25" s="234"/>
      <c r="B25" s="135" t="s">
        <v>48</v>
      </c>
      <c r="C25" s="106"/>
      <c r="D25" s="90">
        <v>0</v>
      </c>
      <c r="E25" s="98">
        <f>C25-D25</f>
        <v>0</v>
      </c>
      <c r="F25" s="6"/>
      <c r="G25" s="6"/>
      <c r="H25" s="6">
        <f t="shared" si="1"/>
        <v>0</v>
      </c>
      <c r="I25" s="103"/>
      <c r="J25" s="6"/>
      <c r="K25" s="98">
        <f t="shared" si="11"/>
        <v>0</v>
      </c>
      <c r="L25" s="6"/>
      <c r="M25" s="6"/>
      <c r="N25" s="6">
        <f t="shared" si="2"/>
        <v>0</v>
      </c>
      <c r="O25" s="103"/>
      <c r="P25" s="6"/>
      <c r="Q25" s="98">
        <f t="shared" si="3"/>
        <v>0</v>
      </c>
      <c r="R25" s="6"/>
      <c r="S25" s="6">
        <v>0</v>
      </c>
      <c r="T25" s="98">
        <f t="shared" ref="T25:T26" si="14">R25-S25</f>
        <v>0</v>
      </c>
      <c r="U25" s="191">
        <f t="shared" si="10"/>
        <v>0</v>
      </c>
      <c r="W25" s="92" t="s">
        <v>48</v>
      </c>
      <c r="X25" s="115">
        <f t="shared" si="5"/>
        <v>0</v>
      </c>
      <c r="Y25" s="116">
        <f t="shared" si="6"/>
        <v>0</v>
      </c>
      <c r="Z25" s="116">
        <f t="shared" si="12"/>
        <v>0</v>
      </c>
      <c r="AA25" s="116">
        <f t="shared" si="7"/>
        <v>0</v>
      </c>
      <c r="AB25" s="116">
        <f t="shared" si="8"/>
        <v>0</v>
      </c>
      <c r="AC25" s="122">
        <f t="shared" si="9"/>
        <v>0</v>
      </c>
    </row>
    <row r="26" spans="1:29" ht="15" customHeight="1">
      <c r="A26" s="235"/>
      <c r="B26" s="136" t="s">
        <v>49</v>
      </c>
      <c r="C26" s="167">
        <v>10450052.6499996</v>
      </c>
      <c r="D26" s="168">
        <v>10450050</v>
      </c>
      <c r="E26" s="180">
        <f t="shared" si="0"/>
        <v>2.6499995999038219</v>
      </c>
      <c r="F26" s="163">
        <v>437354.34</v>
      </c>
      <c r="G26" s="163" t="s">
        <v>327</v>
      </c>
      <c r="H26" s="184">
        <f t="shared" si="1"/>
        <v>-503707.66</v>
      </c>
      <c r="I26" s="174">
        <v>0</v>
      </c>
      <c r="J26" s="169"/>
      <c r="K26" s="180">
        <f t="shared" si="11"/>
        <v>0</v>
      </c>
      <c r="L26" s="163">
        <v>0</v>
      </c>
      <c r="M26" s="163"/>
      <c r="N26" s="184">
        <f t="shared" si="2"/>
        <v>0</v>
      </c>
      <c r="O26" s="174">
        <v>107311.19</v>
      </c>
      <c r="P26" s="169" t="s">
        <v>328</v>
      </c>
      <c r="Q26" s="180">
        <f t="shared" si="3"/>
        <v>0.19000000000232831</v>
      </c>
      <c r="R26" s="163">
        <v>9905387.1199996006</v>
      </c>
      <c r="S26" s="6">
        <v>9905390</v>
      </c>
      <c r="T26" s="98">
        <f t="shared" si="14"/>
        <v>-2.8800003994256258</v>
      </c>
      <c r="U26" s="192">
        <f t="shared" si="10"/>
        <v>1</v>
      </c>
      <c r="W26" s="94" t="s">
        <v>49</v>
      </c>
      <c r="X26" s="119">
        <f t="shared" si="5"/>
        <v>0</v>
      </c>
      <c r="Y26" s="120">
        <f t="shared" si="6"/>
        <v>1</v>
      </c>
      <c r="Z26" s="120">
        <f t="shared" si="12"/>
        <v>0</v>
      </c>
      <c r="AA26" s="120">
        <f t="shared" si="7"/>
        <v>0</v>
      </c>
      <c r="AB26" s="120">
        <f t="shared" si="8"/>
        <v>0</v>
      </c>
      <c r="AC26" s="125">
        <f t="shared" si="9"/>
        <v>0</v>
      </c>
    </row>
    <row r="27" spans="1:29" ht="15" customHeight="1">
      <c r="A27" s="233">
        <v>42373</v>
      </c>
      <c r="B27" s="134" t="s">
        <v>41</v>
      </c>
      <c r="C27" s="164">
        <v>46269040.009999469</v>
      </c>
      <c r="D27" s="165">
        <v>46269090</v>
      </c>
      <c r="E27" s="179">
        <f t="shared" si="0"/>
        <v>-49.990000531077385</v>
      </c>
      <c r="F27" s="166">
        <v>464430.18000000023</v>
      </c>
      <c r="G27" s="166" t="s">
        <v>336</v>
      </c>
      <c r="H27" s="182">
        <f t="shared" si="1"/>
        <v>463965.75000000023</v>
      </c>
      <c r="I27" s="173">
        <v>0</v>
      </c>
      <c r="J27" s="166" t="s">
        <v>80</v>
      </c>
      <c r="K27" s="179">
        <f t="shared" si="11"/>
        <v>0</v>
      </c>
      <c r="L27" s="166">
        <v>0</v>
      </c>
      <c r="M27" s="166" t="s">
        <v>80</v>
      </c>
      <c r="N27" s="182">
        <f t="shared" si="2"/>
        <v>0</v>
      </c>
      <c r="O27" s="173">
        <v>170492.63</v>
      </c>
      <c r="P27" s="166" t="s">
        <v>337</v>
      </c>
      <c r="Q27" s="179">
        <f t="shared" si="3"/>
        <v>-0.36999999999534339</v>
      </c>
      <c r="R27" s="166">
        <v>45634117.199999467</v>
      </c>
      <c r="S27" s="102">
        <v>45634080</v>
      </c>
      <c r="T27" s="96">
        <f t="shared" ref="T27:T35" si="15">R27-S27</f>
        <v>37.199999466538429</v>
      </c>
      <c r="U27" s="190">
        <f t="shared" si="10"/>
        <v>1</v>
      </c>
      <c r="W27" s="91" t="s">
        <v>41</v>
      </c>
      <c r="X27" s="115">
        <f t="shared" si="5"/>
        <v>0</v>
      </c>
      <c r="Y27" s="116">
        <f t="shared" si="6"/>
        <v>1</v>
      </c>
      <c r="Z27" s="116">
        <f t="shared" si="12"/>
        <v>0</v>
      </c>
      <c r="AA27" s="116">
        <f t="shared" si="7"/>
        <v>0</v>
      </c>
      <c r="AB27" s="116">
        <f t="shared" si="8"/>
        <v>0</v>
      </c>
      <c r="AC27" s="122">
        <f t="shared" si="9"/>
        <v>0</v>
      </c>
    </row>
    <row r="28" spans="1:29" ht="15" customHeight="1">
      <c r="A28" s="234"/>
      <c r="B28" s="135" t="s">
        <v>42</v>
      </c>
      <c r="C28" s="167">
        <v>9221549.2299990822</v>
      </c>
      <c r="D28" s="168">
        <v>9221550</v>
      </c>
      <c r="E28" s="180">
        <f t="shared" si="0"/>
        <v>-0.77000091783702374</v>
      </c>
      <c r="F28" s="169">
        <v>340836.93</v>
      </c>
      <c r="G28" s="169" t="s">
        <v>338</v>
      </c>
      <c r="H28" s="183">
        <f t="shared" si="1"/>
        <v>-7.0000000006984919E-2</v>
      </c>
      <c r="I28" s="174">
        <v>0</v>
      </c>
      <c r="J28" s="169" t="s">
        <v>80</v>
      </c>
      <c r="K28" s="180">
        <f t="shared" si="11"/>
        <v>0</v>
      </c>
      <c r="L28" s="169">
        <v>0</v>
      </c>
      <c r="M28" s="169" t="s">
        <v>80</v>
      </c>
      <c r="N28" s="183">
        <f t="shared" si="2"/>
        <v>0</v>
      </c>
      <c r="O28" s="174">
        <v>9161.81</v>
      </c>
      <c r="P28" s="169" t="s">
        <v>339</v>
      </c>
      <c r="Q28" s="180">
        <f t="shared" si="3"/>
        <v>0</v>
      </c>
      <c r="R28" s="169">
        <v>8871550.4899990819</v>
      </c>
      <c r="S28" s="6">
        <v>8871550</v>
      </c>
      <c r="T28" s="98">
        <f t="shared" si="15"/>
        <v>0.48999908193945885</v>
      </c>
      <c r="U28" s="191">
        <f t="shared" si="10"/>
        <v>1</v>
      </c>
      <c r="W28" s="92" t="s">
        <v>42</v>
      </c>
      <c r="X28" s="115">
        <f t="shared" si="5"/>
        <v>0</v>
      </c>
      <c r="Y28" s="116">
        <f t="shared" si="6"/>
        <v>0</v>
      </c>
      <c r="Z28" s="116">
        <f t="shared" si="12"/>
        <v>0</v>
      </c>
      <c r="AA28" s="116">
        <f t="shared" si="7"/>
        <v>0</v>
      </c>
      <c r="AB28" s="116">
        <f t="shared" si="8"/>
        <v>0</v>
      </c>
      <c r="AC28" s="122">
        <f t="shared" si="9"/>
        <v>0</v>
      </c>
    </row>
    <row r="29" spans="1:29" ht="15" customHeight="1">
      <c r="A29" s="234"/>
      <c r="B29" s="105" t="s">
        <v>43</v>
      </c>
      <c r="C29" s="167">
        <v>28731414.579999518</v>
      </c>
      <c r="D29" s="168">
        <v>0</v>
      </c>
      <c r="E29" s="180">
        <f t="shared" si="0"/>
        <v>28731414.579999518</v>
      </c>
      <c r="F29" s="169">
        <v>500530.88000000024</v>
      </c>
      <c r="G29" s="169"/>
      <c r="H29" s="183">
        <f t="shared" si="1"/>
        <v>500530.88000000024</v>
      </c>
      <c r="I29" s="174">
        <v>4698.3</v>
      </c>
      <c r="J29" s="169"/>
      <c r="K29" s="180">
        <f t="shared" si="11"/>
        <v>4698.3</v>
      </c>
      <c r="L29" s="169">
        <v>4698.3</v>
      </c>
      <c r="M29" s="169"/>
      <c r="N29" s="183">
        <f t="shared" si="2"/>
        <v>4698.3</v>
      </c>
      <c r="O29" s="174">
        <v>311247.21000000014</v>
      </c>
      <c r="P29" s="169"/>
      <c r="Q29" s="180">
        <f t="shared" si="3"/>
        <v>311247.21000000014</v>
      </c>
      <c r="R29" s="169">
        <v>27919636.489999518</v>
      </c>
      <c r="S29" s="6">
        <v>0</v>
      </c>
      <c r="T29" s="98">
        <f t="shared" si="15"/>
        <v>27919636.489999518</v>
      </c>
      <c r="U29" s="191">
        <f t="shared" si="10"/>
        <v>0</v>
      </c>
      <c r="W29" s="93" t="s">
        <v>43</v>
      </c>
      <c r="X29" s="115">
        <f t="shared" si="5"/>
        <v>0</v>
      </c>
      <c r="Y29" s="116">
        <f t="shared" si="6"/>
        <v>0</v>
      </c>
      <c r="Z29" s="116">
        <f t="shared" si="12"/>
        <v>0</v>
      </c>
      <c r="AA29" s="116">
        <f t="shared" si="7"/>
        <v>0</v>
      </c>
      <c r="AB29" s="116">
        <f t="shared" si="8"/>
        <v>0</v>
      </c>
      <c r="AC29" s="122">
        <f t="shared" si="9"/>
        <v>0</v>
      </c>
    </row>
    <row r="30" spans="1:29" ht="15" customHeight="1">
      <c r="A30" s="234"/>
      <c r="B30" s="135" t="s">
        <v>44</v>
      </c>
      <c r="C30" s="167">
        <v>23099008.759999592</v>
      </c>
      <c r="D30" s="168">
        <v>23099250</v>
      </c>
      <c r="E30" s="180">
        <f t="shared" si="0"/>
        <v>-241.24000040814281</v>
      </c>
      <c r="F30" s="169">
        <v>423472.54000000004</v>
      </c>
      <c r="G30" s="169" t="s">
        <v>340</v>
      </c>
      <c r="H30" s="183">
        <f t="shared" si="1"/>
        <v>0.5400000000372529</v>
      </c>
      <c r="I30" s="174">
        <v>0</v>
      </c>
      <c r="J30" s="169" t="s">
        <v>80</v>
      </c>
      <c r="K30" s="180">
        <f t="shared" si="11"/>
        <v>0</v>
      </c>
      <c r="L30" s="169">
        <v>0</v>
      </c>
      <c r="M30" s="169" t="s">
        <v>80</v>
      </c>
      <c r="N30" s="183">
        <f t="shared" si="2"/>
        <v>0</v>
      </c>
      <c r="O30" s="174">
        <v>112594.80999999997</v>
      </c>
      <c r="P30" s="169" t="s">
        <v>341</v>
      </c>
      <c r="Q30" s="180">
        <f t="shared" si="3"/>
        <v>0.80999999996856786</v>
      </c>
      <c r="R30" s="169">
        <v>22562941.409999587</v>
      </c>
      <c r="S30" s="6">
        <v>22562970</v>
      </c>
      <c r="T30" s="98">
        <f t="shared" si="15"/>
        <v>-28.590000413358212</v>
      </c>
      <c r="U30" s="191">
        <f t="shared" si="10"/>
        <v>1</v>
      </c>
      <c r="W30" s="92" t="s">
        <v>44</v>
      </c>
      <c r="X30" s="115">
        <f t="shared" si="5"/>
        <v>1</v>
      </c>
      <c r="Y30" s="116">
        <f t="shared" si="6"/>
        <v>0</v>
      </c>
      <c r="Z30" s="116">
        <f t="shared" si="12"/>
        <v>0</v>
      </c>
      <c r="AA30" s="116">
        <f t="shared" si="7"/>
        <v>0</v>
      </c>
      <c r="AB30" s="116">
        <f t="shared" si="8"/>
        <v>0</v>
      </c>
      <c r="AC30" s="122">
        <f t="shared" si="9"/>
        <v>0</v>
      </c>
    </row>
    <row r="31" spans="1:29" ht="15" customHeight="1">
      <c r="A31" s="234"/>
      <c r="B31" s="135" t="s">
        <v>45</v>
      </c>
      <c r="C31" s="167">
        <v>50112286.859995767</v>
      </c>
      <c r="D31" s="168">
        <v>50112270</v>
      </c>
      <c r="E31" s="180">
        <f t="shared" si="0"/>
        <v>16.859995767474174</v>
      </c>
      <c r="F31" s="169">
        <v>1051988.1499999997</v>
      </c>
      <c r="G31" s="169" t="s">
        <v>342</v>
      </c>
      <c r="H31" s="183">
        <f t="shared" si="1"/>
        <v>-1.8500000003259629</v>
      </c>
      <c r="I31" s="174">
        <v>0</v>
      </c>
      <c r="J31" s="169" t="s">
        <v>80</v>
      </c>
      <c r="K31" s="180">
        <f t="shared" si="11"/>
        <v>0</v>
      </c>
      <c r="L31" s="169">
        <v>0</v>
      </c>
      <c r="M31" s="169" t="s">
        <v>80</v>
      </c>
      <c r="N31" s="183">
        <f t="shared" si="2"/>
        <v>0</v>
      </c>
      <c r="O31" s="174">
        <v>34031.520000000004</v>
      </c>
      <c r="P31" s="169" t="s">
        <v>343</v>
      </c>
      <c r="Q31" s="180">
        <f t="shared" si="3"/>
        <v>-223870.47999999998</v>
      </c>
      <c r="R31" s="169">
        <v>52029562.229995765</v>
      </c>
      <c r="S31" s="6">
        <v>52029600</v>
      </c>
      <c r="T31" s="98">
        <f t="shared" si="15"/>
        <v>-37.770004235208035</v>
      </c>
      <c r="U31" s="191">
        <f t="shared" si="10"/>
        <v>1</v>
      </c>
      <c r="W31" s="92" t="s">
        <v>45</v>
      </c>
      <c r="X31" s="115">
        <f t="shared" si="5"/>
        <v>0</v>
      </c>
      <c r="Y31" s="116">
        <f t="shared" si="6"/>
        <v>0</v>
      </c>
      <c r="Z31" s="116">
        <f t="shared" si="12"/>
        <v>0</v>
      </c>
      <c r="AA31" s="116">
        <f t="shared" si="7"/>
        <v>0</v>
      </c>
      <c r="AB31" s="116">
        <f t="shared" si="8"/>
        <v>1</v>
      </c>
      <c r="AC31" s="122">
        <f t="shared" si="9"/>
        <v>0</v>
      </c>
    </row>
    <row r="32" spans="1:29" ht="15" customHeight="1">
      <c r="A32" s="234"/>
      <c r="B32" s="135" t="s">
        <v>46</v>
      </c>
      <c r="C32" s="167">
        <v>16003313.98999979</v>
      </c>
      <c r="D32" s="168">
        <v>17299410</v>
      </c>
      <c r="E32" s="180">
        <f t="shared" si="0"/>
        <v>-1296096.0100002103</v>
      </c>
      <c r="F32" s="169">
        <v>717515.87</v>
      </c>
      <c r="G32" s="169" t="s">
        <v>344</v>
      </c>
      <c r="H32" s="183">
        <f t="shared" si="1"/>
        <v>-0.13000000000465661</v>
      </c>
      <c r="I32" s="174">
        <v>0</v>
      </c>
      <c r="J32" s="169" t="s">
        <v>80</v>
      </c>
      <c r="K32" s="180">
        <f t="shared" si="11"/>
        <v>0</v>
      </c>
      <c r="L32" s="169">
        <v>0</v>
      </c>
      <c r="M32" s="169" t="s">
        <v>80</v>
      </c>
      <c r="N32" s="183">
        <f t="shared" si="2"/>
        <v>0</v>
      </c>
      <c r="O32" s="174">
        <v>88125.13</v>
      </c>
      <c r="P32" s="169" t="s">
        <v>345</v>
      </c>
      <c r="Q32" s="180">
        <f t="shared" si="3"/>
        <v>2.9999999998835847E-2</v>
      </c>
      <c r="R32" s="169">
        <v>15197672.98999979</v>
      </c>
      <c r="S32" s="20">
        <v>16003350</v>
      </c>
      <c r="T32" s="98">
        <f t="shared" si="15"/>
        <v>-805677.01000021026</v>
      </c>
      <c r="U32" s="191">
        <f t="shared" si="10"/>
        <v>1</v>
      </c>
      <c r="W32" s="92" t="s">
        <v>46</v>
      </c>
      <c r="X32" s="115">
        <f t="shared" si="5"/>
        <v>1</v>
      </c>
      <c r="Y32" s="116">
        <f t="shared" si="6"/>
        <v>0</v>
      </c>
      <c r="Z32" s="116">
        <f t="shared" si="12"/>
        <v>0</v>
      </c>
      <c r="AA32" s="116">
        <f t="shared" si="7"/>
        <v>0</v>
      </c>
      <c r="AB32" s="116">
        <f t="shared" si="8"/>
        <v>0</v>
      </c>
      <c r="AC32" s="122">
        <f t="shared" si="9"/>
        <v>1</v>
      </c>
    </row>
    <row r="33" spans="1:29" ht="15" customHeight="1">
      <c r="A33" s="234"/>
      <c r="B33" s="135" t="s">
        <v>47</v>
      </c>
      <c r="C33" s="167">
        <v>88348938.079998776</v>
      </c>
      <c r="D33" s="168">
        <v>0</v>
      </c>
      <c r="E33" s="180">
        <f t="shared" si="0"/>
        <v>88348938.079998776</v>
      </c>
      <c r="F33" s="169">
        <v>1304587.56</v>
      </c>
      <c r="G33" s="169"/>
      <c r="H33" s="183">
        <f t="shared" si="1"/>
        <v>1304587.56</v>
      </c>
      <c r="I33" s="174">
        <v>0</v>
      </c>
      <c r="J33" s="169"/>
      <c r="K33" s="180">
        <f t="shared" si="11"/>
        <v>0</v>
      </c>
      <c r="L33" s="169">
        <v>0</v>
      </c>
      <c r="M33" s="169"/>
      <c r="N33" s="183">
        <f t="shared" si="2"/>
        <v>0</v>
      </c>
      <c r="O33" s="174">
        <v>56984.54</v>
      </c>
      <c r="P33" s="169"/>
      <c r="Q33" s="180">
        <f t="shared" si="3"/>
        <v>56984.54</v>
      </c>
      <c r="R33" s="169">
        <v>86987365.979998782</v>
      </c>
      <c r="S33" s="20">
        <v>0</v>
      </c>
      <c r="T33" s="98">
        <f t="shared" si="15"/>
        <v>86987365.979998782</v>
      </c>
      <c r="U33" s="191">
        <f t="shared" si="10"/>
        <v>0</v>
      </c>
      <c r="W33" s="92" t="s">
        <v>47</v>
      </c>
      <c r="X33" s="115">
        <f t="shared" si="5"/>
        <v>0</v>
      </c>
      <c r="Y33" s="116">
        <f t="shared" si="6"/>
        <v>0</v>
      </c>
      <c r="Z33" s="116">
        <f t="shared" si="12"/>
        <v>0</v>
      </c>
      <c r="AA33" s="116">
        <f t="shared" si="7"/>
        <v>0</v>
      </c>
      <c r="AB33" s="116">
        <f t="shared" si="8"/>
        <v>0</v>
      </c>
      <c r="AC33" s="122">
        <f t="shared" si="9"/>
        <v>0</v>
      </c>
    </row>
    <row r="34" spans="1:29" ht="15" customHeight="1">
      <c r="A34" s="234"/>
      <c r="B34" s="135" t="s">
        <v>48</v>
      </c>
      <c r="C34" s="167">
        <v>31799596.269999508</v>
      </c>
      <c r="D34" s="168">
        <v>0</v>
      </c>
      <c r="E34" s="180">
        <f t="shared" si="0"/>
        <v>31799596.269999508</v>
      </c>
      <c r="F34" s="169">
        <v>1010098.61</v>
      </c>
      <c r="G34" s="169"/>
      <c r="H34" s="183">
        <f t="shared" si="1"/>
        <v>1010098.61</v>
      </c>
      <c r="I34" s="174">
        <v>129266.95</v>
      </c>
      <c r="J34" s="169"/>
      <c r="K34" s="180">
        <f t="shared" si="11"/>
        <v>129266.95</v>
      </c>
      <c r="L34" s="169">
        <v>33575.39</v>
      </c>
      <c r="M34" s="169"/>
      <c r="N34" s="183">
        <f t="shared" si="2"/>
        <v>33575.39</v>
      </c>
      <c r="O34" s="174">
        <v>288249.24</v>
      </c>
      <c r="P34" s="169"/>
      <c r="Q34" s="180">
        <f t="shared" si="3"/>
        <v>288249.24</v>
      </c>
      <c r="R34" s="169">
        <v>30596939.979999509</v>
      </c>
      <c r="S34" s="20">
        <v>0</v>
      </c>
      <c r="T34" s="98">
        <f t="shared" si="15"/>
        <v>30596939.979999509</v>
      </c>
      <c r="U34" s="191">
        <f t="shared" si="10"/>
        <v>0</v>
      </c>
      <c r="W34" s="92" t="s">
        <v>48</v>
      </c>
      <c r="X34" s="115">
        <f t="shared" si="5"/>
        <v>0</v>
      </c>
      <c r="Y34" s="116">
        <f t="shared" si="6"/>
        <v>0</v>
      </c>
      <c r="Z34" s="116">
        <f t="shared" si="12"/>
        <v>0</v>
      </c>
      <c r="AA34" s="116">
        <f t="shared" si="7"/>
        <v>0</v>
      </c>
      <c r="AB34" s="116">
        <f t="shared" si="8"/>
        <v>0</v>
      </c>
      <c r="AC34" s="122">
        <f t="shared" si="9"/>
        <v>0</v>
      </c>
    </row>
    <row r="35" spans="1:29" ht="15" customHeight="1">
      <c r="A35" s="235"/>
      <c r="B35" s="136" t="s">
        <v>49</v>
      </c>
      <c r="C35" s="170">
        <v>9905387.1199996006</v>
      </c>
      <c r="D35" s="171">
        <v>9905390</v>
      </c>
      <c r="E35" s="181">
        <f t="shared" si="0"/>
        <v>-2.8800003994256258</v>
      </c>
      <c r="F35" s="172">
        <v>326828.33</v>
      </c>
      <c r="G35" s="172" t="s">
        <v>346</v>
      </c>
      <c r="H35" s="185">
        <f t="shared" si="1"/>
        <v>0.33000000001629815</v>
      </c>
      <c r="I35" s="175">
        <v>0</v>
      </c>
      <c r="J35" s="172" t="s">
        <v>80</v>
      </c>
      <c r="K35" s="181">
        <f t="shared" si="11"/>
        <v>0</v>
      </c>
      <c r="L35" s="172">
        <v>0</v>
      </c>
      <c r="M35" s="172" t="s">
        <v>80</v>
      </c>
      <c r="N35" s="185">
        <f t="shared" si="2"/>
        <v>0</v>
      </c>
      <c r="O35" s="175">
        <v>63257.65</v>
      </c>
      <c r="P35" s="172" t="s">
        <v>347</v>
      </c>
      <c r="Q35" s="181">
        <f t="shared" si="3"/>
        <v>5.0000000002910383E-2</v>
      </c>
      <c r="R35" s="172">
        <v>20073487.909999605</v>
      </c>
      <c r="S35" s="100">
        <v>20073500</v>
      </c>
      <c r="T35" s="101">
        <f t="shared" si="15"/>
        <v>-12.09000039473176</v>
      </c>
      <c r="U35" s="192">
        <f t="shared" si="10"/>
        <v>1</v>
      </c>
      <c r="W35" s="94" t="s">
        <v>49</v>
      </c>
      <c r="X35" s="115">
        <f t="shared" si="5"/>
        <v>0</v>
      </c>
      <c r="Y35" s="116">
        <f t="shared" si="6"/>
        <v>0</v>
      </c>
      <c r="Z35" s="116">
        <f t="shared" si="12"/>
        <v>0</v>
      </c>
      <c r="AA35" s="116">
        <f t="shared" si="7"/>
        <v>0</v>
      </c>
      <c r="AB35" s="116">
        <f t="shared" si="8"/>
        <v>0</v>
      </c>
      <c r="AC35" s="122">
        <f t="shared" si="9"/>
        <v>0</v>
      </c>
    </row>
    <row r="36" spans="1:29" ht="15" customHeight="1">
      <c r="A36" s="233">
        <v>42374</v>
      </c>
      <c r="B36" s="134" t="s">
        <v>41</v>
      </c>
      <c r="C36" s="167">
        <v>45634117.199999467</v>
      </c>
      <c r="D36" s="168">
        <v>45634080</v>
      </c>
      <c r="E36" s="180">
        <f t="shared" si="0"/>
        <v>37.199999466538429</v>
      </c>
      <c r="F36" s="163">
        <v>510056.03999999992</v>
      </c>
      <c r="G36" s="163" t="s">
        <v>329</v>
      </c>
      <c r="H36" s="184">
        <f t="shared" si="1"/>
        <v>3.9999999920837581E-2</v>
      </c>
      <c r="I36" s="174">
        <v>0</v>
      </c>
      <c r="J36" s="169" t="s">
        <v>80</v>
      </c>
      <c r="K36" s="180">
        <f t="shared" si="11"/>
        <v>0</v>
      </c>
      <c r="L36" s="163">
        <v>0</v>
      </c>
      <c r="M36" s="163" t="s">
        <v>80</v>
      </c>
      <c r="N36" s="184">
        <f t="shared" si="2"/>
        <v>0</v>
      </c>
      <c r="O36" s="174">
        <v>0</v>
      </c>
      <c r="P36" s="169" t="s">
        <v>80</v>
      </c>
      <c r="Q36" s="180">
        <f t="shared" si="3"/>
        <v>0</v>
      </c>
      <c r="R36" s="163">
        <v>55342939.95999945</v>
      </c>
      <c r="S36" s="95">
        <v>55343000</v>
      </c>
      <c r="T36" s="96">
        <f t="shared" ref="T36:T39" si="16">R36-S36</f>
        <v>-60.040000550448895</v>
      </c>
      <c r="U36" s="190">
        <f t="shared" si="10"/>
        <v>1</v>
      </c>
      <c r="W36" s="91" t="s">
        <v>41</v>
      </c>
      <c r="X36" s="111">
        <f t="shared" si="5"/>
        <v>0</v>
      </c>
      <c r="Y36" s="112">
        <f t="shared" si="6"/>
        <v>0</v>
      </c>
      <c r="Z36" s="112">
        <f t="shared" si="12"/>
        <v>0</v>
      </c>
      <c r="AA36" s="112">
        <f t="shared" si="7"/>
        <v>0</v>
      </c>
      <c r="AB36" s="112">
        <f t="shared" si="8"/>
        <v>0</v>
      </c>
      <c r="AC36" s="124">
        <f t="shared" si="9"/>
        <v>0</v>
      </c>
    </row>
    <row r="37" spans="1:29" ht="15" customHeight="1">
      <c r="A37" s="234"/>
      <c r="B37" s="135" t="s">
        <v>42</v>
      </c>
      <c r="C37" s="167">
        <v>8871550.4899990819</v>
      </c>
      <c r="D37" s="168">
        <v>8560410</v>
      </c>
      <c r="E37" s="180">
        <f t="shared" si="0"/>
        <v>311140.48999908194</v>
      </c>
      <c r="F37" s="163">
        <v>253781.00999999998</v>
      </c>
      <c r="G37" s="163" t="s">
        <v>330</v>
      </c>
      <c r="H37" s="184">
        <f t="shared" si="1"/>
        <v>9.9999999802093953E-3</v>
      </c>
      <c r="I37" s="174">
        <v>0</v>
      </c>
      <c r="J37" s="169" t="s">
        <v>80</v>
      </c>
      <c r="K37" s="180">
        <f t="shared" si="11"/>
        <v>0</v>
      </c>
      <c r="L37" s="163">
        <v>0</v>
      </c>
      <c r="M37" s="163" t="s">
        <v>80</v>
      </c>
      <c r="N37" s="184">
        <f t="shared" si="2"/>
        <v>0</v>
      </c>
      <c r="O37" s="174">
        <v>0</v>
      </c>
      <c r="P37" s="169" t="s">
        <v>80</v>
      </c>
      <c r="Q37" s="180">
        <f t="shared" si="3"/>
        <v>0</v>
      </c>
      <c r="R37" s="163">
        <v>8617769.4799990803</v>
      </c>
      <c r="S37" s="20">
        <v>8617770</v>
      </c>
      <c r="T37" s="98">
        <f t="shared" si="16"/>
        <v>-0.52000091969966888</v>
      </c>
      <c r="U37" s="191">
        <f t="shared" si="10"/>
        <v>1</v>
      </c>
      <c r="W37" s="92" t="s">
        <v>42</v>
      </c>
      <c r="X37" s="115">
        <f t="shared" si="5"/>
        <v>1</v>
      </c>
      <c r="Y37" s="116">
        <f t="shared" si="6"/>
        <v>0</v>
      </c>
      <c r="Z37" s="116">
        <f t="shared" si="12"/>
        <v>0</v>
      </c>
      <c r="AA37" s="116">
        <f t="shared" si="7"/>
        <v>0</v>
      </c>
      <c r="AB37" s="116">
        <f t="shared" si="8"/>
        <v>0</v>
      </c>
      <c r="AC37" s="122">
        <f t="shared" si="9"/>
        <v>0</v>
      </c>
    </row>
    <row r="38" spans="1:29" ht="15" customHeight="1">
      <c r="A38" s="234"/>
      <c r="B38" s="105" t="s">
        <v>43</v>
      </c>
      <c r="C38" s="167">
        <v>27919636.489999518</v>
      </c>
      <c r="D38" s="168">
        <v>0</v>
      </c>
      <c r="E38" s="180">
        <f t="shared" si="0"/>
        <v>27919636.489999518</v>
      </c>
      <c r="F38" s="163">
        <v>462886.55000000022</v>
      </c>
      <c r="G38" s="163"/>
      <c r="H38" s="184">
        <f t="shared" si="1"/>
        <v>462886.55000000022</v>
      </c>
      <c r="I38" s="174">
        <v>0</v>
      </c>
      <c r="J38" s="169"/>
      <c r="K38" s="180">
        <f t="shared" si="11"/>
        <v>0</v>
      </c>
      <c r="L38" s="163">
        <v>0</v>
      </c>
      <c r="M38" s="163"/>
      <c r="N38" s="184">
        <f t="shared" si="2"/>
        <v>0</v>
      </c>
      <c r="O38" s="174">
        <v>0</v>
      </c>
      <c r="P38" s="169"/>
      <c r="Q38" s="180">
        <f t="shared" si="3"/>
        <v>0</v>
      </c>
      <c r="R38" s="163">
        <v>27456749.939999521</v>
      </c>
      <c r="S38" s="20">
        <v>0</v>
      </c>
      <c r="T38" s="98">
        <f t="shared" si="16"/>
        <v>27456749.939999521</v>
      </c>
      <c r="U38" s="191">
        <f t="shared" si="10"/>
        <v>0</v>
      </c>
      <c r="W38" s="93" t="s">
        <v>43</v>
      </c>
      <c r="X38" s="115">
        <f t="shared" si="5"/>
        <v>0</v>
      </c>
      <c r="Y38" s="116">
        <f t="shared" si="6"/>
        <v>0</v>
      </c>
      <c r="Z38" s="116">
        <f t="shared" si="12"/>
        <v>0</v>
      </c>
      <c r="AA38" s="116">
        <f t="shared" si="7"/>
        <v>0</v>
      </c>
      <c r="AB38" s="116">
        <f t="shared" si="8"/>
        <v>0</v>
      </c>
      <c r="AC38" s="122">
        <f t="shared" si="9"/>
        <v>0</v>
      </c>
    </row>
    <row r="39" spans="1:29" ht="15" customHeight="1">
      <c r="A39" s="234"/>
      <c r="B39" s="135" t="s">
        <v>44</v>
      </c>
      <c r="C39" s="167">
        <v>22562941.409999587</v>
      </c>
      <c r="D39" s="168">
        <v>23099250</v>
      </c>
      <c r="E39" s="180">
        <f t="shared" si="0"/>
        <v>-536308.59000041336</v>
      </c>
      <c r="F39" s="163">
        <v>464151.47000000003</v>
      </c>
      <c r="G39" s="163" t="s">
        <v>331</v>
      </c>
      <c r="H39" s="184">
        <f t="shared" si="1"/>
        <v>0.47000000003026798</v>
      </c>
      <c r="I39" s="174">
        <v>0</v>
      </c>
      <c r="J39" s="169" t="s">
        <v>80</v>
      </c>
      <c r="K39" s="180">
        <f t="shared" si="11"/>
        <v>0</v>
      </c>
      <c r="L39" s="163">
        <v>0</v>
      </c>
      <c r="M39" s="163" t="s">
        <v>80</v>
      </c>
      <c r="N39" s="184">
        <f t="shared" si="2"/>
        <v>0</v>
      </c>
      <c r="O39" s="174">
        <v>0</v>
      </c>
      <c r="P39" s="169" t="s">
        <v>80</v>
      </c>
      <c r="Q39" s="180">
        <f t="shared" si="3"/>
        <v>0</v>
      </c>
      <c r="R39" s="163">
        <v>28867240.709999576</v>
      </c>
      <c r="S39" s="20">
        <v>28867210</v>
      </c>
      <c r="T39" s="98">
        <f t="shared" si="16"/>
        <v>30.709999576210976</v>
      </c>
      <c r="U39" s="191">
        <f t="shared" si="10"/>
        <v>1</v>
      </c>
      <c r="W39" s="92" t="s">
        <v>44</v>
      </c>
      <c r="X39" s="115">
        <f t="shared" si="5"/>
        <v>1</v>
      </c>
      <c r="Y39" s="116">
        <f t="shared" si="6"/>
        <v>0</v>
      </c>
      <c r="Z39" s="116">
        <f t="shared" si="12"/>
        <v>0</v>
      </c>
      <c r="AA39" s="116">
        <f t="shared" si="7"/>
        <v>0</v>
      </c>
      <c r="AB39" s="116">
        <f t="shared" si="8"/>
        <v>0</v>
      </c>
      <c r="AC39" s="122">
        <f t="shared" si="9"/>
        <v>0</v>
      </c>
    </row>
    <row r="40" spans="1:29" ht="15" customHeight="1">
      <c r="A40" s="234"/>
      <c r="B40" s="135" t="s">
        <v>45</v>
      </c>
      <c r="C40" s="167">
        <v>52029562.229995765</v>
      </c>
      <c r="D40" s="168">
        <v>52029600</v>
      </c>
      <c r="E40" s="180">
        <f t="shared" si="0"/>
        <v>-37.770004235208035</v>
      </c>
      <c r="F40" s="163">
        <v>807160.62</v>
      </c>
      <c r="G40" s="163" t="s">
        <v>332</v>
      </c>
      <c r="H40" s="184">
        <f t="shared" si="1"/>
        <v>-0.38000000000465661</v>
      </c>
      <c r="I40" s="174">
        <v>0</v>
      </c>
      <c r="J40" s="169" t="s">
        <v>80</v>
      </c>
      <c r="K40" s="180">
        <f t="shared" si="11"/>
        <v>0</v>
      </c>
      <c r="L40" s="163">
        <v>0</v>
      </c>
      <c r="M40" s="163" t="s">
        <v>80</v>
      </c>
      <c r="N40" s="184">
        <f t="shared" si="2"/>
        <v>0</v>
      </c>
      <c r="O40" s="174">
        <v>0</v>
      </c>
      <c r="P40" s="169" t="s">
        <v>333</v>
      </c>
      <c r="Q40" s="180">
        <f t="shared" si="3"/>
        <v>-58407.199999999997</v>
      </c>
      <c r="R40" s="163">
        <v>51222401.60999576</v>
      </c>
      <c r="S40" s="20">
        <v>51222400</v>
      </c>
      <c r="T40" s="98">
        <f>R40-S40</f>
        <v>1.6099957600235939</v>
      </c>
      <c r="U40" s="191">
        <f t="shared" si="10"/>
        <v>1</v>
      </c>
      <c r="W40" s="92" t="s">
        <v>45</v>
      </c>
      <c r="X40" s="115">
        <f t="shared" si="5"/>
        <v>0</v>
      </c>
      <c r="Y40" s="116">
        <f t="shared" si="6"/>
        <v>0</v>
      </c>
      <c r="Z40" s="116">
        <f t="shared" si="12"/>
        <v>0</v>
      </c>
      <c r="AA40" s="116">
        <f t="shared" si="7"/>
        <v>0</v>
      </c>
      <c r="AB40" s="116">
        <f t="shared" si="8"/>
        <v>0</v>
      </c>
      <c r="AC40" s="122">
        <f t="shared" si="9"/>
        <v>0</v>
      </c>
    </row>
    <row r="41" spans="1:29" ht="15" customHeight="1">
      <c r="A41" s="234"/>
      <c r="B41" s="135" t="s">
        <v>46</v>
      </c>
      <c r="C41" s="167">
        <v>15197672.98999979</v>
      </c>
      <c r="D41" s="168">
        <v>16003350</v>
      </c>
      <c r="E41" s="180">
        <f t="shared" si="0"/>
        <v>-805677.01000021026</v>
      </c>
      <c r="F41" s="163">
        <v>466818.54000000004</v>
      </c>
      <c r="G41" s="163" t="s">
        <v>334</v>
      </c>
      <c r="H41" s="184">
        <f t="shared" si="1"/>
        <v>-0.4599999999627471</v>
      </c>
      <c r="I41" s="174">
        <v>0</v>
      </c>
      <c r="J41" s="169" t="s">
        <v>80</v>
      </c>
      <c r="K41" s="180">
        <f t="shared" si="11"/>
        <v>0</v>
      </c>
      <c r="L41" s="163">
        <v>0</v>
      </c>
      <c r="M41" s="163" t="s">
        <v>80</v>
      </c>
      <c r="N41" s="184">
        <f t="shared" si="2"/>
        <v>0</v>
      </c>
      <c r="O41" s="174">
        <v>0</v>
      </c>
      <c r="P41" s="169" t="s">
        <v>80</v>
      </c>
      <c r="Q41" s="180">
        <f t="shared" si="3"/>
        <v>0</v>
      </c>
      <c r="R41" s="163">
        <v>18678982.419999793</v>
      </c>
      <c r="S41" s="20">
        <v>4274040</v>
      </c>
      <c r="T41" s="98">
        <f t="shared" ref="T41:T47" si="17">R41-S41</f>
        <v>14404942.419999793</v>
      </c>
      <c r="U41" s="191">
        <f t="shared" si="10"/>
        <v>1</v>
      </c>
      <c r="W41" s="92" t="s">
        <v>46</v>
      </c>
      <c r="X41" s="115">
        <f t="shared" si="5"/>
        <v>1</v>
      </c>
      <c r="Y41" s="116">
        <f t="shared" si="6"/>
        <v>0</v>
      </c>
      <c r="Z41" s="116">
        <f t="shared" si="12"/>
        <v>0</v>
      </c>
      <c r="AA41" s="116">
        <f t="shared" si="7"/>
        <v>0</v>
      </c>
      <c r="AB41" s="116">
        <f t="shared" si="8"/>
        <v>0</v>
      </c>
      <c r="AC41" s="122">
        <f t="shared" si="9"/>
        <v>1</v>
      </c>
    </row>
    <row r="42" spans="1:29" ht="15" customHeight="1">
      <c r="A42" s="234"/>
      <c r="B42" s="135" t="s">
        <v>47</v>
      </c>
      <c r="C42" s="167">
        <v>86987365.979998782</v>
      </c>
      <c r="D42" s="168">
        <v>0</v>
      </c>
      <c r="E42" s="180">
        <f t="shared" si="0"/>
        <v>86987365.979998782</v>
      </c>
      <c r="F42" s="163">
        <v>1095795.3000000005</v>
      </c>
      <c r="G42" s="163"/>
      <c r="H42" s="184">
        <f t="shared" si="1"/>
        <v>1095795.3000000005</v>
      </c>
      <c r="I42" s="174">
        <v>0</v>
      </c>
      <c r="J42" s="169"/>
      <c r="K42" s="180">
        <f t="shared" si="11"/>
        <v>0</v>
      </c>
      <c r="L42" s="163">
        <v>0</v>
      </c>
      <c r="M42" s="163"/>
      <c r="N42" s="184">
        <f t="shared" si="2"/>
        <v>0</v>
      </c>
      <c r="O42" s="174">
        <v>0</v>
      </c>
      <c r="P42" s="169"/>
      <c r="Q42" s="180">
        <f t="shared" si="3"/>
        <v>0</v>
      </c>
      <c r="R42" s="163">
        <v>98121037.899998739</v>
      </c>
      <c r="S42" s="20">
        <v>0</v>
      </c>
      <c r="T42" s="98">
        <f t="shared" si="17"/>
        <v>98121037.899998739</v>
      </c>
      <c r="U42" s="191">
        <f t="shared" si="10"/>
        <v>0</v>
      </c>
      <c r="W42" s="92" t="s">
        <v>47</v>
      </c>
      <c r="X42" s="115">
        <f t="shared" si="5"/>
        <v>0</v>
      </c>
      <c r="Y42" s="116">
        <f t="shared" si="6"/>
        <v>0</v>
      </c>
      <c r="Z42" s="116">
        <f t="shared" si="12"/>
        <v>0</v>
      </c>
      <c r="AA42" s="116">
        <f t="shared" si="7"/>
        <v>0</v>
      </c>
      <c r="AB42" s="116">
        <f t="shared" si="8"/>
        <v>0</v>
      </c>
      <c r="AC42" s="122">
        <f t="shared" si="9"/>
        <v>0</v>
      </c>
    </row>
    <row r="43" spans="1:29" ht="15" customHeight="1">
      <c r="A43" s="234"/>
      <c r="B43" s="135" t="s">
        <v>48</v>
      </c>
      <c r="C43" s="167">
        <v>30596939.979999509</v>
      </c>
      <c r="D43" s="168">
        <v>0</v>
      </c>
      <c r="E43" s="180">
        <f t="shared" si="0"/>
        <v>30596939.979999509</v>
      </c>
      <c r="F43" s="163">
        <v>303737.13</v>
      </c>
      <c r="G43" s="163"/>
      <c r="H43" s="184">
        <f t="shared" si="1"/>
        <v>303737.13</v>
      </c>
      <c r="I43" s="174">
        <v>0</v>
      </c>
      <c r="J43" s="169"/>
      <c r="K43" s="180">
        <f t="shared" si="11"/>
        <v>0</v>
      </c>
      <c r="L43" s="163">
        <v>0</v>
      </c>
      <c r="M43" s="163"/>
      <c r="N43" s="184">
        <f t="shared" si="2"/>
        <v>0</v>
      </c>
      <c r="O43" s="174">
        <v>0</v>
      </c>
      <c r="P43" s="169"/>
      <c r="Q43" s="180">
        <f t="shared" si="3"/>
        <v>0</v>
      </c>
      <c r="R43" s="163">
        <v>30293202.84999951</v>
      </c>
      <c r="S43" s="20">
        <v>0</v>
      </c>
      <c r="T43" s="98">
        <f t="shared" si="17"/>
        <v>30293202.84999951</v>
      </c>
      <c r="U43" s="191">
        <f t="shared" si="10"/>
        <v>0</v>
      </c>
      <c r="W43" s="92" t="s">
        <v>48</v>
      </c>
      <c r="X43" s="115">
        <f t="shared" si="5"/>
        <v>0</v>
      </c>
      <c r="Y43" s="116">
        <f t="shared" si="6"/>
        <v>0</v>
      </c>
      <c r="Z43" s="116">
        <f t="shared" si="12"/>
        <v>0</v>
      </c>
      <c r="AA43" s="116">
        <f t="shared" si="7"/>
        <v>0</v>
      </c>
      <c r="AB43" s="116">
        <f t="shared" si="8"/>
        <v>0</v>
      </c>
      <c r="AC43" s="122">
        <f t="shared" si="9"/>
        <v>0</v>
      </c>
    </row>
    <row r="44" spans="1:29" ht="15" customHeight="1">
      <c r="A44" s="235"/>
      <c r="B44" s="136" t="s">
        <v>49</v>
      </c>
      <c r="C44" s="167">
        <v>20073487.909999605</v>
      </c>
      <c r="D44" s="168">
        <v>20073500</v>
      </c>
      <c r="E44" s="180">
        <f t="shared" si="0"/>
        <v>-12.09000039473176</v>
      </c>
      <c r="F44" s="163">
        <v>494323.43000000028</v>
      </c>
      <c r="G44" s="163" t="s">
        <v>335</v>
      </c>
      <c r="H44" s="184">
        <f t="shared" si="1"/>
        <v>0.43000000028405339</v>
      </c>
      <c r="I44" s="174">
        <v>0</v>
      </c>
      <c r="J44" s="169" t="s">
        <v>80</v>
      </c>
      <c r="K44" s="180">
        <f t="shared" si="11"/>
        <v>0</v>
      </c>
      <c r="L44" s="163">
        <v>0</v>
      </c>
      <c r="M44" s="163" t="s">
        <v>80</v>
      </c>
      <c r="N44" s="184">
        <f t="shared" si="2"/>
        <v>0</v>
      </c>
      <c r="O44" s="174">
        <v>0</v>
      </c>
      <c r="P44" s="169" t="s">
        <v>80</v>
      </c>
      <c r="Q44" s="180">
        <f t="shared" si="3"/>
        <v>0</v>
      </c>
      <c r="R44" s="163">
        <v>19579164.479999606</v>
      </c>
      <c r="S44" s="20">
        <v>19579130</v>
      </c>
      <c r="T44" s="98">
        <f t="shared" si="17"/>
        <v>34.479999605566263</v>
      </c>
      <c r="U44" s="192">
        <f t="shared" si="10"/>
        <v>1</v>
      </c>
      <c r="W44" s="94" t="s">
        <v>49</v>
      </c>
      <c r="X44" s="119">
        <f t="shared" si="5"/>
        <v>0</v>
      </c>
      <c r="Y44" s="120">
        <f t="shared" si="6"/>
        <v>0</v>
      </c>
      <c r="Z44" s="120">
        <f t="shared" si="12"/>
        <v>0</v>
      </c>
      <c r="AA44" s="120">
        <f t="shared" si="7"/>
        <v>0</v>
      </c>
      <c r="AB44" s="120">
        <f t="shared" si="8"/>
        <v>0</v>
      </c>
      <c r="AC44" s="125">
        <f t="shared" si="9"/>
        <v>0</v>
      </c>
    </row>
    <row r="45" spans="1:29" ht="15" customHeight="1">
      <c r="A45" s="233">
        <v>42375</v>
      </c>
      <c r="B45" s="134" t="s">
        <v>41</v>
      </c>
      <c r="C45" s="164">
        <v>55342939.95999945</v>
      </c>
      <c r="D45" s="165">
        <v>55343000</v>
      </c>
      <c r="E45" s="179">
        <f t="shared" si="0"/>
        <v>-60.040000550448895</v>
      </c>
      <c r="F45" s="166">
        <v>712155.18</v>
      </c>
      <c r="G45" s="166" t="s">
        <v>348</v>
      </c>
      <c r="H45" s="182">
        <f t="shared" si="1"/>
        <v>0.18000000005122274</v>
      </c>
      <c r="I45" s="173">
        <v>0</v>
      </c>
      <c r="J45" s="166" t="s">
        <v>80</v>
      </c>
      <c r="K45" s="179">
        <f t="shared" si="11"/>
        <v>0</v>
      </c>
      <c r="L45" s="166">
        <v>0</v>
      </c>
      <c r="M45" s="166" t="s">
        <v>80</v>
      </c>
      <c r="N45" s="182">
        <f t="shared" si="2"/>
        <v>0</v>
      </c>
      <c r="O45" s="173">
        <v>109688.77</v>
      </c>
      <c r="P45" s="166" t="s">
        <v>349</v>
      </c>
      <c r="Q45" s="179">
        <f t="shared" si="3"/>
        <v>-0.22999999999592546</v>
      </c>
      <c r="R45" s="166">
        <v>60251847.789999448</v>
      </c>
      <c r="S45" s="95">
        <v>60251800</v>
      </c>
      <c r="T45" s="96">
        <f t="shared" si="17"/>
        <v>47.789999447762966</v>
      </c>
      <c r="U45" s="190">
        <f t="shared" si="10"/>
        <v>1</v>
      </c>
      <c r="W45" s="91" t="s">
        <v>41</v>
      </c>
      <c r="X45" s="115">
        <f t="shared" si="5"/>
        <v>0</v>
      </c>
      <c r="Y45" s="116">
        <f t="shared" si="6"/>
        <v>0</v>
      </c>
      <c r="Z45" s="116">
        <f t="shared" si="12"/>
        <v>0</v>
      </c>
      <c r="AA45" s="116">
        <f t="shared" si="7"/>
        <v>0</v>
      </c>
      <c r="AB45" s="116">
        <f t="shared" si="8"/>
        <v>0</v>
      </c>
      <c r="AC45" s="122">
        <f t="shared" si="9"/>
        <v>0</v>
      </c>
    </row>
    <row r="46" spans="1:29" ht="15" customHeight="1">
      <c r="A46" s="234"/>
      <c r="B46" s="135" t="s">
        <v>42</v>
      </c>
      <c r="C46" s="167">
        <v>8617769.4799990803</v>
      </c>
      <c r="D46" s="168">
        <v>8617770</v>
      </c>
      <c r="E46" s="180">
        <f t="shared" si="0"/>
        <v>-0.52000091969966888</v>
      </c>
      <c r="F46" s="169">
        <v>419363.77</v>
      </c>
      <c r="G46" s="169" t="s">
        <v>350</v>
      </c>
      <c r="H46" s="183">
        <f t="shared" si="1"/>
        <v>-0.22999999998137355</v>
      </c>
      <c r="I46" s="174">
        <v>0</v>
      </c>
      <c r="J46" s="169" t="s">
        <v>80</v>
      </c>
      <c r="K46" s="180">
        <f t="shared" si="11"/>
        <v>0</v>
      </c>
      <c r="L46" s="169">
        <v>0</v>
      </c>
      <c r="M46" s="169" t="s">
        <v>80</v>
      </c>
      <c r="N46" s="183">
        <f t="shared" si="2"/>
        <v>0</v>
      </c>
      <c r="O46" s="174">
        <v>19869.64</v>
      </c>
      <c r="P46" s="169" t="s">
        <v>351</v>
      </c>
      <c r="Q46" s="180">
        <f t="shared" si="3"/>
        <v>4.0000000000873115E-2</v>
      </c>
      <c r="R46" s="169">
        <v>10596553.379999083</v>
      </c>
      <c r="S46" s="20">
        <v>10596560</v>
      </c>
      <c r="T46" s="98">
        <f t="shared" si="17"/>
        <v>-6.6200009174644947</v>
      </c>
      <c r="U46" s="191">
        <f t="shared" si="10"/>
        <v>1</v>
      </c>
      <c r="W46" s="92" t="s">
        <v>42</v>
      </c>
      <c r="X46" s="115">
        <f t="shared" si="5"/>
        <v>0</v>
      </c>
      <c r="Y46" s="116">
        <f t="shared" si="6"/>
        <v>0</v>
      </c>
      <c r="Z46" s="116">
        <f t="shared" si="12"/>
        <v>0</v>
      </c>
      <c r="AA46" s="116">
        <f t="shared" si="7"/>
        <v>0</v>
      </c>
      <c r="AB46" s="116">
        <f t="shared" si="8"/>
        <v>0</v>
      </c>
      <c r="AC46" s="122">
        <f t="shared" si="9"/>
        <v>0</v>
      </c>
    </row>
    <row r="47" spans="1:29" ht="15" customHeight="1">
      <c r="A47" s="234"/>
      <c r="B47" s="105" t="s">
        <v>43</v>
      </c>
      <c r="C47" s="167">
        <v>27456749.939999521</v>
      </c>
      <c r="D47" s="168">
        <v>0</v>
      </c>
      <c r="E47" s="180">
        <f t="shared" si="0"/>
        <v>27456749.939999521</v>
      </c>
      <c r="F47" s="169">
        <v>345181.51</v>
      </c>
      <c r="G47" s="169"/>
      <c r="H47" s="183">
        <f t="shared" si="1"/>
        <v>345181.51</v>
      </c>
      <c r="I47" s="174">
        <v>0</v>
      </c>
      <c r="J47" s="169"/>
      <c r="K47" s="180">
        <f t="shared" si="11"/>
        <v>0</v>
      </c>
      <c r="L47" s="169">
        <v>0</v>
      </c>
      <c r="M47" s="169"/>
      <c r="N47" s="183">
        <f t="shared" si="2"/>
        <v>0</v>
      </c>
      <c r="O47" s="174">
        <v>433304.53000000026</v>
      </c>
      <c r="P47" s="169"/>
      <c r="Q47" s="180">
        <f t="shared" si="3"/>
        <v>433304.53000000026</v>
      </c>
      <c r="R47" s="169">
        <v>26678263.899999518</v>
      </c>
      <c r="S47" s="20">
        <v>0</v>
      </c>
      <c r="T47" s="98">
        <f t="shared" si="17"/>
        <v>26678263.899999518</v>
      </c>
      <c r="U47" s="191">
        <f t="shared" si="10"/>
        <v>0</v>
      </c>
      <c r="W47" s="93" t="s">
        <v>43</v>
      </c>
      <c r="X47" s="115">
        <f t="shared" si="5"/>
        <v>0</v>
      </c>
      <c r="Y47" s="116">
        <f t="shared" si="6"/>
        <v>0</v>
      </c>
      <c r="Z47" s="116">
        <f t="shared" si="12"/>
        <v>0</v>
      </c>
      <c r="AA47" s="116">
        <f t="shared" si="7"/>
        <v>0</v>
      </c>
      <c r="AB47" s="116">
        <f t="shared" si="8"/>
        <v>0</v>
      </c>
      <c r="AC47" s="122">
        <f t="shared" si="9"/>
        <v>0</v>
      </c>
    </row>
    <row r="48" spans="1:29" ht="15" customHeight="1">
      <c r="A48" s="234"/>
      <c r="B48" s="135" t="s">
        <v>44</v>
      </c>
      <c r="C48" s="167">
        <v>28867240.709999576</v>
      </c>
      <c r="D48" s="168">
        <v>23099250</v>
      </c>
      <c r="E48" s="180">
        <f t="shared" si="0"/>
        <v>5767990.7099995762</v>
      </c>
      <c r="F48" s="169">
        <v>240551.22</v>
      </c>
      <c r="G48" s="169" t="s">
        <v>352</v>
      </c>
      <c r="H48" s="183">
        <f t="shared" si="1"/>
        <v>0.22000000000116415</v>
      </c>
      <c r="I48" s="174">
        <v>0</v>
      </c>
      <c r="J48" s="169" t="s">
        <v>80</v>
      </c>
      <c r="K48" s="180">
        <f t="shared" si="11"/>
        <v>0</v>
      </c>
      <c r="L48" s="169">
        <v>0</v>
      </c>
      <c r="M48" s="169" t="s">
        <v>80</v>
      </c>
      <c r="N48" s="183">
        <f t="shared" si="2"/>
        <v>0</v>
      </c>
      <c r="O48" s="174">
        <v>184651.62</v>
      </c>
      <c r="P48" s="169" t="s">
        <v>353</v>
      </c>
      <c r="Q48" s="180">
        <f t="shared" si="3"/>
        <v>0.61999999999534339</v>
      </c>
      <c r="R48" s="169">
        <v>28442037.869999576</v>
      </c>
      <c r="S48" s="20">
        <v>28441990</v>
      </c>
      <c r="T48" s="98">
        <f>R48-S48</f>
        <v>47.869999576359987</v>
      </c>
      <c r="U48" s="191">
        <f t="shared" si="10"/>
        <v>1</v>
      </c>
      <c r="W48" s="92" t="s">
        <v>44</v>
      </c>
      <c r="X48" s="115">
        <f t="shared" si="5"/>
        <v>1</v>
      </c>
      <c r="Y48" s="116">
        <f t="shared" si="6"/>
        <v>0</v>
      </c>
      <c r="Z48" s="116">
        <f t="shared" si="12"/>
        <v>0</v>
      </c>
      <c r="AA48" s="116">
        <f t="shared" si="7"/>
        <v>0</v>
      </c>
      <c r="AB48" s="116">
        <f t="shared" si="8"/>
        <v>0</v>
      </c>
      <c r="AC48" s="122">
        <f t="shared" si="9"/>
        <v>0</v>
      </c>
    </row>
    <row r="49" spans="1:29" ht="15" customHeight="1">
      <c r="A49" s="234"/>
      <c r="B49" s="135" t="s">
        <v>45</v>
      </c>
      <c r="C49" s="167">
        <v>51222401.60999576</v>
      </c>
      <c r="D49" s="168">
        <v>51222400</v>
      </c>
      <c r="E49" s="180">
        <f t="shared" si="0"/>
        <v>1.6099957600235939</v>
      </c>
      <c r="F49" s="169">
        <v>1021592.5999999997</v>
      </c>
      <c r="G49" s="169" t="s">
        <v>354</v>
      </c>
      <c r="H49" s="183">
        <f t="shared" si="1"/>
        <v>2.5999999997438863</v>
      </c>
      <c r="I49" s="174">
        <v>0</v>
      </c>
      <c r="J49" s="169" t="s">
        <v>80</v>
      </c>
      <c r="K49" s="180">
        <f t="shared" si="11"/>
        <v>0</v>
      </c>
      <c r="L49" s="169">
        <v>0</v>
      </c>
      <c r="M49" s="169" t="s">
        <v>80</v>
      </c>
      <c r="N49" s="183">
        <f t="shared" si="2"/>
        <v>0</v>
      </c>
      <c r="O49" s="174">
        <v>112341.67</v>
      </c>
      <c r="P49" s="169" t="s">
        <v>355</v>
      </c>
      <c r="Q49" s="180">
        <f t="shared" si="3"/>
        <v>-1030218.33</v>
      </c>
      <c r="R49" s="169">
        <v>55426539.42999576</v>
      </c>
      <c r="S49" s="20">
        <v>55426500</v>
      </c>
      <c r="T49" s="98">
        <f t="shared" ref="T49:T55" si="18">R49-S49</f>
        <v>39.429995760321617</v>
      </c>
      <c r="U49" s="191">
        <f t="shared" si="10"/>
        <v>1</v>
      </c>
      <c r="W49" s="92" t="s">
        <v>45</v>
      </c>
      <c r="X49" s="115">
        <f t="shared" si="5"/>
        <v>0</v>
      </c>
      <c r="Y49" s="116">
        <f t="shared" si="6"/>
        <v>0</v>
      </c>
      <c r="Z49" s="116">
        <f t="shared" si="12"/>
        <v>0</v>
      </c>
      <c r="AA49" s="116">
        <f t="shared" si="7"/>
        <v>0</v>
      </c>
      <c r="AB49" s="116">
        <f t="shared" si="8"/>
        <v>1</v>
      </c>
      <c r="AC49" s="122">
        <f t="shared" si="9"/>
        <v>0</v>
      </c>
    </row>
    <row r="50" spans="1:29" ht="15" customHeight="1">
      <c r="A50" s="234"/>
      <c r="B50" s="135" t="s">
        <v>46</v>
      </c>
      <c r="C50" s="167">
        <v>18678982.419999793</v>
      </c>
      <c r="D50" s="168">
        <v>6106360</v>
      </c>
      <c r="E50" s="180">
        <f t="shared" si="0"/>
        <v>12572622.419999793</v>
      </c>
      <c r="F50" s="169">
        <v>510750.57</v>
      </c>
      <c r="G50" s="169" t="s">
        <v>356</v>
      </c>
      <c r="H50" s="183">
        <f t="shared" si="1"/>
        <v>-0.42999999999301508</v>
      </c>
      <c r="I50" s="174">
        <v>0</v>
      </c>
      <c r="J50" s="169" t="s">
        <v>80</v>
      </c>
      <c r="K50" s="180">
        <f t="shared" si="11"/>
        <v>0</v>
      </c>
      <c r="L50" s="169">
        <v>0</v>
      </c>
      <c r="M50" s="169" t="s">
        <v>80</v>
      </c>
      <c r="N50" s="183">
        <f t="shared" si="2"/>
        <v>0</v>
      </c>
      <c r="O50" s="174">
        <v>126314.35</v>
      </c>
      <c r="P50" s="169" t="s">
        <v>357</v>
      </c>
      <c r="Q50" s="180">
        <f t="shared" si="3"/>
        <v>0.35000000000582077</v>
      </c>
      <c r="R50" s="169">
        <v>18041917.499999788</v>
      </c>
      <c r="S50" s="20">
        <v>18679000</v>
      </c>
      <c r="T50" s="98">
        <f t="shared" si="18"/>
        <v>-637082.50000021234</v>
      </c>
      <c r="U50" s="191">
        <f t="shared" si="10"/>
        <v>1</v>
      </c>
      <c r="W50" s="92" t="s">
        <v>46</v>
      </c>
      <c r="X50" s="115">
        <f t="shared" si="5"/>
        <v>1</v>
      </c>
      <c r="Y50" s="116">
        <f t="shared" si="6"/>
        <v>0</v>
      </c>
      <c r="Z50" s="116">
        <f t="shared" si="12"/>
        <v>0</v>
      </c>
      <c r="AA50" s="116">
        <f t="shared" si="7"/>
        <v>0</v>
      </c>
      <c r="AB50" s="116">
        <f t="shared" si="8"/>
        <v>0</v>
      </c>
      <c r="AC50" s="122">
        <f t="shared" si="9"/>
        <v>1</v>
      </c>
    </row>
    <row r="51" spans="1:29" ht="15" customHeight="1">
      <c r="A51" s="234"/>
      <c r="B51" s="135" t="s">
        <v>47</v>
      </c>
      <c r="C51" s="167">
        <v>98121037.899998739</v>
      </c>
      <c r="D51" s="168"/>
      <c r="E51" s="180">
        <f t="shared" si="0"/>
        <v>98121037.899998739</v>
      </c>
      <c r="F51" s="169">
        <v>779418.66</v>
      </c>
      <c r="G51" s="169"/>
      <c r="H51" s="183">
        <f t="shared" si="1"/>
        <v>779418.66</v>
      </c>
      <c r="I51" s="174">
        <v>0</v>
      </c>
      <c r="J51" s="169"/>
      <c r="K51" s="180">
        <f t="shared" si="11"/>
        <v>0</v>
      </c>
      <c r="L51" s="169">
        <v>0</v>
      </c>
      <c r="M51" s="169"/>
      <c r="N51" s="183">
        <f t="shared" si="2"/>
        <v>0</v>
      </c>
      <c r="O51" s="174">
        <v>81670.5</v>
      </c>
      <c r="P51" s="169"/>
      <c r="Q51" s="180">
        <f t="shared" si="3"/>
        <v>81670.5</v>
      </c>
      <c r="R51" s="169">
        <v>97259948.739998743</v>
      </c>
      <c r="S51" s="20"/>
      <c r="T51" s="98">
        <f t="shared" si="18"/>
        <v>97259948.739998743</v>
      </c>
      <c r="U51" s="191">
        <f t="shared" si="10"/>
        <v>0</v>
      </c>
      <c r="W51" s="92" t="s">
        <v>47</v>
      </c>
      <c r="X51" s="115">
        <f t="shared" si="5"/>
        <v>0</v>
      </c>
      <c r="Y51" s="116">
        <f t="shared" si="6"/>
        <v>0</v>
      </c>
      <c r="Z51" s="116">
        <f t="shared" si="12"/>
        <v>0</v>
      </c>
      <c r="AA51" s="116">
        <f t="shared" si="7"/>
        <v>0</v>
      </c>
      <c r="AB51" s="116">
        <f t="shared" si="8"/>
        <v>0</v>
      </c>
      <c r="AC51" s="122">
        <f t="shared" si="9"/>
        <v>0</v>
      </c>
    </row>
    <row r="52" spans="1:29" ht="15" customHeight="1">
      <c r="A52" s="234"/>
      <c r="B52" s="135" t="s">
        <v>48</v>
      </c>
      <c r="C52" s="167">
        <v>30293202.84999951</v>
      </c>
      <c r="D52" s="168"/>
      <c r="E52" s="180">
        <f t="shared" si="0"/>
        <v>30293202.84999951</v>
      </c>
      <c r="F52" s="169">
        <v>250593.82</v>
      </c>
      <c r="G52" s="169"/>
      <c r="H52" s="183">
        <f t="shared" si="1"/>
        <v>250593.82</v>
      </c>
      <c r="I52" s="174">
        <v>0</v>
      </c>
      <c r="J52" s="169"/>
      <c r="K52" s="180">
        <f t="shared" si="11"/>
        <v>0</v>
      </c>
      <c r="L52" s="169">
        <v>0</v>
      </c>
      <c r="M52" s="169"/>
      <c r="N52" s="183">
        <f t="shared" si="2"/>
        <v>0</v>
      </c>
      <c r="O52" s="174">
        <v>183138.31</v>
      </c>
      <c r="P52" s="169"/>
      <c r="Q52" s="180">
        <f t="shared" si="3"/>
        <v>183138.31</v>
      </c>
      <c r="R52" s="169">
        <v>37951305.799999498</v>
      </c>
      <c r="S52" s="20"/>
      <c r="T52" s="98">
        <f t="shared" si="18"/>
        <v>37951305.799999498</v>
      </c>
      <c r="U52" s="191">
        <f t="shared" si="10"/>
        <v>0</v>
      </c>
      <c r="W52" s="92" t="s">
        <v>48</v>
      </c>
      <c r="X52" s="115">
        <f t="shared" si="5"/>
        <v>0</v>
      </c>
      <c r="Y52" s="116">
        <f t="shared" si="6"/>
        <v>0</v>
      </c>
      <c r="Z52" s="116">
        <f t="shared" si="12"/>
        <v>0</v>
      </c>
      <c r="AA52" s="116">
        <f t="shared" si="7"/>
        <v>0</v>
      </c>
      <c r="AB52" s="116">
        <f t="shared" si="8"/>
        <v>0</v>
      </c>
      <c r="AC52" s="122">
        <f t="shared" si="9"/>
        <v>0</v>
      </c>
    </row>
    <row r="53" spans="1:29" ht="15" customHeight="1">
      <c r="A53" s="235"/>
      <c r="B53" s="136" t="s">
        <v>49</v>
      </c>
      <c r="C53" s="170">
        <v>19579164.479999606</v>
      </c>
      <c r="D53" s="171"/>
      <c r="E53" s="181">
        <f t="shared" si="0"/>
        <v>19579164.479999606</v>
      </c>
      <c r="F53" s="172">
        <v>732787.21</v>
      </c>
      <c r="G53" s="172"/>
      <c r="H53" s="185">
        <f t="shared" si="1"/>
        <v>732787.21</v>
      </c>
      <c r="I53" s="175">
        <v>0</v>
      </c>
      <c r="J53" s="172"/>
      <c r="K53" s="181">
        <f t="shared" si="11"/>
        <v>0</v>
      </c>
      <c r="L53" s="172">
        <v>0</v>
      </c>
      <c r="M53" s="172"/>
      <c r="N53" s="185">
        <f t="shared" si="2"/>
        <v>0</v>
      </c>
      <c r="O53" s="175">
        <v>140151.72</v>
      </c>
      <c r="P53" s="172"/>
      <c r="Q53" s="181">
        <f t="shared" si="3"/>
        <v>140151.72</v>
      </c>
      <c r="R53" s="172">
        <v>18706225.549999606</v>
      </c>
      <c r="S53" s="100"/>
      <c r="T53" s="101">
        <f t="shared" si="18"/>
        <v>18706225.549999606</v>
      </c>
      <c r="U53" s="192">
        <f t="shared" si="10"/>
        <v>0</v>
      </c>
      <c r="W53" s="94" t="s">
        <v>49</v>
      </c>
      <c r="X53" s="115">
        <f t="shared" si="5"/>
        <v>0</v>
      </c>
      <c r="Y53" s="116">
        <f t="shared" si="6"/>
        <v>0</v>
      </c>
      <c r="Z53" s="116">
        <f t="shared" si="12"/>
        <v>0</v>
      </c>
      <c r="AA53" s="116">
        <f t="shared" si="7"/>
        <v>0</v>
      </c>
      <c r="AB53" s="116">
        <f t="shared" si="8"/>
        <v>0</v>
      </c>
      <c r="AC53" s="122">
        <f t="shared" si="9"/>
        <v>0</v>
      </c>
    </row>
    <row r="54" spans="1:29" ht="15" customHeight="1">
      <c r="A54" s="233">
        <v>42376</v>
      </c>
      <c r="B54" s="134" t="s">
        <v>41</v>
      </c>
      <c r="C54" s="167">
        <v>60251847.789999448</v>
      </c>
      <c r="D54" s="168">
        <v>60251800</v>
      </c>
      <c r="E54" s="180">
        <f t="shared" si="0"/>
        <v>47.789999447762966</v>
      </c>
      <c r="F54" s="163">
        <v>759908.60000000033</v>
      </c>
      <c r="G54" s="163" t="s">
        <v>358</v>
      </c>
      <c r="H54" s="184">
        <f t="shared" si="1"/>
        <v>-0.3999999996740371</v>
      </c>
      <c r="I54" s="174">
        <v>0</v>
      </c>
      <c r="J54" s="169" t="s">
        <v>80</v>
      </c>
      <c r="K54" s="180">
        <f t="shared" si="11"/>
        <v>0</v>
      </c>
      <c r="L54" s="163">
        <v>0</v>
      </c>
      <c r="M54" s="163" t="s">
        <v>80</v>
      </c>
      <c r="N54" s="184">
        <f t="shared" si="2"/>
        <v>0</v>
      </c>
      <c r="O54" s="174">
        <v>46436.71</v>
      </c>
      <c r="P54" s="169" t="s">
        <v>359</v>
      </c>
      <c r="Q54" s="180">
        <f t="shared" si="3"/>
        <v>0.61000000000058208</v>
      </c>
      <c r="R54" s="163">
        <v>59445502.479999445</v>
      </c>
      <c r="S54" s="95">
        <v>59445500</v>
      </c>
      <c r="T54" s="96">
        <f t="shared" si="18"/>
        <v>2.4799994453787804</v>
      </c>
      <c r="U54" s="190">
        <f t="shared" si="10"/>
        <v>1</v>
      </c>
      <c r="W54" s="91" t="s">
        <v>41</v>
      </c>
      <c r="X54" s="111">
        <f t="shared" si="5"/>
        <v>0</v>
      </c>
      <c r="Y54" s="112">
        <f t="shared" si="6"/>
        <v>0</v>
      </c>
      <c r="Z54" s="112">
        <f t="shared" si="12"/>
        <v>0</v>
      </c>
      <c r="AA54" s="112">
        <f t="shared" si="7"/>
        <v>0</v>
      </c>
      <c r="AB54" s="112">
        <f t="shared" si="8"/>
        <v>0</v>
      </c>
      <c r="AC54" s="124">
        <f t="shared" si="9"/>
        <v>0</v>
      </c>
    </row>
    <row r="55" spans="1:29" ht="15" customHeight="1">
      <c r="A55" s="234"/>
      <c r="B55" s="135" t="s">
        <v>42</v>
      </c>
      <c r="C55" s="167">
        <v>10596553.379999083</v>
      </c>
      <c r="D55" s="168">
        <v>10596560</v>
      </c>
      <c r="E55" s="180">
        <f t="shared" si="0"/>
        <v>-6.6200009174644947</v>
      </c>
      <c r="F55" s="163">
        <v>328587.65000000002</v>
      </c>
      <c r="G55" s="163" t="s">
        <v>360</v>
      </c>
      <c r="H55" s="184">
        <f t="shared" si="1"/>
        <v>-0.34999999997671694</v>
      </c>
      <c r="I55" s="174">
        <v>0</v>
      </c>
      <c r="J55" s="169" t="s">
        <v>80</v>
      </c>
      <c r="K55" s="180">
        <f t="shared" si="11"/>
        <v>0</v>
      </c>
      <c r="L55" s="163">
        <v>0</v>
      </c>
      <c r="M55" s="163" t="s">
        <v>80</v>
      </c>
      <c r="N55" s="184">
        <f t="shared" si="2"/>
        <v>0</v>
      </c>
      <c r="O55" s="174">
        <v>0</v>
      </c>
      <c r="P55" s="169" t="s">
        <v>80</v>
      </c>
      <c r="Q55" s="180">
        <f t="shared" si="3"/>
        <v>0</v>
      </c>
      <c r="R55" s="163">
        <v>10267965.729999082</v>
      </c>
      <c r="S55" s="20">
        <v>10267970</v>
      </c>
      <c r="T55" s="98">
        <f t="shared" si="18"/>
        <v>-4.2700009178370237</v>
      </c>
      <c r="U55" s="191">
        <f t="shared" si="10"/>
        <v>1</v>
      </c>
      <c r="W55" s="92" t="s">
        <v>42</v>
      </c>
      <c r="X55" s="115">
        <f t="shared" si="5"/>
        <v>0</v>
      </c>
      <c r="Y55" s="116">
        <f t="shared" si="6"/>
        <v>0</v>
      </c>
      <c r="Z55" s="116">
        <f t="shared" si="12"/>
        <v>0</v>
      </c>
      <c r="AA55" s="116">
        <f t="shared" si="7"/>
        <v>0</v>
      </c>
      <c r="AB55" s="116">
        <f t="shared" si="8"/>
        <v>0</v>
      </c>
      <c r="AC55" s="122">
        <f t="shared" si="9"/>
        <v>0</v>
      </c>
    </row>
    <row r="56" spans="1:29" ht="15" customHeight="1">
      <c r="A56" s="234"/>
      <c r="B56" s="105" t="s">
        <v>43</v>
      </c>
      <c r="C56" s="167">
        <v>26678263.899999518</v>
      </c>
      <c r="D56" s="168">
        <v>0</v>
      </c>
      <c r="E56" s="180">
        <f t="shared" si="0"/>
        <v>26678263.899999518</v>
      </c>
      <c r="F56" s="163">
        <v>203308.53</v>
      </c>
      <c r="G56" s="163"/>
      <c r="H56" s="184">
        <f t="shared" si="1"/>
        <v>203308.53</v>
      </c>
      <c r="I56" s="174">
        <v>0</v>
      </c>
      <c r="J56" s="169"/>
      <c r="K56" s="180">
        <f t="shared" si="11"/>
        <v>0</v>
      </c>
      <c r="L56" s="163">
        <v>0</v>
      </c>
      <c r="M56" s="163"/>
      <c r="N56" s="184">
        <f t="shared" si="2"/>
        <v>0</v>
      </c>
      <c r="O56" s="174">
        <v>0</v>
      </c>
      <c r="P56" s="169"/>
      <c r="Q56" s="180">
        <f t="shared" si="3"/>
        <v>0</v>
      </c>
      <c r="R56" s="163">
        <v>26474955.36999952</v>
      </c>
      <c r="S56" s="20">
        <v>0</v>
      </c>
      <c r="T56" s="98">
        <f>R56-S56</f>
        <v>26474955.36999952</v>
      </c>
      <c r="U56" s="191">
        <f t="shared" si="10"/>
        <v>0</v>
      </c>
      <c r="W56" s="93" t="s">
        <v>43</v>
      </c>
      <c r="X56" s="115">
        <f t="shared" si="5"/>
        <v>0</v>
      </c>
      <c r="Y56" s="116">
        <f t="shared" si="6"/>
        <v>0</v>
      </c>
      <c r="Z56" s="116">
        <f t="shared" si="12"/>
        <v>0</v>
      </c>
      <c r="AA56" s="116">
        <f t="shared" si="7"/>
        <v>0</v>
      </c>
      <c r="AB56" s="116">
        <f t="shared" si="8"/>
        <v>0</v>
      </c>
      <c r="AC56" s="122">
        <f t="shared" si="9"/>
        <v>0</v>
      </c>
    </row>
    <row r="57" spans="1:29" ht="15" customHeight="1">
      <c r="A57" s="234"/>
      <c r="B57" s="135" t="s">
        <v>44</v>
      </c>
      <c r="C57" s="167">
        <v>28442037.869999576</v>
      </c>
      <c r="D57" s="168">
        <v>23309050</v>
      </c>
      <c r="E57" s="180">
        <f t="shared" si="0"/>
        <v>5132987.8699995764</v>
      </c>
      <c r="F57" s="163">
        <v>444730.97000000003</v>
      </c>
      <c r="G57" s="163" t="s">
        <v>361</v>
      </c>
      <c r="H57" s="184">
        <f t="shared" si="1"/>
        <v>0.97000000003026798</v>
      </c>
      <c r="I57" s="174">
        <v>0</v>
      </c>
      <c r="J57" s="169" t="s">
        <v>80</v>
      </c>
      <c r="K57" s="180">
        <f t="shared" si="11"/>
        <v>0</v>
      </c>
      <c r="L57" s="163">
        <v>0</v>
      </c>
      <c r="M57" s="163" t="s">
        <v>80</v>
      </c>
      <c r="N57" s="184">
        <f t="shared" si="2"/>
        <v>0</v>
      </c>
      <c r="O57" s="174">
        <v>0</v>
      </c>
      <c r="P57" s="169" t="s">
        <v>80</v>
      </c>
      <c r="Q57" s="180">
        <f t="shared" si="3"/>
        <v>0</v>
      </c>
      <c r="R57" s="163">
        <v>27997306.899999578</v>
      </c>
      <c r="S57" s="20">
        <v>27997350</v>
      </c>
      <c r="T57" s="98">
        <f t="shared" ref="T57:T63" si="19">R57-S57</f>
        <v>-43.10000042244792</v>
      </c>
      <c r="U57" s="191">
        <f t="shared" si="10"/>
        <v>1</v>
      </c>
      <c r="W57" s="92" t="s">
        <v>44</v>
      </c>
      <c r="X57" s="115">
        <f t="shared" si="5"/>
        <v>1</v>
      </c>
      <c r="Y57" s="116">
        <f t="shared" si="6"/>
        <v>0</v>
      </c>
      <c r="Z57" s="116">
        <f t="shared" si="12"/>
        <v>0</v>
      </c>
      <c r="AA57" s="116">
        <f t="shared" si="7"/>
        <v>0</v>
      </c>
      <c r="AB57" s="116">
        <f t="shared" si="8"/>
        <v>0</v>
      </c>
      <c r="AC57" s="122">
        <f t="shared" si="9"/>
        <v>0</v>
      </c>
    </row>
    <row r="58" spans="1:29" ht="15" customHeight="1">
      <c r="A58" s="234"/>
      <c r="B58" s="135" t="s">
        <v>45</v>
      </c>
      <c r="C58" s="167">
        <v>55426539.42999576</v>
      </c>
      <c r="D58" s="168">
        <v>55426500</v>
      </c>
      <c r="E58" s="180">
        <f t="shared" si="0"/>
        <v>39.429995760321617</v>
      </c>
      <c r="F58" s="163">
        <v>1098128.8500000001</v>
      </c>
      <c r="G58" s="163" t="s">
        <v>362</v>
      </c>
      <c r="H58" s="184">
        <f t="shared" si="1"/>
        <v>-1.1499999999068677</v>
      </c>
      <c r="I58" s="174">
        <v>0</v>
      </c>
      <c r="J58" s="169" t="s">
        <v>80</v>
      </c>
      <c r="K58" s="180">
        <f t="shared" si="11"/>
        <v>0</v>
      </c>
      <c r="L58" s="163">
        <v>0</v>
      </c>
      <c r="M58" s="163" t="s">
        <v>80</v>
      </c>
      <c r="N58" s="184">
        <f t="shared" si="2"/>
        <v>0</v>
      </c>
      <c r="O58" s="174">
        <v>0</v>
      </c>
      <c r="P58" s="169" t="s">
        <v>363</v>
      </c>
      <c r="Q58" s="180">
        <f t="shared" si="3"/>
        <v>-50329.4</v>
      </c>
      <c r="R58" s="163">
        <v>54328410.579995759</v>
      </c>
      <c r="S58" s="20">
        <v>54328400</v>
      </c>
      <c r="T58" s="98">
        <f t="shared" si="19"/>
        <v>10.579995758831501</v>
      </c>
      <c r="U58" s="191">
        <f t="shared" si="10"/>
        <v>1</v>
      </c>
      <c r="W58" s="92" t="s">
        <v>45</v>
      </c>
      <c r="X58" s="115">
        <f t="shared" si="5"/>
        <v>0</v>
      </c>
      <c r="Y58" s="116">
        <f t="shared" si="6"/>
        <v>0</v>
      </c>
      <c r="Z58" s="116">
        <f t="shared" si="12"/>
        <v>0</v>
      </c>
      <c r="AA58" s="116">
        <f t="shared" si="7"/>
        <v>0</v>
      </c>
      <c r="AB58" s="116">
        <f t="shared" si="8"/>
        <v>0</v>
      </c>
      <c r="AC58" s="122">
        <f t="shared" si="9"/>
        <v>0</v>
      </c>
    </row>
    <row r="59" spans="1:29" ht="15" customHeight="1">
      <c r="A59" s="234"/>
      <c r="B59" s="135" t="s">
        <v>46</v>
      </c>
      <c r="C59" s="167">
        <v>18041917.499999788</v>
      </c>
      <c r="D59" s="168">
        <v>6222460</v>
      </c>
      <c r="E59" s="180">
        <f t="shared" si="0"/>
        <v>11819457.499999788</v>
      </c>
      <c r="F59" s="163">
        <v>302503.56</v>
      </c>
      <c r="G59" s="163" t="s">
        <v>364</v>
      </c>
      <c r="H59" s="184">
        <f t="shared" si="1"/>
        <v>-0.44000000000232831</v>
      </c>
      <c r="I59" s="174">
        <v>0</v>
      </c>
      <c r="J59" s="169" t="s">
        <v>80</v>
      </c>
      <c r="K59" s="180">
        <f t="shared" si="11"/>
        <v>0</v>
      </c>
      <c r="L59" s="163">
        <v>0</v>
      </c>
      <c r="M59" s="163" t="s">
        <v>80</v>
      </c>
      <c r="N59" s="184">
        <f t="shared" si="2"/>
        <v>0</v>
      </c>
      <c r="O59" s="174">
        <v>0</v>
      </c>
      <c r="P59" s="169" t="s">
        <v>80</v>
      </c>
      <c r="Q59" s="180">
        <f t="shared" si="3"/>
        <v>0</v>
      </c>
      <c r="R59" s="163">
        <v>17739413.939999785</v>
      </c>
      <c r="S59" s="20">
        <v>18041930</v>
      </c>
      <c r="T59" s="98">
        <f t="shared" si="19"/>
        <v>-302516.06000021473</v>
      </c>
      <c r="U59" s="191">
        <f t="shared" si="10"/>
        <v>1</v>
      </c>
      <c r="W59" s="92" t="s">
        <v>46</v>
      </c>
      <c r="X59" s="115">
        <f t="shared" si="5"/>
        <v>1</v>
      </c>
      <c r="Y59" s="116">
        <f t="shared" si="6"/>
        <v>0</v>
      </c>
      <c r="Z59" s="116">
        <f t="shared" si="12"/>
        <v>0</v>
      </c>
      <c r="AA59" s="116">
        <f t="shared" si="7"/>
        <v>0</v>
      </c>
      <c r="AB59" s="116">
        <f t="shared" si="8"/>
        <v>0</v>
      </c>
      <c r="AC59" s="122">
        <f t="shared" si="9"/>
        <v>1</v>
      </c>
    </row>
    <row r="60" spans="1:29" ht="15" customHeight="1">
      <c r="A60" s="234"/>
      <c r="B60" s="135" t="s">
        <v>47</v>
      </c>
      <c r="C60" s="167">
        <v>97259948.739998743</v>
      </c>
      <c r="D60" s="168">
        <v>0</v>
      </c>
      <c r="E60" s="180">
        <f t="shared" si="0"/>
        <v>97259948.739998743</v>
      </c>
      <c r="F60" s="163">
        <v>963082.51</v>
      </c>
      <c r="G60" s="163"/>
      <c r="H60" s="184">
        <f t="shared" si="1"/>
        <v>963082.51</v>
      </c>
      <c r="I60" s="174">
        <v>0</v>
      </c>
      <c r="J60" s="169"/>
      <c r="K60" s="180">
        <f t="shared" si="11"/>
        <v>0</v>
      </c>
      <c r="L60" s="163">
        <v>0</v>
      </c>
      <c r="M60" s="163"/>
      <c r="N60" s="184">
        <f t="shared" si="2"/>
        <v>0</v>
      </c>
      <c r="O60" s="174">
        <v>721.01</v>
      </c>
      <c r="P60" s="169"/>
      <c r="Q60" s="180">
        <f t="shared" si="3"/>
        <v>721.01</v>
      </c>
      <c r="R60" s="163">
        <v>96296145.219998747</v>
      </c>
      <c r="S60" s="20">
        <v>0</v>
      </c>
      <c r="T60" s="98">
        <f t="shared" si="19"/>
        <v>96296145.219998747</v>
      </c>
      <c r="U60" s="191">
        <f t="shared" si="10"/>
        <v>0</v>
      </c>
      <c r="W60" s="92" t="s">
        <v>47</v>
      </c>
      <c r="X60" s="115">
        <f t="shared" si="5"/>
        <v>0</v>
      </c>
      <c r="Y60" s="116">
        <f t="shared" si="6"/>
        <v>0</v>
      </c>
      <c r="Z60" s="116">
        <f t="shared" si="12"/>
        <v>0</v>
      </c>
      <c r="AA60" s="116">
        <f t="shared" si="7"/>
        <v>0</v>
      </c>
      <c r="AB60" s="116">
        <f t="shared" si="8"/>
        <v>0</v>
      </c>
      <c r="AC60" s="122">
        <f t="shared" si="9"/>
        <v>0</v>
      </c>
    </row>
    <row r="61" spans="1:29" ht="15" customHeight="1">
      <c r="A61" s="234"/>
      <c r="B61" s="135" t="s">
        <v>48</v>
      </c>
      <c r="C61" s="167">
        <v>37951305.799999498</v>
      </c>
      <c r="D61" s="168">
        <v>0</v>
      </c>
      <c r="E61" s="180">
        <f t="shared" si="0"/>
        <v>37951305.799999498</v>
      </c>
      <c r="F61" s="163">
        <v>556987.99</v>
      </c>
      <c r="G61" s="163"/>
      <c r="H61" s="184">
        <f t="shared" si="1"/>
        <v>556987.99</v>
      </c>
      <c r="I61" s="174">
        <v>0</v>
      </c>
      <c r="J61" s="169"/>
      <c r="K61" s="180">
        <f t="shared" si="11"/>
        <v>0</v>
      </c>
      <c r="L61" s="163">
        <v>0</v>
      </c>
      <c r="M61" s="163"/>
      <c r="N61" s="184">
        <f t="shared" si="2"/>
        <v>0</v>
      </c>
      <c r="O61" s="174">
        <v>0</v>
      </c>
      <c r="P61" s="169"/>
      <c r="Q61" s="180">
        <f t="shared" si="3"/>
        <v>0</v>
      </c>
      <c r="R61" s="163">
        <v>44768236.239999466</v>
      </c>
      <c r="S61" s="20">
        <v>0</v>
      </c>
      <c r="T61" s="98">
        <f t="shared" si="19"/>
        <v>44768236.239999466</v>
      </c>
      <c r="U61" s="191">
        <f t="shared" si="10"/>
        <v>0</v>
      </c>
      <c r="W61" s="92" t="s">
        <v>48</v>
      </c>
      <c r="X61" s="115">
        <f t="shared" si="5"/>
        <v>0</v>
      </c>
      <c r="Y61" s="116">
        <f t="shared" si="6"/>
        <v>0</v>
      </c>
      <c r="Z61" s="116">
        <f t="shared" si="12"/>
        <v>0</v>
      </c>
      <c r="AA61" s="116">
        <f t="shared" si="7"/>
        <v>0</v>
      </c>
      <c r="AB61" s="116">
        <f t="shared" si="8"/>
        <v>0</v>
      </c>
      <c r="AC61" s="122">
        <f t="shared" si="9"/>
        <v>0</v>
      </c>
    </row>
    <row r="62" spans="1:29" ht="15" customHeight="1">
      <c r="A62" s="235"/>
      <c r="B62" s="136" t="s">
        <v>49</v>
      </c>
      <c r="C62" s="167">
        <v>18706225.549999606</v>
      </c>
      <c r="D62" s="168">
        <v>18706200</v>
      </c>
      <c r="E62" s="180">
        <f t="shared" si="0"/>
        <v>25.549999605864286</v>
      </c>
      <c r="F62" s="163">
        <v>917309.24</v>
      </c>
      <c r="G62" s="163" t="s">
        <v>365</v>
      </c>
      <c r="H62" s="184">
        <f t="shared" si="1"/>
        <v>0.23999999999068677</v>
      </c>
      <c r="I62" s="174">
        <v>0</v>
      </c>
      <c r="J62" s="169" t="s">
        <v>80</v>
      </c>
      <c r="K62" s="180">
        <f t="shared" si="11"/>
        <v>0</v>
      </c>
      <c r="L62" s="163">
        <v>0</v>
      </c>
      <c r="M62" s="163" t="s">
        <v>80</v>
      </c>
      <c r="N62" s="184">
        <f t="shared" si="2"/>
        <v>0</v>
      </c>
      <c r="O62" s="174">
        <v>0</v>
      </c>
      <c r="P62" s="169" t="s">
        <v>80</v>
      </c>
      <c r="Q62" s="180">
        <f t="shared" si="3"/>
        <v>0</v>
      </c>
      <c r="R62" s="163">
        <v>17788916.309999608</v>
      </c>
      <c r="S62" s="20">
        <v>17788920</v>
      </c>
      <c r="T62" s="98">
        <f t="shared" si="19"/>
        <v>-3.6900003924965858</v>
      </c>
      <c r="U62" s="192">
        <f t="shared" si="10"/>
        <v>1</v>
      </c>
      <c r="W62" s="94" t="s">
        <v>49</v>
      </c>
      <c r="X62" s="119">
        <f t="shared" si="5"/>
        <v>0</v>
      </c>
      <c r="Y62" s="120">
        <f t="shared" si="6"/>
        <v>0</v>
      </c>
      <c r="Z62" s="120">
        <f t="shared" si="12"/>
        <v>0</v>
      </c>
      <c r="AA62" s="120">
        <f t="shared" si="7"/>
        <v>0</v>
      </c>
      <c r="AB62" s="120">
        <f t="shared" si="8"/>
        <v>0</v>
      </c>
      <c r="AC62" s="125">
        <f t="shared" si="9"/>
        <v>0</v>
      </c>
    </row>
    <row r="63" spans="1:29" ht="15" customHeight="1">
      <c r="A63" s="233">
        <v>42378</v>
      </c>
      <c r="B63" s="134" t="s">
        <v>41</v>
      </c>
      <c r="C63" s="164">
        <v>59445502.479999445</v>
      </c>
      <c r="D63" s="165"/>
      <c r="E63" s="179">
        <f t="shared" si="0"/>
        <v>59445502.479999445</v>
      </c>
      <c r="F63" s="166">
        <v>419788.66999999987</v>
      </c>
      <c r="G63" s="166"/>
      <c r="H63" s="182">
        <f t="shared" si="1"/>
        <v>419788.66999999987</v>
      </c>
      <c r="I63" s="173">
        <v>0</v>
      </c>
      <c r="J63" s="166"/>
      <c r="K63" s="179">
        <f t="shared" si="11"/>
        <v>0</v>
      </c>
      <c r="L63" s="166">
        <v>0</v>
      </c>
      <c r="M63" s="166"/>
      <c r="N63" s="182">
        <f t="shared" si="2"/>
        <v>0</v>
      </c>
      <c r="O63" s="173">
        <v>0</v>
      </c>
      <c r="P63" s="166"/>
      <c r="Q63" s="179">
        <f t="shared" si="3"/>
        <v>0</v>
      </c>
      <c r="R63" s="166">
        <v>59025713.809999451</v>
      </c>
      <c r="S63" s="95"/>
      <c r="T63" s="96">
        <f t="shared" si="19"/>
        <v>59025713.809999451</v>
      </c>
      <c r="U63" s="190">
        <f t="shared" si="10"/>
        <v>0</v>
      </c>
      <c r="W63" s="91" t="s">
        <v>41</v>
      </c>
      <c r="X63" s="115">
        <f t="shared" si="5"/>
        <v>0</v>
      </c>
      <c r="Y63" s="116">
        <f t="shared" si="6"/>
        <v>0</v>
      </c>
      <c r="Z63" s="116">
        <f t="shared" si="12"/>
        <v>0</v>
      </c>
      <c r="AA63" s="116">
        <f t="shared" si="7"/>
        <v>0</v>
      </c>
      <c r="AB63" s="116">
        <f t="shared" si="8"/>
        <v>0</v>
      </c>
      <c r="AC63" s="122">
        <f t="shared" si="9"/>
        <v>0</v>
      </c>
    </row>
    <row r="64" spans="1:29" ht="15" customHeight="1">
      <c r="A64" s="234"/>
      <c r="B64" s="135" t="s">
        <v>42</v>
      </c>
      <c r="C64" s="97"/>
      <c r="D64" s="20"/>
      <c r="E64" s="98">
        <f t="shared" si="0"/>
        <v>0</v>
      </c>
      <c r="F64" s="20"/>
      <c r="G64" s="20"/>
      <c r="H64" s="6">
        <f t="shared" si="1"/>
        <v>0</v>
      </c>
      <c r="I64" s="97"/>
      <c r="J64" s="20"/>
      <c r="K64" s="98">
        <f t="shared" si="11"/>
        <v>0</v>
      </c>
      <c r="L64" s="20"/>
      <c r="M64" s="20"/>
      <c r="N64" s="6">
        <f t="shared" si="2"/>
        <v>0</v>
      </c>
      <c r="O64" s="97"/>
      <c r="P64" s="20"/>
      <c r="Q64" s="98">
        <f t="shared" si="3"/>
        <v>0</v>
      </c>
      <c r="R64" s="20"/>
      <c r="S64" s="20"/>
      <c r="T64" s="98">
        <f>R64-S64</f>
        <v>0</v>
      </c>
      <c r="U64" s="191">
        <f t="shared" si="10"/>
        <v>0</v>
      </c>
      <c r="W64" s="92" t="s">
        <v>42</v>
      </c>
      <c r="X64" s="115">
        <f t="shared" si="5"/>
        <v>0</v>
      </c>
      <c r="Y64" s="116">
        <f t="shared" si="6"/>
        <v>0</v>
      </c>
      <c r="Z64" s="116">
        <f t="shared" si="12"/>
        <v>0</v>
      </c>
      <c r="AA64" s="116">
        <f t="shared" si="7"/>
        <v>0</v>
      </c>
      <c r="AB64" s="116">
        <f t="shared" si="8"/>
        <v>0</v>
      </c>
      <c r="AC64" s="122">
        <f t="shared" si="9"/>
        <v>0</v>
      </c>
    </row>
    <row r="65" spans="1:29" ht="15" customHeight="1">
      <c r="A65" s="234"/>
      <c r="B65" s="105" t="s">
        <v>43</v>
      </c>
      <c r="C65" s="167">
        <v>26474955.36999952</v>
      </c>
      <c r="D65" s="168"/>
      <c r="E65" s="180">
        <f t="shared" si="0"/>
        <v>26474955.36999952</v>
      </c>
      <c r="F65" s="169">
        <v>103573.14</v>
      </c>
      <c r="G65" s="169"/>
      <c r="H65" s="183">
        <f t="shared" si="1"/>
        <v>103573.14</v>
      </c>
      <c r="I65" s="174">
        <v>0</v>
      </c>
      <c r="J65" s="169"/>
      <c r="K65" s="180">
        <f t="shared" si="11"/>
        <v>0</v>
      </c>
      <c r="L65" s="169">
        <v>0</v>
      </c>
      <c r="M65" s="169"/>
      <c r="N65" s="183">
        <f t="shared" si="2"/>
        <v>0</v>
      </c>
      <c r="O65" s="174">
        <v>0</v>
      </c>
      <c r="P65" s="169"/>
      <c r="Q65" s="180">
        <f t="shared" si="3"/>
        <v>0</v>
      </c>
      <c r="R65" s="169">
        <v>26371382.22999952</v>
      </c>
      <c r="S65" s="20"/>
      <c r="T65" s="98">
        <f t="shared" ref="T65:T71" si="20">R65-S65</f>
        <v>26371382.22999952</v>
      </c>
      <c r="U65" s="191">
        <f t="shared" si="10"/>
        <v>0</v>
      </c>
      <c r="W65" s="93" t="s">
        <v>43</v>
      </c>
      <c r="X65" s="115">
        <f t="shared" ref="X65:X128" si="21">+IF(AND(C65&lt;&gt;0,D65&lt;&gt;0,OR(E65&gt;100,E65&lt;-100)),1,0)</f>
        <v>0</v>
      </c>
      <c r="Y65" s="116">
        <f t="shared" ref="Y65:Y128" si="22">+IF(AND(F65&lt;&gt;0,G65&lt;&gt;0,OR(H65&gt;100,H65&lt;-100)),1,0)</f>
        <v>0</v>
      </c>
      <c r="Z65" s="116">
        <f t="shared" ref="Z65:Z128" si="23">+IF(AND(I65&lt;&gt;0,J65&lt;&gt;0,OR(K65&gt;100,K65&lt;-100)),1,0)</f>
        <v>0</v>
      </c>
      <c r="AA65" s="116">
        <f t="shared" ref="AA65:AA128" si="24">+IF(AND(L65&lt;&gt;0,M65&lt;&gt;0,OR(N65&gt;100,N65&lt;-100)),1,0)</f>
        <v>0</v>
      </c>
      <c r="AB65" s="116">
        <f t="shared" ref="AB65:AB128" si="25">+IF(AND(O65&lt;&gt;0,P65&lt;&gt;0,OR(Q65&gt;100,Q65&lt;-100)),1,0)</f>
        <v>0</v>
      </c>
      <c r="AC65" s="122">
        <f t="shared" ref="AC65:AC128" si="26">+IF(AND(R65&lt;&gt;0,S65&lt;&gt;0,OR(T65&gt;100,T65&lt;-100)),1,0)</f>
        <v>0</v>
      </c>
    </row>
    <row r="66" spans="1:29" ht="15" customHeight="1">
      <c r="A66" s="234"/>
      <c r="B66" s="135" t="s">
        <v>44</v>
      </c>
      <c r="C66" s="167">
        <v>27997306.899999578</v>
      </c>
      <c r="D66" s="168"/>
      <c r="E66" s="180">
        <f t="shared" si="0"/>
        <v>27997306.899999578</v>
      </c>
      <c r="F66" s="169">
        <v>381363.46</v>
      </c>
      <c r="G66" s="169"/>
      <c r="H66" s="183">
        <f t="shared" si="1"/>
        <v>381363.46</v>
      </c>
      <c r="I66" s="174">
        <v>0</v>
      </c>
      <c r="J66" s="169"/>
      <c r="K66" s="180">
        <f t="shared" si="11"/>
        <v>0</v>
      </c>
      <c r="L66" s="169">
        <v>0</v>
      </c>
      <c r="M66" s="169"/>
      <c r="N66" s="183">
        <f t="shared" si="2"/>
        <v>0</v>
      </c>
      <c r="O66" s="174">
        <v>0</v>
      </c>
      <c r="P66" s="169"/>
      <c r="Q66" s="180">
        <f t="shared" si="3"/>
        <v>0</v>
      </c>
      <c r="R66" s="169">
        <v>27615943.439999577</v>
      </c>
      <c r="S66" s="20"/>
      <c r="T66" s="98">
        <f t="shared" si="20"/>
        <v>27615943.439999577</v>
      </c>
      <c r="U66" s="191">
        <f t="shared" si="10"/>
        <v>0</v>
      </c>
      <c r="W66" s="92" t="s">
        <v>44</v>
      </c>
      <c r="X66" s="115">
        <f t="shared" si="21"/>
        <v>0</v>
      </c>
      <c r="Y66" s="116">
        <f t="shared" si="22"/>
        <v>0</v>
      </c>
      <c r="Z66" s="116">
        <f t="shared" si="23"/>
        <v>0</v>
      </c>
      <c r="AA66" s="116">
        <f t="shared" si="24"/>
        <v>0</v>
      </c>
      <c r="AB66" s="116">
        <f t="shared" si="25"/>
        <v>0</v>
      </c>
      <c r="AC66" s="122">
        <f t="shared" si="26"/>
        <v>0</v>
      </c>
    </row>
    <row r="67" spans="1:29" ht="15" customHeight="1">
      <c r="A67" s="234"/>
      <c r="B67" s="135" t="s">
        <v>45</v>
      </c>
      <c r="C67" s="167">
        <v>54328410.579995759</v>
      </c>
      <c r="D67" s="168"/>
      <c r="E67" s="180">
        <f t="shared" si="0"/>
        <v>54328410.579995759</v>
      </c>
      <c r="F67" s="169">
        <v>734672.36999999976</v>
      </c>
      <c r="G67" s="169"/>
      <c r="H67" s="183">
        <f t="shared" si="1"/>
        <v>734672.36999999976</v>
      </c>
      <c r="I67" s="174">
        <v>0</v>
      </c>
      <c r="J67" s="169"/>
      <c r="K67" s="180">
        <f t="shared" si="11"/>
        <v>0</v>
      </c>
      <c r="L67" s="169">
        <v>0</v>
      </c>
      <c r="M67" s="169"/>
      <c r="N67" s="183">
        <f t="shared" si="2"/>
        <v>0</v>
      </c>
      <c r="O67" s="174">
        <v>0</v>
      </c>
      <c r="P67" s="169"/>
      <c r="Q67" s="180">
        <f t="shared" si="3"/>
        <v>0</v>
      </c>
      <c r="R67" s="169">
        <v>53593738.209995754</v>
      </c>
      <c r="S67" s="20"/>
      <c r="T67" s="98">
        <f t="shared" si="20"/>
        <v>53593738.209995754</v>
      </c>
      <c r="U67" s="191">
        <f t="shared" si="10"/>
        <v>0</v>
      </c>
      <c r="W67" s="92" t="s">
        <v>45</v>
      </c>
      <c r="X67" s="115">
        <f t="shared" si="21"/>
        <v>0</v>
      </c>
      <c r="Y67" s="116">
        <f t="shared" si="22"/>
        <v>0</v>
      </c>
      <c r="Z67" s="116">
        <f t="shared" si="23"/>
        <v>0</v>
      </c>
      <c r="AA67" s="116">
        <f t="shared" si="24"/>
        <v>0</v>
      </c>
      <c r="AB67" s="116">
        <f t="shared" si="25"/>
        <v>0</v>
      </c>
      <c r="AC67" s="122">
        <f t="shared" si="26"/>
        <v>0</v>
      </c>
    </row>
    <row r="68" spans="1:29" ht="15" customHeight="1">
      <c r="A68" s="234"/>
      <c r="B68" s="135" t="s">
        <v>46</v>
      </c>
      <c r="C68" s="97"/>
      <c r="D68" s="20"/>
      <c r="E68" s="98">
        <f t="shared" si="0"/>
        <v>0</v>
      </c>
      <c r="F68" s="20"/>
      <c r="G68" s="20"/>
      <c r="H68" s="6">
        <f t="shared" si="1"/>
        <v>0</v>
      </c>
      <c r="I68" s="97"/>
      <c r="J68" s="20"/>
      <c r="K68" s="98">
        <f t="shared" si="11"/>
        <v>0</v>
      </c>
      <c r="L68" s="20"/>
      <c r="M68" s="20"/>
      <c r="N68" s="6">
        <f t="shared" si="2"/>
        <v>0</v>
      </c>
      <c r="O68" s="97"/>
      <c r="P68" s="20"/>
      <c r="Q68" s="98">
        <f t="shared" si="3"/>
        <v>0</v>
      </c>
      <c r="R68" s="20"/>
      <c r="S68" s="20"/>
      <c r="T68" s="98">
        <f t="shared" si="20"/>
        <v>0</v>
      </c>
      <c r="U68" s="191">
        <f t="shared" si="10"/>
        <v>0</v>
      </c>
      <c r="W68" s="92" t="s">
        <v>46</v>
      </c>
      <c r="X68" s="115">
        <f t="shared" si="21"/>
        <v>0</v>
      </c>
      <c r="Y68" s="116">
        <f t="shared" si="22"/>
        <v>0</v>
      </c>
      <c r="Z68" s="116">
        <f t="shared" si="23"/>
        <v>0</v>
      </c>
      <c r="AA68" s="116">
        <f t="shared" si="24"/>
        <v>0</v>
      </c>
      <c r="AB68" s="116">
        <f t="shared" si="25"/>
        <v>0</v>
      </c>
      <c r="AC68" s="122">
        <f t="shared" si="26"/>
        <v>0</v>
      </c>
    </row>
    <row r="69" spans="1:29" ht="15" customHeight="1">
      <c r="A69" s="234"/>
      <c r="B69" s="135" t="s">
        <v>47</v>
      </c>
      <c r="C69" s="167">
        <v>96296145.219998747</v>
      </c>
      <c r="D69" s="168"/>
      <c r="E69" s="180">
        <f t="shared" si="0"/>
        <v>96296145.219998747</v>
      </c>
      <c r="F69" s="169">
        <v>588557.27999999968</v>
      </c>
      <c r="G69" s="169"/>
      <c r="H69" s="183">
        <f t="shared" si="1"/>
        <v>588557.27999999968</v>
      </c>
      <c r="I69" s="174">
        <v>0</v>
      </c>
      <c r="J69" s="169"/>
      <c r="K69" s="180">
        <f t="shared" si="11"/>
        <v>0</v>
      </c>
      <c r="L69" s="169">
        <v>0</v>
      </c>
      <c r="M69" s="169"/>
      <c r="N69" s="183">
        <f t="shared" si="2"/>
        <v>0</v>
      </c>
      <c r="O69" s="174">
        <v>0</v>
      </c>
      <c r="P69" s="169"/>
      <c r="Q69" s="180">
        <f t="shared" si="3"/>
        <v>0</v>
      </c>
      <c r="R69" s="169">
        <v>95707587.939998746</v>
      </c>
      <c r="S69" s="20"/>
      <c r="T69" s="98">
        <f t="shared" si="20"/>
        <v>95707587.939998746</v>
      </c>
      <c r="U69" s="191">
        <f t="shared" si="10"/>
        <v>0</v>
      </c>
      <c r="W69" s="92" t="s">
        <v>47</v>
      </c>
      <c r="X69" s="115">
        <f t="shared" si="21"/>
        <v>0</v>
      </c>
      <c r="Y69" s="116">
        <f t="shared" si="22"/>
        <v>0</v>
      </c>
      <c r="Z69" s="116">
        <f t="shared" si="23"/>
        <v>0</v>
      </c>
      <c r="AA69" s="116">
        <f t="shared" si="24"/>
        <v>0</v>
      </c>
      <c r="AB69" s="116">
        <f t="shared" si="25"/>
        <v>0</v>
      </c>
      <c r="AC69" s="122">
        <f t="shared" si="26"/>
        <v>0</v>
      </c>
    </row>
    <row r="70" spans="1:29" ht="15" customHeight="1">
      <c r="A70" s="234"/>
      <c r="B70" s="135" t="s">
        <v>48</v>
      </c>
      <c r="C70" s="167">
        <v>44768236.239999466</v>
      </c>
      <c r="D70" s="168"/>
      <c r="E70" s="180">
        <f t="shared" si="0"/>
        <v>44768236.239999466</v>
      </c>
      <c r="F70" s="169">
        <v>424466.57</v>
      </c>
      <c r="G70" s="169"/>
      <c r="H70" s="183">
        <f t="shared" si="1"/>
        <v>424466.57</v>
      </c>
      <c r="I70" s="174">
        <v>0</v>
      </c>
      <c r="J70" s="169"/>
      <c r="K70" s="180">
        <f t="shared" si="11"/>
        <v>0</v>
      </c>
      <c r="L70" s="169">
        <v>0</v>
      </c>
      <c r="M70" s="169"/>
      <c r="N70" s="183">
        <f t="shared" si="2"/>
        <v>0</v>
      </c>
      <c r="O70" s="174">
        <v>0</v>
      </c>
      <c r="P70" s="169"/>
      <c r="Q70" s="180">
        <f t="shared" si="3"/>
        <v>0</v>
      </c>
      <c r="R70" s="169">
        <v>44343769.669999465</v>
      </c>
      <c r="S70" s="20"/>
      <c r="T70" s="98">
        <f t="shared" si="20"/>
        <v>44343769.669999465</v>
      </c>
      <c r="U70" s="191">
        <f t="shared" si="10"/>
        <v>0</v>
      </c>
      <c r="W70" s="92" t="s">
        <v>48</v>
      </c>
      <c r="X70" s="115">
        <f t="shared" si="21"/>
        <v>0</v>
      </c>
      <c r="Y70" s="116">
        <f t="shared" si="22"/>
        <v>0</v>
      </c>
      <c r="Z70" s="116">
        <f t="shared" si="23"/>
        <v>0</v>
      </c>
      <c r="AA70" s="116">
        <f t="shared" si="24"/>
        <v>0</v>
      </c>
      <c r="AB70" s="116">
        <f t="shared" si="25"/>
        <v>0</v>
      </c>
      <c r="AC70" s="122">
        <f t="shared" si="26"/>
        <v>0</v>
      </c>
    </row>
    <row r="71" spans="1:29" ht="15" customHeight="1">
      <c r="A71" s="235"/>
      <c r="B71" s="136" t="s">
        <v>49</v>
      </c>
      <c r="C71" s="99"/>
      <c r="D71" s="100"/>
      <c r="E71" s="101">
        <f t="shared" si="0"/>
        <v>0</v>
      </c>
      <c r="F71" s="100"/>
      <c r="G71" s="100"/>
      <c r="H71" s="104">
        <f t="shared" si="1"/>
        <v>0</v>
      </c>
      <c r="I71" s="99"/>
      <c r="J71" s="100"/>
      <c r="K71" s="101">
        <f t="shared" si="11"/>
        <v>0</v>
      </c>
      <c r="L71" s="100"/>
      <c r="M71" s="100"/>
      <c r="N71" s="104">
        <f t="shared" si="2"/>
        <v>0</v>
      </c>
      <c r="O71" s="99"/>
      <c r="P71" s="100"/>
      <c r="Q71" s="101">
        <f t="shared" si="3"/>
        <v>0</v>
      </c>
      <c r="R71" s="100"/>
      <c r="S71" s="100"/>
      <c r="T71" s="101">
        <f t="shared" si="20"/>
        <v>0</v>
      </c>
      <c r="U71" s="192">
        <f t="shared" si="10"/>
        <v>0</v>
      </c>
      <c r="W71" s="94" t="s">
        <v>49</v>
      </c>
      <c r="X71" s="115">
        <f t="shared" si="21"/>
        <v>0</v>
      </c>
      <c r="Y71" s="116">
        <f t="shared" si="22"/>
        <v>0</v>
      </c>
      <c r="Z71" s="116">
        <f t="shared" si="23"/>
        <v>0</v>
      </c>
      <c r="AA71" s="116">
        <f t="shared" si="24"/>
        <v>0</v>
      </c>
      <c r="AB71" s="116">
        <f t="shared" si="25"/>
        <v>0</v>
      </c>
      <c r="AC71" s="122">
        <f t="shared" si="26"/>
        <v>0</v>
      </c>
    </row>
    <row r="72" spans="1:29" ht="15" customHeight="1">
      <c r="A72" s="233">
        <v>42379</v>
      </c>
      <c r="B72" s="134" t="s">
        <v>41</v>
      </c>
      <c r="C72" s="167">
        <v>59025713.809999451</v>
      </c>
      <c r="D72" s="168">
        <v>59025700</v>
      </c>
      <c r="E72" s="180">
        <f t="shared" si="0"/>
        <v>13.809999451041222</v>
      </c>
      <c r="F72" s="163">
        <v>978931.26</v>
      </c>
      <c r="G72" s="163" t="s">
        <v>366</v>
      </c>
      <c r="H72" s="184">
        <f t="shared" ref="H72:H135" si="27">F72-G72</f>
        <v>0.26000000000931323</v>
      </c>
      <c r="I72" s="174">
        <v>0</v>
      </c>
      <c r="J72" s="169" t="s">
        <v>80</v>
      </c>
      <c r="K72" s="180">
        <f t="shared" si="11"/>
        <v>0</v>
      </c>
      <c r="L72" s="163">
        <v>0</v>
      </c>
      <c r="M72" s="163" t="s">
        <v>80</v>
      </c>
      <c r="N72" s="184">
        <f t="shared" si="2"/>
        <v>0</v>
      </c>
      <c r="O72" s="174">
        <v>0</v>
      </c>
      <c r="P72" s="169" t="s">
        <v>80</v>
      </c>
      <c r="Q72" s="180">
        <f t="shared" si="3"/>
        <v>0</v>
      </c>
      <c r="R72" s="163">
        <v>58046782.549999446</v>
      </c>
      <c r="S72" s="102">
        <v>58046800</v>
      </c>
      <c r="T72" s="96">
        <f>R72-S72</f>
        <v>-17.450000554323196</v>
      </c>
      <c r="U72" s="190">
        <f t="shared" si="10"/>
        <v>1</v>
      </c>
      <c r="W72" s="91" t="s">
        <v>41</v>
      </c>
      <c r="X72" s="111">
        <f t="shared" si="21"/>
        <v>0</v>
      </c>
      <c r="Y72" s="112">
        <f t="shared" si="22"/>
        <v>0</v>
      </c>
      <c r="Z72" s="112">
        <f t="shared" si="23"/>
        <v>0</v>
      </c>
      <c r="AA72" s="112">
        <f t="shared" si="24"/>
        <v>0</v>
      </c>
      <c r="AB72" s="112">
        <f t="shared" si="25"/>
        <v>0</v>
      </c>
      <c r="AC72" s="124">
        <f t="shared" si="26"/>
        <v>0</v>
      </c>
    </row>
    <row r="73" spans="1:29" ht="15" customHeight="1">
      <c r="A73" s="234"/>
      <c r="B73" s="135" t="s">
        <v>42</v>
      </c>
      <c r="C73" s="167">
        <v>10267965.729999082</v>
      </c>
      <c r="D73" s="168">
        <v>10267970</v>
      </c>
      <c r="E73" s="180">
        <f t="shared" ref="E73:E136" si="28">C73-D73</f>
        <v>-4.2700009178370237</v>
      </c>
      <c r="F73" s="163">
        <v>747001.25000000035</v>
      </c>
      <c r="G73" s="163" t="s">
        <v>367</v>
      </c>
      <c r="H73" s="184">
        <f t="shared" si="27"/>
        <v>0.25000000034924597</v>
      </c>
      <c r="I73" s="174">
        <v>0</v>
      </c>
      <c r="J73" s="169" t="s">
        <v>80</v>
      </c>
      <c r="K73" s="180">
        <f t="shared" ref="K73:K136" si="29">I73-J73</f>
        <v>0</v>
      </c>
      <c r="L73" s="163">
        <v>0</v>
      </c>
      <c r="M73" s="163" t="s">
        <v>80</v>
      </c>
      <c r="N73" s="184">
        <f t="shared" ref="N73:N136" si="30">L73-M73</f>
        <v>0</v>
      </c>
      <c r="O73" s="174">
        <v>0</v>
      </c>
      <c r="P73" s="169" t="s">
        <v>80</v>
      </c>
      <c r="Q73" s="180">
        <f t="shared" ref="Q73:Q136" si="31">O73-P73</f>
        <v>0</v>
      </c>
      <c r="R73" s="163">
        <v>9520964.4799990803</v>
      </c>
      <c r="S73" s="6">
        <v>9520970</v>
      </c>
      <c r="T73" s="98">
        <f t="shared" ref="T73:T79" si="32">R73-S73</f>
        <v>-5.5200009196996689</v>
      </c>
      <c r="U73" s="191">
        <f t="shared" si="10"/>
        <v>1</v>
      </c>
      <c r="W73" s="92" t="s">
        <v>42</v>
      </c>
      <c r="X73" s="115">
        <f t="shared" si="21"/>
        <v>0</v>
      </c>
      <c r="Y73" s="116">
        <f t="shared" si="22"/>
        <v>0</v>
      </c>
      <c r="Z73" s="116">
        <f t="shared" si="23"/>
        <v>0</v>
      </c>
      <c r="AA73" s="116">
        <f t="shared" si="24"/>
        <v>0</v>
      </c>
      <c r="AB73" s="116">
        <f t="shared" si="25"/>
        <v>0</v>
      </c>
      <c r="AC73" s="122">
        <f t="shared" si="26"/>
        <v>0</v>
      </c>
    </row>
    <row r="74" spans="1:29" ht="15" customHeight="1">
      <c r="A74" s="234"/>
      <c r="B74" s="105" t="s">
        <v>43</v>
      </c>
      <c r="C74" s="167">
        <v>26371382.22999952</v>
      </c>
      <c r="D74" s="168">
        <v>26371438</v>
      </c>
      <c r="E74" s="180">
        <f t="shared" si="28"/>
        <v>-55.770000480115414</v>
      </c>
      <c r="F74" s="163">
        <v>291498.53999999998</v>
      </c>
      <c r="G74" s="163" t="s">
        <v>368</v>
      </c>
      <c r="H74" s="184">
        <f t="shared" si="27"/>
        <v>-0.46000000002095476</v>
      </c>
      <c r="I74" s="174">
        <v>0</v>
      </c>
      <c r="J74" s="169" t="s">
        <v>80</v>
      </c>
      <c r="K74" s="180">
        <f t="shared" si="29"/>
        <v>0</v>
      </c>
      <c r="L74" s="163">
        <v>0</v>
      </c>
      <c r="M74" s="163" t="s">
        <v>80</v>
      </c>
      <c r="N74" s="184">
        <f t="shared" si="30"/>
        <v>0</v>
      </c>
      <c r="O74" s="174">
        <v>0</v>
      </c>
      <c r="P74" s="169" t="s">
        <v>80</v>
      </c>
      <c r="Q74" s="180">
        <f t="shared" si="31"/>
        <v>0</v>
      </c>
      <c r="R74" s="163">
        <v>30460893.639999524</v>
      </c>
      <c r="S74" s="6">
        <v>30460940</v>
      </c>
      <c r="T74" s="98">
        <f t="shared" si="32"/>
        <v>-46.360000476241112</v>
      </c>
      <c r="U74" s="191">
        <f t="shared" ref="U74:U137" si="33">IF(D74=0,0,1)</f>
        <v>1</v>
      </c>
      <c r="W74" s="93" t="s">
        <v>43</v>
      </c>
      <c r="X74" s="115">
        <f t="shared" si="21"/>
        <v>0</v>
      </c>
      <c r="Y74" s="116">
        <f t="shared" si="22"/>
        <v>0</v>
      </c>
      <c r="Z74" s="116">
        <f t="shared" si="23"/>
        <v>0</v>
      </c>
      <c r="AA74" s="116">
        <f t="shared" si="24"/>
        <v>0</v>
      </c>
      <c r="AB74" s="116">
        <f t="shared" si="25"/>
        <v>0</v>
      </c>
      <c r="AC74" s="122">
        <f t="shared" si="26"/>
        <v>0</v>
      </c>
    </row>
    <row r="75" spans="1:29" ht="15" customHeight="1">
      <c r="A75" s="234"/>
      <c r="B75" s="135" t="s">
        <v>44</v>
      </c>
      <c r="C75" s="167">
        <v>27615943.439999577</v>
      </c>
      <c r="D75" s="168">
        <v>30670620</v>
      </c>
      <c r="E75" s="180">
        <f t="shared" si="28"/>
        <v>-3054676.5600004233</v>
      </c>
      <c r="F75" s="163">
        <v>1021476.3200000006</v>
      </c>
      <c r="G75" s="163" t="s">
        <v>369</v>
      </c>
      <c r="H75" s="184">
        <f t="shared" si="27"/>
        <v>-3.6799999993527308</v>
      </c>
      <c r="I75" s="174">
        <v>0</v>
      </c>
      <c r="J75" s="169" t="s">
        <v>80</v>
      </c>
      <c r="K75" s="180">
        <f t="shared" si="29"/>
        <v>0</v>
      </c>
      <c r="L75" s="163">
        <v>0</v>
      </c>
      <c r="M75" s="163" t="s">
        <v>80</v>
      </c>
      <c r="N75" s="184">
        <f t="shared" si="30"/>
        <v>0</v>
      </c>
      <c r="O75" s="174">
        <v>0</v>
      </c>
      <c r="P75" s="169" t="s">
        <v>80</v>
      </c>
      <c r="Q75" s="180">
        <f t="shared" si="31"/>
        <v>0</v>
      </c>
      <c r="R75" s="163">
        <v>29649107.569999576</v>
      </c>
      <c r="S75" s="6">
        <v>29649140</v>
      </c>
      <c r="T75" s="98">
        <f t="shared" si="32"/>
        <v>-32.430000424385071</v>
      </c>
      <c r="U75" s="191">
        <f t="shared" si="33"/>
        <v>1</v>
      </c>
      <c r="W75" s="92" t="s">
        <v>44</v>
      </c>
      <c r="X75" s="115">
        <f t="shared" si="21"/>
        <v>1</v>
      </c>
      <c r="Y75" s="116">
        <f t="shared" si="22"/>
        <v>0</v>
      </c>
      <c r="Z75" s="116">
        <f t="shared" si="23"/>
        <v>0</v>
      </c>
      <c r="AA75" s="116">
        <f t="shared" si="24"/>
        <v>0</v>
      </c>
      <c r="AB75" s="116">
        <f t="shared" si="25"/>
        <v>0</v>
      </c>
      <c r="AC75" s="122">
        <f t="shared" si="26"/>
        <v>0</v>
      </c>
    </row>
    <row r="76" spans="1:29" ht="15" customHeight="1">
      <c r="A76" s="234"/>
      <c r="B76" s="135" t="s">
        <v>45</v>
      </c>
      <c r="C76" s="167">
        <v>53593738.209995754</v>
      </c>
      <c r="D76" s="168">
        <v>55661970</v>
      </c>
      <c r="E76" s="180">
        <f t="shared" si="28"/>
        <v>-2068231.7900042459</v>
      </c>
      <c r="F76" s="163">
        <v>1439721.9100000004</v>
      </c>
      <c r="G76" s="163" t="s">
        <v>370</v>
      </c>
      <c r="H76" s="184">
        <f t="shared" si="27"/>
        <v>1.9100000003818423</v>
      </c>
      <c r="I76" s="174">
        <v>0</v>
      </c>
      <c r="J76" s="169" t="s">
        <v>80</v>
      </c>
      <c r="K76" s="180">
        <f t="shared" si="29"/>
        <v>0</v>
      </c>
      <c r="L76" s="163">
        <v>0</v>
      </c>
      <c r="M76" s="163" t="s">
        <v>80</v>
      </c>
      <c r="N76" s="184">
        <f t="shared" si="30"/>
        <v>0</v>
      </c>
      <c r="O76" s="174">
        <v>0</v>
      </c>
      <c r="P76" s="169" t="s">
        <v>371</v>
      </c>
      <c r="Q76" s="180">
        <f t="shared" si="31"/>
        <v>-18949.2</v>
      </c>
      <c r="R76" s="163">
        <v>54222250.779995747</v>
      </c>
      <c r="S76" s="6">
        <v>54222250</v>
      </c>
      <c r="T76" s="98">
        <f t="shared" si="32"/>
        <v>0.77999574691057205</v>
      </c>
      <c r="U76" s="191">
        <f t="shared" si="33"/>
        <v>1</v>
      </c>
      <c r="W76" s="92" t="s">
        <v>45</v>
      </c>
      <c r="X76" s="115">
        <f t="shared" si="21"/>
        <v>1</v>
      </c>
      <c r="Y76" s="116">
        <f t="shared" si="22"/>
        <v>0</v>
      </c>
      <c r="Z76" s="116">
        <f t="shared" si="23"/>
        <v>0</v>
      </c>
      <c r="AA76" s="116">
        <f t="shared" si="24"/>
        <v>0</v>
      </c>
      <c r="AB76" s="116">
        <f t="shared" si="25"/>
        <v>0</v>
      </c>
      <c r="AC76" s="122">
        <f t="shared" si="26"/>
        <v>0</v>
      </c>
    </row>
    <row r="77" spans="1:29" ht="15" customHeight="1">
      <c r="A77" s="234"/>
      <c r="B77" s="135" t="s">
        <v>46</v>
      </c>
      <c r="C77" s="167">
        <v>17739413.939999785</v>
      </c>
      <c r="D77" s="168">
        <v>18268230</v>
      </c>
      <c r="E77" s="180">
        <f t="shared" si="28"/>
        <v>-528816.06000021473</v>
      </c>
      <c r="F77" s="163">
        <v>635856.54999999958</v>
      </c>
      <c r="G77" s="163" t="s">
        <v>372</v>
      </c>
      <c r="H77" s="184">
        <f t="shared" si="27"/>
        <v>-0.45000000041909516</v>
      </c>
      <c r="I77" s="174">
        <v>0</v>
      </c>
      <c r="J77" s="169" t="s">
        <v>80</v>
      </c>
      <c r="K77" s="180">
        <f t="shared" si="29"/>
        <v>0</v>
      </c>
      <c r="L77" s="163">
        <v>0</v>
      </c>
      <c r="M77" s="163" t="s">
        <v>80</v>
      </c>
      <c r="N77" s="184">
        <f t="shared" si="30"/>
        <v>0</v>
      </c>
      <c r="O77" s="174">
        <v>0</v>
      </c>
      <c r="P77" s="169" t="s">
        <v>373</v>
      </c>
      <c r="Q77" s="180">
        <f t="shared" si="31"/>
        <v>-317849</v>
      </c>
      <c r="R77" s="163">
        <v>22513056.639999781</v>
      </c>
      <c r="S77" s="6">
        <v>23148940</v>
      </c>
      <c r="T77" s="98">
        <f t="shared" si="32"/>
        <v>-635883.3600002192</v>
      </c>
      <c r="U77" s="191">
        <f t="shared" si="33"/>
        <v>1</v>
      </c>
      <c r="W77" s="92" t="s">
        <v>46</v>
      </c>
      <c r="X77" s="115">
        <f t="shared" si="21"/>
        <v>1</v>
      </c>
      <c r="Y77" s="116">
        <f t="shared" si="22"/>
        <v>0</v>
      </c>
      <c r="Z77" s="116">
        <f t="shared" si="23"/>
        <v>0</v>
      </c>
      <c r="AA77" s="116">
        <f t="shared" si="24"/>
        <v>0</v>
      </c>
      <c r="AB77" s="116">
        <f t="shared" si="25"/>
        <v>0</v>
      </c>
      <c r="AC77" s="122">
        <f t="shared" si="26"/>
        <v>1</v>
      </c>
    </row>
    <row r="78" spans="1:29" ht="15" customHeight="1">
      <c r="A78" s="234"/>
      <c r="B78" s="135" t="s">
        <v>47</v>
      </c>
      <c r="C78" s="167">
        <v>95707587.939998746</v>
      </c>
      <c r="D78" s="168">
        <v>0</v>
      </c>
      <c r="E78" s="180">
        <f t="shared" si="28"/>
        <v>95707587.939998746</v>
      </c>
      <c r="F78" s="163">
        <v>935521.72999999986</v>
      </c>
      <c r="G78" s="163"/>
      <c r="H78" s="184">
        <f t="shared" si="27"/>
        <v>935521.72999999986</v>
      </c>
      <c r="I78" s="174">
        <v>0</v>
      </c>
      <c r="J78" s="169"/>
      <c r="K78" s="180">
        <f t="shared" si="29"/>
        <v>0</v>
      </c>
      <c r="L78" s="163">
        <v>0</v>
      </c>
      <c r="M78" s="163"/>
      <c r="N78" s="184">
        <f t="shared" si="30"/>
        <v>0</v>
      </c>
      <c r="O78" s="174">
        <v>6882.38</v>
      </c>
      <c r="P78" s="169"/>
      <c r="Q78" s="180">
        <f t="shared" si="31"/>
        <v>6882.38</v>
      </c>
      <c r="R78" s="163">
        <v>94765183.829998747</v>
      </c>
      <c r="S78" s="6">
        <v>0</v>
      </c>
      <c r="T78" s="98">
        <f t="shared" si="32"/>
        <v>94765183.829998747</v>
      </c>
      <c r="U78" s="191">
        <f t="shared" si="33"/>
        <v>0</v>
      </c>
      <c r="W78" s="92" t="s">
        <v>47</v>
      </c>
      <c r="X78" s="115">
        <f t="shared" si="21"/>
        <v>0</v>
      </c>
      <c r="Y78" s="116">
        <f t="shared" si="22"/>
        <v>0</v>
      </c>
      <c r="Z78" s="116">
        <f t="shared" si="23"/>
        <v>0</v>
      </c>
      <c r="AA78" s="116">
        <f t="shared" si="24"/>
        <v>0</v>
      </c>
      <c r="AB78" s="116">
        <f t="shared" si="25"/>
        <v>0</v>
      </c>
      <c r="AC78" s="122">
        <f t="shared" si="26"/>
        <v>0</v>
      </c>
    </row>
    <row r="79" spans="1:29" ht="15" customHeight="1">
      <c r="A79" s="234"/>
      <c r="B79" s="135" t="s">
        <v>48</v>
      </c>
      <c r="C79" s="167">
        <v>44343769.669999465</v>
      </c>
      <c r="D79" s="168">
        <v>0</v>
      </c>
      <c r="E79" s="180">
        <f t="shared" si="28"/>
        <v>44343769.669999465</v>
      </c>
      <c r="F79" s="163">
        <v>914687.22999999986</v>
      </c>
      <c r="G79" s="163"/>
      <c r="H79" s="184">
        <f t="shared" si="27"/>
        <v>914687.22999999986</v>
      </c>
      <c r="I79" s="174">
        <v>0</v>
      </c>
      <c r="J79" s="169"/>
      <c r="K79" s="180">
        <f t="shared" si="29"/>
        <v>0</v>
      </c>
      <c r="L79" s="163">
        <v>0</v>
      </c>
      <c r="M79" s="163"/>
      <c r="N79" s="184">
        <f t="shared" si="30"/>
        <v>0</v>
      </c>
      <c r="O79" s="174">
        <v>0</v>
      </c>
      <c r="P79" s="169"/>
      <c r="Q79" s="180">
        <f t="shared" si="31"/>
        <v>0</v>
      </c>
      <c r="R79" s="163">
        <v>62349008.059999436</v>
      </c>
      <c r="S79" s="6">
        <v>0</v>
      </c>
      <c r="T79" s="98">
        <f t="shared" si="32"/>
        <v>62349008.059999436</v>
      </c>
      <c r="U79" s="191">
        <f t="shared" si="33"/>
        <v>0</v>
      </c>
      <c r="W79" s="92" t="s">
        <v>48</v>
      </c>
      <c r="X79" s="115">
        <f t="shared" si="21"/>
        <v>0</v>
      </c>
      <c r="Y79" s="116">
        <f t="shared" si="22"/>
        <v>0</v>
      </c>
      <c r="Z79" s="116">
        <f t="shared" si="23"/>
        <v>0</v>
      </c>
      <c r="AA79" s="116">
        <f t="shared" si="24"/>
        <v>0</v>
      </c>
      <c r="AB79" s="116">
        <f t="shared" si="25"/>
        <v>0</v>
      </c>
      <c r="AC79" s="122">
        <f t="shared" si="26"/>
        <v>0</v>
      </c>
    </row>
    <row r="80" spans="1:29" ht="15" customHeight="1">
      <c r="A80" s="235"/>
      <c r="B80" s="136" t="s">
        <v>49</v>
      </c>
      <c r="C80" s="167">
        <v>17788916.309999608</v>
      </c>
      <c r="D80" s="168">
        <v>17788920</v>
      </c>
      <c r="E80" s="180">
        <f t="shared" si="28"/>
        <v>-3.6900003924965858</v>
      </c>
      <c r="F80" s="163">
        <v>1143406.54</v>
      </c>
      <c r="G80" s="163" t="s">
        <v>374</v>
      </c>
      <c r="H80" s="184">
        <f t="shared" si="27"/>
        <v>13776.540000000037</v>
      </c>
      <c r="I80" s="174">
        <v>0</v>
      </c>
      <c r="J80" s="169" t="s">
        <v>80</v>
      </c>
      <c r="K80" s="180">
        <f t="shared" si="29"/>
        <v>0</v>
      </c>
      <c r="L80" s="163">
        <v>0</v>
      </c>
      <c r="M80" s="163" t="s">
        <v>80</v>
      </c>
      <c r="N80" s="184">
        <f t="shared" si="30"/>
        <v>0</v>
      </c>
      <c r="O80" s="174">
        <v>1491.08</v>
      </c>
      <c r="P80" s="169" t="s">
        <v>375</v>
      </c>
      <c r="Q80" s="180">
        <f t="shared" si="31"/>
        <v>0</v>
      </c>
      <c r="R80" s="163">
        <v>16644018.689999606</v>
      </c>
      <c r="S80" s="20">
        <v>16644020</v>
      </c>
      <c r="T80" s="98">
        <f>R80-S80</f>
        <v>-1.3100003935396671</v>
      </c>
      <c r="U80" s="192">
        <f t="shared" si="33"/>
        <v>1</v>
      </c>
      <c r="W80" s="94" t="s">
        <v>49</v>
      </c>
      <c r="X80" s="119">
        <f t="shared" si="21"/>
        <v>0</v>
      </c>
      <c r="Y80" s="120">
        <f t="shared" si="22"/>
        <v>1</v>
      </c>
      <c r="Z80" s="120">
        <f t="shared" si="23"/>
        <v>0</v>
      </c>
      <c r="AA80" s="120">
        <f t="shared" si="24"/>
        <v>0</v>
      </c>
      <c r="AB80" s="120">
        <f t="shared" si="25"/>
        <v>0</v>
      </c>
      <c r="AC80" s="125">
        <f t="shared" si="26"/>
        <v>0</v>
      </c>
    </row>
    <row r="81" spans="1:29" ht="15" customHeight="1">
      <c r="A81" s="233">
        <v>42380</v>
      </c>
      <c r="B81" s="134" t="s">
        <v>41</v>
      </c>
      <c r="C81" s="164">
        <v>58046782.549999446</v>
      </c>
      <c r="D81" s="165">
        <v>58046800</v>
      </c>
      <c r="E81" s="179">
        <f t="shared" si="28"/>
        <v>-17.450000554323196</v>
      </c>
      <c r="F81" s="166">
        <v>865989.2700000006</v>
      </c>
      <c r="G81" s="166" t="s">
        <v>376</v>
      </c>
      <c r="H81" s="182">
        <f t="shared" si="27"/>
        <v>0.27000000060070306</v>
      </c>
      <c r="I81" s="173">
        <v>0</v>
      </c>
      <c r="J81" s="166" t="s">
        <v>80</v>
      </c>
      <c r="K81" s="179">
        <f t="shared" si="29"/>
        <v>0</v>
      </c>
      <c r="L81" s="166">
        <v>0</v>
      </c>
      <c r="M81" s="166" t="s">
        <v>80</v>
      </c>
      <c r="N81" s="182">
        <f t="shared" si="30"/>
        <v>0</v>
      </c>
      <c r="O81" s="173">
        <v>0</v>
      </c>
      <c r="P81" s="166" t="s">
        <v>80</v>
      </c>
      <c r="Q81" s="179">
        <f t="shared" si="31"/>
        <v>0</v>
      </c>
      <c r="R81" s="166">
        <v>60876117.199999407</v>
      </c>
      <c r="S81" s="95">
        <v>60876100</v>
      </c>
      <c r="T81" s="96">
        <f t="shared" ref="T81:T87" si="34">R81-S81</f>
        <v>17.199999406933784</v>
      </c>
      <c r="U81" s="190">
        <f t="shared" si="33"/>
        <v>1</v>
      </c>
      <c r="W81" s="91" t="s">
        <v>41</v>
      </c>
      <c r="X81" s="115">
        <f t="shared" si="21"/>
        <v>0</v>
      </c>
      <c r="Y81" s="116">
        <f t="shared" si="22"/>
        <v>0</v>
      </c>
      <c r="Z81" s="116">
        <f t="shared" si="23"/>
        <v>0</v>
      </c>
      <c r="AA81" s="116">
        <f t="shared" si="24"/>
        <v>0</v>
      </c>
      <c r="AB81" s="116">
        <f t="shared" si="25"/>
        <v>0</v>
      </c>
      <c r="AC81" s="122">
        <f t="shared" si="26"/>
        <v>0</v>
      </c>
    </row>
    <row r="82" spans="1:29" ht="15" customHeight="1">
      <c r="A82" s="234"/>
      <c r="B82" s="135" t="s">
        <v>42</v>
      </c>
      <c r="C82" s="167">
        <v>9520964.4799990803</v>
      </c>
      <c r="D82" s="168">
        <v>9520970</v>
      </c>
      <c r="E82" s="180">
        <f t="shared" si="28"/>
        <v>-5.5200009196996689</v>
      </c>
      <c r="F82" s="169">
        <v>274489.63999999996</v>
      </c>
      <c r="G82" s="169" t="s">
        <v>377</v>
      </c>
      <c r="H82" s="183">
        <f t="shared" si="27"/>
        <v>0.63999999995576218</v>
      </c>
      <c r="I82" s="174">
        <v>0</v>
      </c>
      <c r="J82" s="169" t="s">
        <v>80</v>
      </c>
      <c r="K82" s="180">
        <f t="shared" si="29"/>
        <v>0</v>
      </c>
      <c r="L82" s="169">
        <v>0</v>
      </c>
      <c r="M82" s="169" t="s">
        <v>80</v>
      </c>
      <c r="N82" s="183">
        <f t="shared" si="30"/>
        <v>0</v>
      </c>
      <c r="O82" s="174">
        <v>0</v>
      </c>
      <c r="P82" s="169" t="s">
        <v>80</v>
      </c>
      <c r="Q82" s="180">
        <f t="shared" si="31"/>
        <v>0</v>
      </c>
      <c r="R82" s="169">
        <v>12418689.549999081</v>
      </c>
      <c r="S82" s="20">
        <v>12418690</v>
      </c>
      <c r="T82" s="98">
        <f t="shared" si="34"/>
        <v>-0.45000091940164566</v>
      </c>
      <c r="U82" s="191">
        <f t="shared" si="33"/>
        <v>1</v>
      </c>
      <c r="W82" s="92" t="s">
        <v>42</v>
      </c>
      <c r="X82" s="115">
        <f t="shared" si="21"/>
        <v>0</v>
      </c>
      <c r="Y82" s="116">
        <f t="shared" si="22"/>
        <v>0</v>
      </c>
      <c r="Z82" s="116">
        <f t="shared" si="23"/>
        <v>0</v>
      </c>
      <c r="AA82" s="116">
        <f t="shared" si="24"/>
        <v>0</v>
      </c>
      <c r="AB82" s="116">
        <f t="shared" si="25"/>
        <v>0</v>
      </c>
      <c r="AC82" s="122">
        <f t="shared" si="26"/>
        <v>0</v>
      </c>
    </row>
    <row r="83" spans="1:29" ht="15" customHeight="1">
      <c r="A83" s="234"/>
      <c r="B83" s="105" t="s">
        <v>43</v>
      </c>
      <c r="C83" s="167">
        <v>30460893.639999524</v>
      </c>
      <c r="D83" s="168">
        <v>30460940</v>
      </c>
      <c r="E83" s="180">
        <f t="shared" si="28"/>
        <v>-46.360000476241112</v>
      </c>
      <c r="F83" s="169">
        <v>315068.32999999996</v>
      </c>
      <c r="G83" s="169" t="s">
        <v>378</v>
      </c>
      <c r="H83" s="183">
        <f t="shared" si="27"/>
        <v>0.32999999995809048</v>
      </c>
      <c r="I83" s="174">
        <v>0</v>
      </c>
      <c r="J83" s="169" t="s">
        <v>80</v>
      </c>
      <c r="K83" s="180">
        <f t="shared" si="29"/>
        <v>0</v>
      </c>
      <c r="L83" s="169">
        <v>0</v>
      </c>
      <c r="M83" s="169" t="s">
        <v>80</v>
      </c>
      <c r="N83" s="183">
        <f t="shared" si="30"/>
        <v>0</v>
      </c>
      <c r="O83" s="174">
        <v>0</v>
      </c>
      <c r="P83" s="169" t="s">
        <v>80</v>
      </c>
      <c r="Q83" s="180">
        <f t="shared" si="31"/>
        <v>0</v>
      </c>
      <c r="R83" s="169">
        <v>37927086.849999525</v>
      </c>
      <c r="S83" s="20">
        <v>37927000</v>
      </c>
      <c r="T83" s="98">
        <f t="shared" si="34"/>
        <v>86.849999524652958</v>
      </c>
      <c r="U83" s="191">
        <f t="shared" si="33"/>
        <v>1</v>
      </c>
      <c r="W83" s="93" t="s">
        <v>43</v>
      </c>
      <c r="X83" s="115">
        <f t="shared" si="21"/>
        <v>0</v>
      </c>
      <c r="Y83" s="116">
        <f t="shared" si="22"/>
        <v>0</v>
      </c>
      <c r="Z83" s="116">
        <f t="shared" si="23"/>
        <v>0</v>
      </c>
      <c r="AA83" s="116">
        <f t="shared" si="24"/>
        <v>0</v>
      </c>
      <c r="AB83" s="116">
        <f t="shared" si="25"/>
        <v>0</v>
      </c>
      <c r="AC83" s="122">
        <f t="shared" si="26"/>
        <v>0</v>
      </c>
    </row>
    <row r="84" spans="1:29" ht="15" customHeight="1">
      <c r="A84" s="234"/>
      <c r="B84" s="135" t="s">
        <v>44</v>
      </c>
      <c r="C84" s="167">
        <v>29649107.569999576</v>
      </c>
      <c r="D84" s="168">
        <v>30670620</v>
      </c>
      <c r="E84" s="180">
        <f t="shared" si="28"/>
        <v>-1021512.4300004244</v>
      </c>
      <c r="F84" s="169">
        <v>736973.13</v>
      </c>
      <c r="G84" s="169" t="s">
        <v>379</v>
      </c>
      <c r="H84" s="183">
        <f t="shared" si="27"/>
        <v>0.13000000000465661</v>
      </c>
      <c r="I84" s="174">
        <v>0</v>
      </c>
      <c r="J84" s="169" t="s">
        <v>80</v>
      </c>
      <c r="K84" s="180">
        <f t="shared" si="29"/>
        <v>0</v>
      </c>
      <c r="L84" s="169">
        <v>0</v>
      </c>
      <c r="M84" s="169" t="s">
        <v>80</v>
      </c>
      <c r="N84" s="183">
        <f t="shared" si="30"/>
        <v>0</v>
      </c>
      <c r="O84" s="174">
        <v>0</v>
      </c>
      <c r="P84" s="169" t="s">
        <v>80</v>
      </c>
      <c r="Q84" s="180">
        <f t="shared" si="31"/>
        <v>0</v>
      </c>
      <c r="R84" s="169">
        <v>28912134.439999573</v>
      </c>
      <c r="S84" s="20">
        <v>28912110</v>
      </c>
      <c r="T84" s="98">
        <f t="shared" si="34"/>
        <v>24.43999957293272</v>
      </c>
      <c r="U84" s="191">
        <f t="shared" si="33"/>
        <v>1</v>
      </c>
      <c r="W84" s="92" t="s">
        <v>44</v>
      </c>
      <c r="X84" s="115">
        <f t="shared" si="21"/>
        <v>1</v>
      </c>
      <c r="Y84" s="116">
        <f t="shared" si="22"/>
        <v>0</v>
      </c>
      <c r="Z84" s="116">
        <f t="shared" si="23"/>
        <v>0</v>
      </c>
      <c r="AA84" s="116">
        <f t="shared" si="24"/>
        <v>0</v>
      </c>
      <c r="AB84" s="116">
        <f t="shared" si="25"/>
        <v>0</v>
      </c>
      <c r="AC84" s="122">
        <f t="shared" si="26"/>
        <v>0</v>
      </c>
    </row>
    <row r="85" spans="1:29" ht="15" customHeight="1">
      <c r="A85" s="234"/>
      <c r="B85" s="135" t="s">
        <v>45</v>
      </c>
      <c r="C85" s="167">
        <v>54222250.779995747</v>
      </c>
      <c r="D85" s="168">
        <v>54222250</v>
      </c>
      <c r="E85" s="180">
        <f t="shared" si="28"/>
        <v>0.77999574691057205</v>
      </c>
      <c r="F85" s="169">
        <v>1415518.2800000003</v>
      </c>
      <c r="G85" s="169" t="s">
        <v>380</v>
      </c>
      <c r="H85" s="183">
        <f t="shared" si="27"/>
        <v>-1.7199999997392297</v>
      </c>
      <c r="I85" s="174">
        <v>0</v>
      </c>
      <c r="J85" s="169" t="s">
        <v>80</v>
      </c>
      <c r="K85" s="180">
        <f t="shared" si="29"/>
        <v>0</v>
      </c>
      <c r="L85" s="169">
        <v>0</v>
      </c>
      <c r="M85" s="169" t="s">
        <v>80</v>
      </c>
      <c r="N85" s="183">
        <f t="shared" si="30"/>
        <v>0</v>
      </c>
      <c r="O85" s="174">
        <v>0</v>
      </c>
      <c r="P85" s="169" t="s">
        <v>381</v>
      </c>
      <c r="Q85" s="180">
        <f t="shared" si="31"/>
        <v>-81165.100000000006</v>
      </c>
      <c r="R85" s="169">
        <v>52806732.499995761</v>
      </c>
      <c r="S85" s="20">
        <v>52806700</v>
      </c>
      <c r="T85" s="98">
        <f t="shared" si="34"/>
        <v>32.49999576061964</v>
      </c>
      <c r="U85" s="191">
        <f t="shared" si="33"/>
        <v>1</v>
      </c>
      <c r="W85" s="92" t="s">
        <v>45</v>
      </c>
      <c r="X85" s="115">
        <f t="shared" si="21"/>
        <v>0</v>
      </c>
      <c r="Y85" s="116">
        <f t="shared" si="22"/>
        <v>0</v>
      </c>
      <c r="Z85" s="116">
        <f t="shared" si="23"/>
        <v>0</v>
      </c>
      <c r="AA85" s="116">
        <f t="shared" si="24"/>
        <v>0</v>
      </c>
      <c r="AB85" s="116">
        <f t="shared" si="25"/>
        <v>0</v>
      </c>
      <c r="AC85" s="122">
        <f t="shared" si="26"/>
        <v>0</v>
      </c>
    </row>
    <row r="86" spans="1:29" ht="15" customHeight="1">
      <c r="A86" s="234"/>
      <c r="B86" s="135" t="s">
        <v>46</v>
      </c>
      <c r="C86" s="167">
        <v>22513056.639999781</v>
      </c>
      <c r="D86" s="168">
        <v>23148940</v>
      </c>
      <c r="E86" s="180">
        <f t="shared" si="28"/>
        <v>-635883.3600002192</v>
      </c>
      <c r="F86" s="169">
        <v>260161.74000000011</v>
      </c>
      <c r="G86" s="169" t="s">
        <v>382</v>
      </c>
      <c r="H86" s="183">
        <f t="shared" si="27"/>
        <v>-0.2599999998928979</v>
      </c>
      <c r="I86" s="174">
        <v>0</v>
      </c>
      <c r="J86" s="169" t="s">
        <v>80</v>
      </c>
      <c r="K86" s="180">
        <f t="shared" si="29"/>
        <v>0</v>
      </c>
      <c r="L86" s="169">
        <v>0</v>
      </c>
      <c r="M86" s="169" t="s">
        <v>80</v>
      </c>
      <c r="N86" s="183">
        <f t="shared" si="30"/>
        <v>0</v>
      </c>
      <c r="O86" s="174">
        <v>0</v>
      </c>
      <c r="P86" s="169" t="s">
        <v>80</v>
      </c>
      <c r="Q86" s="180">
        <f t="shared" si="31"/>
        <v>0</v>
      </c>
      <c r="R86" s="169">
        <v>22252894.899999782</v>
      </c>
      <c r="S86" s="20">
        <v>22513100</v>
      </c>
      <c r="T86" s="98">
        <f t="shared" si="34"/>
        <v>-260205.10000021756</v>
      </c>
      <c r="U86" s="191">
        <f t="shared" si="33"/>
        <v>1</v>
      </c>
      <c r="W86" s="92" t="s">
        <v>46</v>
      </c>
      <c r="X86" s="115">
        <f t="shared" si="21"/>
        <v>1</v>
      </c>
      <c r="Y86" s="116">
        <f t="shared" si="22"/>
        <v>0</v>
      </c>
      <c r="Z86" s="116">
        <f t="shared" si="23"/>
        <v>0</v>
      </c>
      <c r="AA86" s="116">
        <f t="shared" si="24"/>
        <v>0</v>
      </c>
      <c r="AB86" s="116">
        <f t="shared" si="25"/>
        <v>0</v>
      </c>
      <c r="AC86" s="122">
        <f t="shared" si="26"/>
        <v>1</v>
      </c>
    </row>
    <row r="87" spans="1:29" ht="15" customHeight="1">
      <c r="A87" s="234"/>
      <c r="B87" s="135" t="s">
        <v>47</v>
      </c>
      <c r="C87" s="167">
        <v>94765183.829998747</v>
      </c>
      <c r="D87" s="168">
        <v>0</v>
      </c>
      <c r="E87" s="180">
        <f t="shared" si="28"/>
        <v>94765183.829998747</v>
      </c>
      <c r="F87" s="169">
        <v>1232859.74</v>
      </c>
      <c r="G87" s="169"/>
      <c r="H87" s="183">
        <f t="shared" si="27"/>
        <v>1232859.74</v>
      </c>
      <c r="I87" s="174">
        <v>0</v>
      </c>
      <c r="J87" s="169"/>
      <c r="K87" s="180">
        <f t="shared" si="29"/>
        <v>0</v>
      </c>
      <c r="L87" s="169">
        <v>0</v>
      </c>
      <c r="M87" s="169"/>
      <c r="N87" s="183">
        <f t="shared" si="30"/>
        <v>0</v>
      </c>
      <c r="O87" s="174">
        <v>7803.8</v>
      </c>
      <c r="P87" s="169"/>
      <c r="Q87" s="180">
        <f t="shared" si="31"/>
        <v>7803.8</v>
      </c>
      <c r="R87" s="169">
        <v>93524520.289998785</v>
      </c>
      <c r="S87" s="20">
        <v>0</v>
      </c>
      <c r="T87" s="98">
        <f t="shared" si="34"/>
        <v>93524520.289998785</v>
      </c>
      <c r="U87" s="191">
        <f t="shared" si="33"/>
        <v>0</v>
      </c>
      <c r="W87" s="92" t="s">
        <v>47</v>
      </c>
      <c r="X87" s="115">
        <f t="shared" si="21"/>
        <v>0</v>
      </c>
      <c r="Y87" s="116">
        <f t="shared" si="22"/>
        <v>0</v>
      </c>
      <c r="Z87" s="116">
        <f t="shared" si="23"/>
        <v>0</v>
      </c>
      <c r="AA87" s="116">
        <f t="shared" si="24"/>
        <v>0</v>
      </c>
      <c r="AB87" s="116">
        <f t="shared" si="25"/>
        <v>0</v>
      </c>
      <c r="AC87" s="122">
        <f t="shared" si="26"/>
        <v>0</v>
      </c>
    </row>
    <row r="88" spans="1:29" ht="15" customHeight="1">
      <c r="A88" s="234"/>
      <c r="B88" s="135" t="s">
        <v>48</v>
      </c>
      <c r="C88" s="167">
        <v>62349008.059999436</v>
      </c>
      <c r="D88" s="168">
        <v>0</v>
      </c>
      <c r="E88" s="180">
        <f t="shared" si="28"/>
        <v>62349008.059999436</v>
      </c>
      <c r="F88" s="169">
        <v>1024645.1500000004</v>
      </c>
      <c r="G88" s="169"/>
      <c r="H88" s="183">
        <f t="shared" si="27"/>
        <v>1024645.1500000004</v>
      </c>
      <c r="I88" s="174">
        <v>0</v>
      </c>
      <c r="J88" s="169"/>
      <c r="K88" s="180">
        <f t="shared" si="29"/>
        <v>0</v>
      </c>
      <c r="L88" s="169">
        <v>0</v>
      </c>
      <c r="M88" s="169"/>
      <c r="N88" s="183">
        <f t="shared" si="30"/>
        <v>0</v>
      </c>
      <c r="O88" s="174">
        <v>0</v>
      </c>
      <c r="P88" s="169"/>
      <c r="Q88" s="180">
        <f t="shared" si="31"/>
        <v>0</v>
      </c>
      <c r="R88" s="169">
        <v>61324362.909999438</v>
      </c>
      <c r="S88" s="20">
        <v>0</v>
      </c>
      <c r="T88" s="98">
        <f>R88-S88</f>
        <v>61324362.909999438</v>
      </c>
      <c r="U88" s="191">
        <f t="shared" si="33"/>
        <v>0</v>
      </c>
      <c r="W88" s="92" t="s">
        <v>48</v>
      </c>
      <c r="X88" s="115">
        <f t="shared" si="21"/>
        <v>0</v>
      </c>
      <c r="Y88" s="116">
        <f t="shared" si="22"/>
        <v>0</v>
      </c>
      <c r="Z88" s="116">
        <f t="shared" si="23"/>
        <v>0</v>
      </c>
      <c r="AA88" s="116">
        <f t="shared" si="24"/>
        <v>0</v>
      </c>
      <c r="AB88" s="116">
        <f t="shared" si="25"/>
        <v>0</v>
      </c>
      <c r="AC88" s="122">
        <f t="shared" si="26"/>
        <v>0</v>
      </c>
    </row>
    <row r="89" spans="1:29" ht="15" customHeight="1">
      <c r="A89" s="235"/>
      <c r="B89" s="136" t="s">
        <v>49</v>
      </c>
      <c r="C89" s="170">
        <v>16644018.689999606</v>
      </c>
      <c r="D89" s="171">
        <v>16644020</v>
      </c>
      <c r="E89" s="181">
        <f t="shared" si="28"/>
        <v>-1.3100003935396671</v>
      </c>
      <c r="F89" s="172">
        <v>514477.46</v>
      </c>
      <c r="G89" s="172" t="s">
        <v>383</v>
      </c>
      <c r="H89" s="185">
        <f t="shared" si="27"/>
        <v>0.46000000002095476</v>
      </c>
      <c r="I89" s="175">
        <v>0</v>
      </c>
      <c r="J89" s="172" t="s">
        <v>80</v>
      </c>
      <c r="K89" s="181">
        <f t="shared" si="29"/>
        <v>0</v>
      </c>
      <c r="L89" s="172">
        <v>0</v>
      </c>
      <c r="M89" s="172" t="s">
        <v>80</v>
      </c>
      <c r="N89" s="185">
        <f t="shared" si="30"/>
        <v>0</v>
      </c>
      <c r="O89" s="175">
        <v>0</v>
      </c>
      <c r="P89" s="172" t="s">
        <v>80</v>
      </c>
      <c r="Q89" s="181">
        <f t="shared" si="31"/>
        <v>0</v>
      </c>
      <c r="R89" s="172">
        <v>16559537.659999609</v>
      </c>
      <c r="S89" s="100">
        <v>16559540</v>
      </c>
      <c r="T89" s="101">
        <f t="shared" ref="T89:T95" si="35">R89-S89</f>
        <v>-2.3400003910064697</v>
      </c>
      <c r="U89" s="192">
        <f t="shared" si="33"/>
        <v>1</v>
      </c>
      <c r="W89" s="94" t="s">
        <v>49</v>
      </c>
      <c r="X89" s="115">
        <f t="shared" si="21"/>
        <v>0</v>
      </c>
      <c r="Y89" s="116">
        <f t="shared" si="22"/>
        <v>0</v>
      </c>
      <c r="Z89" s="116">
        <f t="shared" si="23"/>
        <v>0</v>
      </c>
      <c r="AA89" s="116">
        <f t="shared" si="24"/>
        <v>0</v>
      </c>
      <c r="AB89" s="116">
        <f t="shared" si="25"/>
        <v>0</v>
      </c>
      <c r="AC89" s="122">
        <f t="shared" si="26"/>
        <v>0</v>
      </c>
    </row>
    <row r="90" spans="1:29" ht="15" customHeight="1">
      <c r="A90" s="233">
        <v>42381</v>
      </c>
      <c r="B90" s="134" t="s">
        <v>41</v>
      </c>
      <c r="C90" s="167">
        <v>60876117.199999407</v>
      </c>
      <c r="D90" s="168">
        <v>60876100</v>
      </c>
      <c r="E90" s="180">
        <f t="shared" si="28"/>
        <v>17.199999406933784</v>
      </c>
      <c r="F90" s="163">
        <v>897201.92000000016</v>
      </c>
      <c r="G90" s="163" t="s">
        <v>384</v>
      </c>
      <c r="H90" s="184">
        <f t="shared" si="27"/>
        <v>-7.9999999841675162E-2</v>
      </c>
      <c r="I90" s="174">
        <v>0</v>
      </c>
      <c r="J90" s="169" t="s">
        <v>80</v>
      </c>
      <c r="K90" s="180">
        <f t="shared" si="29"/>
        <v>0</v>
      </c>
      <c r="L90" s="163">
        <v>0</v>
      </c>
      <c r="M90" s="163" t="s">
        <v>80</v>
      </c>
      <c r="N90" s="184">
        <f t="shared" si="30"/>
        <v>0</v>
      </c>
      <c r="O90" s="174">
        <v>0</v>
      </c>
      <c r="P90" s="169" t="s">
        <v>80</v>
      </c>
      <c r="Q90" s="180">
        <f t="shared" si="31"/>
        <v>0</v>
      </c>
      <c r="R90" s="163">
        <v>59978915.279999413</v>
      </c>
      <c r="S90" s="95">
        <v>59979000</v>
      </c>
      <c r="T90" s="96">
        <f t="shared" si="35"/>
        <v>-84.720000587403774</v>
      </c>
      <c r="U90" s="190">
        <f t="shared" si="33"/>
        <v>1</v>
      </c>
      <c r="W90" s="91" t="s">
        <v>41</v>
      </c>
      <c r="X90" s="111">
        <f t="shared" si="21"/>
        <v>0</v>
      </c>
      <c r="Y90" s="112">
        <f t="shared" si="22"/>
        <v>0</v>
      </c>
      <c r="Z90" s="112">
        <f t="shared" si="23"/>
        <v>0</v>
      </c>
      <c r="AA90" s="112">
        <f t="shared" si="24"/>
        <v>0</v>
      </c>
      <c r="AB90" s="112">
        <f t="shared" si="25"/>
        <v>0</v>
      </c>
      <c r="AC90" s="124">
        <f t="shared" si="26"/>
        <v>0</v>
      </c>
    </row>
    <row r="91" spans="1:29" ht="15" customHeight="1">
      <c r="A91" s="234"/>
      <c r="B91" s="135" t="s">
        <v>42</v>
      </c>
      <c r="C91" s="167">
        <v>12418689.549999081</v>
      </c>
      <c r="D91" s="168">
        <v>12418690</v>
      </c>
      <c r="E91" s="180">
        <f t="shared" si="28"/>
        <v>-0.45000091940164566</v>
      </c>
      <c r="F91" s="163">
        <v>313636.92</v>
      </c>
      <c r="G91" s="163" t="s">
        <v>385</v>
      </c>
      <c r="H91" s="184">
        <f t="shared" si="27"/>
        <v>0.91999999998370185</v>
      </c>
      <c r="I91" s="174">
        <v>0</v>
      </c>
      <c r="J91" s="169" t="s">
        <v>80</v>
      </c>
      <c r="K91" s="180">
        <f t="shared" si="29"/>
        <v>0</v>
      </c>
      <c r="L91" s="163">
        <v>0</v>
      </c>
      <c r="M91" s="163" t="s">
        <v>80</v>
      </c>
      <c r="N91" s="184">
        <f t="shared" si="30"/>
        <v>0</v>
      </c>
      <c r="O91" s="174">
        <v>0</v>
      </c>
      <c r="P91" s="169" t="s">
        <v>80</v>
      </c>
      <c r="Q91" s="180">
        <f t="shared" si="31"/>
        <v>0</v>
      </c>
      <c r="R91" s="163">
        <v>12105052.629999081</v>
      </c>
      <c r="S91" s="20">
        <v>12105050</v>
      </c>
      <c r="T91" s="98">
        <f t="shared" si="35"/>
        <v>2.6299990806728601</v>
      </c>
      <c r="U91" s="191">
        <f t="shared" si="33"/>
        <v>1</v>
      </c>
      <c r="W91" s="92" t="s">
        <v>42</v>
      </c>
      <c r="X91" s="115">
        <f t="shared" si="21"/>
        <v>0</v>
      </c>
      <c r="Y91" s="116">
        <f t="shared" si="22"/>
        <v>0</v>
      </c>
      <c r="Z91" s="116">
        <f t="shared" si="23"/>
        <v>0</v>
      </c>
      <c r="AA91" s="116">
        <f t="shared" si="24"/>
        <v>0</v>
      </c>
      <c r="AB91" s="116">
        <f t="shared" si="25"/>
        <v>0</v>
      </c>
      <c r="AC91" s="122">
        <f t="shared" si="26"/>
        <v>0</v>
      </c>
    </row>
    <row r="92" spans="1:29" ht="15" customHeight="1">
      <c r="A92" s="234"/>
      <c r="B92" s="105" t="s">
        <v>43</v>
      </c>
      <c r="C92" s="167">
        <v>37927086.849999525</v>
      </c>
      <c r="D92" s="168">
        <v>37927000</v>
      </c>
      <c r="E92" s="180">
        <f t="shared" si="28"/>
        <v>86.849999524652958</v>
      </c>
      <c r="F92" s="163">
        <v>253603.84</v>
      </c>
      <c r="G92" s="163" t="s">
        <v>386</v>
      </c>
      <c r="H92" s="184">
        <f t="shared" si="27"/>
        <v>-0.16000000000349246</v>
      </c>
      <c r="I92" s="174">
        <v>0</v>
      </c>
      <c r="J92" s="169" t="s">
        <v>80</v>
      </c>
      <c r="K92" s="180">
        <f t="shared" si="29"/>
        <v>0</v>
      </c>
      <c r="L92" s="163">
        <v>0</v>
      </c>
      <c r="M92" s="163" t="s">
        <v>80</v>
      </c>
      <c r="N92" s="184">
        <f t="shared" si="30"/>
        <v>0</v>
      </c>
      <c r="O92" s="174">
        <v>0</v>
      </c>
      <c r="P92" s="169" t="s">
        <v>80</v>
      </c>
      <c r="Q92" s="180">
        <f t="shared" si="31"/>
        <v>0</v>
      </c>
      <c r="R92" s="163">
        <v>48183858.109999508</v>
      </c>
      <c r="S92" s="20">
        <v>48183900</v>
      </c>
      <c r="T92" s="98">
        <f t="shared" si="35"/>
        <v>-41.890000492334366</v>
      </c>
      <c r="U92" s="191">
        <f t="shared" si="33"/>
        <v>1</v>
      </c>
      <c r="W92" s="93" t="s">
        <v>43</v>
      </c>
      <c r="X92" s="115">
        <f t="shared" si="21"/>
        <v>0</v>
      </c>
      <c r="Y92" s="116">
        <f t="shared" si="22"/>
        <v>0</v>
      </c>
      <c r="Z92" s="116">
        <f t="shared" si="23"/>
        <v>0</v>
      </c>
      <c r="AA92" s="116">
        <f t="shared" si="24"/>
        <v>0</v>
      </c>
      <c r="AB92" s="116">
        <f t="shared" si="25"/>
        <v>0</v>
      </c>
      <c r="AC92" s="122">
        <f t="shared" si="26"/>
        <v>0</v>
      </c>
    </row>
    <row r="93" spans="1:29" ht="15" customHeight="1">
      <c r="A93" s="234"/>
      <c r="B93" s="135" t="s">
        <v>44</v>
      </c>
      <c r="C93" s="167">
        <v>28912134.439999573</v>
      </c>
      <c r="D93" s="168">
        <v>30670620</v>
      </c>
      <c r="E93" s="180">
        <f t="shared" si="28"/>
        <v>-1758485.5600004271</v>
      </c>
      <c r="F93" s="163">
        <v>616600.53</v>
      </c>
      <c r="G93" s="163" t="s">
        <v>387</v>
      </c>
      <c r="H93" s="184">
        <f t="shared" si="27"/>
        <v>0.53000000002793968</v>
      </c>
      <c r="I93" s="174">
        <v>0</v>
      </c>
      <c r="J93" s="169" t="s">
        <v>80</v>
      </c>
      <c r="K93" s="180">
        <f t="shared" si="29"/>
        <v>0</v>
      </c>
      <c r="L93" s="163">
        <v>0</v>
      </c>
      <c r="M93" s="163" t="s">
        <v>80</v>
      </c>
      <c r="N93" s="184">
        <f t="shared" si="30"/>
        <v>0</v>
      </c>
      <c r="O93" s="174">
        <v>0</v>
      </c>
      <c r="P93" s="169" t="s">
        <v>80</v>
      </c>
      <c r="Q93" s="180">
        <f t="shared" si="31"/>
        <v>0</v>
      </c>
      <c r="R93" s="163">
        <v>28295533.909999572</v>
      </c>
      <c r="S93" s="20">
        <v>28295510</v>
      </c>
      <c r="T93" s="98">
        <f t="shared" si="35"/>
        <v>23.909999571740627</v>
      </c>
      <c r="U93" s="191">
        <f t="shared" si="33"/>
        <v>1</v>
      </c>
      <c r="W93" s="92" t="s">
        <v>44</v>
      </c>
      <c r="X93" s="115">
        <f t="shared" si="21"/>
        <v>1</v>
      </c>
      <c r="Y93" s="116">
        <f t="shared" si="22"/>
        <v>0</v>
      </c>
      <c r="Z93" s="116">
        <f t="shared" si="23"/>
        <v>0</v>
      </c>
      <c r="AA93" s="116">
        <f t="shared" si="24"/>
        <v>0</v>
      </c>
      <c r="AB93" s="116">
        <f t="shared" si="25"/>
        <v>0</v>
      </c>
      <c r="AC93" s="122">
        <f t="shared" si="26"/>
        <v>0</v>
      </c>
    </row>
    <row r="94" spans="1:29" ht="15" customHeight="1">
      <c r="A94" s="234"/>
      <c r="B94" s="135" t="s">
        <v>45</v>
      </c>
      <c r="C94" s="167">
        <v>52806732.499995761</v>
      </c>
      <c r="D94" s="168">
        <v>52806700</v>
      </c>
      <c r="E94" s="180">
        <f t="shared" si="28"/>
        <v>32.49999576061964</v>
      </c>
      <c r="F94" s="163">
        <v>932935.13000000047</v>
      </c>
      <c r="G94" s="163" t="s">
        <v>388</v>
      </c>
      <c r="H94" s="184">
        <f t="shared" si="27"/>
        <v>0.1300000004703179</v>
      </c>
      <c r="I94" s="174">
        <v>0</v>
      </c>
      <c r="J94" s="169" t="s">
        <v>80</v>
      </c>
      <c r="K94" s="180">
        <f t="shared" si="29"/>
        <v>0</v>
      </c>
      <c r="L94" s="163">
        <v>0</v>
      </c>
      <c r="M94" s="163" t="s">
        <v>80</v>
      </c>
      <c r="N94" s="184">
        <f t="shared" si="30"/>
        <v>0</v>
      </c>
      <c r="O94" s="174">
        <v>0</v>
      </c>
      <c r="P94" s="169" t="s">
        <v>389</v>
      </c>
      <c r="Q94" s="180">
        <f t="shared" si="31"/>
        <v>-191525</v>
      </c>
      <c r="R94" s="163">
        <v>51873797.369995765</v>
      </c>
      <c r="S94" s="20">
        <v>51873750</v>
      </c>
      <c r="T94" s="98">
        <f t="shared" si="35"/>
        <v>47.369995765388012</v>
      </c>
      <c r="U94" s="191">
        <f t="shared" si="33"/>
        <v>1</v>
      </c>
      <c r="W94" s="92" t="s">
        <v>45</v>
      </c>
      <c r="X94" s="115">
        <f t="shared" si="21"/>
        <v>0</v>
      </c>
      <c r="Y94" s="116">
        <f t="shared" si="22"/>
        <v>0</v>
      </c>
      <c r="Z94" s="116">
        <f t="shared" si="23"/>
        <v>0</v>
      </c>
      <c r="AA94" s="116">
        <f t="shared" si="24"/>
        <v>0</v>
      </c>
      <c r="AB94" s="116">
        <f t="shared" si="25"/>
        <v>0</v>
      </c>
      <c r="AC94" s="122">
        <f t="shared" si="26"/>
        <v>0</v>
      </c>
    </row>
    <row r="95" spans="1:29" ht="15" customHeight="1">
      <c r="A95" s="234"/>
      <c r="B95" s="135" t="s">
        <v>46</v>
      </c>
      <c r="C95" s="167">
        <v>22252894.899999782</v>
      </c>
      <c r="D95" s="168">
        <v>22513100</v>
      </c>
      <c r="E95" s="180">
        <f t="shared" si="28"/>
        <v>-260205.10000021756</v>
      </c>
      <c r="F95" s="163">
        <v>404496.49</v>
      </c>
      <c r="G95" s="163" t="s">
        <v>390</v>
      </c>
      <c r="H95" s="184">
        <f t="shared" si="27"/>
        <v>-0.51000000000931323</v>
      </c>
      <c r="I95" s="174">
        <v>0</v>
      </c>
      <c r="J95" s="169" t="s">
        <v>80</v>
      </c>
      <c r="K95" s="180">
        <f t="shared" si="29"/>
        <v>0</v>
      </c>
      <c r="L95" s="163">
        <v>0</v>
      </c>
      <c r="M95" s="163" t="s">
        <v>80</v>
      </c>
      <c r="N95" s="184">
        <f t="shared" si="30"/>
        <v>0</v>
      </c>
      <c r="O95" s="174">
        <v>0</v>
      </c>
      <c r="P95" s="169" t="s">
        <v>80</v>
      </c>
      <c r="Q95" s="180">
        <f t="shared" si="31"/>
        <v>0</v>
      </c>
      <c r="R95" s="163">
        <v>21848398.40999978</v>
      </c>
      <c r="S95" s="20">
        <v>22252890</v>
      </c>
      <c r="T95" s="98">
        <f t="shared" si="35"/>
        <v>-404491.59000021964</v>
      </c>
      <c r="U95" s="191">
        <f t="shared" si="33"/>
        <v>1</v>
      </c>
      <c r="W95" s="92" t="s">
        <v>46</v>
      </c>
      <c r="X95" s="115">
        <f t="shared" si="21"/>
        <v>1</v>
      </c>
      <c r="Y95" s="116">
        <f t="shared" si="22"/>
        <v>0</v>
      </c>
      <c r="Z95" s="116">
        <f t="shared" si="23"/>
        <v>0</v>
      </c>
      <c r="AA95" s="116">
        <f t="shared" si="24"/>
        <v>0</v>
      </c>
      <c r="AB95" s="116">
        <f t="shared" si="25"/>
        <v>0</v>
      </c>
      <c r="AC95" s="122">
        <f t="shared" si="26"/>
        <v>1</v>
      </c>
    </row>
    <row r="96" spans="1:29" ht="15" customHeight="1">
      <c r="A96" s="234"/>
      <c r="B96" s="135" t="s">
        <v>47</v>
      </c>
      <c r="C96" s="167">
        <v>93524520.289998785</v>
      </c>
      <c r="D96" s="168">
        <v>0</v>
      </c>
      <c r="E96" s="180">
        <f t="shared" si="28"/>
        <v>93524520.289998785</v>
      </c>
      <c r="F96" s="163">
        <v>1068090.95</v>
      </c>
      <c r="G96" s="163"/>
      <c r="H96" s="184">
        <f t="shared" si="27"/>
        <v>1068090.95</v>
      </c>
      <c r="I96" s="174">
        <v>0</v>
      </c>
      <c r="J96" s="169"/>
      <c r="K96" s="180">
        <f t="shared" si="29"/>
        <v>0</v>
      </c>
      <c r="L96" s="163">
        <v>0</v>
      </c>
      <c r="M96" s="163"/>
      <c r="N96" s="184">
        <f t="shared" si="30"/>
        <v>0</v>
      </c>
      <c r="O96" s="174">
        <v>0</v>
      </c>
      <c r="P96" s="169"/>
      <c r="Q96" s="180">
        <f t="shared" si="31"/>
        <v>0</v>
      </c>
      <c r="R96" s="163">
        <v>99280759.389998779</v>
      </c>
      <c r="S96" s="20">
        <v>0</v>
      </c>
      <c r="T96" s="98">
        <f>R96-S96</f>
        <v>99280759.389998779</v>
      </c>
      <c r="U96" s="191">
        <f t="shared" si="33"/>
        <v>0</v>
      </c>
      <c r="W96" s="92" t="s">
        <v>47</v>
      </c>
      <c r="X96" s="115">
        <f t="shared" si="21"/>
        <v>0</v>
      </c>
      <c r="Y96" s="116">
        <f t="shared" si="22"/>
        <v>0</v>
      </c>
      <c r="Z96" s="116">
        <f t="shared" si="23"/>
        <v>0</v>
      </c>
      <c r="AA96" s="116">
        <f t="shared" si="24"/>
        <v>0</v>
      </c>
      <c r="AB96" s="116">
        <f t="shared" si="25"/>
        <v>0</v>
      </c>
      <c r="AC96" s="122">
        <f t="shared" si="26"/>
        <v>0</v>
      </c>
    </row>
    <row r="97" spans="1:29" ht="15" customHeight="1">
      <c r="A97" s="234"/>
      <c r="B97" s="135" t="s">
        <v>48</v>
      </c>
      <c r="C97" s="167">
        <v>61324362.909999438</v>
      </c>
      <c r="D97" s="168">
        <v>0</v>
      </c>
      <c r="E97" s="180">
        <f t="shared" si="28"/>
        <v>61324362.909999438</v>
      </c>
      <c r="F97" s="163">
        <v>934814.73999999987</v>
      </c>
      <c r="G97" s="163"/>
      <c r="H97" s="184">
        <f t="shared" si="27"/>
        <v>934814.73999999987</v>
      </c>
      <c r="I97" s="174">
        <v>0</v>
      </c>
      <c r="J97" s="169"/>
      <c r="K97" s="180">
        <f t="shared" si="29"/>
        <v>0</v>
      </c>
      <c r="L97" s="163">
        <v>0</v>
      </c>
      <c r="M97" s="163"/>
      <c r="N97" s="184">
        <f t="shared" si="30"/>
        <v>0</v>
      </c>
      <c r="O97" s="174">
        <v>0</v>
      </c>
      <c r="P97" s="169"/>
      <c r="Q97" s="180">
        <f t="shared" si="31"/>
        <v>0</v>
      </c>
      <c r="R97" s="163">
        <v>60389548.169999436</v>
      </c>
      <c r="S97" s="20">
        <v>0</v>
      </c>
      <c r="T97" s="98">
        <f t="shared" ref="T97:T103" si="36">R97-S97</f>
        <v>60389548.169999436</v>
      </c>
      <c r="U97" s="191">
        <f t="shared" si="33"/>
        <v>0</v>
      </c>
      <c r="W97" s="92" t="s">
        <v>48</v>
      </c>
      <c r="X97" s="115">
        <f t="shared" si="21"/>
        <v>0</v>
      </c>
      <c r="Y97" s="116">
        <f t="shared" si="22"/>
        <v>0</v>
      </c>
      <c r="Z97" s="116">
        <f t="shared" si="23"/>
        <v>0</v>
      </c>
      <c r="AA97" s="116">
        <f t="shared" si="24"/>
        <v>0</v>
      </c>
      <c r="AB97" s="116">
        <f t="shared" si="25"/>
        <v>0</v>
      </c>
      <c r="AC97" s="122">
        <f t="shared" si="26"/>
        <v>0</v>
      </c>
    </row>
    <row r="98" spans="1:29" ht="15" customHeight="1">
      <c r="A98" s="235"/>
      <c r="B98" s="136" t="s">
        <v>49</v>
      </c>
      <c r="C98" s="167">
        <v>16559537.659999609</v>
      </c>
      <c r="D98" s="168">
        <v>16559540</v>
      </c>
      <c r="E98" s="180">
        <f t="shared" si="28"/>
        <v>-2.3400003910064697</v>
      </c>
      <c r="F98" s="163">
        <v>585405.90999999992</v>
      </c>
      <c r="G98" s="163" t="s">
        <v>391</v>
      </c>
      <c r="H98" s="184">
        <f t="shared" si="27"/>
        <v>-9.0000000083819032E-2</v>
      </c>
      <c r="I98" s="174">
        <v>0</v>
      </c>
      <c r="J98" s="169" t="s">
        <v>80</v>
      </c>
      <c r="K98" s="180">
        <f t="shared" si="29"/>
        <v>0</v>
      </c>
      <c r="L98" s="163">
        <v>0</v>
      </c>
      <c r="M98" s="163" t="s">
        <v>80</v>
      </c>
      <c r="N98" s="184">
        <f t="shared" si="30"/>
        <v>0</v>
      </c>
      <c r="O98" s="174">
        <v>0</v>
      </c>
      <c r="P98" s="169" t="s">
        <v>80</v>
      </c>
      <c r="Q98" s="180">
        <f t="shared" si="31"/>
        <v>0</v>
      </c>
      <c r="R98" s="163">
        <v>15974131.749999609</v>
      </c>
      <c r="S98" s="20">
        <v>15974130</v>
      </c>
      <c r="T98" s="98">
        <f t="shared" si="36"/>
        <v>1.7499996088445187</v>
      </c>
      <c r="U98" s="192">
        <f t="shared" si="33"/>
        <v>1</v>
      </c>
      <c r="W98" s="94" t="s">
        <v>49</v>
      </c>
      <c r="X98" s="119">
        <f t="shared" si="21"/>
        <v>0</v>
      </c>
      <c r="Y98" s="120">
        <f t="shared" si="22"/>
        <v>0</v>
      </c>
      <c r="Z98" s="120">
        <f t="shared" si="23"/>
        <v>0</v>
      </c>
      <c r="AA98" s="120">
        <f t="shared" si="24"/>
        <v>0</v>
      </c>
      <c r="AB98" s="120">
        <f t="shared" si="25"/>
        <v>0</v>
      </c>
      <c r="AC98" s="125">
        <f t="shared" si="26"/>
        <v>0</v>
      </c>
    </row>
    <row r="99" spans="1:29" ht="15" customHeight="1">
      <c r="A99" s="233">
        <v>42382</v>
      </c>
      <c r="B99" s="134" t="s">
        <v>41</v>
      </c>
      <c r="C99" s="164">
        <v>59978915.279999413</v>
      </c>
      <c r="D99" s="165">
        <v>59979000</v>
      </c>
      <c r="E99" s="179">
        <f t="shared" si="28"/>
        <v>-84.720000587403774</v>
      </c>
      <c r="F99" s="166">
        <v>323414.48</v>
      </c>
      <c r="G99" s="166" t="s">
        <v>392</v>
      </c>
      <c r="H99" s="182">
        <f t="shared" si="27"/>
        <v>0.47999999998137355</v>
      </c>
      <c r="I99" s="173">
        <v>0</v>
      </c>
      <c r="J99" s="166" t="s">
        <v>80</v>
      </c>
      <c r="K99" s="179">
        <f t="shared" si="29"/>
        <v>0</v>
      </c>
      <c r="L99" s="166">
        <v>0</v>
      </c>
      <c r="M99" s="166" t="s">
        <v>80</v>
      </c>
      <c r="N99" s="182">
        <f t="shared" si="30"/>
        <v>0</v>
      </c>
      <c r="O99" s="173">
        <v>0</v>
      </c>
      <c r="P99" s="166" t="s">
        <v>80</v>
      </c>
      <c r="Q99" s="179">
        <f t="shared" si="31"/>
        <v>0</v>
      </c>
      <c r="R99" s="166">
        <v>59655500.799999408</v>
      </c>
      <c r="S99" s="95">
        <v>59655500</v>
      </c>
      <c r="T99" s="96">
        <f t="shared" si="36"/>
        <v>0.7999994084239006</v>
      </c>
      <c r="U99" s="190">
        <f t="shared" si="33"/>
        <v>1</v>
      </c>
      <c r="W99" s="91" t="s">
        <v>41</v>
      </c>
      <c r="X99" s="115">
        <f t="shared" si="21"/>
        <v>0</v>
      </c>
      <c r="Y99" s="116">
        <f t="shared" si="22"/>
        <v>0</v>
      </c>
      <c r="Z99" s="116">
        <f t="shared" si="23"/>
        <v>0</v>
      </c>
      <c r="AA99" s="116">
        <f t="shared" si="24"/>
        <v>0</v>
      </c>
      <c r="AB99" s="116">
        <f t="shared" si="25"/>
        <v>0</v>
      </c>
      <c r="AC99" s="122">
        <f t="shared" si="26"/>
        <v>0</v>
      </c>
    </row>
    <row r="100" spans="1:29" ht="15" customHeight="1">
      <c r="A100" s="234"/>
      <c r="B100" s="135" t="s">
        <v>42</v>
      </c>
      <c r="C100" s="97"/>
      <c r="D100" s="20">
        <v>0</v>
      </c>
      <c r="E100" s="98">
        <f t="shared" si="28"/>
        <v>0</v>
      </c>
      <c r="F100" s="20"/>
      <c r="G100" s="20"/>
      <c r="H100" s="6">
        <f t="shared" si="27"/>
        <v>0</v>
      </c>
      <c r="I100" s="97"/>
      <c r="J100" s="20"/>
      <c r="K100" s="98">
        <f t="shared" si="29"/>
        <v>0</v>
      </c>
      <c r="L100" s="20"/>
      <c r="M100" s="20"/>
      <c r="N100" s="6">
        <f t="shared" si="30"/>
        <v>0</v>
      </c>
      <c r="O100" s="97"/>
      <c r="P100" s="20"/>
      <c r="Q100" s="98">
        <f t="shared" si="31"/>
        <v>0</v>
      </c>
      <c r="R100" s="20"/>
      <c r="S100" s="20">
        <v>0</v>
      </c>
      <c r="T100" s="98">
        <f t="shared" si="36"/>
        <v>0</v>
      </c>
      <c r="U100" s="191">
        <f t="shared" si="33"/>
        <v>0</v>
      </c>
      <c r="W100" s="92" t="s">
        <v>42</v>
      </c>
      <c r="X100" s="115">
        <f t="shared" si="21"/>
        <v>0</v>
      </c>
      <c r="Y100" s="116">
        <f t="shared" si="22"/>
        <v>0</v>
      </c>
      <c r="Z100" s="116">
        <f t="shared" si="23"/>
        <v>0</v>
      </c>
      <c r="AA100" s="116">
        <f t="shared" si="24"/>
        <v>0</v>
      </c>
      <c r="AB100" s="116">
        <f t="shared" si="25"/>
        <v>0</v>
      </c>
      <c r="AC100" s="122">
        <f t="shared" si="26"/>
        <v>0</v>
      </c>
    </row>
    <row r="101" spans="1:29" ht="15" customHeight="1">
      <c r="A101" s="234"/>
      <c r="B101" s="105" t="s">
        <v>43</v>
      </c>
      <c r="C101" s="167">
        <v>48183858.109999508</v>
      </c>
      <c r="D101" s="168">
        <v>0</v>
      </c>
      <c r="E101" s="180">
        <f t="shared" si="28"/>
        <v>48183858.109999508</v>
      </c>
      <c r="F101" s="169">
        <v>107287.82</v>
      </c>
      <c r="G101" s="169"/>
      <c r="H101" s="183">
        <f t="shared" si="27"/>
        <v>107287.82</v>
      </c>
      <c r="I101" s="174">
        <v>0</v>
      </c>
      <c r="J101" s="169"/>
      <c r="K101" s="180">
        <f t="shared" si="29"/>
        <v>0</v>
      </c>
      <c r="L101" s="169">
        <v>0</v>
      </c>
      <c r="M101" s="169"/>
      <c r="N101" s="183">
        <f t="shared" si="30"/>
        <v>0</v>
      </c>
      <c r="O101" s="174">
        <v>0</v>
      </c>
      <c r="P101" s="169"/>
      <c r="Q101" s="180">
        <f t="shared" si="31"/>
        <v>0</v>
      </c>
      <c r="R101" s="169">
        <v>48076570.289999507</v>
      </c>
      <c r="S101" s="20">
        <v>0</v>
      </c>
      <c r="T101" s="98">
        <f t="shared" si="36"/>
        <v>48076570.289999507</v>
      </c>
      <c r="U101" s="191">
        <f t="shared" si="33"/>
        <v>0</v>
      </c>
      <c r="W101" s="93" t="s">
        <v>43</v>
      </c>
      <c r="X101" s="115">
        <f t="shared" si="21"/>
        <v>0</v>
      </c>
      <c r="Y101" s="116">
        <f t="shared" si="22"/>
        <v>0</v>
      </c>
      <c r="Z101" s="116">
        <f t="shared" si="23"/>
        <v>0</v>
      </c>
      <c r="AA101" s="116">
        <f t="shared" si="24"/>
        <v>0</v>
      </c>
      <c r="AB101" s="116">
        <f t="shared" si="25"/>
        <v>0</v>
      </c>
      <c r="AC101" s="122">
        <f t="shared" si="26"/>
        <v>0</v>
      </c>
    </row>
    <row r="102" spans="1:29" ht="15" customHeight="1">
      <c r="A102" s="234"/>
      <c r="B102" s="135" t="s">
        <v>44</v>
      </c>
      <c r="C102" s="167">
        <v>28295533.909999572</v>
      </c>
      <c r="D102" s="168">
        <v>28295510</v>
      </c>
      <c r="E102" s="180">
        <f t="shared" si="28"/>
        <v>23.909999571740627</v>
      </c>
      <c r="F102" s="169">
        <v>184576.17</v>
      </c>
      <c r="G102" s="169" t="s">
        <v>393</v>
      </c>
      <c r="H102" s="183">
        <f t="shared" si="27"/>
        <v>0.17000000001280569</v>
      </c>
      <c r="I102" s="174">
        <v>0</v>
      </c>
      <c r="J102" s="169" t="s">
        <v>80</v>
      </c>
      <c r="K102" s="180">
        <f t="shared" si="29"/>
        <v>0</v>
      </c>
      <c r="L102" s="169">
        <v>0</v>
      </c>
      <c r="M102" s="169" t="s">
        <v>80</v>
      </c>
      <c r="N102" s="183">
        <f t="shared" si="30"/>
        <v>0</v>
      </c>
      <c r="O102" s="174">
        <v>7269.83</v>
      </c>
      <c r="P102" s="169" t="s">
        <v>394</v>
      </c>
      <c r="Q102" s="180">
        <f t="shared" si="31"/>
        <v>0.82999999999992724</v>
      </c>
      <c r="R102" s="169">
        <v>28103687.909999572</v>
      </c>
      <c r="S102" s="20">
        <v>28103690</v>
      </c>
      <c r="T102" s="98">
        <f t="shared" si="36"/>
        <v>-2.0900004282593727</v>
      </c>
      <c r="U102" s="191">
        <f t="shared" si="33"/>
        <v>1</v>
      </c>
      <c r="W102" s="92" t="s">
        <v>44</v>
      </c>
      <c r="X102" s="115">
        <f t="shared" si="21"/>
        <v>0</v>
      </c>
      <c r="Y102" s="116">
        <f t="shared" si="22"/>
        <v>0</v>
      </c>
      <c r="Z102" s="116">
        <f t="shared" si="23"/>
        <v>0</v>
      </c>
      <c r="AA102" s="116">
        <f t="shared" si="24"/>
        <v>0</v>
      </c>
      <c r="AB102" s="116">
        <f t="shared" si="25"/>
        <v>0</v>
      </c>
      <c r="AC102" s="122">
        <f t="shared" si="26"/>
        <v>0</v>
      </c>
    </row>
    <row r="103" spans="1:29" ht="15" customHeight="1">
      <c r="A103" s="234"/>
      <c r="B103" s="135" t="s">
        <v>45</v>
      </c>
      <c r="C103" s="167">
        <v>51873797.369995765</v>
      </c>
      <c r="D103" s="168">
        <v>51873750</v>
      </c>
      <c r="E103" s="180">
        <f t="shared" si="28"/>
        <v>47.369995765388012</v>
      </c>
      <c r="F103" s="169">
        <v>825359.78</v>
      </c>
      <c r="G103" s="169" t="s">
        <v>395</v>
      </c>
      <c r="H103" s="183">
        <f t="shared" si="27"/>
        <v>-0.21999999997206032</v>
      </c>
      <c r="I103" s="174">
        <v>0</v>
      </c>
      <c r="J103" s="169" t="s">
        <v>80</v>
      </c>
      <c r="K103" s="180">
        <f t="shared" si="29"/>
        <v>0</v>
      </c>
      <c r="L103" s="169">
        <v>0</v>
      </c>
      <c r="M103" s="169" t="s">
        <v>80</v>
      </c>
      <c r="N103" s="183">
        <f t="shared" si="30"/>
        <v>0</v>
      </c>
      <c r="O103" s="174">
        <v>0</v>
      </c>
      <c r="P103" s="169" t="s">
        <v>396</v>
      </c>
      <c r="Q103" s="180">
        <f t="shared" si="31"/>
        <v>-120438</v>
      </c>
      <c r="R103" s="169">
        <v>51048437.589995764</v>
      </c>
      <c r="S103" s="20">
        <v>51048400</v>
      </c>
      <c r="T103" s="98">
        <f t="shared" si="36"/>
        <v>37.589995764195919</v>
      </c>
      <c r="U103" s="191">
        <f t="shared" si="33"/>
        <v>1</v>
      </c>
      <c r="W103" s="92" t="s">
        <v>45</v>
      </c>
      <c r="X103" s="115">
        <f t="shared" si="21"/>
        <v>0</v>
      </c>
      <c r="Y103" s="116">
        <f t="shared" si="22"/>
        <v>0</v>
      </c>
      <c r="Z103" s="116">
        <f t="shared" si="23"/>
        <v>0</v>
      </c>
      <c r="AA103" s="116">
        <f t="shared" si="24"/>
        <v>0</v>
      </c>
      <c r="AB103" s="116">
        <f t="shared" si="25"/>
        <v>0</v>
      </c>
      <c r="AC103" s="122">
        <f t="shared" si="26"/>
        <v>0</v>
      </c>
    </row>
    <row r="104" spans="1:29" ht="15" customHeight="1">
      <c r="A104" s="234"/>
      <c r="B104" s="135" t="s">
        <v>46</v>
      </c>
      <c r="C104" s="137"/>
      <c r="D104" s="133">
        <v>0</v>
      </c>
      <c r="E104" s="98">
        <f t="shared" si="28"/>
        <v>0</v>
      </c>
      <c r="F104" s="133"/>
      <c r="G104" s="133"/>
      <c r="H104" s="6">
        <f t="shared" si="27"/>
        <v>0</v>
      </c>
      <c r="I104" s="137"/>
      <c r="J104" s="133"/>
      <c r="K104" s="98">
        <f t="shared" si="29"/>
        <v>0</v>
      </c>
      <c r="L104" s="133"/>
      <c r="M104" s="133"/>
      <c r="N104" s="6">
        <f t="shared" si="30"/>
        <v>0</v>
      </c>
      <c r="O104" s="137"/>
      <c r="P104" s="133"/>
      <c r="Q104" s="98">
        <f t="shared" si="31"/>
        <v>0</v>
      </c>
      <c r="R104" s="133"/>
      <c r="S104" s="133">
        <v>0</v>
      </c>
      <c r="T104" s="98">
        <f>R104-S104</f>
        <v>0</v>
      </c>
      <c r="U104" s="191">
        <f t="shared" si="33"/>
        <v>0</v>
      </c>
      <c r="W104" s="92" t="s">
        <v>46</v>
      </c>
      <c r="X104" s="115">
        <f t="shared" si="21"/>
        <v>0</v>
      </c>
      <c r="Y104" s="116">
        <f t="shared" si="22"/>
        <v>0</v>
      </c>
      <c r="Z104" s="116">
        <f t="shared" si="23"/>
        <v>0</v>
      </c>
      <c r="AA104" s="116">
        <f t="shared" si="24"/>
        <v>0</v>
      </c>
      <c r="AB104" s="116">
        <f t="shared" si="25"/>
        <v>0</v>
      </c>
      <c r="AC104" s="122">
        <f t="shared" si="26"/>
        <v>0</v>
      </c>
    </row>
    <row r="105" spans="1:29" ht="15" customHeight="1">
      <c r="A105" s="234"/>
      <c r="B105" s="135" t="s">
        <v>47</v>
      </c>
      <c r="C105" s="97"/>
      <c r="D105" s="20">
        <v>0</v>
      </c>
      <c r="E105" s="98">
        <f t="shared" si="28"/>
        <v>0</v>
      </c>
      <c r="F105" s="20"/>
      <c r="G105" s="20"/>
      <c r="H105" s="6">
        <f t="shared" si="27"/>
        <v>0</v>
      </c>
      <c r="I105" s="97"/>
      <c r="J105" s="20"/>
      <c r="K105" s="98">
        <f t="shared" si="29"/>
        <v>0</v>
      </c>
      <c r="L105" s="20"/>
      <c r="M105" s="20"/>
      <c r="N105" s="6">
        <f t="shared" si="30"/>
        <v>0</v>
      </c>
      <c r="O105" s="97"/>
      <c r="P105" s="20"/>
      <c r="Q105" s="98">
        <f t="shared" si="31"/>
        <v>0</v>
      </c>
      <c r="R105" s="20"/>
      <c r="S105" s="20">
        <v>0</v>
      </c>
      <c r="T105" s="98">
        <f t="shared" ref="T105:T111" si="37">R105-S105</f>
        <v>0</v>
      </c>
      <c r="U105" s="191">
        <f t="shared" si="33"/>
        <v>0</v>
      </c>
      <c r="W105" s="92" t="s">
        <v>47</v>
      </c>
      <c r="X105" s="115">
        <f t="shared" si="21"/>
        <v>0</v>
      </c>
      <c r="Y105" s="116">
        <f t="shared" si="22"/>
        <v>0</v>
      </c>
      <c r="Z105" s="116">
        <f t="shared" si="23"/>
        <v>0</v>
      </c>
      <c r="AA105" s="116">
        <f t="shared" si="24"/>
        <v>0</v>
      </c>
      <c r="AB105" s="116">
        <f t="shared" si="25"/>
        <v>0</v>
      </c>
      <c r="AC105" s="122">
        <f t="shared" si="26"/>
        <v>0</v>
      </c>
    </row>
    <row r="106" spans="1:29" ht="15" customHeight="1">
      <c r="A106" s="234"/>
      <c r="B106" s="135" t="s">
        <v>48</v>
      </c>
      <c r="C106" s="167">
        <v>60389548.169999436</v>
      </c>
      <c r="D106" s="168">
        <v>0</v>
      </c>
      <c r="E106" s="180">
        <f t="shared" si="28"/>
        <v>60389548.169999436</v>
      </c>
      <c r="F106" s="169">
        <v>450380.68000000023</v>
      </c>
      <c r="G106" s="169"/>
      <c r="H106" s="183">
        <f t="shared" si="27"/>
        <v>450380.68000000023</v>
      </c>
      <c r="I106" s="174">
        <v>0</v>
      </c>
      <c r="J106" s="169"/>
      <c r="K106" s="180">
        <f t="shared" si="29"/>
        <v>0</v>
      </c>
      <c r="L106" s="169">
        <v>0</v>
      </c>
      <c r="M106" s="169"/>
      <c r="N106" s="183">
        <f t="shared" si="30"/>
        <v>0</v>
      </c>
      <c r="O106" s="174">
        <v>0</v>
      </c>
      <c r="P106" s="169"/>
      <c r="Q106" s="180">
        <f t="shared" si="31"/>
        <v>0</v>
      </c>
      <c r="R106" s="169">
        <v>59939167.489999436</v>
      </c>
      <c r="S106" s="20">
        <v>0</v>
      </c>
      <c r="T106" s="98">
        <f t="shared" si="37"/>
        <v>59939167.489999436</v>
      </c>
      <c r="U106" s="191">
        <f t="shared" si="33"/>
        <v>0</v>
      </c>
      <c r="W106" s="92" t="s">
        <v>48</v>
      </c>
      <c r="X106" s="115">
        <f t="shared" si="21"/>
        <v>0</v>
      </c>
      <c r="Y106" s="116">
        <f t="shared" si="22"/>
        <v>0</v>
      </c>
      <c r="Z106" s="116">
        <f t="shared" si="23"/>
        <v>0</v>
      </c>
      <c r="AA106" s="116">
        <f t="shared" si="24"/>
        <v>0</v>
      </c>
      <c r="AB106" s="116">
        <f t="shared" si="25"/>
        <v>0</v>
      </c>
      <c r="AC106" s="122">
        <f t="shared" si="26"/>
        <v>0</v>
      </c>
    </row>
    <row r="107" spans="1:29" ht="15" customHeight="1">
      <c r="A107" s="235"/>
      <c r="B107" s="136" t="s">
        <v>49</v>
      </c>
      <c r="C107" s="170">
        <v>15974131.749999609</v>
      </c>
      <c r="D107" s="171">
        <v>15974130</v>
      </c>
      <c r="E107" s="181">
        <f t="shared" si="28"/>
        <v>1.7499996088445187</v>
      </c>
      <c r="F107" s="172">
        <v>357379.95</v>
      </c>
      <c r="G107" s="172" t="s">
        <v>397</v>
      </c>
      <c r="H107" s="185">
        <f t="shared" si="27"/>
        <v>-4.9999999988358468E-2</v>
      </c>
      <c r="I107" s="175">
        <v>0</v>
      </c>
      <c r="J107" s="172" t="s">
        <v>80</v>
      </c>
      <c r="K107" s="181">
        <f t="shared" si="29"/>
        <v>0</v>
      </c>
      <c r="L107" s="172">
        <v>0</v>
      </c>
      <c r="M107" s="172" t="s">
        <v>80</v>
      </c>
      <c r="N107" s="185">
        <f t="shared" si="30"/>
        <v>0</v>
      </c>
      <c r="O107" s="175">
        <v>0</v>
      </c>
      <c r="P107" s="172" t="s">
        <v>80</v>
      </c>
      <c r="Q107" s="181">
        <f t="shared" si="31"/>
        <v>0</v>
      </c>
      <c r="R107" s="172">
        <v>15616751.79999961</v>
      </c>
      <c r="S107" s="100">
        <v>15616760</v>
      </c>
      <c r="T107" s="101">
        <f t="shared" si="37"/>
        <v>-8.2000003904104233</v>
      </c>
      <c r="U107" s="192">
        <f t="shared" si="33"/>
        <v>1</v>
      </c>
      <c r="W107" s="94" t="s">
        <v>49</v>
      </c>
      <c r="X107" s="115">
        <f t="shared" si="21"/>
        <v>0</v>
      </c>
      <c r="Y107" s="116">
        <f t="shared" si="22"/>
        <v>0</v>
      </c>
      <c r="Z107" s="116">
        <f t="shared" si="23"/>
        <v>0</v>
      </c>
      <c r="AA107" s="116">
        <f t="shared" si="24"/>
        <v>0</v>
      </c>
      <c r="AB107" s="116">
        <f t="shared" si="25"/>
        <v>0</v>
      </c>
      <c r="AC107" s="122">
        <f t="shared" si="26"/>
        <v>0</v>
      </c>
    </row>
    <row r="108" spans="1:29" ht="15" customHeight="1">
      <c r="A108" s="233">
        <v>42383</v>
      </c>
      <c r="B108" s="134" t="s">
        <v>41</v>
      </c>
      <c r="C108" s="167">
        <v>59655500.799999408</v>
      </c>
      <c r="D108" s="168">
        <v>59655500</v>
      </c>
      <c r="E108" s="180">
        <f t="shared" si="28"/>
        <v>0.7999994084239006</v>
      </c>
      <c r="F108" s="163">
        <v>1143103.2500000019</v>
      </c>
      <c r="G108" s="163" t="s">
        <v>398</v>
      </c>
      <c r="H108" s="184">
        <f t="shared" si="27"/>
        <v>3.2500000018626451</v>
      </c>
      <c r="I108" s="174">
        <v>0</v>
      </c>
      <c r="J108" s="169" t="s">
        <v>80</v>
      </c>
      <c r="K108" s="180">
        <f t="shared" si="29"/>
        <v>0</v>
      </c>
      <c r="L108" s="163">
        <v>0</v>
      </c>
      <c r="M108" s="163" t="s">
        <v>80</v>
      </c>
      <c r="N108" s="184">
        <f t="shared" si="30"/>
        <v>0</v>
      </c>
      <c r="O108" s="174">
        <v>2525800.3299999973</v>
      </c>
      <c r="P108" s="169" t="s">
        <v>399</v>
      </c>
      <c r="Q108" s="180">
        <f t="shared" si="31"/>
        <v>0.32999999728053808</v>
      </c>
      <c r="R108" s="163">
        <v>55986597.21999941</v>
      </c>
      <c r="S108" s="95">
        <v>55986600</v>
      </c>
      <c r="T108" s="96">
        <f t="shared" si="37"/>
        <v>-2.7800005897879601</v>
      </c>
      <c r="U108" s="190">
        <f t="shared" si="33"/>
        <v>1</v>
      </c>
      <c r="W108" s="91" t="s">
        <v>41</v>
      </c>
      <c r="X108" s="111">
        <f t="shared" si="21"/>
        <v>0</v>
      </c>
      <c r="Y108" s="112">
        <f t="shared" si="22"/>
        <v>0</v>
      </c>
      <c r="Z108" s="112">
        <f t="shared" si="23"/>
        <v>0</v>
      </c>
      <c r="AA108" s="112">
        <f t="shared" si="24"/>
        <v>0</v>
      </c>
      <c r="AB108" s="112">
        <f t="shared" si="25"/>
        <v>0</v>
      </c>
      <c r="AC108" s="124">
        <f t="shared" si="26"/>
        <v>0</v>
      </c>
    </row>
    <row r="109" spans="1:29" ht="15" customHeight="1">
      <c r="A109" s="234"/>
      <c r="B109" s="135" t="s">
        <v>42</v>
      </c>
      <c r="C109" s="167">
        <v>12105052.629999081</v>
      </c>
      <c r="D109" s="168">
        <v>12114050</v>
      </c>
      <c r="E109" s="180">
        <f t="shared" si="28"/>
        <v>-8997.3700009193271</v>
      </c>
      <c r="F109" s="163">
        <v>631939</v>
      </c>
      <c r="G109" s="163" t="s">
        <v>400</v>
      </c>
      <c r="H109" s="184">
        <f t="shared" si="27"/>
        <v>0</v>
      </c>
      <c r="I109" s="174">
        <v>0</v>
      </c>
      <c r="J109" s="169" t="s">
        <v>80</v>
      </c>
      <c r="K109" s="180">
        <f t="shared" si="29"/>
        <v>0</v>
      </c>
      <c r="L109" s="163">
        <v>0</v>
      </c>
      <c r="M109" s="163" t="s">
        <v>80</v>
      </c>
      <c r="N109" s="184">
        <f t="shared" si="30"/>
        <v>0</v>
      </c>
      <c r="O109" s="174">
        <v>33671.19</v>
      </c>
      <c r="P109" s="169" t="s">
        <v>401</v>
      </c>
      <c r="Q109" s="180">
        <f t="shared" si="31"/>
        <v>-9.9999999947613105E-3</v>
      </c>
      <c r="R109" s="163">
        <v>11439442.439999079</v>
      </c>
      <c r="S109" s="20">
        <v>11439440</v>
      </c>
      <c r="T109" s="98">
        <f t="shared" si="37"/>
        <v>2.4399990793317556</v>
      </c>
      <c r="U109" s="191">
        <f t="shared" si="33"/>
        <v>1</v>
      </c>
      <c r="W109" s="92" t="s">
        <v>42</v>
      </c>
      <c r="X109" s="115">
        <f t="shared" si="21"/>
        <v>1</v>
      </c>
      <c r="Y109" s="116">
        <f t="shared" si="22"/>
        <v>0</v>
      </c>
      <c r="Z109" s="116">
        <f t="shared" si="23"/>
        <v>0</v>
      </c>
      <c r="AA109" s="116">
        <f t="shared" si="24"/>
        <v>0</v>
      </c>
      <c r="AB109" s="116">
        <f t="shared" si="25"/>
        <v>0</v>
      </c>
      <c r="AC109" s="122">
        <f t="shared" si="26"/>
        <v>0</v>
      </c>
    </row>
    <row r="110" spans="1:29" ht="15" customHeight="1">
      <c r="A110" s="234"/>
      <c r="B110" s="105" t="s">
        <v>43</v>
      </c>
      <c r="C110" s="167">
        <v>48076570.289999507</v>
      </c>
      <c r="D110" s="168">
        <v>0</v>
      </c>
      <c r="E110" s="180">
        <f t="shared" si="28"/>
        <v>48076570.289999507</v>
      </c>
      <c r="F110" s="163">
        <v>632713.32999999996</v>
      </c>
      <c r="G110" s="163"/>
      <c r="H110" s="184">
        <f t="shared" si="27"/>
        <v>632713.32999999996</v>
      </c>
      <c r="I110" s="174">
        <v>0</v>
      </c>
      <c r="J110" s="169"/>
      <c r="K110" s="180">
        <f t="shared" si="29"/>
        <v>0</v>
      </c>
      <c r="L110" s="163">
        <v>0</v>
      </c>
      <c r="M110" s="163"/>
      <c r="N110" s="184">
        <f t="shared" si="30"/>
        <v>0</v>
      </c>
      <c r="O110" s="174">
        <v>765883.5700000003</v>
      </c>
      <c r="P110" s="169"/>
      <c r="Q110" s="180">
        <f t="shared" si="31"/>
        <v>765883.5700000003</v>
      </c>
      <c r="R110" s="163">
        <v>46677973.389999501</v>
      </c>
      <c r="S110" s="20">
        <v>0</v>
      </c>
      <c r="T110" s="98">
        <f t="shared" si="37"/>
        <v>46677973.389999501</v>
      </c>
      <c r="U110" s="191">
        <f t="shared" si="33"/>
        <v>0</v>
      </c>
      <c r="W110" s="93" t="s">
        <v>43</v>
      </c>
      <c r="X110" s="115">
        <f t="shared" si="21"/>
        <v>0</v>
      </c>
      <c r="Y110" s="116">
        <f t="shared" si="22"/>
        <v>0</v>
      </c>
      <c r="Z110" s="116">
        <f t="shared" si="23"/>
        <v>0</v>
      </c>
      <c r="AA110" s="116">
        <f t="shared" si="24"/>
        <v>0</v>
      </c>
      <c r="AB110" s="116">
        <f t="shared" si="25"/>
        <v>0</v>
      </c>
      <c r="AC110" s="122">
        <f t="shared" si="26"/>
        <v>0</v>
      </c>
    </row>
    <row r="111" spans="1:29" ht="15" customHeight="1">
      <c r="A111" s="234"/>
      <c r="B111" s="135" t="s">
        <v>44</v>
      </c>
      <c r="C111" s="167">
        <v>28103687.909999572</v>
      </c>
      <c r="D111" s="168">
        <v>28103690</v>
      </c>
      <c r="E111" s="180">
        <f t="shared" si="28"/>
        <v>-2.0900004282593727</v>
      </c>
      <c r="F111" s="163">
        <v>758534.22000000032</v>
      </c>
      <c r="G111" s="163" t="s">
        <v>402</v>
      </c>
      <c r="H111" s="184">
        <f t="shared" si="27"/>
        <v>0.22000000032130629</v>
      </c>
      <c r="I111" s="174">
        <v>0</v>
      </c>
      <c r="J111" s="169" t="s">
        <v>80</v>
      </c>
      <c r="K111" s="180">
        <f t="shared" si="29"/>
        <v>0</v>
      </c>
      <c r="L111" s="163">
        <v>0</v>
      </c>
      <c r="M111" s="163" t="s">
        <v>80</v>
      </c>
      <c r="N111" s="184">
        <f t="shared" si="30"/>
        <v>0</v>
      </c>
      <c r="O111" s="174">
        <v>372747.62</v>
      </c>
      <c r="P111" s="169" t="s">
        <v>403</v>
      </c>
      <c r="Q111" s="180">
        <f t="shared" si="31"/>
        <v>0.61999999999534339</v>
      </c>
      <c r="R111" s="163">
        <v>35461126.239999592</v>
      </c>
      <c r="S111" s="20">
        <v>35461200</v>
      </c>
      <c r="T111" s="98">
        <f t="shared" si="37"/>
        <v>-73.76000040769577</v>
      </c>
      <c r="U111" s="191">
        <f t="shared" si="33"/>
        <v>1</v>
      </c>
      <c r="W111" s="92" t="s">
        <v>44</v>
      </c>
      <c r="X111" s="115">
        <f t="shared" si="21"/>
        <v>0</v>
      </c>
      <c r="Y111" s="116">
        <f t="shared" si="22"/>
        <v>0</v>
      </c>
      <c r="Z111" s="116">
        <f t="shared" si="23"/>
        <v>0</v>
      </c>
      <c r="AA111" s="116">
        <f t="shared" si="24"/>
        <v>0</v>
      </c>
      <c r="AB111" s="116">
        <f t="shared" si="25"/>
        <v>0</v>
      </c>
      <c r="AC111" s="122">
        <f t="shared" si="26"/>
        <v>0</v>
      </c>
    </row>
    <row r="112" spans="1:29" ht="15" customHeight="1">
      <c r="A112" s="234"/>
      <c r="B112" s="135" t="s">
        <v>45</v>
      </c>
      <c r="C112" s="167">
        <v>51048437.589995764</v>
      </c>
      <c r="D112" s="168">
        <v>51048440</v>
      </c>
      <c r="E112" s="180">
        <f t="shared" si="28"/>
        <v>-2.410004235804081</v>
      </c>
      <c r="F112" s="163">
        <v>975564.73999999987</v>
      </c>
      <c r="G112" s="163" t="s">
        <v>404</v>
      </c>
      <c r="H112" s="184">
        <f t="shared" si="27"/>
        <v>-0.26000000012572855</v>
      </c>
      <c r="I112" s="174">
        <v>0</v>
      </c>
      <c r="J112" s="169" t="s">
        <v>80</v>
      </c>
      <c r="K112" s="180">
        <f t="shared" si="29"/>
        <v>0</v>
      </c>
      <c r="L112" s="163">
        <v>0</v>
      </c>
      <c r="M112" s="163" t="s">
        <v>80</v>
      </c>
      <c r="N112" s="184">
        <f t="shared" si="30"/>
        <v>0</v>
      </c>
      <c r="O112" s="174">
        <v>386113.01000000018</v>
      </c>
      <c r="P112" s="169" t="s">
        <v>405</v>
      </c>
      <c r="Q112" s="180">
        <f t="shared" si="31"/>
        <v>-286709.98999999982</v>
      </c>
      <c r="R112" s="163">
        <v>49686759.839995764</v>
      </c>
      <c r="S112" s="20">
        <v>49686720</v>
      </c>
      <c r="T112" s="98">
        <f>R112-S112</f>
        <v>39.839995764195919</v>
      </c>
      <c r="U112" s="191">
        <f t="shared" si="33"/>
        <v>1</v>
      </c>
      <c r="W112" s="92" t="s">
        <v>45</v>
      </c>
      <c r="X112" s="115">
        <f t="shared" si="21"/>
        <v>0</v>
      </c>
      <c r="Y112" s="116">
        <f t="shared" si="22"/>
        <v>0</v>
      </c>
      <c r="Z112" s="116">
        <f t="shared" si="23"/>
        <v>0</v>
      </c>
      <c r="AA112" s="116">
        <f t="shared" si="24"/>
        <v>0</v>
      </c>
      <c r="AB112" s="116">
        <f t="shared" si="25"/>
        <v>1</v>
      </c>
      <c r="AC112" s="122">
        <f t="shared" si="26"/>
        <v>0</v>
      </c>
    </row>
    <row r="113" spans="1:29" ht="15" customHeight="1">
      <c r="A113" s="234"/>
      <c r="B113" s="135" t="s">
        <v>46</v>
      </c>
      <c r="C113" s="167">
        <v>21848398.40999978</v>
      </c>
      <c r="D113" s="168">
        <v>21848440</v>
      </c>
      <c r="E113" s="180">
        <f t="shared" si="28"/>
        <v>-41.590000219643116</v>
      </c>
      <c r="F113" s="163">
        <v>722484.4500000003</v>
      </c>
      <c r="G113" s="163" t="s">
        <v>406</v>
      </c>
      <c r="H113" s="184">
        <f t="shared" si="27"/>
        <v>0.45000000030267984</v>
      </c>
      <c r="I113" s="174">
        <v>0</v>
      </c>
      <c r="J113" s="169" t="s">
        <v>80</v>
      </c>
      <c r="K113" s="180">
        <f t="shared" si="29"/>
        <v>0</v>
      </c>
      <c r="L113" s="163">
        <v>0</v>
      </c>
      <c r="M113" s="163" t="s">
        <v>80</v>
      </c>
      <c r="N113" s="184">
        <f t="shared" si="30"/>
        <v>0</v>
      </c>
      <c r="O113" s="174">
        <v>810390.9</v>
      </c>
      <c r="P113" s="169" t="s">
        <v>407</v>
      </c>
      <c r="Q113" s="180">
        <f t="shared" si="31"/>
        <v>-9.9999999976716936E-2</v>
      </c>
      <c r="R113" s="163">
        <v>20315523.059999779</v>
      </c>
      <c r="S113" s="20">
        <v>20571190</v>
      </c>
      <c r="T113" s="98">
        <f t="shared" ref="T113:T119" si="38">R113-S113</f>
        <v>-255666.94000022113</v>
      </c>
      <c r="U113" s="191">
        <f t="shared" si="33"/>
        <v>1</v>
      </c>
      <c r="W113" s="92" t="s">
        <v>46</v>
      </c>
      <c r="X113" s="115">
        <f t="shared" si="21"/>
        <v>0</v>
      </c>
      <c r="Y113" s="116">
        <f t="shared" si="22"/>
        <v>0</v>
      </c>
      <c r="Z113" s="116">
        <f t="shared" si="23"/>
        <v>0</v>
      </c>
      <c r="AA113" s="116">
        <f t="shared" si="24"/>
        <v>0</v>
      </c>
      <c r="AB113" s="116">
        <f t="shared" si="25"/>
        <v>0</v>
      </c>
      <c r="AC113" s="122">
        <f t="shared" si="26"/>
        <v>1</v>
      </c>
    </row>
    <row r="114" spans="1:29" ht="15" customHeight="1">
      <c r="A114" s="234"/>
      <c r="B114" s="135" t="s">
        <v>47</v>
      </c>
      <c r="C114" s="167">
        <v>99280759.389998779</v>
      </c>
      <c r="D114" s="168">
        <v>0</v>
      </c>
      <c r="E114" s="180">
        <f t="shared" si="28"/>
        <v>99280759.389998779</v>
      </c>
      <c r="F114" s="163">
        <v>1368084.9000000004</v>
      </c>
      <c r="G114" s="163"/>
      <c r="H114" s="184">
        <f t="shared" si="27"/>
        <v>1368084.9000000004</v>
      </c>
      <c r="I114" s="174">
        <v>0</v>
      </c>
      <c r="J114" s="169"/>
      <c r="K114" s="180">
        <f t="shared" si="29"/>
        <v>0</v>
      </c>
      <c r="L114" s="163">
        <v>0</v>
      </c>
      <c r="M114" s="163"/>
      <c r="N114" s="184">
        <f t="shared" si="30"/>
        <v>0</v>
      </c>
      <c r="O114" s="174">
        <v>345410.5500000001</v>
      </c>
      <c r="P114" s="169"/>
      <c r="Q114" s="180">
        <f t="shared" si="31"/>
        <v>345410.5500000001</v>
      </c>
      <c r="R114" s="163">
        <v>97567263.939998776</v>
      </c>
      <c r="S114" s="20">
        <v>0</v>
      </c>
      <c r="T114" s="98">
        <f t="shared" si="38"/>
        <v>97567263.939998776</v>
      </c>
      <c r="U114" s="191">
        <f t="shared" si="33"/>
        <v>0</v>
      </c>
      <c r="W114" s="92" t="s">
        <v>47</v>
      </c>
      <c r="X114" s="115">
        <f t="shared" si="21"/>
        <v>0</v>
      </c>
      <c r="Y114" s="116">
        <f t="shared" si="22"/>
        <v>0</v>
      </c>
      <c r="Z114" s="116">
        <f t="shared" si="23"/>
        <v>0</v>
      </c>
      <c r="AA114" s="116">
        <f t="shared" si="24"/>
        <v>0</v>
      </c>
      <c r="AB114" s="116">
        <f t="shared" si="25"/>
        <v>0</v>
      </c>
      <c r="AC114" s="122">
        <f t="shared" si="26"/>
        <v>0</v>
      </c>
    </row>
    <row r="115" spans="1:29" ht="15" customHeight="1">
      <c r="A115" s="234"/>
      <c r="B115" s="135" t="s">
        <v>48</v>
      </c>
      <c r="C115" s="167">
        <v>59939167.489999436</v>
      </c>
      <c r="D115" s="168">
        <v>0</v>
      </c>
      <c r="E115" s="180">
        <f t="shared" si="28"/>
        <v>59939167.489999436</v>
      </c>
      <c r="F115" s="163">
        <v>1406545.0999999996</v>
      </c>
      <c r="G115" s="163"/>
      <c r="H115" s="184">
        <f t="shared" si="27"/>
        <v>1406545.0999999996</v>
      </c>
      <c r="I115" s="174">
        <v>0</v>
      </c>
      <c r="J115" s="169"/>
      <c r="K115" s="180">
        <f t="shared" si="29"/>
        <v>0</v>
      </c>
      <c r="L115" s="163">
        <v>0</v>
      </c>
      <c r="M115" s="163"/>
      <c r="N115" s="184">
        <f t="shared" si="30"/>
        <v>0</v>
      </c>
      <c r="O115" s="174">
        <v>637298.14000000036</v>
      </c>
      <c r="P115" s="169"/>
      <c r="Q115" s="180">
        <f t="shared" si="31"/>
        <v>637298.14000000036</v>
      </c>
      <c r="R115" s="163">
        <v>57895324.249999449</v>
      </c>
      <c r="S115" s="20">
        <v>0</v>
      </c>
      <c r="T115" s="98">
        <f t="shared" si="38"/>
        <v>57895324.249999449</v>
      </c>
      <c r="U115" s="191">
        <f t="shared" si="33"/>
        <v>0</v>
      </c>
      <c r="W115" s="92" t="s">
        <v>48</v>
      </c>
      <c r="X115" s="115">
        <f t="shared" si="21"/>
        <v>0</v>
      </c>
      <c r="Y115" s="116">
        <f t="shared" si="22"/>
        <v>0</v>
      </c>
      <c r="Z115" s="116">
        <f t="shared" si="23"/>
        <v>0</v>
      </c>
      <c r="AA115" s="116">
        <f t="shared" si="24"/>
        <v>0</v>
      </c>
      <c r="AB115" s="116">
        <f t="shared" si="25"/>
        <v>0</v>
      </c>
      <c r="AC115" s="122">
        <f t="shared" si="26"/>
        <v>0</v>
      </c>
    </row>
    <row r="116" spans="1:29" ht="15" customHeight="1">
      <c r="A116" s="235"/>
      <c r="B116" s="136" t="s">
        <v>49</v>
      </c>
      <c r="C116" s="167">
        <v>15616751.79999961</v>
      </c>
      <c r="D116" s="168">
        <v>15616760</v>
      </c>
      <c r="E116" s="180">
        <f t="shared" si="28"/>
        <v>-8.2000003904104233</v>
      </c>
      <c r="F116" s="163">
        <v>622385.44000000029</v>
      </c>
      <c r="G116" s="163" t="s">
        <v>408</v>
      </c>
      <c r="H116" s="184">
        <f t="shared" si="27"/>
        <v>0.44000000029336661</v>
      </c>
      <c r="I116" s="174">
        <v>0</v>
      </c>
      <c r="J116" s="169" t="s">
        <v>80</v>
      </c>
      <c r="K116" s="180">
        <f t="shared" si="29"/>
        <v>0</v>
      </c>
      <c r="L116" s="163">
        <v>0</v>
      </c>
      <c r="M116" s="163" t="s">
        <v>80</v>
      </c>
      <c r="N116" s="184">
        <f t="shared" si="30"/>
        <v>0</v>
      </c>
      <c r="O116" s="174">
        <v>731089.6</v>
      </c>
      <c r="P116" s="169" t="s">
        <v>409</v>
      </c>
      <c r="Q116" s="180">
        <f t="shared" si="31"/>
        <v>-31951.400000000023</v>
      </c>
      <c r="R116" s="163">
        <v>14263276.759999609</v>
      </c>
      <c r="S116" s="20">
        <v>14263270</v>
      </c>
      <c r="T116" s="98">
        <f t="shared" si="38"/>
        <v>6.7599996086210012</v>
      </c>
      <c r="U116" s="192">
        <f t="shared" si="33"/>
        <v>1</v>
      </c>
      <c r="W116" s="94" t="s">
        <v>49</v>
      </c>
      <c r="X116" s="119">
        <f t="shared" si="21"/>
        <v>0</v>
      </c>
      <c r="Y116" s="120">
        <f t="shared" si="22"/>
        <v>0</v>
      </c>
      <c r="Z116" s="120">
        <f t="shared" si="23"/>
        <v>0</v>
      </c>
      <c r="AA116" s="120">
        <f t="shared" si="24"/>
        <v>0</v>
      </c>
      <c r="AB116" s="120">
        <f t="shared" si="25"/>
        <v>1</v>
      </c>
      <c r="AC116" s="125">
        <f t="shared" si="26"/>
        <v>0</v>
      </c>
    </row>
    <row r="117" spans="1:29" ht="15" customHeight="1">
      <c r="A117" s="233">
        <v>42385</v>
      </c>
      <c r="B117" s="134" t="s">
        <v>41</v>
      </c>
      <c r="C117" s="164">
        <v>55986597.21999941</v>
      </c>
      <c r="D117" s="165"/>
      <c r="E117" s="179">
        <f t="shared" si="28"/>
        <v>55986597.21999941</v>
      </c>
      <c r="F117" s="166">
        <v>334225.56000000029</v>
      </c>
      <c r="G117" s="166"/>
      <c r="H117" s="182">
        <f t="shared" si="27"/>
        <v>334225.56000000029</v>
      </c>
      <c r="I117" s="173">
        <v>0</v>
      </c>
      <c r="J117" s="166"/>
      <c r="K117" s="179">
        <f t="shared" si="29"/>
        <v>0</v>
      </c>
      <c r="L117" s="166">
        <v>0</v>
      </c>
      <c r="M117" s="166"/>
      <c r="N117" s="182">
        <f t="shared" si="30"/>
        <v>0</v>
      </c>
      <c r="O117" s="173">
        <v>0</v>
      </c>
      <c r="P117" s="166"/>
      <c r="Q117" s="179">
        <f t="shared" si="31"/>
        <v>0</v>
      </c>
      <c r="R117" s="166">
        <v>55652371.65999943</v>
      </c>
      <c r="S117" s="95"/>
      <c r="T117" s="96">
        <f t="shared" si="38"/>
        <v>55652371.65999943</v>
      </c>
      <c r="U117" s="190">
        <f t="shared" si="33"/>
        <v>0</v>
      </c>
      <c r="W117" s="91" t="s">
        <v>41</v>
      </c>
      <c r="X117" s="115">
        <f t="shared" si="21"/>
        <v>0</v>
      </c>
      <c r="Y117" s="116">
        <f t="shared" si="22"/>
        <v>0</v>
      </c>
      <c r="Z117" s="116">
        <f t="shared" si="23"/>
        <v>0</v>
      </c>
      <c r="AA117" s="116">
        <f t="shared" si="24"/>
        <v>0</v>
      </c>
      <c r="AB117" s="116">
        <f t="shared" si="25"/>
        <v>0</v>
      </c>
      <c r="AC117" s="122">
        <f t="shared" si="26"/>
        <v>0</v>
      </c>
    </row>
    <row r="118" spans="1:29" ht="15" customHeight="1">
      <c r="A118" s="234"/>
      <c r="B118" s="135" t="s">
        <v>42</v>
      </c>
      <c r="C118" s="97"/>
      <c r="D118" s="20"/>
      <c r="E118" s="98">
        <f t="shared" si="28"/>
        <v>0</v>
      </c>
      <c r="F118" s="20"/>
      <c r="G118" s="20"/>
      <c r="H118" s="6">
        <f t="shared" si="27"/>
        <v>0</v>
      </c>
      <c r="I118" s="97"/>
      <c r="J118" s="20"/>
      <c r="K118" s="98">
        <f t="shared" si="29"/>
        <v>0</v>
      </c>
      <c r="L118" s="20"/>
      <c r="M118" s="20"/>
      <c r="N118" s="6">
        <f t="shared" si="30"/>
        <v>0</v>
      </c>
      <c r="O118" s="97"/>
      <c r="P118" s="20"/>
      <c r="Q118" s="98">
        <f t="shared" si="31"/>
        <v>0</v>
      </c>
      <c r="R118" s="20"/>
      <c r="S118" s="20"/>
      <c r="T118" s="98">
        <f t="shared" si="38"/>
        <v>0</v>
      </c>
      <c r="U118" s="191">
        <f t="shared" si="33"/>
        <v>0</v>
      </c>
      <c r="W118" s="92" t="s">
        <v>42</v>
      </c>
      <c r="X118" s="115">
        <f t="shared" si="21"/>
        <v>0</v>
      </c>
      <c r="Y118" s="116">
        <f t="shared" si="22"/>
        <v>0</v>
      </c>
      <c r="Z118" s="116">
        <f t="shared" si="23"/>
        <v>0</v>
      </c>
      <c r="AA118" s="116">
        <f t="shared" si="24"/>
        <v>0</v>
      </c>
      <c r="AB118" s="116">
        <f t="shared" si="25"/>
        <v>0</v>
      </c>
      <c r="AC118" s="122">
        <f t="shared" si="26"/>
        <v>0</v>
      </c>
    </row>
    <row r="119" spans="1:29" ht="15" customHeight="1">
      <c r="A119" s="234"/>
      <c r="B119" s="105" t="s">
        <v>43</v>
      </c>
      <c r="C119" s="167">
        <v>46677973.389999501</v>
      </c>
      <c r="D119" s="168"/>
      <c r="E119" s="180">
        <f t="shared" si="28"/>
        <v>46677973.389999501</v>
      </c>
      <c r="F119" s="169">
        <v>286606.50999999995</v>
      </c>
      <c r="G119" s="169"/>
      <c r="H119" s="183">
        <f t="shared" si="27"/>
        <v>286606.50999999995</v>
      </c>
      <c r="I119" s="174">
        <v>0</v>
      </c>
      <c r="J119" s="169"/>
      <c r="K119" s="180">
        <f t="shared" si="29"/>
        <v>0</v>
      </c>
      <c r="L119" s="169">
        <v>0</v>
      </c>
      <c r="M119" s="169"/>
      <c r="N119" s="183">
        <f t="shared" si="30"/>
        <v>0</v>
      </c>
      <c r="O119" s="174">
        <v>0</v>
      </c>
      <c r="P119" s="169"/>
      <c r="Q119" s="180">
        <f t="shared" si="31"/>
        <v>0</v>
      </c>
      <c r="R119" s="169">
        <v>46391366.879999503</v>
      </c>
      <c r="S119" s="20"/>
      <c r="T119" s="98">
        <f t="shared" si="38"/>
        <v>46391366.879999503</v>
      </c>
      <c r="U119" s="191">
        <f t="shared" si="33"/>
        <v>0</v>
      </c>
      <c r="W119" s="93" t="s">
        <v>43</v>
      </c>
      <c r="X119" s="115">
        <f t="shared" si="21"/>
        <v>0</v>
      </c>
      <c r="Y119" s="116">
        <f t="shared" si="22"/>
        <v>0</v>
      </c>
      <c r="Z119" s="116">
        <f t="shared" si="23"/>
        <v>0</v>
      </c>
      <c r="AA119" s="116">
        <f t="shared" si="24"/>
        <v>0</v>
      </c>
      <c r="AB119" s="116">
        <f t="shared" si="25"/>
        <v>0</v>
      </c>
      <c r="AC119" s="122">
        <f t="shared" si="26"/>
        <v>0</v>
      </c>
    </row>
    <row r="120" spans="1:29" ht="15" customHeight="1">
      <c r="A120" s="234"/>
      <c r="B120" s="135" t="s">
        <v>44</v>
      </c>
      <c r="C120" s="167">
        <v>35461126.239999592</v>
      </c>
      <c r="D120" s="168"/>
      <c r="E120" s="180">
        <f t="shared" si="28"/>
        <v>35461126.239999592</v>
      </c>
      <c r="F120" s="169">
        <v>556623.09999999974</v>
      </c>
      <c r="G120" s="169"/>
      <c r="H120" s="183">
        <f t="shared" si="27"/>
        <v>556623.09999999974</v>
      </c>
      <c r="I120" s="174">
        <v>0</v>
      </c>
      <c r="J120" s="169"/>
      <c r="K120" s="180">
        <f t="shared" si="29"/>
        <v>0</v>
      </c>
      <c r="L120" s="169">
        <v>0</v>
      </c>
      <c r="M120" s="169"/>
      <c r="N120" s="183">
        <f t="shared" si="30"/>
        <v>0</v>
      </c>
      <c r="O120" s="174">
        <v>0</v>
      </c>
      <c r="P120" s="169"/>
      <c r="Q120" s="180">
        <f t="shared" si="31"/>
        <v>0</v>
      </c>
      <c r="R120" s="169">
        <v>34904503.139999591</v>
      </c>
      <c r="S120" s="20"/>
      <c r="T120" s="98">
        <f>R120-S120</f>
        <v>34904503.139999591</v>
      </c>
      <c r="U120" s="191">
        <f t="shared" si="33"/>
        <v>0</v>
      </c>
      <c r="W120" s="92" t="s">
        <v>44</v>
      </c>
      <c r="X120" s="115">
        <f t="shared" si="21"/>
        <v>0</v>
      </c>
      <c r="Y120" s="116">
        <f t="shared" si="22"/>
        <v>0</v>
      </c>
      <c r="Z120" s="116">
        <f t="shared" si="23"/>
        <v>0</v>
      </c>
      <c r="AA120" s="116">
        <f t="shared" si="24"/>
        <v>0</v>
      </c>
      <c r="AB120" s="116">
        <f t="shared" si="25"/>
        <v>0</v>
      </c>
      <c r="AC120" s="122">
        <f t="shared" si="26"/>
        <v>0</v>
      </c>
    </row>
    <row r="121" spans="1:29" ht="15" customHeight="1">
      <c r="A121" s="234"/>
      <c r="B121" s="135" t="s">
        <v>45</v>
      </c>
      <c r="C121" s="167">
        <v>49686759.839995764</v>
      </c>
      <c r="D121" s="168"/>
      <c r="E121" s="180">
        <f t="shared" si="28"/>
        <v>49686759.839995764</v>
      </c>
      <c r="F121" s="169">
        <v>374815.35000000003</v>
      </c>
      <c r="G121" s="169"/>
      <c r="H121" s="183">
        <f t="shared" si="27"/>
        <v>374815.35000000003</v>
      </c>
      <c r="I121" s="174">
        <v>0</v>
      </c>
      <c r="J121" s="169"/>
      <c r="K121" s="180">
        <f t="shared" si="29"/>
        <v>0</v>
      </c>
      <c r="L121" s="169">
        <v>0</v>
      </c>
      <c r="M121" s="169"/>
      <c r="N121" s="183">
        <f t="shared" si="30"/>
        <v>0</v>
      </c>
      <c r="O121" s="174">
        <v>0</v>
      </c>
      <c r="P121" s="169"/>
      <c r="Q121" s="180">
        <f t="shared" si="31"/>
        <v>0</v>
      </c>
      <c r="R121" s="169">
        <v>49311944.489995755</v>
      </c>
      <c r="S121" s="20"/>
      <c r="T121" s="98">
        <f t="shared" ref="T121:T127" si="39">R121-S121</f>
        <v>49311944.489995755</v>
      </c>
      <c r="U121" s="191">
        <f t="shared" si="33"/>
        <v>0</v>
      </c>
      <c r="W121" s="92" t="s">
        <v>45</v>
      </c>
      <c r="X121" s="115">
        <f t="shared" si="21"/>
        <v>0</v>
      </c>
      <c r="Y121" s="116">
        <f t="shared" si="22"/>
        <v>0</v>
      </c>
      <c r="Z121" s="116">
        <f t="shared" si="23"/>
        <v>0</v>
      </c>
      <c r="AA121" s="116">
        <f t="shared" si="24"/>
        <v>0</v>
      </c>
      <c r="AB121" s="116">
        <f t="shared" si="25"/>
        <v>0</v>
      </c>
      <c r="AC121" s="122">
        <f t="shared" si="26"/>
        <v>0</v>
      </c>
    </row>
    <row r="122" spans="1:29" ht="15" customHeight="1">
      <c r="A122" s="234"/>
      <c r="B122" s="135" t="s">
        <v>46</v>
      </c>
      <c r="C122" s="167">
        <v>20315523.059999779</v>
      </c>
      <c r="D122" s="168"/>
      <c r="E122" s="180">
        <f t="shared" si="28"/>
        <v>20315523.059999779</v>
      </c>
      <c r="F122" s="169">
        <v>275528.96999999997</v>
      </c>
      <c r="G122" s="169"/>
      <c r="H122" s="183">
        <f t="shared" si="27"/>
        <v>275528.96999999997</v>
      </c>
      <c r="I122" s="174">
        <v>0</v>
      </c>
      <c r="J122" s="169"/>
      <c r="K122" s="180">
        <f t="shared" si="29"/>
        <v>0</v>
      </c>
      <c r="L122" s="169">
        <v>0</v>
      </c>
      <c r="M122" s="169"/>
      <c r="N122" s="183">
        <f t="shared" si="30"/>
        <v>0</v>
      </c>
      <c r="O122" s="174">
        <v>0</v>
      </c>
      <c r="P122" s="169"/>
      <c r="Q122" s="180">
        <f t="shared" si="31"/>
        <v>0</v>
      </c>
      <c r="R122" s="169">
        <v>20039994.08999978</v>
      </c>
      <c r="S122" s="20"/>
      <c r="T122" s="98">
        <f t="shared" si="39"/>
        <v>20039994.08999978</v>
      </c>
      <c r="U122" s="191">
        <f t="shared" si="33"/>
        <v>0</v>
      </c>
      <c r="W122" s="92" t="s">
        <v>46</v>
      </c>
      <c r="X122" s="115">
        <f t="shared" si="21"/>
        <v>0</v>
      </c>
      <c r="Y122" s="116">
        <f t="shared" si="22"/>
        <v>0</v>
      </c>
      <c r="Z122" s="116">
        <f t="shared" si="23"/>
        <v>0</v>
      </c>
      <c r="AA122" s="116">
        <f t="shared" si="24"/>
        <v>0</v>
      </c>
      <c r="AB122" s="116">
        <f t="shared" si="25"/>
        <v>0</v>
      </c>
      <c r="AC122" s="122">
        <f t="shared" si="26"/>
        <v>0</v>
      </c>
    </row>
    <row r="123" spans="1:29" ht="15" customHeight="1">
      <c r="A123" s="234"/>
      <c r="B123" s="135" t="s">
        <v>47</v>
      </c>
      <c r="C123" s="167">
        <v>97567263.939998776</v>
      </c>
      <c r="D123" s="168"/>
      <c r="E123" s="180">
        <f t="shared" si="28"/>
        <v>97567263.939998776</v>
      </c>
      <c r="F123" s="169">
        <v>690778.51</v>
      </c>
      <c r="G123" s="169"/>
      <c r="H123" s="183">
        <f t="shared" si="27"/>
        <v>690778.51</v>
      </c>
      <c r="I123" s="174">
        <v>0</v>
      </c>
      <c r="J123" s="169"/>
      <c r="K123" s="180">
        <f t="shared" si="29"/>
        <v>0</v>
      </c>
      <c r="L123" s="169">
        <v>0</v>
      </c>
      <c r="M123" s="169"/>
      <c r="N123" s="183">
        <f t="shared" si="30"/>
        <v>0</v>
      </c>
      <c r="O123" s="174">
        <v>0</v>
      </c>
      <c r="P123" s="169"/>
      <c r="Q123" s="180">
        <f t="shared" si="31"/>
        <v>0</v>
      </c>
      <c r="R123" s="169">
        <v>96876485.429998741</v>
      </c>
      <c r="S123" s="20"/>
      <c r="T123" s="98">
        <f t="shared" si="39"/>
        <v>96876485.429998741</v>
      </c>
      <c r="U123" s="191">
        <f t="shared" si="33"/>
        <v>0</v>
      </c>
      <c r="W123" s="92" t="s">
        <v>47</v>
      </c>
      <c r="X123" s="115">
        <f t="shared" si="21"/>
        <v>0</v>
      </c>
      <c r="Y123" s="116">
        <f t="shared" si="22"/>
        <v>0</v>
      </c>
      <c r="Z123" s="116">
        <f t="shared" si="23"/>
        <v>0</v>
      </c>
      <c r="AA123" s="116">
        <f t="shared" si="24"/>
        <v>0</v>
      </c>
      <c r="AB123" s="116">
        <f t="shared" si="25"/>
        <v>0</v>
      </c>
      <c r="AC123" s="122">
        <f t="shared" si="26"/>
        <v>0</v>
      </c>
    </row>
    <row r="124" spans="1:29" ht="15" customHeight="1">
      <c r="A124" s="234"/>
      <c r="B124" s="135" t="s">
        <v>48</v>
      </c>
      <c r="C124" s="167">
        <v>57895324.249999449</v>
      </c>
      <c r="D124" s="168"/>
      <c r="E124" s="180">
        <f t="shared" si="28"/>
        <v>57895324.249999449</v>
      </c>
      <c r="F124" s="169">
        <v>929452.7900000005</v>
      </c>
      <c r="G124" s="169"/>
      <c r="H124" s="183">
        <f t="shared" si="27"/>
        <v>929452.7900000005</v>
      </c>
      <c r="I124" s="174">
        <v>0</v>
      </c>
      <c r="J124" s="169"/>
      <c r="K124" s="180">
        <f t="shared" si="29"/>
        <v>0</v>
      </c>
      <c r="L124" s="169">
        <v>0</v>
      </c>
      <c r="M124" s="169"/>
      <c r="N124" s="183">
        <f t="shared" si="30"/>
        <v>0</v>
      </c>
      <c r="O124" s="174">
        <v>0</v>
      </c>
      <c r="P124" s="169"/>
      <c r="Q124" s="180">
        <f t="shared" si="31"/>
        <v>0</v>
      </c>
      <c r="R124" s="169">
        <v>56965871.459999442</v>
      </c>
      <c r="S124" s="20"/>
      <c r="T124" s="98">
        <f t="shared" si="39"/>
        <v>56965871.459999442</v>
      </c>
      <c r="U124" s="191">
        <f t="shared" si="33"/>
        <v>0</v>
      </c>
      <c r="W124" s="92" t="s">
        <v>48</v>
      </c>
      <c r="X124" s="115">
        <f t="shared" si="21"/>
        <v>0</v>
      </c>
      <c r="Y124" s="116">
        <f t="shared" si="22"/>
        <v>0</v>
      </c>
      <c r="Z124" s="116">
        <f t="shared" si="23"/>
        <v>0</v>
      </c>
      <c r="AA124" s="116">
        <f t="shared" si="24"/>
        <v>0</v>
      </c>
      <c r="AB124" s="116">
        <f t="shared" si="25"/>
        <v>0</v>
      </c>
      <c r="AC124" s="122">
        <f t="shared" si="26"/>
        <v>0</v>
      </c>
    </row>
    <row r="125" spans="1:29" ht="15" customHeight="1">
      <c r="A125" s="235"/>
      <c r="B125" s="136" t="s">
        <v>49</v>
      </c>
      <c r="C125" s="170">
        <v>14263276.759999609</v>
      </c>
      <c r="D125" s="171"/>
      <c r="E125" s="181">
        <f t="shared" si="28"/>
        <v>14263276.759999609</v>
      </c>
      <c r="F125" s="172">
        <v>418178.97000000003</v>
      </c>
      <c r="G125" s="172"/>
      <c r="H125" s="185">
        <f t="shared" si="27"/>
        <v>418178.97000000003</v>
      </c>
      <c r="I125" s="175">
        <v>0</v>
      </c>
      <c r="J125" s="172"/>
      <c r="K125" s="181">
        <f t="shared" si="29"/>
        <v>0</v>
      </c>
      <c r="L125" s="172">
        <v>0</v>
      </c>
      <c r="M125" s="172"/>
      <c r="N125" s="185">
        <f t="shared" si="30"/>
        <v>0</v>
      </c>
      <c r="O125" s="175">
        <v>0</v>
      </c>
      <c r="P125" s="172"/>
      <c r="Q125" s="181">
        <f t="shared" si="31"/>
        <v>0</v>
      </c>
      <c r="R125" s="172">
        <v>13845097.78999961</v>
      </c>
      <c r="S125" s="100"/>
      <c r="T125" s="101">
        <f t="shared" si="39"/>
        <v>13845097.78999961</v>
      </c>
      <c r="U125" s="192">
        <f t="shared" si="33"/>
        <v>0</v>
      </c>
      <c r="W125" s="94" t="s">
        <v>49</v>
      </c>
      <c r="X125" s="115">
        <f t="shared" si="21"/>
        <v>0</v>
      </c>
      <c r="Y125" s="116">
        <f t="shared" si="22"/>
        <v>0</v>
      </c>
      <c r="Z125" s="116">
        <f t="shared" si="23"/>
        <v>0</v>
      </c>
      <c r="AA125" s="116">
        <f t="shared" si="24"/>
        <v>0</v>
      </c>
      <c r="AB125" s="116">
        <f t="shared" si="25"/>
        <v>0</v>
      </c>
      <c r="AC125" s="122">
        <f t="shared" si="26"/>
        <v>0</v>
      </c>
    </row>
    <row r="126" spans="1:29" ht="15" customHeight="1">
      <c r="A126" s="233">
        <v>42386</v>
      </c>
      <c r="B126" s="134" t="s">
        <v>41</v>
      </c>
      <c r="C126" s="167">
        <v>55652371.65999943</v>
      </c>
      <c r="D126" s="168">
        <v>55652400</v>
      </c>
      <c r="E126" s="180">
        <f t="shared" si="28"/>
        <v>-28.340000569820404</v>
      </c>
      <c r="F126" s="163">
        <v>924749.69000000076</v>
      </c>
      <c r="G126" s="163" t="s">
        <v>410</v>
      </c>
      <c r="H126" s="184">
        <f t="shared" si="27"/>
        <v>-0.3099999992409721</v>
      </c>
      <c r="I126" s="174">
        <v>0</v>
      </c>
      <c r="J126" s="169" t="s">
        <v>80</v>
      </c>
      <c r="K126" s="180">
        <f t="shared" si="29"/>
        <v>0</v>
      </c>
      <c r="L126" s="163">
        <v>0</v>
      </c>
      <c r="M126" s="163" t="s">
        <v>80</v>
      </c>
      <c r="N126" s="184">
        <f t="shared" si="30"/>
        <v>0</v>
      </c>
      <c r="O126" s="174">
        <v>882754.45000000042</v>
      </c>
      <c r="P126" s="169" t="s">
        <v>411</v>
      </c>
      <c r="Q126" s="180">
        <f t="shared" si="31"/>
        <v>0.45000000041909516</v>
      </c>
      <c r="R126" s="163">
        <v>53844867.51999943</v>
      </c>
      <c r="S126" s="95">
        <v>53844900</v>
      </c>
      <c r="T126" s="96">
        <f t="shared" si="39"/>
        <v>-32.480000570416451</v>
      </c>
      <c r="U126" s="190">
        <f t="shared" si="33"/>
        <v>1</v>
      </c>
      <c r="W126" s="91" t="s">
        <v>41</v>
      </c>
      <c r="X126" s="111">
        <f t="shared" si="21"/>
        <v>0</v>
      </c>
      <c r="Y126" s="112">
        <f t="shared" si="22"/>
        <v>0</v>
      </c>
      <c r="Z126" s="112">
        <f t="shared" si="23"/>
        <v>0</v>
      </c>
      <c r="AA126" s="112">
        <f t="shared" si="24"/>
        <v>0</v>
      </c>
      <c r="AB126" s="112">
        <f t="shared" si="25"/>
        <v>0</v>
      </c>
      <c r="AC126" s="124">
        <f t="shared" si="26"/>
        <v>0</v>
      </c>
    </row>
    <row r="127" spans="1:29" ht="15" customHeight="1">
      <c r="A127" s="234"/>
      <c r="B127" s="135" t="s">
        <v>42</v>
      </c>
      <c r="C127" s="167">
        <v>11439442.439999079</v>
      </c>
      <c r="D127" s="168">
        <v>1155824</v>
      </c>
      <c r="E127" s="180">
        <f t="shared" si="28"/>
        <v>10283618.439999079</v>
      </c>
      <c r="F127" s="163">
        <v>717179.50999999989</v>
      </c>
      <c r="G127" s="163" t="s">
        <v>412</v>
      </c>
      <c r="H127" s="184">
        <f t="shared" si="27"/>
        <v>-0.4900000001071021</v>
      </c>
      <c r="I127" s="174">
        <v>0</v>
      </c>
      <c r="J127" s="169" t="s">
        <v>80</v>
      </c>
      <c r="K127" s="180">
        <f t="shared" si="29"/>
        <v>0</v>
      </c>
      <c r="L127" s="163">
        <v>0</v>
      </c>
      <c r="M127" s="163" t="s">
        <v>80</v>
      </c>
      <c r="N127" s="184">
        <f t="shared" si="30"/>
        <v>0</v>
      </c>
      <c r="O127" s="174">
        <v>19262.149999999994</v>
      </c>
      <c r="P127" s="169" t="s">
        <v>413</v>
      </c>
      <c r="Q127" s="180">
        <f t="shared" si="31"/>
        <v>-5.0000000006548362E-2</v>
      </c>
      <c r="R127" s="163">
        <v>10703000.779999079</v>
      </c>
      <c r="S127" s="20">
        <v>10703010</v>
      </c>
      <c r="T127" s="98">
        <f t="shared" si="39"/>
        <v>-9.220000920817256</v>
      </c>
      <c r="U127" s="191">
        <f t="shared" si="33"/>
        <v>1</v>
      </c>
      <c r="W127" s="92" t="s">
        <v>42</v>
      </c>
      <c r="X127" s="115">
        <f t="shared" si="21"/>
        <v>1</v>
      </c>
      <c r="Y127" s="116">
        <f t="shared" si="22"/>
        <v>0</v>
      </c>
      <c r="Z127" s="116">
        <f t="shared" si="23"/>
        <v>0</v>
      </c>
      <c r="AA127" s="116">
        <f t="shared" si="24"/>
        <v>0</v>
      </c>
      <c r="AB127" s="116">
        <f t="shared" si="25"/>
        <v>0</v>
      </c>
      <c r="AC127" s="122">
        <f t="shared" si="26"/>
        <v>0</v>
      </c>
    </row>
    <row r="128" spans="1:29" ht="15" customHeight="1">
      <c r="A128" s="234"/>
      <c r="B128" s="105" t="s">
        <v>43</v>
      </c>
      <c r="C128" s="167">
        <v>46391366.879999503</v>
      </c>
      <c r="D128" s="168">
        <v>46391300</v>
      </c>
      <c r="E128" s="180">
        <f t="shared" si="28"/>
        <v>66.879999503493309</v>
      </c>
      <c r="F128" s="163">
        <v>948206.46000000031</v>
      </c>
      <c r="G128" s="163" t="s">
        <v>414</v>
      </c>
      <c r="H128" s="184">
        <f t="shared" si="27"/>
        <v>0.46000000031199306</v>
      </c>
      <c r="I128" s="174">
        <v>0</v>
      </c>
      <c r="J128" s="169" t="s">
        <v>80</v>
      </c>
      <c r="K128" s="180">
        <f t="shared" si="29"/>
        <v>0</v>
      </c>
      <c r="L128" s="163">
        <v>0</v>
      </c>
      <c r="M128" s="163" t="s">
        <v>80</v>
      </c>
      <c r="N128" s="184">
        <f t="shared" si="30"/>
        <v>0</v>
      </c>
      <c r="O128" s="174">
        <v>617989.17000000027</v>
      </c>
      <c r="P128" s="169" t="s">
        <v>415</v>
      </c>
      <c r="Q128" s="180">
        <f t="shared" si="31"/>
        <v>0.17000000027474016</v>
      </c>
      <c r="R128" s="163">
        <v>44825171.249999508</v>
      </c>
      <c r="S128" s="20">
        <v>44825200</v>
      </c>
      <c r="T128" s="98">
        <f>R128-S128</f>
        <v>-28.750000491738319</v>
      </c>
      <c r="U128" s="191">
        <f t="shared" si="33"/>
        <v>1</v>
      </c>
      <c r="W128" s="93" t="s">
        <v>43</v>
      </c>
      <c r="X128" s="115">
        <f t="shared" si="21"/>
        <v>0</v>
      </c>
      <c r="Y128" s="116">
        <f t="shared" si="22"/>
        <v>0</v>
      </c>
      <c r="Z128" s="116">
        <f t="shared" si="23"/>
        <v>0</v>
      </c>
      <c r="AA128" s="116">
        <f t="shared" si="24"/>
        <v>0</v>
      </c>
      <c r="AB128" s="116">
        <f t="shared" si="25"/>
        <v>0</v>
      </c>
      <c r="AC128" s="122">
        <f t="shared" si="26"/>
        <v>0</v>
      </c>
    </row>
    <row r="129" spans="1:29" ht="15" customHeight="1">
      <c r="A129" s="234"/>
      <c r="B129" s="135" t="s">
        <v>44</v>
      </c>
      <c r="C129" s="167">
        <v>34904503.139999591</v>
      </c>
      <c r="D129" s="168">
        <v>34904500</v>
      </c>
      <c r="E129" s="180">
        <f t="shared" si="28"/>
        <v>3.1399995908141136</v>
      </c>
      <c r="F129" s="163">
        <v>1411378.57</v>
      </c>
      <c r="G129" s="163" t="s">
        <v>416</v>
      </c>
      <c r="H129" s="184">
        <f t="shared" si="27"/>
        <v>-1.4299999999348074</v>
      </c>
      <c r="I129" s="174">
        <v>611.04</v>
      </c>
      <c r="J129" s="169" t="s">
        <v>80</v>
      </c>
      <c r="K129" s="180">
        <f t="shared" si="29"/>
        <v>611.04</v>
      </c>
      <c r="L129" s="163">
        <v>0</v>
      </c>
      <c r="M129" s="163" t="s">
        <v>80</v>
      </c>
      <c r="N129" s="184">
        <f t="shared" si="30"/>
        <v>0</v>
      </c>
      <c r="O129" s="174">
        <v>149782.68</v>
      </c>
      <c r="P129" s="169" t="s">
        <v>417</v>
      </c>
      <c r="Q129" s="180">
        <f t="shared" si="31"/>
        <v>0.67999999999301508</v>
      </c>
      <c r="R129" s="163">
        <v>33345738.319999591</v>
      </c>
      <c r="S129" s="20">
        <v>33345800</v>
      </c>
      <c r="T129" s="98">
        <f t="shared" ref="T129:T135" si="40">R129-S129</f>
        <v>-61.68000040948391</v>
      </c>
      <c r="U129" s="191">
        <f t="shared" si="33"/>
        <v>1</v>
      </c>
      <c r="W129" s="92" t="s">
        <v>44</v>
      </c>
      <c r="X129" s="115">
        <f t="shared" ref="X129:X192" si="41">+IF(AND(C129&lt;&gt;0,D129&lt;&gt;0,OR(E129&gt;100,E129&lt;-100)),1,0)</f>
        <v>0</v>
      </c>
      <c r="Y129" s="116">
        <f t="shared" ref="Y129:Y192" si="42">+IF(AND(F129&lt;&gt;0,G129&lt;&gt;0,OR(H129&gt;100,H129&lt;-100)),1,0)</f>
        <v>0</v>
      </c>
      <c r="Z129" s="116">
        <f t="shared" ref="Z129:Z192" si="43">+IF(AND(I129&lt;&gt;0,J129&lt;&gt;0,OR(K129&gt;100,K129&lt;-100)),1,0)</f>
        <v>1</v>
      </c>
      <c r="AA129" s="116">
        <f t="shared" ref="AA129:AA192" si="44">+IF(AND(L129&lt;&gt;0,M129&lt;&gt;0,OR(N129&gt;100,N129&lt;-100)),1,0)</f>
        <v>0</v>
      </c>
      <c r="AB129" s="116">
        <f t="shared" ref="AB129:AB192" si="45">+IF(AND(O129&lt;&gt;0,P129&lt;&gt;0,OR(Q129&gt;100,Q129&lt;-100)),1,0)</f>
        <v>0</v>
      </c>
      <c r="AC129" s="122">
        <f t="shared" ref="AC129:AC192" si="46">+IF(AND(R129&lt;&gt;0,S129&lt;&gt;0,OR(T129&gt;100,T129&lt;-100)),1,0)</f>
        <v>0</v>
      </c>
    </row>
    <row r="130" spans="1:29" ht="15" customHeight="1">
      <c r="A130" s="234"/>
      <c r="B130" s="135" t="s">
        <v>45</v>
      </c>
      <c r="C130" s="167">
        <v>49311944.489995755</v>
      </c>
      <c r="D130" s="168">
        <v>49311970</v>
      </c>
      <c r="E130" s="180">
        <f t="shared" si="28"/>
        <v>-25.510004244744778</v>
      </c>
      <c r="F130" s="163">
        <v>1010841.74</v>
      </c>
      <c r="G130" s="163" t="s">
        <v>418</v>
      </c>
      <c r="H130" s="184">
        <f t="shared" si="27"/>
        <v>1.7399999999906868</v>
      </c>
      <c r="I130" s="174">
        <v>0</v>
      </c>
      <c r="J130" s="169" t="s">
        <v>80</v>
      </c>
      <c r="K130" s="180">
        <f t="shared" si="29"/>
        <v>0</v>
      </c>
      <c r="L130" s="163">
        <v>0</v>
      </c>
      <c r="M130" s="163" t="s">
        <v>80</v>
      </c>
      <c r="N130" s="184">
        <f t="shared" si="30"/>
        <v>0</v>
      </c>
      <c r="O130" s="174">
        <v>56095.35</v>
      </c>
      <c r="P130" s="169" t="s">
        <v>419</v>
      </c>
      <c r="Q130" s="180">
        <f t="shared" si="31"/>
        <v>-142497.65</v>
      </c>
      <c r="R130" s="163">
        <v>48245007.399995767</v>
      </c>
      <c r="S130" s="20">
        <v>48245010</v>
      </c>
      <c r="T130" s="98">
        <f t="shared" si="40"/>
        <v>-2.6000042334198952</v>
      </c>
      <c r="U130" s="191">
        <f t="shared" si="33"/>
        <v>1</v>
      </c>
      <c r="W130" s="92" t="s">
        <v>45</v>
      </c>
      <c r="X130" s="115">
        <f t="shared" si="41"/>
        <v>0</v>
      </c>
      <c r="Y130" s="116">
        <f t="shared" si="42"/>
        <v>0</v>
      </c>
      <c r="Z130" s="116">
        <f t="shared" si="43"/>
        <v>0</v>
      </c>
      <c r="AA130" s="116">
        <f t="shared" si="44"/>
        <v>0</v>
      </c>
      <c r="AB130" s="116">
        <f t="shared" si="45"/>
        <v>1</v>
      </c>
      <c r="AC130" s="122">
        <f t="shared" si="46"/>
        <v>0</v>
      </c>
    </row>
    <row r="131" spans="1:29" ht="15" customHeight="1">
      <c r="A131" s="234"/>
      <c r="B131" s="135" t="s">
        <v>46</v>
      </c>
      <c r="C131" s="167">
        <v>20039994.08999978</v>
      </c>
      <c r="D131" s="168">
        <v>20316320</v>
      </c>
      <c r="E131" s="180">
        <f t="shared" si="28"/>
        <v>-276325.91000021994</v>
      </c>
      <c r="F131" s="163">
        <v>798484.93000000017</v>
      </c>
      <c r="G131" s="163" t="s">
        <v>420</v>
      </c>
      <c r="H131" s="184">
        <f t="shared" si="27"/>
        <v>-6.9999999832361937E-2</v>
      </c>
      <c r="I131" s="174">
        <v>0</v>
      </c>
      <c r="J131" s="169" t="s">
        <v>80</v>
      </c>
      <c r="K131" s="180">
        <f t="shared" si="29"/>
        <v>0</v>
      </c>
      <c r="L131" s="163">
        <v>0</v>
      </c>
      <c r="M131" s="163" t="s">
        <v>80</v>
      </c>
      <c r="N131" s="184">
        <f t="shared" si="30"/>
        <v>0</v>
      </c>
      <c r="O131" s="174">
        <v>362791.09</v>
      </c>
      <c r="P131" s="169" t="s">
        <v>421</v>
      </c>
      <c r="Q131" s="180">
        <f t="shared" si="31"/>
        <v>272606.19000000006</v>
      </c>
      <c r="R131" s="163">
        <v>18878718.069999777</v>
      </c>
      <c r="S131" s="20">
        <v>20040030</v>
      </c>
      <c r="T131" s="98">
        <f t="shared" si="40"/>
        <v>-1161311.9300002232</v>
      </c>
      <c r="U131" s="191">
        <f t="shared" si="33"/>
        <v>1</v>
      </c>
      <c r="W131" s="92" t="s">
        <v>46</v>
      </c>
      <c r="X131" s="115">
        <f t="shared" si="41"/>
        <v>1</v>
      </c>
      <c r="Y131" s="116">
        <f t="shared" si="42"/>
        <v>0</v>
      </c>
      <c r="Z131" s="116">
        <f t="shared" si="43"/>
        <v>0</v>
      </c>
      <c r="AA131" s="116">
        <f t="shared" si="44"/>
        <v>0</v>
      </c>
      <c r="AB131" s="116">
        <f t="shared" si="45"/>
        <v>1</v>
      </c>
      <c r="AC131" s="122">
        <f t="shared" si="46"/>
        <v>1</v>
      </c>
    </row>
    <row r="132" spans="1:29" ht="15" customHeight="1">
      <c r="A132" s="234"/>
      <c r="B132" s="135" t="s">
        <v>47</v>
      </c>
      <c r="C132" s="167">
        <v>96876485.429998741</v>
      </c>
      <c r="D132" s="168">
        <v>0</v>
      </c>
      <c r="E132" s="180">
        <f t="shared" si="28"/>
        <v>96876485.429998741</v>
      </c>
      <c r="F132" s="163">
        <v>1409879.6700000006</v>
      </c>
      <c r="G132" s="163"/>
      <c r="H132" s="184">
        <f t="shared" si="27"/>
        <v>1409879.6700000006</v>
      </c>
      <c r="I132" s="174">
        <v>0</v>
      </c>
      <c r="J132" s="169"/>
      <c r="K132" s="180">
        <f t="shared" si="29"/>
        <v>0</v>
      </c>
      <c r="L132" s="163">
        <v>0</v>
      </c>
      <c r="M132" s="163"/>
      <c r="N132" s="184">
        <f t="shared" si="30"/>
        <v>0</v>
      </c>
      <c r="O132" s="174">
        <v>36178.28</v>
      </c>
      <c r="P132" s="169"/>
      <c r="Q132" s="180">
        <f t="shared" si="31"/>
        <v>36178.28</v>
      </c>
      <c r="R132" s="163">
        <v>95447450.729998738</v>
      </c>
      <c r="S132" s="20">
        <v>0</v>
      </c>
      <c r="T132" s="98">
        <f t="shared" si="40"/>
        <v>95447450.729998738</v>
      </c>
      <c r="U132" s="191">
        <f t="shared" si="33"/>
        <v>0</v>
      </c>
      <c r="W132" s="92" t="s">
        <v>47</v>
      </c>
      <c r="X132" s="115">
        <f t="shared" si="41"/>
        <v>0</v>
      </c>
      <c r="Y132" s="116">
        <f t="shared" si="42"/>
        <v>0</v>
      </c>
      <c r="Z132" s="116">
        <f t="shared" si="43"/>
        <v>0</v>
      </c>
      <c r="AA132" s="116">
        <f t="shared" si="44"/>
        <v>0</v>
      </c>
      <c r="AB132" s="116">
        <f t="shared" si="45"/>
        <v>0</v>
      </c>
      <c r="AC132" s="122">
        <f t="shared" si="46"/>
        <v>0</v>
      </c>
    </row>
    <row r="133" spans="1:29" ht="15" customHeight="1">
      <c r="A133" s="234"/>
      <c r="B133" s="135" t="s">
        <v>48</v>
      </c>
      <c r="C133" s="167">
        <v>56965871.459999442</v>
      </c>
      <c r="D133" s="168">
        <v>0</v>
      </c>
      <c r="E133" s="180">
        <f t="shared" si="28"/>
        <v>56965871.459999442</v>
      </c>
      <c r="F133" s="163">
        <v>1748914.6200000003</v>
      </c>
      <c r="G133" s="163"/>
      <c r="H133" s="184">
        <f t="shared" si="27"/>
        <v>1748914.6200000003</v>
      </c>
      <c r="I133" s="174">
        <v>0</v>
      </c>
      <c r="J133" s="169"/>
      <c r="K133" s="180">
        <f t="shared" si="29"/>
        <v>0</v>
      </c>
      <c r="L133" s="163">
        <v>0</v>
      </c>
      <c r="M133" s="163"/>
      <c r="N133" s="184">
        <f t="shared" si="30"/>
        <v>0</v>
      </c>
      <c r="O133" s="174">
        <v>132745.13999999998</v>
      </c>
      <c r="P133" s="169"/>
      <c r="Q133" s="180">
        <f t="shared" si="31"/>
        <v>132745.13999999998</v>
      </c>
      <c r="R133" s="163">
        <v>55088699.339999437</v>
      </c>
      <c r="S133" s="20">
        <v>0</v>
      </c>
      <c r="T133" s="98">
        <f t="shared" si="40"/>
        <v>55088699.339999437</v>
      </c>
      <c r="U133" s="191">
        <f t="shared" si="33"/>
        <v>0</v>
      </c>
      <c r="W133" s="92" t="s">
        <v>48</v>
      </c>
      <c r="X133" s="115">
        <f t="shared" si="41"/>
        <v>0</v>
      </c>
      <c r="Y133" s="116">
        <f t="shared" si="42"/>
        <v>0</v>
      </c>
      <c r="Z133" s="116">
        <f t="shared" si="43"/>
        <v>0</v>
      </c>
      <c r="AA133" s="116">
        <f t="shared" si="44"/>
        <v>0</v>
      </c>
      <c r="AB133" s="116">
        <f t="shared" si="45"/>
        <v>0</v>
      </c>
      <c r="AC133" s="122">
        <f t="shared" si="46"/>
        <v>0</v>
      </c>
    </row>
    <row r="134" spans="1:29" ht="15" customHeight="1">
      <c r="A134" s="235"/>
      <c r="B134" s="136" t="s">
        <v>49</v>
      </c>
      <c r="C134" s="167">
        <v>13845097.78999961</v>
      </c>
      <c r="D134" s="168">
        <v>13845100</v>
      </c>
      <c r="E134" s="180">
        <f t="shared" si="28"/>
        <v>-2.2100003901869059</v>
      </c>
      <c r="F134" s="163">
        <v>762003.95000000007</v>
      </c>
      <c r="G134" s="163" t="s">
        <v>422</v>
      </c>
      <c r="H134" s="184">
        <f t="shared" si="27"/>
        <v>-4.9999999930150807E-2</v>
      </c>
      <c r="I134" s="174">
        <v>0</v>
      </c>
      <c r="J134" s="169" t="s">
        <v>80</v>
      </c>
      <c r="K134" s="180">
        <f t="shared" si="29"/>
        <v>0</v>
      </c>
      <c r="L134" s="163">
        <v>0</v>
      </c>
      <c r="M134" s="163" t="s">
        <v>80</v>
      </c>
      <c r="N134" s="184">
        <f t="shared" si="30"/>
        <v>0</v>
      </c>
      <c r="O134" s="174">
        <v>97196.74</v>
      </c>
      <c r="P134" s="169" t="s">
        <v>423</v>
      </c>
      <c r="Q134" s="180">
        <f t="shared" si="31"/>
        <v>-165938.26</v>
      </c>
      <c r="R134" s="163">
        <v>12992521.159999607</v>
      </c>
      <c r="S134" s="20">
        <v>12992520</v>
      </c>
      <c r="T134" s="98">
        <f t="shared" si="40"/>
        <v>1.1599996071308851</v>
      </c>
      <c r="U134" s="192">
        <f t="shared" si="33"/>
        <v>1</v>
      </c>
      <c r="W134" s="94" t="s">
        <v>49</v>
      </c>
      <c r="X134" s="119">
        <f t="shared" si="41"/>
        <v>0</v>
      </c>
      <c r="Y134" s="120">
        <f t="shared" si="42"/>
        <v>0</v>
      </c>
      <c r="Z134" s="120">
        <f t="shared" si="43"/>
        <v>0</v>
      </c>
      <c r="AA134" s="120">
        <f t="shared" si="44"/>
        <v>0</v>
      </c>
      <c r="AB134" s="120">
        <f t="shared" si="45"/>
        <v>1</v>
      </c>
      <c r="AC134" s="125">
        <f t="shared" si="46"/>
        <v>0</v>
      </c>
    </row>
    <row r="135" spans="1:29" ht="15" customHeight="1">
      <c r="A135" s="233">
        <v>42387</v>
      </c>
      <c r="B135" s="134" t="s">
        <v>41</v>
      </c>
      <c r="C135" s="164">
        <v>53844867.51999943</v>
      </c>
      <c r="D135" s="165">
        <v>53844900</v>
      </c>
      <c r="E135" s="179">
        <f t="shared" si="28"/>
        <v>-32.480000570416451</v>
      </c>
      <c r="F135" s="166">
        <v>564553.27000000048</v>
      </c>
      <c r="G135" s="166" t="s">
        <v>424</v>
      </c>
      <c r="H135" s="182">
        <f t="shared" si="27"/>
        <v>0.27000000048428774</v>
      </c>
      <c r="I135" s="173">
        <v>0</v>
      </c>
      <c r="J135" s="166" t="s">
        <v>80</v>
      </c>
      <c r="K135" s="179">
        <f t="shared" si="29"/>
        <v>0</v>
      </c>
      <c r="L135" s="166">
        <v>0</v>
      </c>
      <c r="M135" s="166" t="s">
        <v>80</v>
      </c>
      <c r="N135" s="182">
        <f t="shared" si="30"/>
        <v>0</v>
      </c>
      <c r="O135" s="173">
        <v>0</v>
      </c>
      <c r="P135" s="166" t="s">
        <v>80</v>
      </c>
      <c r="Q135" s="179">
        <f t="shared" si="31"/>
        <v>0</v>
      </c>
      <c r="R135" s="166">
        <v>53280314.249999426</v>
      </c>
      <c r="S135" s="95">
        <v>53280300</v>
      </c>
      <c r="T135" s="96">
        <f t="shared" si="40"/>
        <v>14.249999426305294</v>
      </c>
      <c r="U135" s="190">
        <f t="shared" si="33"/>
        <v>1</v>
      </c>
      <c r="W135" s="91" t="s">
        <v>41</v>
      </c>
      <c r="X135" s="115">
        <f t="shared" si="41"/>
        <v>0</v>
      </c>
      <c r="Y135" s="116">
        <f t="shared" si="42"/>
        <v>0</v>
      </c>
      <c r="Z135" s="116">
        <f t="shared" si="43"/>
        <v>0</v>
      </c>
      <c r="AA135" s="116">
        <f t="shared" si="44"/>
        <v>0</v>
      </c>
      <c r="AB135" s="116">
        <f t="shared" si="45"/>
        <v>0</v>
      </c>
      <c r="AC135" s="122">
        <f t="shared" si="46"/>
        <v>0</v>
      </c>
    </row>
    <row r="136" spans="1:29" ht="15" customHeight="1">
      <c r="A136" s="234"/>
      <c r="B136" s="135" t="s">
        <v>42</v>
      </c>
      <c r="C136" s="167">
        <v>10703000.779999079</v>
      </c>
      <c r="D136" s="168">
        <v>10703010</v>
      </c>
      <c r="E136" s="180">
        <f t="shared" si="28"/>
        <v>-9.220000920817256</v>
      </c>
      <c r="F136" s="169">
        <v>351147.9</v>
      </c>
      <c r="G136" s="169" t="s">
        <v>425</v>
      </c>
      <c r="H136" s="183">
        <f t="shared" ref="H136:H199" si="47">F136-G136</f>
        <v>-9.9999999976716936E-2</v>
      </c>
      <c r="I136" s="174">
        <v>0</v>
      </c>
      <c r="J136" s="169" t="s">
        <v>80</v>
      </c>
      <c r="K136" s="180">
        <f t="shared" si="29"/>
        <v>0</v>
      </c>
      <c r="L136" s="169">
        <v>0</v>
      </c>
      <c r="M136" s="169" t="s">
        <v>80</v>
      </c>
      <c r="N136" s="183">
        <f t="shared" si="30"/>
        <v>0</v>
      </c>
      <c r="O136" s="174">
        <v>0</v>
      </c>
      <c r="P136" s="169" t="s">
        <v>80</v>
      </c>
      <c r="Q136" s="180">
        <f t="shared" si="31"/>
        <v>0</v>
      </c>
      <c r="R136" s="169">
        <v>10351852.879999081</v>
      </c>
      <c r="S136" s="20">
        <v>10351850</v>
      </c>
      <c r="T136" s="98">
        <f>R136-S136</f>
        <v>2.8799990806728601</v>
      </c>
      <c r="U136" s="191">
        <f t="shared" si="33"/>
        <v>1</v>
      </c>
      <c r="W136" s="92" t="s">
        <v>42</v>
      </c>
      <c r="X136" s="115">
        <f t="shared" si="41"/>
        <v>0</v>
      </c>
      <c r="Y136" s="116">
        <f t="shared" si="42"/>
        <v>0</v>
      </c>
      <c r="Z136" s="116">
        <f t="shared" si="43"/>
        <v>0</v>
      </c>
      <c r="AA136" s="116">
        <f t="shared" si="44"/>
        <v>0</v>
      </c>
      <c r="AB136" s="116">
        <f t="shared" si="45"/>
        <v>0</v>
      </c>
      <c r="AC136" s="122">
        <f t="shared" si="46"/>
        <v>0</v>
      </c>
    </row>
    <row r="137" spans="1:29" ht="15" customHeight="1">
      <c r="A137" s="234"/>
      <c r="B137" s="105" t="s">
        <v>43</v>
      </c>
      <c r="C137" s="167">
        <v>44825171.249999508</v>
      </c>
      <c r="D137" s="168">
        <v>44825200</v>
      </c>
      <c r="E137" s="180">
        <f t="shared" ref="E137:E200" si="48">C137-D137</f>
        <v>-28.750000491738319</v>
      </c>
      <c r="F137" s="169">
        <v>791092.03</v>
      </c>
      <c r="G137" s="169" t="s">
        <v>426</v>
      </c>
      <c r="H137" s="183">
        <f t="shared" si="47"/>
        <v>3.0000000027939677E-2</v>
      </c>
      <c r="I137" s="174">
        <v>0</v>
      </c>
      <c r="J137" s="169" t="s">
        <v>80</v>
      </c>
      <c r="K137" s="180">
        <f t="shared" ref="K137:K200" si="49">I137-J137</f>
        <v>0</v>
      </c>
      <c r="L137" s="169">
        <v>0</v>
      </c>
      <c r="M137" s="169" t="s">
        <v>80</v>
      </c>
      <c r="N137" s="183">
        <f t="shared" ref="N137:N200" si="50">L137-M137</f>
        <v>0</v>
      </c>
      <c r="O137" s="174">
        <v>0</v>
      </c>
      <c r="P137" s="169" t="s">
        <v>80</v>
      </c>
      <c r="Q137" s="180">
        <f t="shared" ref="Q137:Q200" si="51">O137-P137</f>
        <v>0</v>
      </c>
      <c r="R137" s="169">
        <v>44034079.219999507</v>
      </c>
      <c r="S137" s="20">
        <v>44034100</v>
      </c>
      <c r="T137" s="98">
        <f t="shared" ref="T137:T143" si="52">R137-S137</f>
        <v>-20.780000492930412</v>
      </c>
      <c r="U137" s="191">
        <f t="shared" si="33"/>
        <v>1</v>
      </c>
      <c r="W137" s="93" t="s">
        <v>43</v>
      </c>
      <c r="X137" s="115">
        <f t="shared" si="41"/>
        <v>0</v>
      </c>
      <c r="Y137" s="116">
        <f t="shared" si="42"/>
        <v>0</v>
      </c>
      <c r="Z137" s="116">
        <f t="shared" si="43"/>
        <v>0</v>
      </c>
      <c r="AA137" s="116">
        <f t="shared" si="44"/>
        <v>0</v>
      </c>
      <c r="AB137" s="116">
        <f t="shared" si="45"/>
        <v>0</v>
      </c>
      <c r="AC137" s="122">
        <f t="shared" si="46"/>
        <v>0</v>
      </c>
    </row>
    <row r="138" spans="1:29" ht="15" customHeight="1">
      <c r="A138" s="234"/>
      <c r="B138" s="135" t="s">
        <v>44</v>
      </c>
      <c r="C138" s="167">
        <v>33345738.319999591</v>
      </c>
      <c r="D138" s="168">
        <v>33345800</v>
      </c>
      <c r="E138" s="180">
        <f t="shared" si="48"/>
        <v>-61.68000040948391</v>
      </c>
      <c r="F138" s="169">
        <v>1415077.5700000012</v>
      </c>
      <c r="G138" s="169" t="s">
        <v>427</v>
      </c>
      <c r="H138" s="183">
        <f t="shared" si="47"/>
        <v>-2.4299999987706542</v>
      </c>
      <c r="I138" s="174">
        <v>0</v>
      </c>
      <c r="J138" s="169" t="s">
        <v>80</v>
      </c>
      <c r="K138" s="180">
        <f t="shared" si="49"/>
        <v>0</v>
      </c>
      <c r="L138" s="169">
        <v>0</v>
      </c>
      <c r="M138" s="169" t="s">
        <v>80</v>
      </c>
      <c r="N138" s="183">
        <f t="shared" si="50"/>
        <v>0</v>
      </c>
      <c r="O138" s="174">
        <v>0</v>
      </c>
      <c r="P138" s="169" t="s">
        <v>80</v>
      </c>
      <c r="Q138" s="180">
        <f t="shared" si="51"/>
        <v>0</v>
      </c>
      <c r="R138" s="169">
        <v>31930660.74999959</v>
      </c>
      <c r="S138" s="20">
        <v>27930600</v>
      </c>
      <c r="T138" s="98">
        <f t="shared" si="52"/>
        <v>4000060.7499995902</v>
      </c>
      <c r="U138" s="191">
        <f t="shared" ref="U138:U201" si="53">IF(D138=0,0,1)</f>
        <v>1</v>
      </c>
      <c r="W138" s="92" t="s">
        <v>44</v>
      </c>
      <c r="X138" s="115">
        <f t="shared" si="41"/>
        <v>0</v>
      </c>
      <c r="Y138" s="116">
        <f t="shared" si="42"/>
        <v>0</v>
      </c>
      <c r="Z138" s="116">
        <f t="shared" si="43"/>
        <v>0</v>
      </c>
      <c r="AA138" s="116">
        <f t="shared" si="44"/>
        <v>0</v>
      </c>
      <c r="AB138" s="116">
        <f t="shared" si="45"/>
        <v>0</v>
      </c>
      <c r="AC138" s="122">
        <f t="shared" si="46"/>
        <v>1</v>
      </c>
    </row>
    <row r="139" spans="1:29" ht="15" customHeight="1">
      <c r="A139" s="234"/>
      <c r="B139" s="135" t="s">
        <v>45</v>
      </c>
      <c r="C139" s="167">
        <v>48245007.399995767</v>
      </c>
      <c r="D139" s="168">
        <v>48245010</v>
      </c>
      <c r="E139" s="180">
        <f t="shared" si="48"/>
        <v>-2.6000042334198952</v>
      </c>
      <c r="F139" s="169">
        <v>717639.01</v>
      </c>
      <c r="G139" s="169" t="s">
        <v>428</v>
      </c>
      <c r="H139" s="183">
        <f t="shared" si="47"/>
        <v>1.0000000009313226E-2</v>
      </c>
      <c r="I139" s="174">
        <v>0</v>
      </c>
      <c r="J139" s="169" t="s">
        <v>80</v>
      </c>
      <c r="K139" s="180">
        <f t="shared" si="49"/>
        <v>0</v>
      </c>
      <c r="L139" s="169">
        <v>0</v>
      </c>
      <c r="M139" s="169" t="s">
        <v>80</v>
      </c>
      <c r="N139" s="183">
        <f t="shared" si="50"/>
        <v>0</v>
      </c>
      <c r="O139" s="174">
        <v>0</v>
      </c>
      <c r="P139" s="169" t="s">
        <v>429</v>
      </c>
      <c r="Q139" s="180">
        <f t="shared" si="51"/>
        <v>-82361.399999999994</v>
      </c>
      <c r="R139" s="169">
        <v>47527368.389995769</v>
      </c>
      <c r="S139" s="20">
        <v>47527330</v>
      </c>
      <c r="T139" s="98">
        <f t="shared" si="52"/>
        <v>38.389995768666267</v>
      </c>
      <c r="U139" s="191">
        <f t="shared" si="53"/>
        <v>1</v>
      </c>
      <c r="W139" s="92" t="s">
        <v>45</v>
      </c>
      <c r="X139" s="115">
        <f t="shared" si="41"/>
        <v>0</v>
      </c>
      <c r="Y139" s="116">
        <f t="shared" si="42"/>
        <v>0</v>
      </c>
      <c r="Z139" s="116">
        <f t="shared" si="43"/>
        <v>0</v>
      </c>
      <c r="AA139" s="116">
        <f t="shared" si="44"/>
        <v>0</v>
      </c>
      <c r="AB139" s="116">
        <f t="shared" si="45"/>
        <v>0</v>
      </c>
      <c r="AC139" s="122">
        <f t="shared" si="46"/>
        <v>0</v>
      </c>
    </row>
    <row r="140" spans="1:29" ht="15" customHeight="1">
      <c r="A140" s="234"/>
      <c r="B140" s="135" t="s">
        <v>46</v>
      </c>
      <c r="C140" s="167">
        <v>18878718.069999777</v>
      </c>
      <c r="D140" s="168">
        <v>20040030</v>
      </c>
      <c r="E140" s="180">
        <f t="shared" si="48"/>
        <v>-1161311.9300002232</v>
      </c>
      <c r="F140" s="169">
        <v>760839.0700000003</v>
      </c>
      <c r="G140" s="169" t="s">
        <v>430</v>
      </c>
      <c r="H140" s="183">
        <f t="shared" si="47"/>
        <v>7.0000000298023224E-2</v>
      </c>
      <c r="I140" s="174">
        <v>0</v>
      </c>
      <c r="J140" s="169" t="s">
        <v>80</v>
      </c>
      <c r="K140" s="180">
        <f t="shared" si="49"/>
        <v>0</v>
      </c>
      <c r="L140" s="169">
        <v>0</v>
      </c>
      <c r="M140" s="169" t="s">
        <v>80</v>
      </c>
      <c r="N140" s="183">
        <f t="shared" si="50"/>
        <v>0</v>
      </c>
      <c r="O140" s="174">
        <v>0</v>
      </c>
      <c r="P140" s="169" t="s">
        <v>80</v>
      </c>
      <c r="Q140" s="180">
        <f t="shared" si="51"/>
        <v>0</v>
      </c>
      <c r="R140" s="169">
        <v>18117878.999999776</v>
      </c>
      <c r="S140" s="20">
        <v>18878750</v>
      </c>
      <c r="T140" s="98">
        <f t="shared" si="52"/>
        <v>-760871.00000022352</v>
      </c>
      <c r="U140" s="191">
        <f t="shared" si="53"/>
        <v>1</v>
      </c>
      <c r="W140" s="92" t="s">
        <v>46</v>
      </c>
      <c r="X140" s="115">
        <f t="shared" si="41"/>
        <v>1</v>
      </c>
      <c r="Y140" s="116">
        <f t="shared" si="42"/>
        <v>0</v>
      </c>
      <c r="Z140" s="116">
        <f t="shared" si="43"/>
        <v>0</v>
      </c>
      <c r="AA140" s="116">
        <f t="shared" si="44"/>
        <v>0</v>
      </c>
      <c r="AB140" s="116">
        <f t="shared" si="45"/>
        <v>0</v>
      </c>
      <c r="AC140" s="122">
        <f t="shared" si="46"/>
        <v>1</v>
      </c>
    </row>
    <row r="141" spans="1:29" ht="15" customHeight="1">
      <c r="A141" s="234"/>
      <c r="B141" s="135" t="s">
        <v>47</v>
      </c>
      <c r="C141" s="167">
        <v>95447450.729998738</v>
      </c>
      <c r="D141" s="168">
        <v>0</v>
      </c>
      <c r="E141" s="180">
        <f t="shared" si="48"/>
        <v>95447450.729998738</v>
      </c>
      <c r="F141" s="169">
        <v>1095130.8999999999</v>
      </c>
      <c r="G141" s="169"/>
      <c r="H141" s="183">
        <f t="shared" si="47"/>
        <v>1095130.8999999999</v>
      </c>
      <c r="I141" s="174">
        <v>0</v>
      </c>
      <c r="J141" s="169"/>
      <c r="K141" s="180">
        <f t="shared" si="49"/>
        <v>0</v>
      </c>
      <c r="L141" s="169">
        <v>0</v>
      </c>
      <c r="M141" s="169"/>
      <c r="N141" s="183">
        <f t="shared" si="50"/>
        <v>0</v>
      </c>
      <c r="O141" s="174">
        <v>0</v>
      </c>
      <c r="P141" s="169"/>
      <c r="Q141" s="180">
        <f t="shared" si="51"/>
        <v>0</v>
      </c>
      <c r="R141" s="169">
        <v>94352319.829998747</v>
      </c>
      <c r="S141" s="20">
        <v>0</v>
      </c>
      <c r="T141" s="98">
        <f t="shared" si="52"/>
        <v>94352319.829998747</v>
      </c>
      <c r="U141" s="191">
        <f t="shared" si="53"/>
        <v>0</v>
      </c>
      <c r="W141" s="92" t="s">
        <v>47</v>
      </c>
      <c r="X141" s="115">
        <f t="shared" si="41"/>
        <v>0</v>
      </c>
      <c r="Y141" s="116">
        <f t="shared" si="42"/>
        <v>0</v>
      </c>
      <c r="Z141" s="116">
        <f t="shared" si="43"/>
        <v>0</v>
      </c>
      <c r="AA141" s="116">
        <f t="shared" si="44"/>
        <v>0</v>
      </c>
      <c r="AB141" s="116">
        <f t="shared" si="45"/>
        <v>0</v>
      </c>
      <c r="AC141" s="122">
        <f t="shared" si="46"/>
        <v>0</v>
      </c>
    </row>
    <row r="142" spans="1:29" ht="15" customHeight="1">
      <c r="A142" s="234"/>
      <c r="B142" s="135" t="s">
        <v>48</v>
      </c>
      <c r="C142" s="167">
        <v>55088699.339999437</v>
      </c>
      <c r="D142" s="168">
        <v>0</v>
      </c>
      <c r="E142" s="180">
        <f t="shared" si="48"/>
        <v>55088699.339999437</v>
      </c>
      <c r="F142" s="169">
        <v>1473475.6</v>
      </c>
      <c r="G142" s="169"/>
      <c r="H142" s="183">
        <f t="shared" si="47"/>
        <v>1473475.6</v>
      </c>
      <c r="I142" s="174">
        <v>0</v>
      </c>
      <c r="J142" s="169"/>
      <c r="K142" s="180">
        <f t="shared" si="49"/>
        <v>0</v>
      </c>
      <c r="L142" s="169">
        <v>0</v>
      </c>
      <c r="M142" s="169"/>
      <c r="N142" s="183">
        <f t="shared" si="50"/>
        <v>0</v>
      </c>
      <c r="O142" s="174">
        <v>0</v>
      </c>
      <c r="P142" s="169"/>
      <c r="Q142" s="180">
        <f t="shared" si="51"/>
        <v>0</v>
      </c>
      <c r="R142" s="169">
        <v>53615223.739999436</v>
      </c>
      <c r="S142" s="20">
        <v>0</v>
      </c>
      <c r="T142" s="98">
        <f t="shared" si="52"/>
        <v>53615223.739999436</v>
      </c>
      <c r="U142" s="191">
        <f t="shared" si="53"/>
        <v>0</v>
      </c>
      <c r="W142" s="92" t="s">
        <v>48</v>
      </c>
      <c r="X142" s="115">
        <f t="shared" si="41"/>
        <v>0</v>
      </c>
      <c r="Y142" s="116">
        <f t="shared" si="42"/>
        <v>0</v>
      </c>
      <c r="Z142" s="116">
        <f t="shared" si="43"/>
        <v>0</v>
      </c>
      <c r="AA142" s="116">
        <f t="shared" si="44"/>
        <v>0</v>
      </c>
      <c r="AB142" s="116">
        <f t="shared" si="45"/>
        <v>0</v>
      </c>
      <c r="AC142" s="122">
        <f t="shared" si="46"/>
        <v>0</v>
      </c>
    </row>
    <row r="143" spans="1:29" ht="15" customHeight="1">
      <c r="A143" s="235"/>
      <c r="B143" s="136" t="s">
        <v>49</v>
      </c>
      <c r="C143" s="167">
        <v>12992521.159999607</v>
      </c>
      <c r="D143" s="168">
        <v>12992520</v>
      </c>
      <c r="E143" s="180">
        <f t="shared" si="48"/>
        <v>1.1599996071308851</v>
      </c>
      <c r="F143" s="169">
        <v>650033.6799999997</v>
      </c>
      <c r="G143" s="169" t="s">
        <v>431</v>
      </c>
      <c r="H143" s="183">
        <f t="shared" si="47"/>
        <v>-0.32000000029802322</v>
      </c>
      <c r="I143" s="174">
        <v>0</v>
      </c>
      <c r="J143" s="169" t="s">
        <v>80</v>
      </c>
      <c r="K143" s="180">
        <f t="shared" si="49"/>
        <v>0</v>
      </c>
      <c r="L143" s="169">
        <v>0</v>
      </c>
      <c r="M143" s="169" t="s">
        <v>80</v>
      </c>
      <c r="N143" s="183">
        <f t="shared" si="50"/>
        <v>0</v>
      </c>
      <c r="O143" s="174">
        <v>0</v>
      </c>
      <c r="P143" s="169" t="s">
        <v>432</v>
      </c>
      <c r="Q143" s="180">
        <f t="shared" si="51"/>
        <v>-14233.3</v>
      </c>
      <c r="R143" s="169">
        <v>12342487.479999607</v>
      </c>
      <c r="S143" s="20">
        <v>12342490</v>
      </c>
      <c r="T143" s="98">
        <f t="shared" si="52"/>
        <v>-2.5200003925710917</v>
      </c>
      <c r="U143" s="192">
        <f t="shared" si="53"/>
        <v>1</v>
      </c>
      <c r="W143" s="94" t="s">
        <v>49</v>
      </c>
      <c r="X143" s="115">
        <f t="shared" si="41"/>
        <v>0</v>
      </c>
      <c r="Y143" s="116">
        <f t="shared" si="42"/>
        <v>0</v>
      </c>
      <c r="Z143" s="116">
        <f t="shared" si="43"/>
        <v>0</v>
      </c>
      <c r="AA143" s="116">
        <f t="shared" si="44"/>
        <v>0</v>
      </c>
      <c r="AB143" s="116">
        <f t="shared" si="45"/>
        <v>0</v>
      </c>
      <c r="AC143" s="122">
        <f t="shared" si="46"/>
        <v>0</v>
      </c>
    </row>
    <row r="144" spans="1:29" ht="15" customHeight="1">
      <c r="A144" s="233">
        <v>42388</v>
      </c>
      <c r="B144" s="134" t="s">
        <v>41</v>
      </c>
      <c r="C144" s="164">
        <v>53280314.249999426</v>
      </c>
      <c r="D144" s="165">
        <v>53280300</v>
      </c>
      <c r="E144" s="179">
        <f t="shared" si="48"/>
        <v>14.249999426305294</v>
      </c>
      <c r="F144" s="166">
        <v>626270.53000000014</v>
      </c>
      <c r="G144" s="166" t="s">
        <v>433</v>
      </c>
      <c r="H144" s="182">
        <f t="shared" si="47"/>
        <v>-0.469999999855645</v>
      </c>
      <c r="I144" s="173">
        <v>0</v>
      </c>
      <c r="J144" s="166" t="s">
        <v>80</v>
      </c>
      <c r="K144" s="179">
        <f t="shared" si="49"/>
        <v>0</v>
      </c>
      <c r="L144" s="166">
        <v>0</v>
      </c>
      <c r="M144" s="166" t="s">
        <v>80</v>
      </c>
      <c r="N144" s="182">
        <f t="shared" si="50"/>
        <v>0</v>
      </c>
      <c r="O144" s="173">
        <v>349906.56000000017</v>
      </c>
      <c r="P144" s="166" t="s">
        <v>434</v>
      </c>
      <c r="Q144" s="179">
        <f t="shared" si="51"/>
        <v>-0.43999999982770532</v>
      </c>
      <c r="R144" s="166">
        <v>52304137.15999943</v>
      </c>
      <c r="S144" s="95">
        <v>52304200</v>
      </c>
      <c r="T144" s="96">
        <f>R144-S144</f>
        <v>-62.840000569820404</v>
      </c>
      <c r="U144" s="190">
        <f t="shared" si="53"/>
        <v>1</v>
      </c>
      <c r="W144" s="91" t="s">
        <v>41</v>
      </c>
      <c r="X144" s="111">
        <f t="shared" si="41"/>
        <v>0</v>
      </c>
      <c r="Y144" s="112">
        <f t="shared" si="42"/>
        <v>0</v>
      </c>
      <c r="Z144" s="112">
        <f t="shared" si="43"/>
        <v>0</v>
      </c>
      <c r="AA144" s="112">
        <f t="shared" si="44"/>
        <v>0</v>
      </c>
      <c r="AB144" s="112">
        <f t="shared" si="45"/>
        <v>0</v>
      </c>
      <c r="AC144" s="124">
        <f t="shared" si="46"/>
        <v>0</v>
      </c>
    </row>
    <row r="145" spans="1:29" ht="15" customHeight="1">
      <c r="A145" s="234"/>
      <c r="B145" s="135" t="s">
        <v>42</v>
      </c>
      <c r="C145" s="167">
        <v>10351852.879999081</v>
      </c>
      <c r="D145" s="168">
        <v>5248985</v>
      </c>
      <c r="E145" s="180">
        <f t="shared" si="48"/>
        <v>5102867.8799990807</v>
      </c>
      <c r="F145" s="169">
        <v>462098.88</v>
      </c>
      <c r="G145" s="169" t="s">
        <v>435</v>
      </c>
      <c r="H145" s="183">
        <f t="shared" si="47"/>
        <v>-0.11999999999534339</v>
      </c>
      <c r="I145" s="174">
        <v>0</v>
      </c>
      <c r="J145" s="169" t="s">
        <v>80</v>
      </c>
      <c r="K145" s="180">
        <f t="shared" si="49"/>
        <v>0</v>
      </c>
      <c r="L145" s="169">
        <v>0</v>
      </c>
      <c r="M145" s="169" t="s">
        <v>80</v>
      </c>
      <c r="N145" s="183">
        <f t="shared" si="50"/>
        <v>0</v>
      </c>
      <c r="O145" s="174">
        <v>7813.5599999999986</v>
      </c>
      <c r="P145" s="169" t="s">
        <v>436</v>
      </c>
      <c r="Q145" s="180">
        <f t="shared" si="51"/>
        <v>0</v>
      </c>
      <c r="R145" s="169">
        <v>9881940.4399990793</v>
      </c>
      <c r="S145" s="20">
        <v>9881940</v>
      </c>
      <c r="T145" s="98">
        <f t="shared" ref="T145:T151" si="54">R145-S145</f>
        <v>0.43999907933175564</v>
      </c>
      <c r="U145" s="191">
        <f t="shared" si="53"/>
        <v>1</v>
      </c>
      <c r="W145" s="92" t="s">
        <v>42</v>
      </c>
      <c r="X145" s="115">
        <f t="shared" si="41"/>
        <v>1</v>
      </c>
      <c r="Y145" s="116">
        <f t="shared" si="42"/>
        <v>0</v>
      </c>
      <c r="Z145" s="116">
        <f t="shared" si="43"/>
        <v>0</v>
      </c>
      <c r="AA145" s="116">
        <f t="shared" si="44"/>
        <v>0</v>
      </c>
      <c r="AB145" s="116">
        <f t="shared" si="45"/>
        <v>0</v>
      </c>
      <c r="AC145" s="122">
        <f t="shared" si="46"/>
        <v>0</v>
      </c>
    </row>
    <row r="146" spans="1:29" ht="15" customHeight="1">
      <c r="A146" s="234"/>
      <c r="B146" s="105" t="s">
        <v>43</v>
      </c>
      <c r="C146" s="167">
        <v>44034079.219999507</v>
      </c>
      <c r="D146" s="168">
        <v>44034100</v>
      </c>
      <c r="E146" s="180">
        <f t="shared" si="48"/>
        <v>-20.780000492930412</v>
      </c>
      <c r="F146" s="169">
        <v>737449.02999999991</v>
      </c>
      <c r="G146" s="169" t="s">
        <v>437</v>
      </c>
      <c r="H146" s="183">
        <f t="shared" si="47"/>
        <v>2.9999999911524355E-2</v>
      </c>
      <c r="I146" s="174">
        <v>0</v>
      </c>
      <c r="J146" s="169" t="s">
        <v>80</v>
      </c>
      <c r="K146" s="180">
        <f t="shared" si="49"/>
        <v>0</v>
      </c>
      <c r="L146" s="169">
        <v>0</v>
      </c>
      <c r="M146" s="169" t="s">
        <v>80</v>
      </c>
      <c r="N146" s="183">
        <f t="shared" si="50"/>
        <v>0</v>
      </c>
      <c r="O146" s="174">
        <v>218115.39</v>
      </c>
      <c r="P146" s="169" t="s">
        <v>438</v>
      </c>
      <c r="Q146" s="180">
        <f t="shared" si="51"/>
        <v>0.39000000001396984</v>
      </c>
      <c r="R146" s="169">
        <v>43078514.799999505</v>
      </c>
      <c r="S146" s="20">
        <v>43078500</v>
      </c>
      <c r="T146" s="98">
        <f t="shared" si="54"/>
        <v>14.799999505281448</v>
      </c>
      <c r="U146" s="191">
        <f t="shared" si="53"/>
        <v>1</v>
      </c>
      <c r="W146" s="93" t="s">
        <v>43</v>
      </c>
      <c r="X146" s="115">
        <f t="shared" si="41"/>
        <v>0</v>
      </c>
      <c r="Y146" s="116">
        <f t="shared" si="42"/>
        <v>0</v>
      </c>
      <c r="Z146" s="116">
        <f t="shared" si="43"/>
        <v>0</v>
      </c>
      <c r="AA146" s="116">
        <f t="shared" si="44"/>
        <v>0</v>
      </c>
      <c r="AB146" s="116">
        <f t="shared" si="45"/>
        <v>0</v>
      </c>
      <c r="AC146" s="122">
        <f t="shared" si="46"/>
        <v>0</v>
      </c>
    </row>
    <row r="147" spans="1:29" ht="15" customHeight="1">
      <c r="A147" s="234"/>
      <c r="B147" s="135" t="s">
        <v>44</v>
      </c>
      <c r="C147" s="167">
        <v>31930660.74999959</v>
      </c>
      <c r="D147" s="168">
        <v>27930600</v>
      </c>
      <c r="E147" s="180">
        <f t="shared" si="48"/>
        <v>4000060.7499995902</v>
      </c>
      <c r="F147" s="169">
        <v>1239831.4899999995</v>
      </c>
      <c r="G147" s="169" t="s">
        <v>439</v>
      </c>
      <c r="H147" s="183">
        <f t="shared" si="47"/>
        <v>1.4899999995250255</v>
      </c>
      <c r="I147" s="174">
        <v>0</v>
      </c>
      <c r="J147" s="169" t="s">
        <v>80</v>
      </c>
      <c r="K147" s="180">
        <f t="shared" si="49"/>
        <v>0</v>
      </c>
      <c r="L147" s="169">
        <v>0</v>
      </c>
      <c r="M147" s="169" t="s">
        <v>80</v>
      </c>
      <c r="N147" s="183">
        <f t="shared" si="50"/>
        <v>0</v>
      </c>
      <c r="O147" s="174">
        <v>187852.30000000002</v>
      </c>
      <c r="P147" s="169" t="s">
        <v>440</v>
      </c>
      <c r="Q147" s="180">
        <f t="shared" si="51"/>
        <v>0.3000000000174623</v>
      </c>
      <c r="R147" s="169">
        <v>30502976.959999591</v>
      </c>
      <c r="S147" s="20">
        <v>30502900</v>
      </c>
      <c r="T147" s="98">
        <f t="shared" si="54"/>
        <v>76.959999591112137</v>
      </c>
      <c r="U147" s="191">
        <f t="shared" si="53"/>
        <v>1</v>
      </c>
      <c r="W147" s="92" t="s">
        <v>44</v>
      </c>
      <c r="X147" s="115">
        <f t="shared" si="41"/>
        <v>1</v>
      </c>
      <c r="Y147" s="116">
        <f t="shared" si="42"/>
        <v>0</v>
      </c>
      <c r="Z147" s="116">
        <f t="shared" si="43"/>
        <v>0</v>
      </c>
      <c r="AA147" s="116">
        <f t="shared" si="44"/>
        <v>0</v>
      </c>
      <c r="AB147" s="116">
        <f t="shared" si="45"/>
        <v>0</v>
      </c>
      <c r="AC147" s="122">
        <f t="shared" si="46"/>
        <v>0</v>
      </c>
    </row>
    <row r="148" spans="1:29" ht="15" customHeight="1">
      <c r="A148" s="234"/>
      <c r="B148" s="135" t="s">
        <v>45</v>
      </c>
      <c r="C148" s="167">
        <v>47527368.389995769</v>
      </c>
      <c r="D148" s="168">
        <v>47527330</v>
      </c>
      <c r="E148" s="180">
        <f t="shared" si="48"/>
        <v>38.389995768666267</v>
      </c>
      <c r="F148" s="169">
        <v>974312.95999999996</v>
      </c>
      <c r="G148" s="169" t="s">
        <v>441</v>
      </c>
      <c r="H148" s="183">
        <f t="shared" si="47"/>
        <v>-4.0000000037252903E-2</v>
      </c>
      <c r="I148" s="174">
        <v>0</v>
      </c>
      <c r="J148" s="169" t="s">
        <v>80</v>
      </c>
      <c r="K148" s="180">
        <f t="shared" si="49"/>
        <v>0</v>
      </c>
      <c r="L148" s="169">
        <v>0</v>
      </c>
      <c r="M148" s="169" t="s">
        <v>80</v>
      </c>
      <c r="N148" s="183">
        <f t="shared" si="50"/>
        <v>0</v>
      </c>
      <c r="O148" s="174">
        <v>59586.76</v>
      </c>
      <c r="P148" s="169" t="s">
        <v>442</v>
      </c>
      <c r="Q148" s="180">
        <f t="shared" si="51"/>
        <v>-189417.24</v>
      </c>
      <c r="R148" s="169">
        <v>46493468.669995777</v>
      </c>
      <c r="S148" s="20">
        <v>46493430</v>
      </c>
      <c r="T148" s="98">
        <f t="shared" si="54"/>
        <v>38.669995777308941</v>
      </c>
      <c r="U148" s="191">
        <f t="shared" si="53"/>
        <v>1</v>
      </c>
      <c r="W148" s="92" t="s">
        <v>45</v>
      </c>
      <c r="X148" s="115">
        <f t="shared" si="41"/>
        <v>0</v>
      </c>
      <c r="Y148" s="116">
        <f t="shared" si="42"/>
        <v>0</v>
      </c>
      <c r="Z148" s="116">
        <f t="shared" si="43"/>
        <v>0</v>
      </c>
      <c r="AA148" s="116">
        <f t="shared" si="44"/>
        <v>0</v>
      </c>
      <c r="AB148" s="116">
        <f t="shared" si="45"/>
        <v>1</v>
      </c>
      <c r="AC148" s="122">
        <f t="shared" si="46"/>
        <v>0</v>
      </c>
    </row>
    <row r="149" spans="1:29" ht="15" customHeight="1">
      <c r="A149" s="234"/>
      <c r="B149" s="135" t="s">
        <v>46</v>
      </c>
      <c r="C149" s="97"/>
      <c r="D149" s="20">
        <v>0</v>
      </c>
      <c r="E149" s="98">
        <f t="shared" si="48"/>
        <v>0</v>
      </c>
      <c r="F149" s="20"/>
      <c r="G149" s="20"/>
      <c r="H149" s="6">
        <f t="shared" si="47"/>
        <v>0</v>
      </c>
      <c r="I149" s="97"/>
      <c r="J149" s="20"/>
      <c r="K149" s="98">
        <f t="shared" si="49"/>
        <v>0</v>
      </c>
      <c r="L149" s="20"/>
      <c r="M149" s="20"/>
      <c r="N149" s="6">
        <f t="shared" si="50"/>
        <v>0</v>
      </c>
      <c r="O149" s="97"/>
      <c r="P149" s="20"/>
      <c r="Q149" s="98">
        <f t="shared" si="51"/>
        <v>0</v>
      </c>
      <c r="R149" s="20"/>
      <c r="S149" s="20">
        <v>0</v>
      </c>
      <c r="T149" s="98">
        <f t="shared" si="54"/>
        <v>0</v>
      </c>
      <c r="U149" s="191">
        <f t="shared" si="53"/>
        <v>0</v>
      </c>
      <c r="W149" s="92" t="s">
        <v>46</v>
      </c>
      <c r="X149" s="115">
        <f t="shared" si="41"/>
        <v>0</v>
      </c>
      <c r="Y149" s="116">
        <f t="shared" si="42"/>
        <v>0</v>
      </c>
      <c r="Z149" s="116">
        <f t="shared" si="43"/>
        <v>0</v>
      </c>
      <c r="AA149" s="116">
        <f t="shared" si="44"/>
        <v>0</v>
      </c>
      <c r="AB149" s="116">
        <f t="shared" si="45"/>
        <v>0</v>
      </c>
      <c r="AC149" s="122">
        <f t="shared" si="46"/>
        <v>0</v>
      </c>
    </row>
    <row r="150" spans="1:29" ht="15" customHeight="1">
      <c r="A150" s="234"/>
      <c r="B150" s="135" t="s">
        <v>47</v>
      </c>
      <c r="C150" s="167">
        <v>94352319.829998747</v>
      </c>
      <c r="D150" s="168">
        <v>0</v>
      </c>
      <c r="E150" s="180">
        <f t="shared" si="48"/>
        <v>94352319.829998747</v>
      </c>
      <c r="F150" s="169">
        <v>974981.85</v>
      </c>
      <c r="G150" s="169"/>
      <c r="H150" s="183">
        <f t="shared" si="47"/>
        <v>974981.85</v>
      </c>
      <c r="I150" s="174">
        <v>0</v>
      </c>
      <c r="J150" s="169"/>
      <c r="K150" s="180">
        <f t="shared" si="49"/>
        <v>0</v>
      </c>
      <c r="L150" s="169">
        <v>0</v>
      </c>
      <c r="M150" s="169"/>
      <c r="N150" s="183">
        <f t="shared" si="50"/>
        <v>0</v>
      </c>
      <c r="O150" s="174">
        <v>49385.090000000004</v>
      </c>
      <c r="P150" s="169"/>
      <c r="Q150" s="180">
        <f t="shared" si="51"/>
        <v>49385.090000000004</v>
      </c>
      <c r="R150" s="169">
        <v>93327952.889998749</v>
      </c>
      <c r="S150" s="20">
        <v>0</v>
      </c>
      <c r="T150" s="98">
        <f t="shared" si="54"/>
        <v>93327952.889998749</v>
      </c>
      <c r="U150" s="191">
        <f t="shared" si="53"/>
        <v>0</v>
      </c>
      <c r="W150" s="92" t="s">
        <v>47</v>
      </c>
      <c r="X150" s="115">
        <f t="shared" si="41"/>
        <v>0</v>
      </c>
      <c r="Y150" s="116">
        <f t="shared" si="42"/>
        <v>0</v>
      </c>
      <c r="Z150" s="116">
        <f t="shared" si="43"/>
        <v>0</v>
      </c>
      <c r="AA150" s="116">
        <f t="shared" si="44"/>
        <v>0</v>
      </c>
      <c r="AB150" s="116">
        <f t="shared" si="45"/>
        <v>0</v>
      </c>
      <c r="AC150" s="122">
        <f t="shared" si="46"/>
        <v>0</v>
      </c>
    </row>
    <row r="151" spans="1:29" ht="15" customHeight="1">
      <c r="A151" s="234"/>
      <c r="B151" s="135" t="s">
        <v>48</v>
      </c>
      <c r="C151" s="97"/>
      <c r="D151" s="20">
        <v>0</v>
      </c>
      <c r="E151" s="98">
        <f t="shared" si="48"/>
        <v>0</v>
      </c>
      <c r="F151" s="20"/>
      <c r="G151" s="20"/>
      <c r="H151" s="6">
        <f t="shared" si="47"/>
        <v>0</v>
      </c>
      <c r="I151" s="97"/>
      <c r="J151" s="20"/>
      <c r="K151" s="98">
        <f t="shared" si="49"/>
        <v>0</v>
      </c>
      <c r="L151" s="20"/>
      <c r="M151" s="20"/>
      <c r="N151" s="6">
        <f t="shared" si="50"/>
        <v>0</v>
      </c>
      <c r="O151" s="97"/>
      <c r="P151" s="20"/>
      <c r="Q151" s="98">
        <f t="shared" si="51"/>
        <v>0</v>
      </c>
      <c r="R151" s="20"/>
      <c r="S151" s="20">
        <v>0</v>
      </c>
      <c r="T151" s="98">
        <f t="shared" si="54"/>
        <v>0</v>
      </c>
      <c r="U151" s="191">
        <f t="shared" si="53"/>
        <v>0</v>
      </c>
      <c r="W151" s="92" t="s">
        <v>48</v>
      </c>
      <c r="X151" s="115">
        <f t="shared" si="41"/>
        <v>0</v>
      </c>
      <c r="Y151" s="116">
        <f t="shared" si="42"/>
        <v>0</v>
      </c>
      <c r="Z151" s="116">
        <f t="shared" si="43"/>
        <v>0</v>
      </c>
      <c r="AA151" s="116">
        <f t="shared" si="44"/>
        <v>0</v>
      </c>
      <c r="AB151" s="116">
        <f t="shared" si="45"/>
        <v>0</v>
      </c>
      <c r="AC151" s="122">
        <f t="shared" si="46"/>
        <v>0</v>
      </c>
    </row>
    <row r="152" spans="1:29" ht="15" customHeight="1">
      <c r="A152" s="235"/>
      <c r="B152" s="136" t="s">
        <v>49</v>
      </c>
      <c r="C152" s="170">
        <v>12342487.479999607</v>
      </c>
      <c r="D152" s="171">
        <v>12342490</v>
      </c>
      <c r="E152" s="181">
        <f t="shared" si="48"/>
        <v>-2.5200003925710917</v>
      </c>
      <c r="F152" s="172">
        <v>424178.66000000009</v>
      </c>
      <c r="G152" s="172" t="s">
        <v>443</v>
      </c>
      <c r="H152" s="185">
        <f t="shared" si="47"/>
        <v>-0.33999999990919605</v>
      </c>
      <c r="I152" s="175">
        <v>0</v>
      </c>
      <c r="J152" s="172" t="s">
        <v>80</v>
      </c>
      <c r="K152" s="181">
        <f t="shared" si="49"/>
        <v>0</v>
      </c>
      <c r="L152" s="172">
        <v>0</v>
      </c>
      <c r="M152" s="172" t="s">
        <v>80</v>
      </c>
      <c r="N152" s="185">
        <f t="shared" si="50"/>
        <v>0</v>
      </c>
      <c r="O152" s="175">
        <v>51767.53</v>
      </c>
      <c r="P152" s="172" t="s">
        <v>444</v>
      </c>
      <c r="Q152" s="181">
        <f t="shared" si="51"/>
        <v>-1345392.47</v>
      </c>
      <c r="R152" s="172">
        <v>11866541.289999606</v>
      </c>
      <c r="S152" s="100">
        <v>11866540</v>
      </c>
      <c r="T152" s="101">
        <f>R152-S152</f>
        <v>1.2899996060878038</v>
      </c>
      <c r="U152" s="192">
        <f t="shared" si="53"/>
        <v>1</v>
      </c>
      <c r="W152" s="92" t="s">
        <v>49</v>
      </c>
      <c r="X152" s="115">
        <f t="shared" si="41"/>
        <v>0</v>
      </c>
      <c r="Y152" s="116">
        <f t="shared" si="42"/>
        <v>0</v>
      </c>
      <c r="Z152" s="116">
        <f t="shared" si="43"/>
        <v>0</v>
      </c>
      <c r="AA152" s="116">
        <f t="shared" si="44"/>
        <v>0</v>
      </c>
      <c r="AB152" s="116">
        <f t="shared" si="45"/>
        <v>1</v>
      </c>
      <c r="AC152" s="122">
        <f t="shared" si="46"/>
        <v>0</v>
      </c>
    </row>
    <row r="153" spans="1:29" ht="15" customHeight="1">
      <c r="A153" s="233">
        <v>42389</v>
      </c>
      <c r="B153" s="134" t="s">
        <v>41</v>
      </c>
      <c r="C153" s="97"/>
      <c r="D153" s="20">
        <v>0</v>
      </c>
      <c r="E153" s="98">
        <f t="shared" si="48"/>
        <v>0</v>
      </c>
      <c r="F153" s="20"/>
      <c r="G153" s="20"/>
      <c r="H153" s="6">
        <f t="shared" si="47"/>
        <v>0</v>
      </c>
      <c r="I153" s="97"/>
      <c r="J153" s="20"/>
      <c r="K153" s="98">
        <f t="shared" si="49"/>
        <v>0</v>
      </c>
      <c r="L153" s="20"/>
      <c r="M153" s="20"/>
      <c r="N153" s="6">
        <f t="shared" si="50"/>
        <v>0</v>
      </c>
      <c r="O153" s="97"/>
      <c r="P153" s="20"/>
      <c r="Q153" s="98">
        <f t="shared" si="51"/>
        <v>0</v>
      </c>
      <c r="R153" s="20"/>
      <c r="S153" s="20">
        <v>0</v>
      </c>
      <c r="T153" s="98">
        <f t="shared" ref="T153:T159" si="55">R153-S153</f>
        <v>0</v>
      </c>
      <c r="U153" s="190">
        <f t="shared" si="53"/>
        <v>0</v>
      </c>
      <c r="W153" s="91" t="s">
        <v>41</v>
      </c>
      <c r="X153" s="111">
        <f t="shared" si="41"/>
        <v>0</v>
      </c>
      <c r="Y153" s="112">
        <f t="shared" si="42"/>
        <v>0</v>
      </c>
      <c r="Z153" s="112">
        <f t="shared" si="43"/>
        <v>0</v>
      </c>
      <c r="AA153" s="112">
        <f t="shared" si="44"/>
        <v>0</v>
      </c>
      <c r="AB153" s="112">
        <f t="shared" si="45"/>
        <v>0</v>
      </c>
      <c r="AC153" s="124">
        <f t="shared" si="46"/>
        <v>0</v>
      </c>
    </row>
    <row r="154" spans="1:29" ht="15" customHeight="1">
      <c r="A154" s="234"/>
      <c r="B154" s="135" t="s">
        <v>42</v>
      </c>
      <c r="C154" s="167">
        <v>9881940.4399990793</v>
      </c>
      <c r="D154" s="168">
        <v>9881940</v>
      </c>
      <c r="E154" s="180">
        <f t="shared" si="48"/>
        <v>0.43999907933175564</v>
      </c>
      <c r="F154" s="169">
        <v>545796.32999999996</v>
      </c>
      <c r="G154" s="169" t="s">
        <v>445</v>
      </c>
      <c r="H154" s="183">
        <f t="shared" si="47"/>
        <v>0.32999999995809048</v>
      </c>
      <c r="I154" s="174">
        <v>45510.079999999994</v>
      </c>
      <c r="J154" s="169" t="s">
        <v>775</v>
      </c>
      <c r="K154" s="180">
        <f t="shared" si="49"/>
        <v>-2.0000000004074536E-2</v>
      </c>
      <c r="L154" s="169">
        <v>6780.77</v>
      </c>
      <c r="M154" s="169" t="s">
        <v>776</v>
      </c>
      <c r="N154" s="183">
        <f t="shared" si="50"/>
        <v>0</v>
      </c>
      <c r="O154" s="174">
        <v>24884.99</v>
      </c>
      <c r="P154" s="169" t="s">
        <v>446</v>
      </c>
      <c r="Q154" s="180">
        <f t="shared" si="51"/>
        <v>-9.9999999983992893E-3</v>
      </c>
      <c r="R154" s="169">
        <v>9349988.4299990796</v>
      </c>
      <c r="S154" s="20">
        <v>9349990</v>
      </c>
      <c r="T154" s="98">
        <f t="shared" si="55"/>
        <v>-1.5700009204447269</v>
      </c>
      <c r="U154" s="191">
        <f t="shared" si="53"/>
        <v>1</v>
      </c>
      <c r="W154" s="92" t="s">
        <v>42</v>
      </c>
      <c r="X154" s="115">
        <f t="shared" si="41"/>
        <v>0</v>
      </c>
      <c r="Y154" s="116">
        <f t="shared" si="42"/>
        <v>0</v>
      </c>
      <c r="Z154" s="116">
        <f t="shared" si="43"/>
        <v>0</v>
      </c>
      <c r="AA154" s="116">
        <f t="shared" si="44"/>
        <v>0</v>
      </c>
      <c r="AB154" s="116">
        <f t="shared" si="45"/>
        <v>0</v>
      </c>
      <c r="AC154" s="122">
        <f t="shared" si="46"/>
        <v>0</v>
      </c>
    </row>
    <row r="155" spans="1:29" ht="15" customHeight="1">
      <c r="A155" s="234"/>
      <c r="B155" s="105" t="s">
        <v>43</v>
      </c>
      <c r="C155" s="97"/>
      <c r="D155" s="20">
        <v>0</v>
      </c>
      <c r="E155" s="98">
        <f t="shared" si="48"/>
        <v>0</v>
      </c>
      <c r="F155" s="20"/>
      <c r="G155" s="20"/>
      <c r="H155" s="6">
        <f t="shared" si="47"/>
        <v>0</v>
      </c>
      <c r="I155" s="97"/>
      <c r="J155" s="20"/>
      <c r="K155" s="98">
        <f t="shared" si="49"/>
        <v>0</v>
      </c>
      <c r="L155" s="20"/>
      <c r="M155" s="20"/>
      <c r="N155" s="6">
        <f t="shared" si="50"/>
        <v>0</v>
      </c>
      <c r="O155" s="97"/>
      <c r="P155" s="20"/>
      <c r="Q155" s="98">
        <f t="shared" si="51"/>
        <v>0</v>
      </c>
      <c r="R155" s="20"/>
      <c r="S155" s="20">
        <v>0</v>
      </c>
      <c r="T155" s="98">
        <f t="shared" si="55"/>
        <v>0</v>
      </c>
      <c r="U155" s="191">
        <f t="shared" si="53"/>
        <v>0</v>
      </c>
      <c r="W155" s="93" t="s">
        <v>43</v>
      </c>
      <c r="X155" s="115">
        <f t="shared" si="41"/>
        <v>0</v>
      </c>
      <c r="Y155" s="116">
        <f t="shared" si="42"/>
        <v>0</v>
      </c>
      <c r="Z155" s="116">
        <f t="shared" si="43"/>
        <v>0</v>
      </c>
      <c r="AA155" s="116">
        <f t="shared" si="44"/>
        <v>0</v>
      </c>
      <c r="AB155" s="116">
        <f t="shared" si="45"/>
        <v>0</v>
      </c>
      <c r="AC155" s="122">
        <f t="shared" si="46"/>
        <v>0</v>
      </c>
    </row>
    <row r="156" spans="1:29" ht="15" customHeight="1">
      <c r="A156" s="234"/>
      <c r="B156" s="135" t="s">
        <v>44</v>
      </c>
      <c r="C156" s="97"/>
      <c r="D156" s="20">
        <v>0</v>
      </c>
      <c r="E156" s="98">
        <f t="shared" si="48"/>
        <v>0</v>
      </c>
      <c r="F156" s="20"/>
      <c r="G156" s="20"/>
      <c r="H156" s="6">
        <f t="shared" si="47"/>
        <v>0</v>
      </c>
      <c r="I156" s="97"/>
      <c r="J156" s="20"/>
      <c r="K156" s="98">
        <f t="shared" si="49"/>
        <v>0</v>
      </c>
      <c r="L156" s="20"/>
      <c r="M156" s="20"/>
      <c r="N156" s="6">
        <f t="shared" si="50"/>
        <v>0</v>
      </c>
      <c r="O156" s="97"/>
      <c r="P156" s="20"/>
      <c r="Q156" s="98">
        <f t="shared" si="51"/>
        <v>0</v>
      </c>
      <c r="R156" s="20"/>
      <c r="S156" s="20">
        <v>0</v>
      </c>
      <c r="T156" s="98">
        <f t="shared" si="55"/>
        <v>0</v>
      </c>
      <c r="U156" s="191">
        <f t="shared" si="53"/>
        <v>0</v>
      </c>
      <c r="W156" s="92" t="s">
        <v>44</v>
      </c>
      <c r="X156" s="115">
        <f t="shared" si="41"/>
        <v>0</v>
      </c>
      <c r="Y156" s="116">
        <f t="shared" si="42"/>
        <v>0</v>
      </c>
      <c r="Z156" s="116">
        <f t="shared" si="43"/>
        <v>0</v>
      </c>
      <c r="AA156" s="116">
        <f t="shared" si="44"/>
        <v>0</v>
      </c>
      <c r="AB156" s="116">
        <f t="shared" si="45"/>
        <v>0</v>
      </c>
      <c r="AC156" s="122">
        <f t="shared" si="46"/>
        <v>0</v>
      </c>
    </row>
    <row r="157" spans="1:29" ht="15" customHeight="1">
      <c r="A157" s="234"/>
      <c r="B157" s="135" t="s">
        <v>45</v>
      </c>
      <c r="C157" s="97"/>
      <c r="D157" s="20">
        <v>46493530</v>
      </c>
      <c r="E157" s="98">
        <f t="shared" si="48"/>
        <v>-46493530</v>
      </c>
      <c r="F157" s="20"/>
      <c r="G157" s="20" t="s">
        <v>447</v>
      </c>
      <c r="H157" s="6">
        <f t="shared" si="47"/>
        <v>-853981</v>
      </c>
      <c r="I157" s="97"/>
      <c r="J157" s="20" t="s">
        <v>777</v>
      </c>
      <c r="K157" s="98">
        <f t="shared" si="49"/>
        <v>-353840</v>
      </c>
      <c r="L157" s="20"/>
      <c r="M157" s="20" t="s">
        <v>778</v>
      </c>
      <c r="N157" s="6">
        <f t="shared" si="50"/>
        <v>-28796.7</v>
      </c>
      <c r="O157" s="97"/>
      <c r="P157" s="20" t="s">
        <v>448</v>
      </c>
      <c r="Q157" s="98">
        <f t="shared" si="51"/>
        <v>-231305</v>
      </c>
      <c r="R157" s="20"/>
      <c r="S157" s="20">
        <v>45834500</v>
      </c>
      <c r="T157" s="98">
        <f t="shared" si="55"/>
        <v>-45834500</v>
      </c>
      <c r="U157" s="191">
        <f t="shared" si="53"/>
        <v>1</v>
      </c>
      <c r="W157" s="92" t="s">
        <v>45</v>
      </c>
      <c r="X157" s="115">
        <f t="shared" si="41"/>
        <v>0</v>
      </c>
      <c r="Y157" s="116">
        <f t="shared" si="42"/>
        <v>0</v>
      </c>
      <c r="Z157" s="116">
        <f t="shared" si="43"/>
        <v>0</v>
      </c>
      <c r="AA157" s="116">
        <f t="shared" si="44"/>
        <v>0</v>
      </c>
      <c r="AB157" s="116">
        <f t="shared" si="45"/>
        <v>0</v>
      </c>
      <c r="AC157" s="122">
        <f t="shared" si="46"/>
        <v>0</v>
      </c>
    </row>
    <row r="158" spans="1:29" ht="15" customHeight="1">
      <c r="A158" s="234"/>
      <c r="B158" s="135" t="s">
        <v>46</v>
      </c>
      <c r="C158" s="167">
        <v>18117878.999999776</v>
      </c>
      <c r="D158" s="168">
        <v>18878750</v>
      </c>
      <c r="E158" s="180">
        <f t="shared" si="48"/>
        <v>-760871.00000022352</v>
      </c>
      <c r="F158" s="169">
        <v>1386223.9700000007</v>
      </c>
      <c r="G158" s="169" t="s">
        <v>449</v>
      </c>
      <c r="H158" s="183">
        <f t="shared" si="47"/>
        <v>3.9700000006705523</v>
      </c>
      <c r="I158" s="174">
        <v>0</v>
      </c>
      <c r="J158" s="169" t="s">
        <v>80</v>
      </c>
      <c r="K158" s="180">
        <f t="shared" si="49"/>
        <v>0</v>
      </c>
      <c r="L158" s="169">
        <v>0</v>
      </c>
      <c r="M158" s="169" t="s">
        <v>80</v>
      </c>
      <c r="N158" s="183">
        <f t="shared" si="50"/>
        <v>0</v>
      </c>
      <c r="O158" s="174">
        <v>670713.9600000002</v>
      </c>
      <c r="P158" s="169" t="s">
        <v>450</v>
      </c>
      <c r="Q158" s="180">
        <f t="shared" si="51"/>
        <v>617304.36000000022</v>
      </c>
      <c r="R158" s="169">
        <v>16060941.069999777</v>
      </c>
      <c r="S158" s="20">
        <v>18118010</v>
      </c>
      <c r="T158" s="98">
        <f t="shared" si="55"/>
        <v>-2057068.9300002232</v>
      </c>
      <c r="U158" s="191">
        <f t="shared" si="53"/>
        <v>1</v>
      </c>
      <c r="W158" s="92" t="s">
        <v>46</v>
      </c>
      <c r="X158" s="115">
        <f t="shared" si="41"/>
        <v>1</v>
      </c>
      <c r="Y158" s="116">
        <f t="shared" si="42"/>
        <v>0</v>
      </c>
      <c r="Z158" s="116">
        <f t="shared" si="43"/>
        <v>0</v>
      </c>
      <c r="AA158" s="116">
        <f t="shared" si="44"/>
        <v>0</v>
      </c>
      <c r="AB158" s="116">
        <f t="shared" si="45"/>
        <v>1</v>
      </c>
      <c r="AC158" s="122">
        <f t="shared" si="46"/>
        <v>1</v>
      </c>
    </row>
    <row r="159" spans="1:29" ht="15" customHeight="1">
      <c r="A159" s="234"/>
      <c r="B159" s="135" t="s">
        <v>47</v>
      </c>
      <c r="C159" s="97"/>
      <c r="D159" s="20">
        <v>0</v>
      </c>
      <c r="E159" s="98">
        <f t="shared" si="48"/>
        <v>0</v>
      </c>
      <c r="F159" s="20"/>
      <c r="G159" s="20"/>
      <c r="H159" s="6">
        <f t="shared" si="47"/>
        <v>0</v>
      </c>
      <c r="I159" s="97"/>
      <c r="J159" s="20"/>
      <c r="K159" s="98">
        <f t="shared" si="49"/>
        <v>0</v>
      </c>
      <c r="L159" s="20"/>
      <c r="M159" s="20"/>
      <c r="N159" s="6">
        <f t="shared" si="50"/>
        <v>0</v>
      </c>
      <c r="O159" s="97"/>
      <c r="P159" s="20"/>
      <c r="Q159" s="98">
        <f t="shared" si="51"/>
        <v>0</v>
      </c>
      <c r="R159" s="20"/>
      <c r="S159" s="20">
        <v>0</v>
      </c>
      <c r="T159" s="98">
        <f t="shared" si="55"/>
        <v>0</v>
      </c>
      <c r="U159" s="191">
        <f t="shared" si="53"/>
        <v>0</v>
      </c>
      <c r="W159" s="92" t="s">
        <v>47</v>
      </c>
      <c r="X159" s="115">
        <f t="shared" si="41"/>
        <v>0</v>
      </c>
      <c r="Y159" s="116">
        <f t="shared" si="42"/>
        <v>0</v>
      </c>
      <c r="Z159" s="116">
        <f t="shared" si="43"/>
        <v>0</v>
      </c>
      <c r="AA159" s="116">
        <f t="shared" si="44"/>
        <v>0</v>
      </c>
      <c r="AB159" s="116">
        <f t="shared" si="45"/>
        <v>0</v>
      </c>
      <c r="AC159" s="122">
        <f t="shared" si="46"/>
        <v>0</v>
      </c>
    </row>
    <row r="160" spans="1:29" ht="15" customHeight="1">
      <c r="A160" s="234"/>
      <c r="B160" s="135" t="s">
        <v>48</v>
      </c>
      <c r="C160" s="97"/>
      <c r="D160" s="20">
        <v>0</v>
      </c>
      <c r="E160" s="98">
        <f t="shared" si="48"/>
        <v>0</v>
      </c>
      <c r="F160" s="20"/>
      <c r="G160" s="20"/>
      <c r="H160" s="6">
        <f t="shared" si="47"/>
        <v>0</v>
      </c>
      <c r="I160" s="97"/>
      <c r="J160" s="20"/>
      <c r="K160" s="98">
        <f t="shared" si="49"/>
        <v>0</v>
      </c>
      <c r="L160" s="20"/>
      <c r="M160" s="20"/>
      <c r="N160" s="6">
        <f t="shared" si="50"/>
        <v>0</v>
      </c>
      <c r="O160" s="97"/>
      <c r="P160" s="20"/>
      <c r="Q160" s="98">
        <f t="shared" si="51"/>
        <v>0</v>
      </c>
      <c r="R160" s="20"/>
      <c r="S160" s="20">
        <v>0</v>
      </c>
      <c r="T160" s="98">
        <f>R160-S160</f>
        <v>0</v>
      </c>
      <c r="U160" s="191">
        <f t="shared" si="53"/>
        <v>0</v>
      </c>
      <c r="W160" s="92" t="s">
        <v>48</v>
      </c>
      <c r="X160" s="115">
        <f t="shared" si="41"/>
        <v>0</v>
      </c>
      <c r="Y160" s="116">
        <f t="shared" si="42"/>
        <v>0</v>
      </c>
      <c r="Z160" s="116">
        <f t="shared" si="43"/>
        <v>0</v>
      </c>
      <c r="AA160" s="116">
        <f t="shared" si="44"/>
        <v>0</v>
      </c>
      <c r="AB160" s="116">
        <f t="shared" si="45"/>
        <v>0</v>
      </c>
      <c r="AC160" s="122">
        <f t="shared" si="46"/>
        <v>0</v>
      </c>
    </row>
    <row r="161" spans="1:29" ht="15" customHeight="1">
      <c r="A161" s="235"/>
      <c r="B161" s="136" t="s">
        <v>49</v>
      </c>
      <c r="C161" s="99"/>
      <c r="D161" s="100">
        <v>11866540</v>
      </c>
      <c r="E161" s="101">
        <f t="shared" si="48"/>
        <v>-11866540</v>
      </c>
      <c r="F161" s="100"/>
      <c r="G161" s="100" t="s">
        <v>451</v>
      </c>
      <c r="H161" s="104">
        <f t="shared" si="47"/>
        <v>-256043</v>
      </c>
      <c r="I161" s="99"/>
      <c r="J161" s="100" t="s">
        <v>80</v>
      </c>
      <c r="K161" s="101">
        <f t="shared" si="49"/>
        <v>0</v>
      </c>
      <c r="L161" s="100"/>
      <c r="M161" s="100" t="s">
        <v>80</v>
      </c>
      <c r="N161" s="104">
        <f t="shared" si="50"/>
        <v>0</v>
      </c>
      <c r="O161" s="99"/>
      <c r="P161" s="100" t="s">
        <v>452</v>
      </c>
      <c r="Q161" s="101">
        <f t="shared" si="51"/>
        <v>-227027</v>
      </c>
      <c r="R161" s="100"/>
      <c r="S161" s="100">
        <v>332562</v>
      </c>
      <c r="T161" s="101">
        <f t="shared" ref="T161:T167" si="56">R161-S161</f>
        <v>-332562</v>
      </c>
      <c r="U161" s="192">
        <f t="shared" si="53"/>
        <v>1</v>
      </c>
      <c r="W161" s="94" t="s">
        <v>49</v>
      </c>
      <c r="X161" s="119">
        <f t="shared" si="41"/>
        <v>0</v>
      </c>
      <c r="Y161" s="120">
        <f t="shared" si="42"/>
        <v>0</v>
      </c>
      <c r="Z161" s="120">
        <f t="shared" si="43"/>
        <v>0</v>
      </c>
      <c r="AA161" s="120">
        <f t="shared" si="44"/>
        <v>0</v>
      </c>
      <c r="AB161" s="120">
        <f t="shared" si="45"/>
        <v>0</v>
      </c>
      <c r="AC161" s="125">
        <f t="shared" si="46"/>
        <v>0</v>
      </c>
    </row>
    <row r="162" spans="1:29" ht="15" customHeight="1">
      <c r="A162" s="233">
        <v>42390</v>
      </c>
      <c r="B162" s="134" t="s">
        <v>41</v>
      </c>
      <c r="C162" s="164">
        <v>52304137.15999943</v>
      </c>
      <c r="D162" s="165">
        <v>56041800</v>
      </c>
      <c r="E162" s="179">
        <f t="shared" si="48"/>
        <v>-3737662.8400005698</v>
      </c>
      <c r="F162" s="166">
        <v>1430253.5400000031</v>
      </c>
      <c r="G162" s="166" t="s">
        <v>453</v>
      </c>
      <c r="H162" s="182">
        <f t="shared" si="47"/>
        <v>-848316.45999999694</v>
      </c>
      <c r="I162" s="173">
        <v>255823.79000000205</v>
      </c>
      <c r="J162" s="166" t="s">
        <v>779</v>
      </c>
      <c r="K162" s="179">
        <f t="shared" si="49"/>
        <v>-0.2099999979545828</v>
      </c>
      <c r="L162" s="166">
        <v>197480.2</v>
      </c>
      <c r="M162" s="166" t="s">
        <v>780</v>
      </c>
      <c r="N162" s="182">
        <f t="shared" si="50"/>
        <v>0.20000000001164153</v>
      </c>
      <c r="O162" s="173">
        <v>1154862.72</v>
      </c>
      <c r="P162" s="166" t="s">
        <v>454</v>
      </c>
      <c r="Q162" s="179">
        <f t="shared" si="51"/>
        <v>2.7199999999720603</v>
      </c>
      <c r="R162" s="166">
        <v>57502251.379999399</v>
      </c>
      <c r="S162" s="95">
        <v>57502300</v>
      </c>
      <c r="T162" s="96">
        <f t="shared" si="56"/>
        <v>-48.620000600814819</v>
      </c>
      <c r="U162" s="190">
        <f t="shared" si="53"/>
        <v>1</v>
      </c>
      <c r="W162" s="92" t="s">
        <v>41</v>
      </c>
      <c r="X162" s="115">
        <f t="shared" si="41"/>
        <v>1</v>
      </c>
      <c r="Y162" s="116">
        <f t="shared" si="42"/>
        <v>1</v>
      </c>
      <c r="Z162" s="116">
        <f t="shared" si="43"/>
        <v>0</v>
      </c>
      <c r="AA162" s="116">
        <f t="shared" si="44"/>
        <v>0</v>
      </c>
      <c r="AB162" s="116">
        <f t="shared" si="45"/>
        <v>0</v>
      </c>
      <c r="AC162" s="122">
        <f t="shared" si="46"/>
        <v>0</v>
      </c>
    </row>
    <row r="163" spans="1:29" ht="15" customHeight="1">
      <c r="A163" s="234"/>
      <c r="B163" s="135" t="s">
        <v>42</v>
      </c>
      <c r="C163" s="167">
        <v>9349988.4299990796</v>
      </c>
      <c r="D163" s="168">
        <v>0</v>
      </c>
      <c r="E163" s="180">
        <f t="shared" si="48"/>
        <v>9349988.4299990796</v>
      </c>
      <c r="F163" s="169">
        <v>511624.63</v>
      </c>
      <c r="G163" s="169"/>
      <c r="H163" s="183">
        <f t="shared" si="47"/>
        <v>511624.63</v>
      </c>
      <c r="I163" s="174">
        <v>118037.26999999999</v>
      </c>
      <c r="J163" s="169"/>
      <c r="K163" s="180">
        <f t="shared" si="49"/>
        <v>118037.26999999999</v>
      </c>
      <c r="L163" s="169">
        <v>0</v>
      </c>
      <c r="M163" s="169"/>
      <c r="N163" s="183">
        <f t="shared" si="50"/>
        <v>0</v>
      </c>
      <c r="O163" s="174">
        <v>17460.47</v>
      </c>
      <c r="P163" s="169"/>
      <c r="Q163" s="180">
        <f t="shared" si="51"/>
        <v>17460.47</v>
      </c>
      <c r="R163" s="169">
        <v>11545248.129999084</v>
      </c>
      <c r="S163" s="20">
        <v>0</v>
      </c>
      <c r="T163" s="98">
        <f t="shared" si="56"/>
        <v>11545248.129999084</v>
      </c>
      <c r="U163" s="191">
        <f t="shared" si="53"/>
        <v>0</v>
      </c>
      <c r="W163" s="92" t="s">
        <v>42</v>
      </c>
      <c r="X163" s="115">
        <f t="shared" si="41"/>
        <v>0</v>
      </c>
      <c r="Y163" s="116">
        <f t="shared" si="42"/>
        <v>0</v>
      </c>
      <c r="Z163" s="116">
        <f t="shared" si="43"/>
        <v>0</v>
      </c>
      <c r="AA163" s="116">
        <f t="shared" si="44"/>
        <v>0</v>
      </c>
      <c r="AB163" s="116">
        <f t="shared" si="45"/>
        <v>0</v>
      </c>
      <c r="AC163" s="122">
        <f t="shared" si="46"/>
        <v>0</v>
      </c>
    </row>
    <row r="164" spans="1:29" ht="15" customHeight="1">
      <c r="A164" s="234"/>
      <c r="B164" s="105" t="s">
        <v>43</v>
      </c>
      <c r="C164" s="167">
        <v>43078514.799999505</v>
      </c>
      <c r="D164" s="168">
        <v>0</v>
      </c>
      <c r="E164" s="180">
        <f t="shared" si="48"/>
        <v>43078514.799999505</v>
      </c>
      <c r="F164" s="169">
        <v>1612670.0000000009</v>
      </c>
      <c r="G164" s="169"/>
      <c r="H164" s="183">
        <f t="shared" si="47"/>
        <v>1612670.0000000009</v>
      </c>
      <c r="I164" s="174">
        <v>79010.070000000007</v>
      </c>
      <c r="J164" s="169"/>
      <c r="K164" s="180">
        <f t="shared" si="49"/>
        <v>79010.070000000007</v>
      </c>
      <c r="L164" s="169">
        <v>3848.0499999999993</v>
      </c>
      <c r="M164" s="169"/>
      <c r="N164" s="183">
        <f t="shared" si="50"/>
        <v>3848.0499999999993</v>
      </c>
      <c r="O164" s="174">
        <v>786939.24999999977</v>
      </c>
      <c r="P164" s="169"/>
      <c r="Q164" s="180">
        <f t="shared" si="51"/>
        <v>786939.24999999977</v>
      </c>
      <c r="R164" s="169">
        <v>51556681.439999484</v>
      </c>
      <c r="S164" s="20">
        <v>0</v>
      </c>
      <c r="T164" s="98">
        <f t="shared" si="56"/>
        <v>51556681.439999484</v>
      </c>
      <c r="U164" s="191">
        <f t="shared" si="53"/>
        <v>0</v>
      </c>
      <c r="W164" s="93" t="s">
        <v>43</v>
      </c>
      <c r="X164" s="115">
        <f t="shared" si="41"/>
        <v>0</v>
      </c>
      <c r="Y164" s="116">
        <f t="shared" si="42"/>
        <v>0</v>
      </c>
      <c r="Z164" s="116">
        <f t="shared" si="43"/>
        <v>0</v>
      </c>
      <c r="AA164" s="116">
        <f t="shared" si="44"/>
        <v>0</v>
      </c>
      <c r="AB164" s="116">
        <f t="shared" si="45"/>
        <v>0</v>
      </c>
      <c r="AC164" s="122">
        <f t="shared" si="46"/>
        <v>0</v>
      </c>
    </row>
    <row r="165" spans="1:29" ht="15" customHeight="1">
      <c r="A165" s="234"/>
      <c r="B165" s="135" t="s">
        <v>44</v>
      </c>
      <c r="C165" s="167">
        <v>30502976.959999591</v>
      </c>
      <c r="D165" s="168">
        <v>0</v>
      </c>
      <c r="E165" s="180">
        <f t="shared" si="48"/>
        <v>30502976.959999591</v>
      </c>
      <c r="F165" s="169">
        <v>2442427.879999999</v>
      </c>
      <c r="G165" s="169"/>
      <c r="H165" s="183">
        <f t="shared" si="47"/>
        <v>2442427.879999999</v>
      </c>
      <c r="I165" s="174">
        <v>6385.02</v>
      </c>
      <c r="J165" s="169"/>
      <c r="K165" s="180">
        <f t="shared" si="49"/>
        <v>6385.02</v>
      </c>
      <c r="L165" s="169">
        <v>0</v>
      </c>
      <c r="M165" s="169"/>
      <c r="N165" s="183">
        <f t="shared" si="50"/>
        <v>0</v>
      </c>
      <c r="O165" s="174">
        <v>607452.71</v>
      </c>
      <c r="P165" s="169"/>
      <c r="Q165" s="180">
        <f t="shared" si="51"/>
        <v>607452.71</v>
      </c>
      <c r="R165" s="169">
        <v>36560551.229999594</v>
      </c>
      <c r="S165" s="20">
        <v>0</v>
      </c>
      <c r="T165" s="98">
        <f t="shared" si="56"/>
        <v>36560551.229999594</v>
      </c>
      <c r="U165" s="191">
        <f t="shared" si="53"/>
        <v>0</v>
      </c>
      <c r="W165" s="92" t="s">
        <v>44</v>
      </c>
      <c r="X165" s="115">
        <f t="shared" si="41"/>
        <v>0</v>
      </c>
      <c r="Y165" s="116">
        <f t="shared" si="42"/>
        <v>0</v>
      </c>
      <c r="Z165" s="116">
        <f t="shared" si="43"/>
        <v>0</v>
      </c>
      <c r="AA165" s="116">
        <f t="shared" si="44"/>
        <v>0</v>
      </c>
      <c r="AB165" s="116">
        <f t="shared" si="45"/>
        <v>0</v>
      </c>
      <c r="AC165" s="122">
        <f t="shared" si="46"/>
        <v>0</v>
      </c>
    </row>
    <row r="166" spans="1:29" ht="15" customHeight="1">
      <c r="A166" s="234"/>
      <c r="B166" s="135" t="s">
        <v>45</v>
      </c>
      <c r="C166" s="167">
        <v>46493468.669995777</v>
      </c>
      <c r="D166" s="168">
        <v>45834500</v>
      </c>
      <c r="E166" s="180">
        <f t="shared" si="48"/>
        <v>658968.66999577731</v>
      </c>
      <c r="F166" s="169">
        <v>1892413.6800000004</v>
      </c>
      <c r="G166" s="169" t="s">
        <v>455</v>
      </c>
      <c r="H166" s="183">
        <f t="shared" si="47"/>
        <v>3.6800000004004687</v>
      </c>
      <c r="I166" s="174">
        <v>585028.07999999961</v>
      </c>
      <c r="J166" s="169" t="s">
        <v>781</v>
      </c>
      <c r="K166" s="180">
        <f t="shared" si="49"/>
        <v>7.9999999608844519E-2</v>
      </c>
      <c r="L166" s="169">
        <v>28796.68</v>
      </c>
      <c r="M166" s="169" t="s">
        <v>778</v>
      </c>
      <c r="N166" s="183">
        <f t="shared" si="50"/>
        <v>-2.0000000000436557E-2</v>
      </c>
      <c r="O166" s="174">
        <v>151413.37000000002</v>
      </c>
      <c r="P166" s="169" t="s">
        <v>456</v>
      </c>
      <c r="Q166" s="180">
        <f t="shared" si="51"/>
        <v>-105720.62999999998</v>
      </c>
      <c r="R166" s="169">
        <v>45005873.019995764</v>
      </c>
      <c r="S166" s="20">
        <v>45005830</v>
      </c>
      <c r="T166" s="98">
        <f t="shared" si="56"/>
        <v>43.019995763897896</v>
      </c>
      <c r="U166" s="191">
        <f t="shared" si="53"/>
        <v>1</v>
      </c>
      <c r="W166" s="92" t="s">
        <v>45</v>
      </c>
      <c r="X166" s="115">
        <f t="shared" si="41"/>
        <v>1</v>
      </c>
      <c r="Y166" s="116">
        <f t="shared" si="42"/>
        <v>0</v>
      </c>
      <c r="Z166" s="116">
        <f t="shared" si="43"/>
        <v>0</v>
      </c>
      <c r="AA166" s="116">
        <f t="shared" si="44"/>
        <v>0</v>
      </c>
      <c r="AB166" s="116">
        <f t="shared" si="45"/>
        <v>1</v>
      </c>
      <c r="AC166" s="122">
        <f t="shared" si="46"/>
        <v>0</v>
      </c>
    </row>
    <row r="167" spans="1:29" ht="15" customHeight="1">
      <c r="A167" s="234"/>
      <c r="B167" s="135" t="s">
        <v>46</v>
      </c>
      <c r="C167" s="167">
        <v>16060941.069999777</v>
      </c>
      <c r="D167" s="168">
        <v>18118010</v>
      </c>
      <c r="E167" s="180">
        <f t="shared" si="48"/>
        <v>-2057068.9300002232</v>
      </c>
      <c r="F167" s="169">
        <v>802336.47000000044</v>
      </c>
      <c r="G167" s="169" t="s">
        <v>457</v>
      </c>
      <c r="H167" s="183">
        <f t="shared" si="47"/>
        <v>-0.52999999956227839</v>
      </c>
      <c r="I167" s="174">
        <v>79809.509999999995</v>
      </c>
      <c r="J167" s="169" t="s">
        <v>80</v>
      </c>
      <c r="K167" s="180">
        <f t="shared" si="49"/>
        <v>79809.509999999995</v>
      </c>
      <c r="L167" s="169">
        <v>29013.519999999997</v>
      </c>
      <c r="M167" s="169" t="s">
        <v>80</v>
      </c>
      <c r="N167" s="183">
        <f t="shared" si="50"/>
        <v>29013.519999999997</v>
      </c>
      <c r="O167" s="174">
        <v>105685.71</v>
      </c>
      <c r="P167" s="169" t="s">
        <v>458</v>
      </c>
      <c r="Q167" s="180">
        <f t="shared" si="51"/>
        <v>-0.28999999999359716</v>
      </c>
      <c r="R167" s="169">
        <v>25045824.289999742</v>
      </c>
      <c r="S167" s="20">
        <v>27596200</v>
      </c>
      <c r="T167" s="98">
        <f t="shared" si="56"/>
        <v>-2550375.7100002579</v>
      </c>
      <c r="U167" s="191">
        <f t="shared" si="53"/>
        <v>1</v>
      </c>
      <c r="W167" s="92" t="s">
        <v>46</v>
      </c>
      <c r="X167" s="115">
        <f t="shared" si="41"/>
        <v>1</v>
      </c>
      <c r="Y167" s="116">
        <f t="shared" si="42"/>
        <v>0</v>
      </c>
      <c r="Z167" s="116">
        <f t="shared" si="43"/>
        <v>1</v>
      </c>
      <c r="AA167" s="116">
        <f t="shared" si="44"/>
        <v>1</v>
      </c>
      <c r="AB167" s="116">
        <f t="shared" si="45"/>
        <v>0</v>
      </c>
      <c r="AC167" s="122">
        <f t="shared" si="46"/>
        <v>1</v>
      </c>
    </row>
    <row r="168" spans="1:29" ht="15" customHeight="1">
      <c r="A168" s="234"/>
      <c r="B168" s="135" t="s">
        <v>47</v>
      </c>
      <c r="C168" s="167">
        <v>93327952.889998749</v>
      </c>
      <c r="D168" s="168"/>
      <c r="E168" s="180">
        <f t="shared" si="48"/>
        <v>93327952.889998749</v>
      </c>
      <c r="F168" s="169">
        <v>2301739.4700000002</v>
      </c>
      <c r="G168" s="169"/>
      <c r="H168" s="183">
        <f t="shared" si="47"/>
        <v>2301739.4700000002</v>
      </c>
      <c r="I168" s="174">
        <v>189379.44</v>
      </c>
      <c r="J168" s="169"/>
      <c r="K168" s="180">
        <f t="shared" si="49"/>
        <v>189379.44</v>
      </c>
      <c r="L168" s="169">
        <v>0</v>
      </c>
      <c r="M168" s="169"/>
      <c r="N168" s="183">
        <f t="shared" si="50"/>
        <v>0</v>
      </c>
      <c r="O168" s="174">
        <v>225236.19</v>
      </c>
      <c r="P168" s="169"/>
      <c r="Q168" s="180">
        <f t="shared" si="51"/>
        <v>225236.19</v>
      </c>
      <c r="R168" s="169">
        <v>98823482.179998741</v>
      </c>
      <c r="S168" s="20"/>
      <c r="T168" s="98">
        <f>R168-S168</f>
        <v>98823482.179998741</v>
      </c>
      <c r="U168" s="191">
        <f t="shared" si="53"/>
        <v>0</v>
      </c>
      <c r="W168" s="92" t="s">
        <v>47</v>
      </c>
      <c r="X168" s="115">
        <f t="shared" si="41"/>
        <v>0</v>
      </c>
      <c r="Y168" s="116">
        <f t="shared" si="42"/>
        <v>0</v>
      </c>
      <c r="Z168" s="116">
        <f t="shared" si="43"/>
        <v>0</v>
      </c>
      <c r="AA168" s="116">
        <f t="shared" si="44"/>
        <v>0</v>
      </c>
      <c r="AB168" s="116">
        <f t="shared" si="45"/>
        <v>0</v>
      </c>
      <c r="AC168" s="122">
        <f t="shared" si="46"/>
        <v>0</v>
      </c>
    </row>
    <row r="169" spans="1:29" ht="15" customHeight="1">
      <c r="A169" s="234"/>
      <c r="B169" s="135" t="s">
        <v>48</v>
      </c>
      <c r="C169" s="167">
        <v>53615223.739999436</v>
      </c>
      <c r="D169" s="168"/>
      <c r="E169" s="180">
        <f t="shared" si="48"/>
        <v>53615223.739999436</v>
      </c>
      <c r="F169" s="169">
        <v>4937980.7000000011</v>
      </c>
      <c r="G169" s="169"/>
      <c r="H169" s="183">
        <f t="shared" si="47"/>
        <v>4937980.7000000011</v>
      </c>
      <c r="I169" s="174">
        <v>0</v>
      </c>
      <c r="J169" s="169"/>
      <c r="K169" s="180">
        <f t="shared" si="49"/>
        <v>0</v>
      </c>
      <c r="L169" s="169">
        <v>0</v>
      </c>
      <c r="M169" s="169"/>
      <c r="N169" s="183">
        <f t="shared" si="50"/>
        <v>0</v>
      </c>
      <c r="O169" s="174">
        <v>538959.75999999989</v>
      </c>
      <c r="P169" s="169"/>
      <c r="Q169" s="180">
        <f t="shared" si="51"/>
        <v>538959.75999999989</v>
      </c>
      <c r="R169" s="169">
        <v>53684886.28999944</v>
      </c>
      <c r="S169" s="20"/>
      <c r="T169" s="98">
        <f t="shared" ref="T169:T175" si="57">R169-S169</f>
        <v>53684886.28999944</v>
      </c>
      <c r="U169" s="191">
        <f t="shared" si="53"/>
        <v>0</v>
      </c>
      <c r="W169" s="92" t="s">
        <v>48</v>
      </c>
      <c r="X169" s="115">
        <f t="shared" si="41"/>
        <v>0</v>
      </c>
      <c r="Y169" s="116">
        <f t="shared" si="42"/>
        <v>0</v>
      </c>
      <c r="Z169" s="116">
        <f t="shared" si="43"/>
        <v>0</v>
      </c>
      <c r="AA169" s="116">
        <f t="shared" si="44"/>
        <v>0</v>
      </c>
      <c r="AB169" s="116">
        <f t="shared" si="45"/>
        <v>0</v>
      </c>
      <c r="AC169" s="122">
        <f t="shared" si="46"/>
        <v>0</v>
      </c>
    </row>
    <row r="170" spans="1:29" ht="15" customHeight="1">
      <c r="A170" s="235"/>
      <c r="B170" s="136" t="s">
        <v>49</v>
      </c>
      <c r="C170" s="170">
        <v>11866541.289999606</v>
      </c>
      <c r="D170" s="171"/>
      <c r="E170" s="181">
        <f t="shared" si="48"/>
        <v>11866541.289999606</v>
      </c>
      <c r="F170" s="172">
        <v>730077.13</v>
      </c>
      <c r="G170" s="172"/>
      <c r="H170" s="185">
        <f t="shared" si="47"/>
        <v>730077.13</v>
      </c>
      <c r="I170" s="175">
        <v>120529.08</v>
      </c>
      <c r="J170" s="172" t="s">
        <v>782</v>
      </c>
      <c r="K170" s="181">
        <f t="shared" si="49"/>
        <v>8.000000000174623E-2</v>
      </c>
      <c r="L170" s="172">
        <v>0</v>
      </c>
      <c r="M170" s="172" t="s">
        <v>80</v>
      </c>
      <c r="N170" s="185">
        <f t="shared" si="50"/>
        <v>0</v>
      </c>
      <c r="O170" s="175">
        <v>222394.83000000002</v>
      </c>
      <c r="P170" s="172"/>
      <c r="Q170" s="181">
        <f t="shared" si="51"/>
        <v>222394.83000000002</v>
      </c>
      <c r="R170" s="172">
        <v>13667979.979999609</v>
      </c>
      <c r="S170" s="100"/>
      <c r="T170" s="101">
        <f t="shared" si="57"/>
        <v>13667979.979999609</v>
      </c>
      <c r="U170" s="192">
        <f t="shared" si="53"/>
        <v>0</v>
      </c>
      <c r="W170" s="94" t="s">
        <v>49</v>
      </c>
      <c r="X170" s="115">
        <f t="shared" si="41"/>
        <v>0</v>
      </c>
      <c r="Y170" s="116">
        <f t="shared" si="42"/>
        <v>0</v>
      </c>
      <c r="Z170" s="116">
        <f t="shared" si="43"/>
        <v>0</v>
      </c>
      <c r="AA170" s="116">
        <f t="shared" si="44"/>
        <v>0</v>
      </c>
      <c r="AB170" s="116">
        <f t="shared" si="45"/>
        <v>0</v>
      </c>
      <c r="AC170" s="122">
        <f t="shared" si="46"/>
        <v>0</v>
      </c>
    </row>
    <row r="171" spans="1:29" ht="15" customHeight="1">
      <c r="A171" s="233">
        <v>42392</v>
      </c>
      <c r="B171" s="134" t="s">
        <v>41</v>
      </c>
      <c r="C171" s="167">
        <v>57502251.379999399</v>
      </c>
      <c r="D171" s="168"/>
      <c r="E171" s="180">
        <f t="shared" si="48"/>
        <v>57502251.379999399</v>
      </c>
      <c r="F171" s="169">
        <v>624597.25000000058</v>
      </c>
      <c r="G171" s="169"/>
      <c r="H171" s="183">
        <f t="shared" si="47"/>
        <v>624597.25000000058</v>
      </c>
      <c r="I171" s="174">
        <v>0</v>
      </c>
      <c r="J171" s="169"/>
      <c r="K171" s="180">
        <f t="shared" si="49"/>
        <v>0</v>
      </c>
      <c r="L171" s="169">
        <v>0</v>
      </c>
      <c r="M171" s="169"/>
      <c r="N171" s="183">
        <f t="shared" si="50"/>
        <v>0</v>
      </c>
      <c r="O171" s="174">
        <v>0</v>
      </c>
      <c r="P171" s="169"/>
      <c r="Q171" s="180">
        <f t="shared" si="51"/>
        <v>0</v>
      </c>
      <c r="R171" s="169">
        <v>59438701.889999397</v>
      </c>
      <c r="S171" s="20"/>
      <c r="T171" s="98">
        <f t="shared" si="57"/>
        <v>59438701.889999397</v>
      </c>
      <c r="U171" s="190">
        <f t="shared" si="53"/>
        <v>0</v>
      </c>
      <c r="W171" s="134" t="s">
        <v>41</v>
      </c>
      <c r="X171" s="111">
        <f t="shared" si="41"/>
        <v>0</v>
      </c>
      <c r="Y171" s="112">
        <f t="shared" si="42"/>
        <v>0</v>
      </c>
      <c r="Z171" s="112">
        <f t="shared" si="43"/>
        <v>0</v>
      </c>
      <c r="AA171" s="112">
        <f t="shared" si="44"/>
        <v>0</v>
      </c>
      <c r="AB171" s="112">
        <f t="shared" si="45"/>
        <v>0</v>
      </c>
      <c r="AC171" s="124">
        <f t="shared" si="46"/>
        <v>0</v>
      </c>
    </row>
    <row r="172" spans="1:29" ht="15" customHeight="1">
      <c r="A172" s="234"/>
      <c r="B172" s="135" t="s">
        <v>42</v>
      </c>
      <c r="C172" s="97"/>
      <c r="D172" s="20"/>
      <c r="E172" s="98">
        <f t="shared" si="48"/>
        <v>0</v>
      </c>
      <c r="F172" s="20"/>
      <c r="G172" s="20"/>
      <c r="H172" s="6">
        <f t="shared" si="47"/>
        <v>0</v>
      </c>
      <c r="I172" s="97"/>
      <c r="J172" s="20"/>
      <c r="K172" s="98">
        <f t="shared" si="49"/>
        <v>0</v>
      </c>
      <c r="L172" s="20"/>
      <c r="M172" s="20"/>
      <c r="N172" s="6">
        <f t="shared" si="50"/>
        <v>0</v>
      </c>
      <c r="O172" s="97"/>
      <c r="P172" s="20"/>
      <c r="Q172" s="98">
        <f t="shared" si="51"/>
        <v>0</v>
      </c>
      <c r="R172" s="20"/>
      <c r="S172" s="20"/>
      <c r="T172" s="98">
        <f t="shared" si="57"/>
        <v>0</v>
      </c>
      <c r="U172" s="191">
        <f t="shared" si="53"/>
        <v>0</v>
      </c>
      <c r="W172" s="135" t="s">
        <v>42</v>
      </c>
      <c r="X172" s="115">
        <f t="shared" si="41"/>
        <v>0</v>
      </c>
      <c r="Y172" s="116">
        <f t="shared" si="42"/>
        <v>0</v>
      </c>
      <c r="Z172" s="116">
        <f t="shared" si="43"/>
        <v>0</v>
      </c>
      <c r="AA172" s="116">
        <f t="shared" si="44"/>
        <v>0</v>
      </c>
      <c r="AB172" s="116">
        <f t="shared" si="45"/>
        <v>0</v>
      </c>
      <c r="AC172" s="122">
        <f t="shared" si="46"/>
        <v>0</v>
      </c>
    </row>
    <row r="173" spans="1:29" ht="15" customHeight="1">
      <c r="A173" s="234"/>
      <c r="B173" s="105" t="s">
        <v>43</v>
      </c>
      <c r="C173" s="167">
        <v>51556681.439999484</v>
      </c>
      <c r="D173" s="168"/>
      <c r="E173" s="180">
        <f t="shared" si="48"/>
        <v>51556681.439999484</v>
      </c>
      <c r="F173" s="169">
        <v>541376.87000000023</v>
      </c>
      <c r="G173" s="169"/>
      <c r="H173" s="183">
        <f t="shared" si="47"/>
        <v>541376.87000000023</v>
      </c>
      <c r="I173" s="174">
        <v>0</v>
      </c>
      <c r="J173" s="169"/>
      <c r="K173" s="180">
        <f t="shared" si="49"/>
        <v>0</v>
      </c>
      <c r="L173" s="169">
        <v>0</v>
      </c>
      <c r="M173" s="169"/>
      <c r="N173" s="183">
        <f t="shared" si="50"/>
        <v>0</v>
      </c>
      <c r="O173" s="174">
        <v>0</v>
      </c>
      <c r="P173" s="169"/>
      <c r="Q173" s="180">
        <f t="shared" si="51"/>
        <v>0</v>
      </c>
      <c r="R173" s="169">
        <v>51015304.569999494</v>
      </c>
      <c r="S173" s="20"/>
      <c r="T173" s="98">
        <f t="shared" si="57"/>
        <v>51015304.569999494</v>
      </c>
      <c r="U173" s="191">
        <f t="shared" si="53"/>
        <v>0</v>
      </c>
      <c r="W173" s="105" t="s">
        <v>43</v>
      </c>
      <c r="X173" s="115">
        <f t="shared" si="41"/>
        <v>0</v>
      </c>
      <c r="Y173" s="116">
        <f t="shared" si="42"/>
        <v>0</v>
      </c>
      <c r="Z173" s="116">
        <f t="shared" si="43"/>
        <v>0</v>
      </c>
      <c r="AA173" s="116">
        <f t="shared" si="44"/>
        <v>0</v>
      </c>
      <c r="AB173" s="116">
        <f t="shared" si="45"/>
        <v>0</v>
      </c>
      <c r="AC173" s="122">
        <f t="shared" si="46"/>
        <v>0</v>
      </c>
    </row>
    <row r="174" spans="1:29" ht="15" customHeight="1">
      <c r="A174" s="234"/>
      <c r="B174" s="135" t="s">
        <v>44</v>
      </c>
      <c r="C174" s="167">
        <v>36560551.229999594</v>
      </c>
      <c r="D174" s="168"/>
      <c r="E174" s="180">
        <f t="shared" si="48"/>
        <v>36560551.229999594</v>
      </c>
      <c r="F174" s="169">
        <v>972316.36999999988</v>
      </c>
      <c r="G174" s="169"/>
      <c r="H174" s="183">
        <f t="shared" si="47"/>
        <v>972316.36999999988</v>
      </c>
      <c r="I174" s="174">
        <v>0</v>
      </c>
      <c r="J174" s="169"/>
      <c r="K174" s="180">
        <f t="shared" si="49"/>
        <v>0</v>
      </c>
      <c r="L174" s="169">
        <v>0</v>
      </c>
      <c r="M174" s="169"/>
      <c r="N174" s="183">
        <f t="shared" si="50"/>
        <v>0</v>
      </c>
      <c r="O174" s="174">
        <v>0</v>
      </c>
      <c r="P174" s="169"/>
      <c r="Q174" s="180">
        <f t="shared" si="51"/>
        <v>0</v>
      </c>
      <c r="R174" s="169">
        <v>35588234.85999959</v>
      </c>
      <c r="S174" s="20"/>
      <c r="T174" s="98">
        <f t="shared" si="57"/>
        <v>35588234.85999959</v>
      </c>
      <c r="U174" s="191">
        <f t="shared" si="53"/>
        <v>0</v>
      </c>
      <c r="W174" s="135" t="s">
        <v>44</v>
      </c>
      <c r="X174" s="115">
        <f t="shared" si="41"/>
        <v>0</v>
      </c>
      <c r="Y174" s="116">
        <f t="shared" si="42"/>
        <v>0</v>
      </c>
      <c r="Z174" s="116">
        <f t="shared" si="43"/>
        <v>0</v>
      </c>
      <c r="AA174" s="116">
        <f t="shared" si="44"/>
        <v>0</v>
      </c>
      <c r="AB174" s="116">
        <f t="shared" si="45"/>
        <v>0</v>
      </c>
      <c r="AC174" s="122">
        <f t="shared" si="46"/>
        <v>0</v>
      </c>
    </row>
    <row r="175" spans="1:29" ht="15" customHeight="1">
      <c r="A175" s="234"/>
      <c r="B175" s="135" t="s">
        <v>45</v>
      </c>
      <c r="C175" s="167">
        <v>45005873.019995764</v>
      </c>
      <c r="D175" s="168"/>
      <c r="E175" s="180">
        <f t="shared" si="48"/>
        <v>45005873.019995764</v>
      </c>
      <c r="F175" s="169">
        <v>421003.42</v>
      </c>
      <c r="G175" s="169"/>
      <c r="H175" s="183">
        <f t="shared" si="47"/>
        <v>421003.42</v>
      </c>
      <c r="I175" s="174">
        <v>0</v>
      </c>
      <c r="J175" s="169"/>
      <c r="K175" s="180">
        <f t="shared" si="49"/>
        <v>0</v>
      </c>
      <c r="L175" s="169">
        <v>0</v>
      </c>
      <c r="M175" s="169"/>
      <c r="N175" s="183">
        <f t="shared" si="50"/>
        <v>0</v>
      </c>
      <c r="O175" s="174">
        <v>0</v>
      </c>
      <c r="P175" s="169"/>
      <c r="Q175" s="180">
        <f t="shared" si="51"/>
        <v>0</v>
      </c>
      <c r="R175" s="169">
        <v>44584869.59999577</v>
      </c>
      <c r="S175" s="20"/>
      <c r="T175" s="98">
        <f t="shared" si="57"/>
        <v>44584869.59999577</v>
      </c>
      <c r="U175" s="191">
        <f t="shared" si="53"/>
        <v>0</v>
      </c>
      <c r="W175" s="135" t="s">
        <v>45</v>
      </c>
      <c r="X175" s="115">
        <f t="shared" si="41"/>
        <v>0</v>
      </c>
      <c r="Y175" s="116">
        <f t="shared" si="42"/>
        <v>0</v>
      </c>
      <c r="Z175" s="116">
        <f t="shared" si="43"/>
        <v>0</v>
      </c>
      <c r="AA175" s="116">
        <f t="shared" si="44"/>
        <v>0</v>
      </c>
      <c r="AB175" s="116">
        <f t="shared" si="45"/>
        <v>0</v>
      </c>
      <c r="AC175" s="122">
        <f t="shared" si="46"/>
        <v>0</v>
      </c>
    </row>
    <row r="176" spans="1:29" ht="15" customHeight="1">
      <c r="A176" s="234"/>
      <c r="B176" s="135" t="s">
        <v>46</v>
      </c>
      <c r="C176" s="167">
        <v>25045824.289999742</v>
      </c>
      <c r="D176" s="168"/>
      <c r="E176" s="180">
        <f t="shared" si="48"/>
        <v>25045824.289999742</v>
      </c>
      <c r="F176" s="169">
        <v>818284.20000000019</v>
      </c>
      <c r="G176" s="169"/>
      <c r="H176" s="183">
        <f t="shared" si="47"/>
        <v>818284.20000000019</v>
      </c>
      <c r="I176" s="174">
        <v>63455.03</v>
      </c>
      <c r="J176" s="169"/>
      <c r="K176" s="180">
        <f t="shared" si="49"/>
        <v>63455.03</v>
      </c>
      <c r="L176" s="169">
        <v>0</v>
      </c>
      <c r="M176" s="169"/>
      <c r="N176" s="183">
        <f t="shared" si="50"/>
        <v>0</v>
      </c>
      <c r="O176" s="174">
        <v>0</v>
      </c>
      <c r="P176" s="169"/>
      <c r="Q176" s="180">
        <f t="shared" si="51"/>
        <v>0</v>
      </c>
      <c r="R176" s="169">
        <v>31005730.509999737</v>
      </c>
      <c r="S176" s="20"/>
      <c r="T176" s="98">
        <f>R176-S176</f>
        <v>31005730.509999737</v>
      </c>
      <c r="U176" s="191">
        <f t="shared" si="53"/>
        <v>0</v>
      </c>
      <c r="W176" s="135" t="s">
        <v>46</v>
      </c>
      <c r="X176" s="115">
        <f t="shared" si="41"/>
        <v>0</v>
      </c>
      <c r="Y176" s="116">
        <f t="shared" si="42"/>
        <v>0</v>
      </c>
      <c r="Z176" s="116">
        <f t="shared" si="43"/>
        <v>0</v>
      </c>
      <c r="AA176" s="116">
        <f t="shared" si="44"/>
        <v>0</v>
      </c>
      <c r="AB176" s="116">
        <f t="shared" si="45"/>
        <v>0</v>
      </c>
      <c r="AC176" s="122">
        <f t="shared" si="46"/>
        <v>0</v>
      </c>
    </row>
    <row r="177" spans="1:29" ht="15" customHeight="1">
      <c r="A177" s="234"/>
      <c r="B177" s="135" t="s">
        <v>47</v>
      </c>
      <c r="C177" s="167">
        <v>98823482.179998741</v>
      </c>
      <c r="D177" s="168"/>
      <c r="E177" s="180">
        <f t="shared" si="48"/>
        <v>98823482.179998741</v>
      </c>
      <c r="F177" s="169">
        <v>771906.00999999989</v>
      </c>
      <c r="G177" s="169"/>
      <c r="H177" s="183">
        <f t="shared" si="47"/>
        <v>771906.00999999989</v>
      </c>
      <c r="I177" s="174">
        <v>0</v>
      </c>
      <c r="J177" s="169"/>
      <c r="K177" s="180">
        <f t="shared" si="49"/>
        <v>0</v>
      </c>
      <c r="L177" s="169">
        <v>0</v>
      </c>
      <c r="M177" s="169"/>
      <c r="N177" s="183">
        <f t="shared" si="50"/>
        <v>0</v>
      </c>
      <c r="O177" s="174">
        <v>0</v>
      </c>
      <c r="P177" s="169"/>
      <c r="Q177" s="180">
        <f t="shared" si="51"/>
        <v>0</v>
      </c>
      <c r="R177" s="169">
        <v>115834490.26999867</v>
      </c>
      <c r="S177" s="20"/>
      <c r="T177" s="98">
        <f t="shared" ref="T177:T183" si="58">R177-S177</f>
        <v>115834490.26999867</v>
      </c>
      <c r="U177" s="191">
        <f t="shared" si="53"/>
        <v>0</v>
      </c>
      <c r="W177" s="135" t="s">
        <v>47</v>
      </c>
      <c r="X177" s="115">
        <f t="shared" si="41"/>
        <v>0</v>
      </c>
      <c r="Y177" s="116">
        <f t="shared" si="42"/>
        <v>0</v>
      </c>
      <c r="Z177" s="116">
        <f t="shared" si="43"/>
        <v>0</v>
      </c>
      <c r="AA177" s="116">
        <f t="shared" si="44"/>
        <v>0</v>
      </c>
      <c r="AB177" s="116">
        <f t="shared" si="45"/>
        <v>0</v>
      </c>
      <c r="AC177" s="122">
        <f t="shared" si="46"/>
        <v>0</v>
      </c>
    </row>
    <row r="178" spans="1:29" ht="15" customHeight="1">
      <c r="A178" s="234"/>
      <c r="B178" s="135" t="s">
        <v>48</v>
      </c>
      <c r="C178" s="167">
        <v>53684886.28999944</v>
      </c>
      <c r="D178" s="168"/>
      <c r="E178" s="180">
        <f t="shared" si="48"/>
        <v>53684886.28999944</v>
      </c>
      <c r="F178" s="169">
        <v>1194636.0200000005</v>
      </c>
      <c r="G178" s="169"/>
      <c r="H178" s="183">
        <f t="shared" si="47"/>
        <v>1194636.0200000005</v>
      </c>
      <c r="I178" s="174">
        <v>0</v>
      </c>
      <c r="J178" s="169"/>
      <c r="K178" s="180">
        <f t="shared" si="49"/>
        <v>0</v>
      </c>
      <c r="L178" s="169">
        <v>0</v>
      </c>
      <c r="M178" s="169"/>
      <c r="N178" s="183">
        <f t="shared" si="50"/>
        <v>0</v>
      </c>
      <c r="O178" s="174">
        <v>0</v>
      </c>
      <c r="P178" s="169"/>
      <c r="Q178" s="180">
        <f t="shared" si="51"/>
        <v>0</v>
      </c>
      <c r="R178" s="169">
        <v>58449400.639999427</v>
      </c>
      <c r="S178" s="20"/>
      <c r="T178" s="98">
        <f t="shared" si="58"/>
        <v>58449400.639999427</v>
      </c>
      <c r="U178" s="191">
        <f t="shared" si="53"/>
        <v>0</v>
      </c>
      <c r="W178" s="135" t="s">
        <v>48</v>
      </c>
      <c r="X178" s="115">
        <f t="shared" si="41"/>
        <v>0</v>
      </c>
      <c r="Y178" s="116">
        <f t="shared" si="42"/>
        <v>0</v>
      </c>
      <c r="Z178" s="116">
        <f t="shared" si="43"/>
        <v>0</v>
      </c>
      <c r="AA178" s="116">
        <f t="shared" si="44"/>
        <v>0</v>
      </c>
      <c r="AB178" s="116">
        <f t="shared" si="45"/>
        <v>0</v>
      </c>
      <c r="AC178" s="122">
        <f t="shared" si="46"/>
        <v>0</v>
      </c>
    </row>
    <row r="179" spans="1:29" ht="15" customHeight="1">
      <c r="A179" s="235"/>
      <c r="B179" s="136" t="s">
        <v>49</v>
      </c>
      <c r="C179" s="99"/>
      <c r="D179" s="100"/>
      <c r="E179" s="101">
        <f t="shared" si="48"/>
        <v>0</v>
      </c>
      <c r="F179" s="100"/>
      <c r="G179" s="100"/>
      <c r="H179" s="104">
        <f t="shared" si="47"/>
        <v>0</v>
      </c>
      <c r="I179" s="99"/>
      <c r="J179" s="100"/>
      <c r="K179" s="101">
        <f t="shared" si="49"/>
        <v>0</v>
      </c>
      <c r="L179" s="100"/>
      <c r="M179" s="100"/>
      <c r="N179" s="104">
        <f t="shared" si="50"/>
        <v>0</v>
      </c>
      <c r="O179" s="99"/>
      <c r="P179" s="100"/>
      <c r="Q179" s="101">
        <f t="shared" si="51"/>
        <v>0</v>
      </c>
      <c r="R179" s="100"/>
      <c r="S179" s="100"/>
      <c r="T179" s="101">
        <f t="shared" si="58"/>
        <v>0</v>
      </c>
      <c r="U179" s="192">
        <f t="shared" si="53"/>
        <v>0</v>
      </c>
      <c r="W179" s="136" t="s">
        <v>49</v>
      </c>
      <c r="X179" s="119">
        <f t="shared" si="41"/>
        <v>0</v>
      </c>
      <c r="Y179" s="120">
        <f t="shared" si="42"/>
        <v>0</v>
      </c>
      <c r="Z179" s="120">
        <f t="shared" si="43"/>
        <v>0</v>
      </c>
      <c r="AA179" s="120">
        <f t="shared" si="44"/>
        <v>0</v>
      </c>
      <c r="AB179" s="120">
        <f t="shared" si="45"/>
        <v>0</v>
      </c>
      <c r="AC179" s="125">
        <f t="shared" si="46"/>
        <v>0</v>
      </c>
    </row>
    <row r="180" spans="1:29" ht="15" customHeight="1">
      <c r="A180" s="233">
        <v>42393</v>
      </c>
      <c r="B180" s="134" t="s">
        <v>41</v>
      </c>
      <c r="C180" s="167">
        <v>59438701.889999397</v>
      </c>
      <c r="D180" s="168">
        <v>59438700</v>
      </c>
      <c r="E180" s="180">
        <f t="shared" si="48"/>
        <v>1.8899993970990181</v>
      </c>
      <c r="F180" s="163">
        <v>1560014.3700000003</v>
      </c>
      <c r="G180" s="163" t="s">
        <v>459</v>
      </c>
      <c r="H180" s="184">
        <f t="shared" si="47"/>
        <v>4.3700000003445894</v>
      </c>
      <c r="I180" s="174">
        <v>157041.70000000007</v>
      </c>
      <c r="J180" s="169" t="s">
        <v>783</v>
      </c>
      <c r="K180" s="180">
        <f t="shared" si="49"/>
        <v>-0.29999999993015081</v>
      </c>
      <c r="L180" s="163">
        <v>117568.02999999998</v>
      </c>
      <c r="M180" s="163" t="s">
        <v>784</v>
      </c>
      <c r="N180" s="184">
        <f t="shared" si="50"/>
        <v>2.9999999984283932E-2</v>
      </c>
      <c r="O180" s="174">
        <v>374741.05000000016</v>
      </c>
      <c r="P180" s="169" t="s">
        <v>460</v>
      </c>
      <c r="Q180" s="180">
        <f t="shared" si="51"/>
        <v>5.0000000162981451E-2</v>
      </c>
      <c r="R180" s="163">
        <v>61110755.999999404</v>
      </c>
      <c r="S180" s="95">
        <v>61110700</v>
      </c>
      <c r="T180" s="96">
        <f t="shared" si="58"/>
        <v>55.999999403953552</v>
      </c>
      <c r="U180" s="190">
        <f t="shared" si="53"/>
        <v>1</v>
      </c>
      <c r="W180" s="91" t="s">
        <v>41</v>
      </c>
      <c r="X180" s="115">
        <f t="shared" si="41"/>
        <v>0</v>
      </c>
      <c r="Y180" s="116">
        <f t="shared" si="42"/>
        <v>0</v>
      </c>
      <c r="Z180" s="116">
        <f t="shared" si="43"/>
        <v>0</v>
      </c>
      <c r="AA180" s="116">
        <f t="shared" si="44"/>
        <v>0</v>
      </c>
      <c r="AB180" s="116">
        <f t="shared" si="45"/>
        <v>0</v>
      </c>
      <c r="AC180" s="122">
        <f t="shared" si="46"/>
        <v>0</v>
      </c>
    </row>
    <row r="181" spans="1:29" ht="15" customHeight="1">
      <c r="A181" s="234"/>
      <c r="B181" s="135" t="s">
        <v>42</v>
      </c>
      <c r="C181" s="167">
        <v>11545248.129999084</v>
      </c>
      <c r="D181" s="168">
        <v>0</v>
      </c>
      <c r="E181" s="180">
        <f t="shared" si="48"/>
        <v>11545248.129999084</v>
      </c>
      <c r="F181" s="163">
        <v>1361875.67</v>
      </c>
      <c r="G181" s="163"/>
      <c r="H181" s="184">
        <f t="shared" si="47"/>
        <v>1361875.67</v>
      </c>
      <c r="I181" s="174">
        <v>125759.24999999999</v>
      </c>
      <c r="J181" s="169"/>
      <c r="K181" s="180">
        <f t="shared" si="49"/>
        <v>125759.24999999999</v>
      </c>
      <c r="L181" s="163">
        <v>14392.59</v>
      </c>
      <c r="M181" s="163"/>
      <c r="N181" s="184">
        <f t="shared" si="50"/>
        <v>14392.59</v>
      </c>
      <c r="O181" s="174">
        <v>24013.38</v>
      </c>
      <c r="P181" s="169"/>
      <c r="Q181" s="180">
        <f t="shared" si="51"/>
        <v>24013.38</v>
      </c>
      <c r="R181" s="163">
        <v>16779650.549999077</v>
      </c>
      <c r="S181" s="20">
        <v>0</v>
      </c>
      <c r="T181" s="98">
        <f t="shared" si="58"/>
        <v>16779650.549999077</v>
      </c>
      <c r="U181" s="191">
        <f t="shared" si="53"/>
        <v>0</v>
      </c>
      <c r="W181" s="92" t="s">
        <v>42</v>
      </c>
      <c r="X181" s="115">
        <f t="shared" si="41"/>
        <v>0</v>
      </c>
      <c r="Y181" s="116">
        <f t="shared" si="42"/>
        <v>0</v>
      </c>
      <c r="Z181" s="116">
        <f t="shared" si="43"/>
        <v>0</v>
      </c>
      <c r="AA181" s="116">
        <f t="shared" si="44"/>
        <v>0</v>
      </c>
      <c r="AB181" s="116">
        <f t="shared" si="45"/>
        <v>0</v>
      </c>
      <c r="AC181" s="122">
        <f t="shared" si="46"/>
        <v>0</v>
      </c>
    </row>
    <row r="182" spans="1:29" ht="15" customHeight="1">
      <c r="A182" s="234"/>
      <c r="B182" s="105" t="s">
        <v>43</v>
      </c>
      <c r="C182" s="167">
        <v>51015304.569999494</v>
      </c>
      <c r="D182" s="168">
        <v>0</v>
      </c>
      <c r="E182" s="180">
        <f t="shared" si="48"/>
        <v>51015304.569999494</v>
      </c>
      <c r="F182" s="163">
        <v>767008.69000000041</v>
      </c>
      <c r="G182" s="163"/>
      <c r="H182" s="184">
        <f t="shared" si="47"/>
        <v>767008.69000000041</v>
      </c>
      <c r="I182" s="174">
        <v>245266.21</v>
      </c>
      <c r="J182" s="169"/>
      <c r="K182" s="180">
        <f t="shared" si="49"/>
        <v>245266.21</v>
      </c>
      <c r="L182" s="163">
        <v>9618.6999999999989</v>
      </c>
      <c r="M182" s="163"/>
      <c r="N182" s="184">
        <f t="shared" si="50"/>
        <v>9618.6999999999989</v>
      </c>
      <c r="O182" s="174">
        <v>805077.6</v>
      </c>
      <c r="P182" s="169"/>
      <c r="Q182" s="180">
        <f t="shared" si="51"/>
        <v>805077.6</v>
      </c>
      <c r="R182" s="163">
        <v>49678865.789999507</v>
      </c>
      <c r="S182" s="20">
        <v>0</v>
      </c>
      <c r="T182" s="98">
        <f t="shared" si="58"/>
        <v>49678865.789999507</v>
      </c>
      <c r="U182" s="191">
        <f t="shared" si="53"/>
        <v>0</v>
      </c>
      <c r="W182" s="93" t="s">
        <v>43</v>
      </c>
      <c r="X182" s="115">
        <f t="shared" si="41"/>
        <v>0</v>
      </c>
      <c r="Y182" s="116">
        <f t="shared" si="42"/>
        <v>0</v>
      </c>
      <c r="Z182" s="116">
        <f t="shared" si="43"/>
        <v>0</v>
      </c>
      <c r="AA182" s="116">
        <f t="shared" si="44"/>
        <v>0</v>
      </c>
      <c r="AB182" s="116">
        <f t="shared" si="45"/>
        <v>0</v>
      </c>
      <c r="AC182" s="122">
        <f t="shared" si="46"/>
        <v>0</v>
      </c>
    </row>
    <row r="183" spans="1:29" ht="15" customHeight="1">
      <c r="A183" s="234"/>
      <c r="B183" s="135" t="s">
        <v>44</v>
      </c>
      <c r="C183" s="97"/>
      <c r="D183" s="20">
        <v>0</v>
      </c>
      <c r="E183" s="98">
        <f t="shared" si="48"/>
        <v>0</v>
      </c>
      <c r="F183" s="20"/>
      <c r="G183" s="20"/>
      <c r="H183" s="6">
        <f t="shared" si="47"/>
        <v>0</v>
      </c>
      <c r="I183" s="97"/>
      <c r="J183" s="20"/>
      <c r="K183" s="98">
        <f t="shared" si="49"/>
        <v>0</v>
      </c>
      <c r="L183" s="20"/>
      <c r="M183" s="20"/>
      <c r="N183" s="6">
        <f t="shared" si="50"/>
        <v>0</v>
      </c>
      <c r="O183" s="97"/>
      <c r="P183" s="20"/>
      <c r="Q183" s="98">
        <f t="shared" si="51"/>
        <v>0</v>
      </c>
      <c r="R183" s="20"/>
      <c r="S183" s="20">
        <v>0</v>
      </c>
      <c r="T183" s="98">
        <f t="shared" si="58"/>
        <v>0</v>
      </c>
      <c r="U183" s="191">
        <f t="shared" si="53"/>
        <v>0</v>
      </c>
      <c r="W183" s="92" t="s">
        <v>44</v>
      </c>
      <c r="X183" s="115">
        <f t="shared" si="41"/>
        <v>0</v>
      </c>
      <c r="Y183" s="116">
        <f t="shared" si="42"/>
        <v>0</v>
      </c>
      <c r="Z183" s="116">
        <f t="shared" si="43"/>
        <v>0</v>
      </c>
      <c r="AA183" s="116">
        <f t="shared" si="44"/>
        <v>0</v>
      </c>
      <c r="AB183" s="116">
        <f t="shared" si="45"/>
        <v>0</v>
      </c>
      <c r="AC183" s="122">
        <f t="shared" si="46"/>
        <v>0</v>
      </c>
    </row>
    <row r="184" spans="1:29" ht="15" customHeight="1">
      <c r="A184" s="234"/>
      <c r="B184" s="135" t="s">
        <v>45</v>
      </c>
      <c r="C184" s="167">
        <v>44584869.59999577</v>
      </c>
      <c r="D184" s="168">
        <v>44584820</v>
      </c>
      <c r="E184" s="180">
        <f t="shared" si="48"/>
        <v>49.599995769560337</v>
      </c>
      <c r="F184" s="163">
        <v>1205044.8900000006</v>
      </c>
      <c r="G184" s="163" t="s">
        <v>461</v>
      </c>
      <c r="H184" s="184">
        <f t="shared" si="47"/>
        <v>-3675.109999999404</v>
      </c>
      <c r="I184" s="174">
        <v>416789.18000000023</v>
      </c>
      <c r="J184" s="169" t="s">
        <v>785</v>
      </c>
      <c r="K184" s="180">
        <f t="shared" si="49"/>
        <v>0.18000000022584572</v>
      </c>
      <c r="L184" s="163">
        <v>165084.15</v>
      </c>
      <c r="M184" s="163" t="s">
        <v>786</v>
      </c>
      <c r="N184" s="184">
        <f t="shared" si="50"/>
        <v>0.14999999999417923</v>
      </c>
      <c r="O184" s="174">
        <v>66125.45</v>
      </c>
      <c r="P184" s="169" t="s">
        <v>462</v>
      </c>
      <c r="Q184" s="180">
        <f t="shared" si="51"/>
        <v>-67644.55</v>
      </c>
      <c r="R184" s="163">
        <v>57452396.829995766</v>
      </c>
      <c r="S184" s="20">
        <v>57448700</v>
      </c>
      <c r="T184" s="98">
        <f>R184-S184</f>
        <v>3696.8299957662821</v>
      </c>
      <c r="U184" s="191">
        <f t="shared" si="53"/>
        <v>1</v>
      </c>
      <c r="W184" s="92" t="s">
        <v>45</v>
      </c>
      <c r="X184" s="115">
        <f t="shared" si="41"/>
        <v>0</v>
      </c>
      <c r="Y184" s="116">
        <f t="shared" si="42"/>
        <v>1</v>
      </c>
      <c r="Z184" s="116">
        <f t="shared" si="43"/>
        <v>0</v>
      </c>
      <c r="AA184" s="116">
        <f t="shared" si="44"/>
        <v>0</v>
      </c>
      <c r="AB184" s="116">
        <f t="shared" si="45"/>
        <v>1</v>
      </c>
      <c r="AC184" s="122">
        <f t="shared" si="46"/>
        <v>1</v>
      </c>
    </row>
    <row r="185" spans="1:29" ht="15" customHeight="1">
      <c r="A185" s="234"/>
      <c r="B185" s="135" t="s">
        <v>46</v>
      </c>
      <c r="C185" s="167">
        <v>31005730.509999737</v>
      </c>
      <c r="D185" s="168">
        <v>31824000</v>
      </c>
      <c r="E185" s="180">
        <f t="shared" si="48"/>
        <v>-818269.49000026286</v>
      </c>
      <c r="F185" s="163">
        <v>1241008.68</v>
      </c>
      <c r="G185" s="163" t="s">
        <v>463</v>
      </c>
      <c r="H185" s="184">
        <f t="shared" si="47"/>
        <v>-1.3200000000651926</v>
      </c>
      <c r="I185" s="174">
        <v>111663.5</v>
      </c>
      <c r="J185" s="169" t="s">
        <v>80</v>
      </c>
      <c r="K185" s="180">
        <f t="shared" si="49"/>
        <v>111663.5</v>
      </c>
      <c r="L185" s="163">
        <v>522.03</v>
      </c>
      <c r="M185" s="163" t="s">
        <v>80</v>
      </c>
      <c r="N185" s="184">
        <f t="shared" si="50"/>
        <v>522.03</v>
      </c>
      <c r="O185" s="174">
        <v>366774.86999999994</v>
      </c>
      <c r="P185" s="169" t="s">
        <v>464</v>
      </c>
      <c r="Q185" s="180">
        <f t="shared" si="51"/>
        <v>254513.86999999994</v>
      </c>
      <c r="R185" s="163">
        <v>37058078.029999726</v>
      </c>
      <c r="S185" s="20">
        <v>38666400</v>
      </c>
      <c r="T185" s="98">
        <f t="shared" ref="T185:T191" si="59">R185-S185</f>
        <v>-1608321.9700002745</v>
      </c>
      <c r="U185" s="191">
        <f t="shared" si="53"/>
        <v>1</v>
      </c>
      <c r="W185" s="92" t="s">
        <v>46</v>
      </c>
      <c r="X185" s="115">
        <f t="shared" si="41"/>
        <v>1</v>
      </c>
      <c r="Y185" s="116">
        <f t="shared" si="42"/>
        <v>0</v>
      </c>
      <c r="Z185" s="116">
        <f t="shared" si="43"/>
        <v>1</v>
      </c>
      <c r="AA185" s="116">
        <f t="shared" si="44"/>
        <v>1</v>
      </c>
      <c r="AB185" s="116">
        <f t="shared" si="45"/>
        <v>1</v>
      </c>
      <c r="AC185" s="122">
        <f t="shared" si="46"/>
        <v>1</v>
      </c>
    </row>
    <row r="186" spans="1:29" ht="15" customHeight="1">
      <c r="A186" s="234"/>
      <c r="B186" s="135" t="s">
        <v>47</v>
      </c>
      <c r="C186" s="167">
        <v>115834490.26999867</v>
      </c>
      <c r="D186" s="168"/>
      <c r="E186" s="180">
        <f t="shared" si="48"/>
        <v>115834490.26999867</v>
      </c>
      <c r="F186" s="163">
        <v>1589460.02</v>
      </c>
      <c r="G186" s="163"/>
      <c r="H186" s="184">
        <f t="shared" si="47"/>
        <v>1589460.02</v>
      </c>
      <c r="I186" s="174">
        <v>237859.71</v>
      </c>
      <c r="J186" s="169"/>
      <c r="K186" s="180">
        <f t="shared" si="49"/>
        <v>237859.71</v>
      </c>
      <c r="L186" s="163">
        <v>85118.919999999984</v>
      </c>
      <c r="M186" s="163"/>
      <c r="N186" s="184">
        <f t="shared" si="50"/>
        <v>85118.919999999984</v>
      </c>
      <c r="O186" s="174">
        <v>129657.53</v>
      </c>
      <c r="P186" s="169"/>
      <c r="Q186" s="180">
        <f t="shared" si="51"/>
        <v>129657.53</v>
      </c>
      <c r="R186" s="163">
        <v>114268113.50999866</v>
      </c>
      <c r="S186" s="20"/>
      <c r="T186" s="98">
        <f t="shared" si="59"/>
        <v>114268113.50999866</v>
      </c>
      <c r="U186" s="191">
        <f t="shared" si="53"/>
        <v>0</v>
      </c>
      <c r="W186" s="92" t="s">
        <v>47</v>
      </c>
      <c r="X186" s="115">
        <f t="shared" si="41"/>
        <v>0</v>
      </c>
      <c r="Y186" s="116">
        <f t="shared" si="42"/>
        <v>0</v>
      </c>
      <c r="Z186" s="116">
        <f t="shared" si="43"/>
        <v>0</v>
      </c>
      <c r="AA186" s="116">
        <f t="shared" si="44"/>
        <v>0</v>
      </c>
      <c r="AB186" s="116">
        <f t="shared" si="45"/>
        <v>0</v>
      </c>
      <c r="AC186" s="122">
        <f t="shared" si="46"/>
        <v>0</v>
      </c>
    </row>
    <row r="187" spans="1:29" ht="15" customHeight="1">
      <c r="A187" s="234"/>
      <c r="B187" s="135" t="s">
        <v>48</v>
      </c>
      <c r="C187" s="167">
        <v>58449400.639999427</v>
      </c>
      <c r="D187" s="168"/>
      <c r="E187" s="180">
        <f t="shared" si="48"/>
        <v>58449400.639999427</v>
      </c>
      <c r="F187" s="163">
        <v>1876362.62</v>
      </c>
      <c r="G187" s="163"/>
      <c r="H187" s="184">
        <f t="shared" si="47"/>
        <v>1876362.62</v>
      </c>
      <c r="I187" s="174">
        <v>0</v>
      </c>
      <c r="J187" s="169"/>
      <c r="K187" s="180">
        <f t="shared" si="49"/>
        <v>0</v>
      </c>
      <c r="L187" s="163">
        <v>0</v>
      </c>
      <c r="M187" s="163"/>
      <c r="N187" s="184">
        <f t="shared" si="50"/>
        <v>0</v>
      </c>
      <c r="O187" s="174">
        <v>139242.09</v>
      </c>
      <c r="P187" s="169"/>
      <c r="Q187" s="180">
        <f t="shared" si="51"/>
        <v>139242.09</v>
      </c>
      <c r="R187" s="163">
        <v>58735907.46999944</v>
      </c>
      <c r="S187" s="20"/>
      <c r="T187" s="98">
        <f t="shared" si="59"/>
        <v>58735907.46999944</v>
      </c>
      <c r="U187" s="191">
        <f t="shared" si="53"/>
        <v>0</v>
      </c>
      <c r="W187" s="92" t="s">
        <v>48</v>
      </c>
      <c r="X187" s="115">
        <f t="shared" si="41"/>
        <v>0</v>
      </c>
      <c r="Y187" s="116">
        <f t="shared" si="42"/>
        <v>0</v>
      </c>
      <c r="Z187" s="116">
        <f t="shared" si="43"/>
        <v>0</v>
      </c>
      <c r="AA187" s="116">
        <f t="shared" si="44"/>
        <v>0</v>
      </c>
      <c r="AB187" s="116">
        <f t="shared" si="45"/>
        <v>0</v>
      </c>
      <c r="AC187" s="122">
        <f t="shared" si="46"/>
        <v>0</v>
      </c>
    </row>
    <row r="188" spans="1:29" ht="15" customHeight="1">
      <c r="A188" s="235"/>
      <c r="B188" s="136" t="s">
        <v>49</v>
      </c>
      <c r="C188" s="97"/>
      <c r="D188" s="20"/>
      <c r="E188" s="98">
        <f t="shared" si="48"/>
        <v>0</v>
      </c>
      <c r="F188" s="20"/>
      <c r="G188" s="20"/>
      <c r="H188" s="6">
        <f t="shared" si="47"/>
        <v>0</v>
      </c>
      <c r="I188" s="97"/>
      <c r="J188" s="20" t="s">
        <v>787</v>
      </c>
      <c r="K188" s="98">
        <f t="shared" si="49"/>
        <v>-111660</v>
      </c>
      <c r="L188" s="20"/>
      <c r="M188" s="20" t="s">
        <v>80</v>
      </c>
      <c r="N188" s="6">
        <f t="shared" si="50"/>
        <v>0</v>
      </c>
      <c r="O188" s="97"/>
      <c r="P188" s="20"/>
      <c r="Q188" s="98">
        <f t="shared" si="51"/>
        <v>0</v>
      </c>
      <c r="R188" s="20"/>
      <c r="S188" s="20"/>
      <c r="T188" s="98">
        <f t="shared" si="59"/>
        <v>0</v>
      </c>
      <c r="U188" s="192">
        <f t="shared" si="53"/>
        <v>0</v>
      </c>
      <c r="W188" s="94" t="s">
        <v>49</v>
      </c>
      <c r="X188" s="115">
        <f t="shared" si="41"/>
        <v>0</v>
      </c>
      <c r="Y188" s="116">
        <f t="shared" si="42"/>
        <v>0</v>
      </c>
      <c r="Z188" s="116">
        <f t="shared" si="43"/>
        <v>0</v>
      </c>
      <c r="AA188" s="116">
        <f t="shared" si="44"/>
        <v>0</v>
      </c>
      <c r="AB188" s="116">
        <f t="shared" si="45"/>
        <v>0</v>
      </c>
      <c r="AC188" s="122">
        <f t="shared" si="46"/>
        <v>0</v>
      </c>
    </row>
    <row r="189" spans="1:29" ht="15" customHeight="1">
      <c r="A189" s="233">
        <v>42394</v>
      </c>
      <c r="B189" s="134" t="s">
        <v>41</v>
      </c>
      <c r="C189" s="164">
        <v>61110755.999999404</v>
      </c>
      <c r="D189" s="165">
        <v>61110700</v>
      </c>
      <c r="E189" s="179">
        <f t="shared" si="48"/>
        <v>55.999999403953552</v>
      </c>
      <c r="F189" s="166">
        <v>1431161.8799999997</v>
      </c>
      <c r="G189" s="166" t="s">
        <v>465</v>
      </c>
      <c r="H189" s="182">
        <f t="shared" si="47"/>
        <v>1.8799999996554106</v>
      </c>
      <c r="I189" s="173">
        <v>47644.32</v>
      </c>
      <c r="J189" s="166" t="s">
        <v>788</v>
      </c>
      <c r="K189" s="179">
        <f t="shared" si="49"/>
        <v>1.9999999996798579E-2</v>
      </c>
      <c r="L189" s="166">
        <v>0</v>
      </c>
      <c r="M189" s="166" t="s">
        <v>80</v>
      </c>
      <c r="N189" s="182">
        <f t="shared" si="50"/>
        <v>0</v>
      </c>
      <c r="O189" s="173">
        <v>422198.44000000018</v>
      </c>
      <c r="P189" s="166" t="s">
        <v>466</v>
      </c>
      <c r="Q189" s="179">
        <f t="shared" si="51"/>
        <v>0.44000000017695129</v>
      </c>
      <c r="R189" s="166">
        <v>59305039.999999404</v>
      </c>
      <c r="S189" s="95">
        <v>59305100</v>
      </c>
      <c r="T189" s="96">
        <f t="shared" si="59"/>
        <v>-60.000000596046448</v>
      </c>
      <c r="U189" s="190">
        <f t="shared" si="53"/>
        <v>1</v>
      </c>
      <c r="W189" s="134" t="s">
        <v>41</v>
      </c>
      <c r="X189" s="111">
        <f t="shared" si="41"/>
        <v>0</v>
      </c>
      <c r="Y189" s="112">
        <f t="shared" si="42"/>
        <v>0</v>
      </c>
      <c r="Z189" s="112">
        <f t="shared" si="43"/>
        <v>0</v>
      </c>
      <c r="AA189" s="112">
        <f t="shared" si="44"/>
        <v>0</v>
      </c>
      <c r="AB189" s="112">
        <f t="shared" si="45"/>
        <v>0</v>
      </c>
      <c r="AC189" s="124">
        <f t="shared" si="46"/>
        <v>0</v>
      </c>
    </row>
    <row r="190" spans="1:29" ht="15" customHeight="1">
      <c r="A190" s="234"/>
      <c r="B190" s="135" t="s">
        <v>42</v>
      </c>
      <c r="C190" s="167">
        <v>16779650.549999077</v>
      </c>
      <c r="D190" s="168">
        <v>9349990</v>
      </c>
      <c r="E190" s="180">
        <f t="shared" si="48"/>
        <v>7429660.5499990769</v>
      </c>
      <c r="F190" s="169">
        <v>1090195.46</v>
      </c>
      <c r="G190" s="169" t="s">
        <v>467</v>
      </c>
      <c r="H190" s="183">
        <f t="shared" si="47"/>
        <v>-4.5400000000372529</v>
      </c>
      <c r="I190" s="174">
        <v>32873.159999999996</v>
      </c>
      <c r="J190" s="169" t="s">
        <v>789</v>
      </c>
      <c r="K190" s="180">
        <f t="shared" si="49"/>
        <v>-4.0000000000873115E-2</v>
      </c>
      <c r="L190" s="169">
        <v>0</v>
      </c>
      <c r="M190" s="169" t="s">
        <v>80</v>
      </c>
      <c r="N190" s="183">
        <f t="shared" si="50"/>
        <v>0</v>
      </c>
      <c r="O190" s="174">
        <v>52478.83</v>
      </c>
      <c r="P190" s="169" t="s">
        <v>468</v>
      </c>
      <c r="Q190" s="180">
        <f t="shared" si="51"/>
        <v>2.9999999998835847E-2</v>
      </c>
      <c r="R190" s="169">
        <v>15669849.419999076</v>
      </c>
      <c r="S190" s="20">
        <v>15669850</v>
      </c>
      <c r="T190" s="98">
        <f t="shared" si="59"/>
        <v>-0.58000092394649982</v>
      </c>
      <c r="U190" s="191">
        <f t="shared" si="53"/>
        <v>1</v>
      </c>
      <c r="W190" s="135" t="s">
        <v>42</v>
      </c>
      <c r="X190" s="115">
        <f t="shared" si="41"/>
        <v>1</v>
      </c>
      <c r="Y190" s="116">
        <f t="shared" si="42"/>
        <v>0</v>
      </c>
      <c r="Z190" s="116">
        <f t="shared" si="43"/>
        <v>0</v>
      </c>
      <c r="AA190" s="116">
        <f t="shared" si="44"/>
        <v>0</v>
      </c>
      <c r="AB190" s="116">
        <f t="shared" si="45"/>
        <v>0</v>
      </c>
      <c r="AC190" s="122">
        <f t="shared" si="46"/>
        <v>0</v>
      </c>
    </row>
    <row r="191" spans="1:29" ht="15" customHeight="1">
      <c r="A191" s="234"/>
      <c r="B191" s="105" t="s">
        <v>43</v>
      </c>
      <c r="C191" s="167">
        <v>49678865.789999507</v>
      </c>
      <c r="D191" s="168">
        <v>49678800</v>
      </c>
      <c r="E191" s="180">
        <f t="shared" si="48"/>
        <v>65.789999507367611</v>
      </c>
      <c r="F191" s="169">
        <v>1743515.69</v>
      </c>
      <c r="G191" s="169" t="s">
        <v>469</v>
      </c>
      <c r="H191" s="183">
        <f t="shared" si="47"/>
        <v>87995.689999999944</v>
      </c>
      <c r="I191" s="174">
        <v>369118.82999999996</v>
      </c>
      <c r="J191" s="169" t="s">
        <v>790</v>
      </c>
      <c r="K191" s="180">
        <f t="shared" si="49"/>
        <v>-0.17000000004190952</v>
      </c>
      <c r="L191" s="169">
        <v>80110.84</v>
      </c>
      <c r="M191" s="169" t="s">
        <v>791</v>
      </c>
      <c r="N191" s="183">
        <f t="shared" si="50"/>
        <v>3.9999999993597157E-2</v>
      </c>
      <c r="O191" s="174">
        <v>835706.84000000043</v>
      </c>
      <c r="P191" s="169" t="s">
        <v>470</v>
      </c>
      <c r="Q191" s="180">
        <f t="shared" si="51"/>
        <v>-0.159999999566935</v>
      </c>
      <c r="R191" s="169">
        <v>49832094.199999504</v>
      </c>
      <c r="S191" s="20">
        <v>49832100</v>
      </c>
      <c r="T191" s="98">
        <f t="shared" si="59"/>
        <v>-5.8000004962086678</v>
      </c>
      <c r="U191" s="191">
        <f t="shared" si="53"/>
        <v>1</v>
      </c>
      <c r="W191" s="105" t="s">
        <v>43</v>
      </c>
      <c r="X191" s="115">
        <f t="shared" si="41"/>
        <v>0</v>
      </c>
      <c r="Y191" s="116">
        <f t="shared" si="42"/>
        <v>1</v>
      </c>
      <c r="Z191" s="116">
        <f t="shared" si="43"/>
        <v>0</v>
      </c>
      <c r="AA191" s="116">
        <f t="shared" si="44"/>
        <v>0</v>
      </c>
      <c r="AB191" s="116">
        <f t="shared" si="45"/>
        <v>0</v>
      </c>
      <c r="AC191" s="122">
        <f t="shared" si="46"/>
        <v>0</v>
      </c>
    </row>
    <row r="192" spans="1:29" ht="15" customHeight="1">
      <c r="A192" s="234"/>
      <c r="B192" s="135" t="s">
        <v>44</v>
      </c>
      <c r="C192" s="97"/>
      <c r="D192" s="20">
        <v>0</v>
      </c>
      <c r="E192" s="98">
        <f t="shared" si="48"/>
        <v>0</v>
      </c>
      <c r="F192" s="20"/>
      <c r="G192" s="20"/>
      <c r="H192" s="6">
        <f t="shared" si="47"/>
        <v>0</v>
      </c>
      <c r="I192" s="97"/>
      <c r="J192" s="20"/>
      <c r="K192" s="98">
        <f t="shared" si="49"/>
        <v>0</v>
      </c>
      <c r="L192" s="20"/>
      <c r="M192" s="20"/>
      <c r="N192" s="6">
        <f t="shared" si="50"/>
        <v>0</v>
      </c>
      <c r="O192" s="97"/>
      <c r="P192" s="20"/>
      <c r="Q192" s="98">
        <f t="shared" si="51"/>
        <v>0</v>
      </c>
      <c r="R192" s="20"/>
      <c r="S192" s="20">
        <v>0</v>
      </c>
      <c r="T192" s="98">
        <f>R192-S192</f>
        <v>0</v>
      </c>
      <c r="U192" s="191">
        <f t="shared" si="53"/>
        <v>0</v>
      </c>
      <c r="W192" s="135" t="s">
        <v>44</v>
      </c>
      <c r="X192" s="115">
        <f t="shared" si="41"/>
        <v>0</v>
      </c>
      <c r="Y192" s="116">
        <f t="shared" si="42"/>
        <v>0</v>
      </c>
      <c r="Z192" s="116">
        <f t="shared" si="43"/>
        <v>0</v>
      </c>
      <c r="AA192" s="116">
        <f t="shared" si="44"/>
        <v>0</v>
      </c>
      <c r="AB192" s="116">
        <f t="shared" si="45"/>
        <v>0</v>
      </c>
      <c r="AC192" s="122">
        <f t="shared" si="46"/>
        <v>0</v>
      </c>
    </row>
    <row r="193" spans="1:29" ht="15" customHeight="1">
      <c r="A193" s="234"/>
      <c r="B193" s="135" t="s">
        <v>45</v>
      </c>
      <c r="C193" s="167">
        <v>57452396.829995766</v>
      </c>
      <c r="D193" s="168">
        <v>57452300</v>
      </c>
      <c r="E193" s="180">
        <f t="shared" si="48"/>
        <v>96.829995766282082</v>
      </c>
      <c r="F193" s="169">
        <v>1349500.3100000005</v>
      </c>
      <c r="G193" s="169" t="s">
        <v>471</v>
      </c>
      <c r="H193" s="183">
        <f t="shared" si="47"/>
        <v>78250.310000000522</v>
      </c>
      <c r="I193" s="174">
        <v>342774.45000000024</v>
      </c>
      <c r="J193" s="169" t="s">
        <v>792</v>
      </c>
      <c r="K193" s="180">
        <f t="shared" si="49"/>
        <v>0.45000000024447218</v>
      </c>
      <c r="L193" s="169">
        <v>39186.78</v>
      </c>
      <c r="M193" s="169" t="s">
        <v>793</v>
      </c>
      <c r="N193" s="183">
        <f t="shared" si="50"/>
        <v>-2.0000000004074536E-2</v>
      </c>
      <c r="O193" s="174">
        <v>75465.3</v>
      </c>
      <c r="P193" s="169" t="s">
        <v>472</v>
      </c>
      <c r="Q193" s="180">
        <f t="shared" si="51"/>
        <v>0</v>
      </c>
      <c r="R193" s="169">
        <v>65216383.65999575</v>
      </c>
      <c r="S193" s="20">
        <v>65214400</v>
      </c>
      <c r="T193" s="98">
        <f t="shared" ref="T193:T200" si="60">R193-S193</f>
        <v>1983.6599957495928</v>
      </c>
      <c r="U193" s="191">
        <f t="shared" si="53"/>
        <v>1</v>
      </c>
      <c r="W193" s="135" t="s">
        <v>45</v>
      </c>
      <c r="X193" s="115">
        <f t="shared" ref="X193:X201" si="61">+IF(AND(C193&lt;&gt;0,D193&lt;&gt;0,OR(E193&gt;100,E193&lt;-100)),1,0)</f>
        <v>0</v>
      </c>
      <c r="Y193" s="116">
        <f t="shared" ref="Y193:Y201" si="62">+IF(AND(F193&lt;&gt;0,G193&lt;&gt;0,OR(H193&gt;100,H193&lt;-100)),1,0)</f>
        <v>1</v>
      </c>
      <c r="Z193" s="116">
        <f t="shared" ref="Z193:Z201" si="63">+IF(AND(I193&lt;&gt;0,J193&lt;&gt;0,OR(K193&gt;100,K193&lt;-100)),1,0)</f>
        <v>0</v>
      </c>
      <c r="AA193" s="116">
        <f t="shared" ref="AA193:AA201" si="64">+IF(AND(L193&lt;&gt;0,M193&lt;&gt;0,OR(N193&gt;100,N193&lt;-100)),1,0)</f>
        <v>0</v>
      </c>
      <c r="AB193" s="116">
        <f t="shared" ref="AB193:AB201" si="65">+IF(AND(O193&lt;&gt;0,P193&lt;&gt;0,OR(Q193&gt;100,Q193&lt;-100)),1,0)</f>
        <v>0</v>
      </c>
      <c r="AC193" s="122">
        <f t="shared" ref="AC193:AC201" si="66">+IF(AND(R193&lt;&gt;0,S193&lt;&gt;0,OR(T193&gt;100,T193&lt;-100)),1,0)</f>
        <v>1</v>
      </c>
    </row>
    <row r="194" spans="1:29" ht="15" customHeight="1">
      <c r="A194" s="234"/>
      <c r="B194" s="135" t="s">
        <v>46</v>
      </c>
      <c r="C194" s="167">
        <v>37058078.029999726</v>
      </c>
      <c r="D194" s="168">
        <v>37058100</v>
      </c>
      <c r="E194" s="180">
        <f t="shared" si="48"/>
        <v>-21.970000274479389</v>
      </c>
      <c r="F194" s="169">
        <v>1470498.7199999988</v>
      </c>
      <c r="G194" s="169" t="s">
        <v>473</v>
      </c>
      <c r="H194" s="183">
        <f t="shared" si="47"/>
        <v>-1.2800000011920929</v>
      </c>
      <c r="I194" s="174">
        <v>162952.87</v>
      </c>
      <c r="J194" s="169" t="s">
        <v>794</v>
      </c>
      <c r="K194" s="180">
        <f t="shared" si="49"/>
        <v>-0.13000000000465661</v>
      </c>
      <c r="L194" s="169">
        <v>10000</v>
      </c>
      <c r="M194" s="169" t="s">
        <v>795</v>
      </c>
      <c r="N194" s="183">
        <f t="shared" si="50"/>
        <v>0</v>
      </c>
      <c r="O194" s="174">
        <v>438322.55</v>
      </c>
      <c r="P194" s="169" t="s">
        <v>474</v>
      </c>
      <c r="Q194" s="180">
        <f t="shared" si="51"/>
        <v>-0.45000000001164153</v>
      </c>
      <c r="R194" s="169">
        <v>35302209.629999727</v>
      </c>
      <c r="S194" s="20">
        <v>35302200</v>
      </c>
      <c r="T194" s="98">
        <f t="shared" si="60"/>
        <v>9.6299997270107269</v>
      </c>
      <c r="U194" s="191">
        <f t="shared" si="53"/>
        <v>1</v>
      </c>
      <c r="W194" s="135" t="s">
        <v>46</v>
      </c>
      <c r="X194" s="115">
        <f t="shared" si="61"/>
        <v>0</v>
      </c>
      <c r="Y194" s="116">
        <f t="shared" si="62"/>
        <v>0</v>
      </c>
      <c r="Z194" s="116">
        <f t="shared" si="63"/>
        <v>0</v>
      </c>
      <c r="AA194" s="116">
        <f t="shared" si="64"/>
        <v>0</v>
      </c>
      <c r="AB194" s="116">
        <f t="shared" si="65"/>
        <v>0</v>
      </c>
      <c r="AC194" s="122">
        <f t="shared" si="66"/>
        <v>0</v>
      </c>
    </row>
    <row r="195" spans="1:29" ht="15" customHeight="1">
      <c r="A195" s="234"/>
      <c r="B195" s="135" t="s">
        <v>47</v>
      </c>
      <c r="C195" s="167">
        <v>114268113.50999866</v>
      </c>
      <c r="D195" s="168">
        <v>0</v>
      </c>
      <c r="E195" s="180">
        <f t="shared" si="48"/>
        <v>114268113.50999866</v>
      </c>
      <c r="F195" s="169">
        <v>2509783.44</v>
      </c>
      <c r="G195" s="169"/>
      <c r="H195" s="183">
        <f t="shared" si="47"/>
        <v>2509783.44</v>
      </c>
      <c r="I195" s="174">
        <v>477761.92</v>
      </c>
      <c r="J195" s="169"/>
      <c r="K195" s="180">
        <f t="shared" si="49"/>
        <v>477761.92</v>
      </c>
      <c r="L195" s="169">
        <v>5914.81</v>
      </c>
      <c r="M195" s="169"/>
      <c r="N195" s="183">
        <f t="shared" si="50"/>
        <v>5914.81</v>
      </c>
      <c r="O195" s="174">
        <v>118116.49</v>
      </c>
      <c r="P195" s="169"/>
      <c r="Q195" s="180">
        <f t="shared" si="51"/>
        <v>118116.49</v>
      </c>
      <c r="R195" s="169">
        <v>113357660.35999867</v>
      </c>
      <c r="S195" s="20">
        <v>0</v>
      </c>
      <c r="T195" s="98">
        <f t="shared" si="60"/>
        <v>113357660.35999867</v>
      </c>
      <c r="U195" s="191">
        <f t="shared" si="53"/>
        <v>0</v>
      </c>
      <c r="W195" s="135" t="s">
        <v>47</v>
      </c>
      <c r="X195" s="115">
        <f t="shared" si="61"/>
        <v>0</v>
      </c>
      <c r="Y195" s="116">
        <f t="shared" si="62"/>
        <v>0</v>
      </c>
      <c r="Z195" s="116">
        <f t="shared" si="63"/>
        <v>0</v>
      </c>
      <c r="AA195" s="116">
        <f t="shared" si="64"/>
        <v>0</v>
      </c>
      <c r="AB195" s="116">
        <f t="shared" si="65"/>
        <v>0</v>
      </c>
      <c r="AC195" s="122">
        <f t="shared" si="66"/>
        <v>0</v>
      </c>
    </row>
    <row r="196" spans="1:29" ht="15" customHeight="1">
      <c r="A196" s="234"/>
      <c r="B196" s="135" t="s">
        <v>48</v>
      </c>
      <c r="C196" s="167">
        <v>13667979.979999609</v>
      </c>
      <c r="D196" s="168">
        <v>0</v>
      </c>
      <c r="E196" s="180">
        <f t="shared" si="48"/>
        <v>13667979.979999609</v>
      </c>
      <c r="F196" s="169">
        <v>3099002.9500000025</v>
      </c>
      <c r="G196" s="169"/>
      <c r="H196" s="183">
        <f t="shared" si="47"/>
        <v>3099002.9500000025</v>
      </c>
      <c r="I196" s="174">
        <v>280260.61</v>
      </c>
      <c r="J196" s="169"/>
      <c r="K196" s="180">
        <f t="shared" si="49"/>
        <v>280260.61</v>
      </c>
      <c r="L196" s="169">
        <v>0</v>
      </c>
      <c r="M196" s="169"/>
      <c r="N196" s="183">
        <f t="shared" si="50"/>
        <v>0</v>
      </c>
      <c r="O196" s="174">
        <v>153202.86000000002</v>
      </c>
      <c r="P196" s="169"/>
      <c r="Q196" s="180">
        <f t="shared" si="51"/>
        <v>153202.86000000002</v>
      </c>
      <c r="R196" s="169">
        <v>19411398.069999602</v>
      </c>
      <c r="S196" s="20">
        <v>0</v>
      </c>
      <c r="T196" s="98">
        <f t="shared" si="60"/>
        <v>19411398.069999602</v>
      </c>
      <c r="U196" s="191">
        <f t="shared" si="53"/>
        <v>0</v>
      </c>
      <c r="W196" s="135" t="s">
        <v>48</v>
      </c>
      <c r="X196" s="115">
        <f t="shared" si="61"/>
        <v>0</v>
      </c>
      <c r="Y196" s="116">
        <f t="shared" si="62"/>
        <v>0</v>
      </c>
      <c r="Z196" s="116">
        <f t="shared" si="63"/>
        <v>0</v>
      </c>
      <c r="AA196" s="116">
        <f t="shared" si="64"/>
        <v>0</v>
      </c>
      <c r="AB196" s="116">
        <f t="shared" si="65"/>
        <v>0</v>
      </c>
      <c r="AC196" s="122">
        <f t="shared" si="66"/>
        <v>0</v>
      </c>
    </row>
    <row r="197" spans="1:29" ht="15" customHeight="1">
      <c r="A197" s="235"/>
      <c r="B197" s="136" t="s">
        <v>49</v>
      </c>
      <c r="C197" s="99"/>
      <c r="D197" s="100">
        <v>13667940</v>
      </c>
      <c r="E197" s="101">
        <f t="shared" si="48"/>
        <v>-13667940</v>
      </c>
      <c r="F197" s="100"/>
      <c r="G197" s="100" t="s">
        <v>475</v>
      </c>
      <c r="H197" s="104">
        <f t="shared" si="47"/>
        <v>-3099000</v>
      </c>
      <c r="I197" s="99"/>
      <c r="J197" s="100" t="s">
        <v>796</v>
      </c>
      <c r="K197" s="101">
        <f t="shared" si="49"/>
        <v>-280261</v>
      </c>
      <c r="L197" s="100"/>
      <c r="M197" s="100" t="s">
        <v>80</v>
      </c>
      <c r="N197" s="104">
        <f t="shared" si="50"/>
        <v>0</v>
      </c>
      <c r="O197" s="99"/>
      <c r="P197" s="100" t="s">
        <v>476</v>
      </c>
      <c r="Q197" s="101">
        <f t="shared" si="51"/>
        <v>-124044</v>
      </c>
      <c r="R197" s="100"/>
      <c r="S197" s="100">
        <v>19411360</v>
      </c>
      <c r="T197" s="101">
        <f t="shared" si="60"/>
        <v>-19411360</v>
      </c>
      <c r="U197" s="192">
        <f t="shared" si="53"/>
        <v>1</v>
      </c>
      <c r="W197" s="136" t="s">
        <v>49</v>
      </c>
      <c r="X197" s="119">
        <f t="shared" si="61"/>
        <v>0</v>
      </c>
      <c r="Y197" s="120">
        <f t="shared" si="62"/>
        <v>0</v>
      </c>
      <c r="Z197" s="120">
        <f t="shared" si="63"/>
        <v>0</v>
      </c>
      <c r="AA197" s="120">
        <f t="shared" si="64"/>
        <v>0</v>
      </c>
      <c r="AB197" s="120">
        <f t="shared" si="65"/>
        <v>0</v>
      </c>
      <c r="AC197" s="125">
        <f t="shared" si="66"/>
        <v>0</v>
      </c>
    </row>
    <row r="198" spans="1:29">
      <c r="A198" s="233">
        <v>42395</v>
      </c>
      <c r="B198" s="134" t="s">
        <v>41</v>
      </c>
      <c r="C198" s="167">
        <v>59305039.999999404</v>
      </c>
      <c r="D198" s="168">
        <v>59305100</v>
      </c>
      <c r="E198" s="180">
        <f t="shared" si="48"/>
        <v>-60.000000596046448</v>
      </c>
      <c r="F198" s="169">
        <v>1179507.9600000004</v>
      </c>
      <c r="G198" s="169" t="s">
        <v>477</v>
      </c>
      <c r="H198" s="183">
        <f t="shared" si="47"/>
        <v>-2.0399999995715916</v>
      </c>
      <c r="I198" s="174">
        <v>298899.49999999988</v>
      </c>
      <c r="J198" s="169" t="s">
        <v>797</v>
      </c>
      <c r="K198" s="180">
        <f t="shared" si="49"/>
        <v>-0.50000000011641532</v>
      </c>
      <c r="L198" s="169">
        <v>337986.11</v>
      </c>
      <c r="M198" s="169" t="s">
        <v>798</v>
      </c>
      <c r="N198" s="183">
        <f t="shared" si="50"/>
        <v>0.10999999998603016</v>
      </c>
      <c r="O198" s="174">
        <v>0</v>
      </c>
      <c r="P198" s="169" t="s">
        <v>80</v>
      </c>
      <c r="Q198" s="180">
        <f t="shared" si="51"/>
        <v>0</v>
      </c>
      <c r="R198" s="169">
        <v>62595622.359999403</v>
      </c>
      <c r="S198" s="20">
        <v>62595700</v>
      </c>
      <c r="T198" s="98">
        <f t="shared" si="60"/>
        <v>-77.640000596642494</v>
      </c>
      <c r="U198" s="190">
        <f t="shared" si="53"/>
        <v>1</v>
      </c>
      <c r="W198" s="134" t="s">
        <v>41</v>
      </c>
      <c r="X198" s="111">
        <f t="shared" si="61"/>
        <v>0</v>
      </c>
      <c r="Y198" s="112">
        <f t="shared" si="62"/>
        <v>0</v>
      </c>
      <c r="Z198" s="112">
        <f t="shared" si="63"/>
        <v>0</v>
      </c>
      <c r="AA198" s="112">
        <f t="shared" si="64"/>
        <v>0</v>
      </c>
      <c r="AB198" s="112">
        <f t="shared" si="65"/>
        <v>0</v>
      </c>
      <c r="AC198" s="124">
        <f t="shared" si="66"/>
        <v>0</v>
      </c>
    </row>
    <row r="199" spans="1:29">
      <c r="A199" s="234"/>
      <c r="B199" s="135" t="s">
        <v>42</v>
      </c>
      <c r="C199" s="167">
        <v>15669849.419999076</v>
      </c>
      <c r="D199" s="168">
        <v>15669850</v>
      </c>
      <c r="E199" s="180">
        <f t="shared" si="48"/>
        <v>-0.58000092394649982</v>
      </c>
      <c r="F199" s="169">
        <v>882905.47</v>
      </c>
      <c r="G199" s="169" t="s">
        <v>478</v>
      </c>
      <c r="H199" s="183">
        <f t="shared" si="47"/>
        <v>-0.53000000002793968</v>
      </c>
      <c r="I199" s="174">
        <v>27996.98</v>
      </c>
      <c r="J199" s="169" t="s">
        <v>799</v>
      </c>
      <c r="K199" s="180">
        <f t="shared" si="49"/>
        <v>-2.0000000000436557E-2</v>
      </c>
      <c r="L199" s="169">
        <v>0</v>
      </c>
      <c r="M199" s="169" t="s">
        <v>80</v>
      </c>
      <c r="N199" s="183">
        <f t="shared" si="50"/>
        <v>0</v>
      </c>
      <c r="O199" s="174">
        <v>0</v>
      </c>
      <c r="P199" s="169" t="s">
        <v>80</v>
      </c>
      <c r="Q199" s="180">
        <f t="shared" si="51"/>
        <v>0</v>
      </c>
      <c r="R199" s="169">
        <v>20419941.829999074</v>
      </c>
      <c r="S199" s="20">
        <v>20419990</v>
      </c>
      <c r="T199" s="98">
        <f t="shared" si="60"/>
        <v>-48.170000925660133</v>
      </c>
      <c r="U199" s="191">
        <f t="shared" si="53"/>
        <v>1</v>
      </c>
      <c r="W199" s="135" t="s">
        <v>42</v>
      </c>
      <c r="X199" s="115">
        <f t="shared" si="61"/>
        <v>0</v>
      </c>
      <c r="Y199" s="116">
        <f t="shared" si="62"/>
        <v>0</v>
      </c>
      <c r="Z199" s="116">
        <f t="shared" si="63"/>
        <v>0</v>
      </c>
      <c r="AA199" s="116">
        <f t="shared" si="64"/>
        <v>0</v>
      </c>
      <c r="AB199" s="116">
        <f t="shared" si="65"/>
        <v>0</v>
      </c>
      <c r="AC199" s="122">
        <f t="shared" si="66"/>
        <v>0</v>
      </c>
    </row>
    <row r="200" spans="1:29">
      <c r="A200" s="234"/>
      <c r="B200" s="105" t="s">
        <v>43</v>
      </c>
      <c r="C200" s="167">
        <v>49832094.199999504</v>
      </c>
      <c r="D200" s="168">
        <v>49832100</v>
      </c>
      <c r="E200" s="180">
        <f t="shared" si="48"/>
        <v>-5.8000004962086678</v>
      </c>
      <c r="F200" s="169">
        <v>1571144.879999999</v>
      </c>
      <c r="G200" s="169" t="s">
        <v>479</v>
      </c>
      <c r="H200" s="183">
        <f t="shared" ref="H200:H242" si="67">F200-G200</f>
        <v>4.8799999989569187</v>
      </c>
      <c r="I200" s="174">
        <v>317549.22000000015</v>
      </c>
      <c r="J200" s="169" t="s">
        <v>800</v>
      </c>
      <c r="K200" s="180">
        <f t="shared" si="49"/>
        <v>0.22000000014668331</v>
      </c>
      <c r="L200" s="169">
        <v>169848.71</v>
      </c>
      <c r="M200" s="169" t="s">
        <v>801</v>
      </c>
      <c r="N200" s="183">
        <f t="shared" si="50"/>
        <v>-0.29000000000814907</v>
      </c>
      <c r="O200" s="174">
        <v>0</v>
      </c>
      <c r="P200" s="169" t="s">
        <v>80</v>
      </c>
      <c r="Q200" s="180">
        <f t="shared" si="51"/>
        <v>0</v>
      </c>
      <c r="R200" s="169">
        <v>61448821.989999488</v>
      </c>
      <c r="S200" s="20">
        <v>61448800</v>
      </c>
      <c r="T200" s="98">
        <f t="shared" si="60"/>
        <v>21.989999487996101</v>
      </c>
      <c r="U200" s="191">
        <f t="shared" si="53"/>
        <v>1</v>
      </c>
      <c r="W200" s="105" t="s">
        <v>43</v>
      </c>
      <c r="X200" s="115">
        <f t="shared" si="61"/>
        <v>0</v>
      </c>
      <c r="Y200" s="116">
        <f t="shared" si="62"/>
        <v>0</v>
      </c>
      <c r="Z200" s="116">
        <f t="shared" si="63"/>
        <v>0</v>
      </c>
      <c r="AA200" s="116">
        <f t="shared" si="64"/>
        <v>0</v>
      </c>
      <c r="AB200" s="116">
        <f t="shared" si="65"/>
        <v>0</v>
      </c>
      <c r="AC200" s="122">
        <f t="shared" si="66"/>
        <v>0</v>
      </c>
    </row>
    <row r="201" spans="1:29">
      <c r="A201" s="234"/>
      <c r="B201" s="135" t="s">
        <v>44</v>
      </c>
      <c r="C201" s="97"/>
      <c r="D201" s="20">
        <v>0</v>
      </c>
      <c r="E201" s="98">
        <f t="shared" ref="E201:E233" si="68">C201-D201</f>
        <v>0</v>
      </c>
      <c r="F201" s="20"/>
      <c r="G201" s="20"/>
      <c r="H201" s="6">
        <f t="shared" si="67"/>
        <v>0</v>
      </c>
      <c r="I201" s="97"/>
      <c r="J201" s="20"/>
      <c r="K201" s="98">
        <f t="shared" ref="K201:K242" si="69">I201-J201</f>
        <v>0</v>
      </c>
      <c r="L201" s="20"/>
      <c r="M201" s="20"/>
      <c r="N201" s="6">
        <f t="shared" ref="N201:N242" si="70">L201-M201</f>
        <v>0</v>
      </c>
      <c r="O201" s="97"/>
      <c r="P201" s="20"/>
      <c r="Q201" s="98">
        <f t="shared" ref="Q201:Q242" si="71">O201-P201</f>
        <v>0</v>
      </c>
      <c r="R201" s="20"/>
      <c r="S201" s="20">
        <v>0</v>
      </c>
      <c r="T201" s="98">
        <f>R201-S201</f>
        <v>0</v>
      </c>
      <c r="U201" s="191">
        <f t="shared" si="53"/>
        <v>0</v>
      </c>
      <c r="W201" s="135" t="s">
        <v>44</v>
      </c>
      <c r="X201" s="115">
        <f t="shared" si="61"/>
        <v>0</v>
      </c>
      <c r="Y201" s="116">
        <f t="shared" si="62"/>
        <v>0</v>
      </c>
      <c r="Z201" s="116">
        <f t="shared" si="63"/>
        <v>0</v>
      </c>
      <c r="AA201" s="116">
        <f t="shared" si="64"/>
        <v>0</v>
      </c>
      <c r="AB201" s="116">
        <f t="shared" si="65"/>
        <v>0</v>
      </c>
      <c r="AC201" s="122">
        <f t="shared" si="66"/>
        <v>0</v>
      </c>
    </row>
    <row r="202" spans="1:29">
      <c r="A202" s="234"/>
      <c r="B202" s="135" t="s">
        <v>45</v>
      </c>
      <c r="C202" s="167">
        <v>65216383.65999575</v>
      </c>
      <c r="D202" s="168">
        <v>65216400</v>
      </c>
      <c r="E202" s="180">
        <f t="shared" si="68"/>
        <v>-16.340004250407219</v>
      </c>
      <c r="F202" s="169">
        <v>1399674.9400000004</v>
      </c>
      <c r="G202" s="169" t="s">
        <v>480</v>
      </c>
      <c r="H202" s="183">
        <f t="shared" si="67"/>
        <v>-24625.05999999959</v>
      </c>
      <c r="I202" s="174">
        <v>243908.66000000012</v>
      </c>
      <c r="J202" s="169" t="s">
        <v>802</v>
      </c>
      <c r="K202" s="180">
        <f t="shared" si="69"/>
        <v>-0.33999999988009222</v>
      </c>
      <c r="L202" s="169">
        <v>67569.759999999995</v>
      </c>
      <c r="M202" s="169" t="s">
        <v>803</v>
      </c>
      <c r="N202" s="183">
        <f t="shared" si="70"/>
        <v>-4.0000000008149073E-2</v>
      </c>
      <c r="O202" s="174">
        <v>0</v>
      </c>
      <c r="P202" s="169" t="s">
        <v>481</v>
      </c>
      <c r="Q202" s="180">
        <f t="shared" si="71"/>
        <v>-12945.1</v>
      </c>
      <c r="R202" s="169">
        <v>63993047.619995765</v>
      </c>
      <c r="S202" s="20">
        <v>63993100</v>
      </c>
      <c r="T202" s="98">
        <f t="shared" ref="T202:T209" si="72">R202-S202</f>
        <v>-52.380004234611988</v>
      </c>
      <c r="U202" s="191">
        <f t="shared" ref="U202:U236" si="73">IF(D202=0,0,1)</f>
        <v>1</v>
      </c>
      <c r="W202" s="135" t="s">
        <v>45</v>
      </c>
      <c r="X202" s="115">
        <f t="shared" ref="X202:X242" si="74">+IF(AND(C202&lt;&gt;0,D202&lt;&gt;0,OR(E202&gt;100,E202&lt;-100)),1,0)</f>
        <v>0</v>
      </c>
      <c r="Y202" s="116">
        <f t="shared" ref="Y202:Y242" si="75">+IF(AND(F202&lt;&gt;0,G202&lt;&gt;0,OR(H202&gt;100,H202&lt;-100)),1,0)</f>
        <v>1</v>
      </c>
      <c r="Z202" s="116">
        <f t="shared" ref="Z202:Z242" si="76">+IF(AND(I202&lt;&gt;0,J202&lt;&gt;0,OR(K202&gt;100,K202&lt;-100)),1,0)</f>
        <v>0</v>
      </c>
      <c r="AA202" s="116">
        <f t="shared" ref="AA202:AA242" si="77">+IF(AND(L202&lt;&gt;0,M202&lt;&gt;0,OR(N202&gt;100,N202&lt;-100)),1,0)</f>
        <v>0</v>
      </c>
      <c r="AB202" s="116">
        <f t="shared" ref="AB202:AB242" si="78">+IF(AND(O202&lt;&gt;0,P202&lt;&gt;0,OR(Q202&gt;100,Q202&lt;-100)),1,0)</f>
        <v>0</v>
      </c>
      <c r="AC202" s="122">
        <f t="shared" ref="AC202:AC242" si="79">+IF(AND(R202&lt;&gt;0,S202&lt;&gt;0,OR(T202&gt;100,T202&lt;-100)),1,0)</f>
        <v>0</v>
      </c>
    </row>
    <row r="203" spans="1:29">
      <c r="A203" s="234"/>
      <c r="B203" s="135" t="s">
        <v>46</v>
      </c>
      <c r="C203" s="167">
        <v>35302209.629999727</v>
      </c>
      <c r="D203" s="168">
        <v>37221000</v>
      </c>
      <c r="E203" s="180">
        <f t="shared" si="68"/>
        <v>-1918790.370000273</v>
      </c>
      <c r="F203" s="169">
        <v>1827433.26</v>
      </c>
      <c r="G203" s="169" t="s">
        <v>482</v>
      </c>
      <c r="H203" s="183">
        <f t="shared" si="67"/>
        <v>3.2600000000093132</v>
      </c>
      <c r="I203" s="174">
        <v>222712.32000000044</v>
      </c>
      <c r="J203" s="169" t="s">
        <v>804</v>
      </c>
      <c r="K203" s="180">
        <f t="shared" si="69"/>
        <v>0.32000000044354238</v>
      </c>
      <c r="L203" s="169">
        <v>165688.99</v>
      </c>
      <c r="M203" s="169" t="s">
        <v>805</v>
      </c>
      <c r="N203" s="183">
        <f t="shared" si="70"/>
        <v>-1.0000000009313226E-2</v>
      </c>
      <c r="O203" s="174">
        <v>0</v>
      </c>
      <c r="P203" s="169" t="s">
        <v>483</v>
      </c>
      <c r="Q203" s="180">
        <f t="shared" si="71"/>
        <v>-64298.6</v>
      </c>
      <c r="R203" s="169">
        <v>33531799.699999724</v>
      </c>
      <c r="S203" s="20">
        <v>37354300</v>
      </c>
      <c r="T203" s="98">
        <f t="shared" si="72"/>
        <v>-3822500.3000002764</v>
      </c>
      <c r="U203" s="191">
        <f t="shared" si="73"/>
        <v>1</v>
      </c>
      <c r="W203" s="135" t="s">
        <v>46</v>
      </c>
      <c r="X203" s="115">
        <f t="shared" si="74"/>
        <v>1</v>
      </c>
      <c r="Y203" s="116">
        <f t="shared" si="75"/>
        <v>0</v>
      </c>
      <c r="Z203" s="116">
        <f t="shared" si="76"/>
        <v>0</v>
      </c>
      <c r="AA203" s="116">
        <f t="shared" si="77"/>
        <v>0</v>
      </c>
      <c r="AB203" s="116">
        <f t="shared" si="78"/>
        <v>0</v>
      </c>
      <c r="AC203" s="122">
        <f t="shared" si="79"/>
        <v>1</v>
      </c>
    </row>
    <row r="204" spans="1:29">
      <c r="A204" s="234"/>
      <c r="B204" s="135" t="s">
        <v>47</v>
      </c>
      <c r="C204" s="167">
        <v>113357660.35999867</v>
      </c>
      <c r="D204" s="168">
        <v>113680700</v>
      </c>
      <c r="E204" s="180">
        <f t="shared" si="68"/>
        <v>-323039.6400013268</v>
      </c>
      <c r="F204" s="169">
        <v>2587526.6200000006</v>
      </c>
      <c r="G204" s="169" t="s">
        <v>484</v>
      </c>
      <c r="H204" s="183">
        <f t="shared" si="67"/>
        <v>-3.37999999942258</v>
      </c>
      <c r="I204" s="174">
        <v>323005.91000000003</v>
      </c>
      <c r="J204" s="169" t="s">
        <v>806</v>
      </c>
      <c r="K204" s="180">
        <f t="shared" si="69"/>
        <v>0.91000000003259629</v>
      </c>
      <c r="L204" s="169">
        <v>99299.37</v>
      </c>
      <c r="M204" s="169" t="s">
        <v>807</v>
      </c>
      <c r="N204" s="183">
        <f t="shared" si="70"/>
        <v>0.36999999999534339</v>
      </c>
      <c r="O204" s="174">
        <v>0</v>
      </c>
      <c r="P204" s="169" t="s">
        <v>485</v>
      </c>
      <c r="Q204" s="180">
        <f t="shared" si="71"/>
        <v>-35742</v>
      </c>
      <c r="R204" s="169">
        <v>110993840.27999866</v>
      </c>
      <c r="S204" s="20">
        <v>110993900</v>
      </c>
      <c r="T204" s="98">
        <f t="shared" si="72"/>
        <v>-59.720001339912415</v>
      </c>
      <c r="U204" s="191">
        <f t="shared" si="73"/>
        <v>1</v>
      </c>
      <c r="W204" s="135" t="s">
        <v>47</v>
      </c>
      <c r="X204" s="115">
        <f t="shared" si="74"/>
        <v>1</v>
      </c>
      <c r="Y204" s="116">
        <f t="shared" si="75"/>
        <v>0</v>
      </c>
      <c r="Z204" s="116">
        <f t="shared" si="76"/>
        <v>0</v>
      </c>
      <c r="AA204" s="116">
        <f t="shared" si="77"/>
        <v>0</v>
      </c>
      <c r="AB204" s="116">
        <f t="shared" si="78"/>
        <v>0</v>
      </c>
      <c r="AC204" s="122">
        <f t="shared" si="79"/>
        <v>0</v>
      </c>
    </row>
    <row r="205" spans="1:29">
      <c r="A205" s="234"/>
      <c r="B205" s="135" t="s">
        <v>48</v>
      </c>
      <c r="C205" s="167">
        <v>58735907.46999944</v>
      </c>
      <c r="D205" s="168">
        <v>0</v>
      </c>
      <c r="E205" s="180">
        <f t="shared" si="68"/>
        <v>58735907.46999944</v>
      </c>
      <c r="F205" s="169">
        <v>4292653.0399999954</v>
      </c>
      <c r="G205" s="169"/>
      <c r="H205" s="183">
        <f t="shared" si="67"/>
        <v>4292653.0399999954</v>
      </c>
      <c r="I205" s="174">
        <v>0</v>
      </c>
      <c r="J205" s="169"/>
      <c r="K205" s="180">
        <f t="shared" si="69"/>
        <v>0</v>
      </c>
      <c r="L205" s="169">
        <v>0</v>
      </c>
      <c r="M205" s="169"/>
      <c r="N205" s="183">
        <f t="shared" si="70"/>
        <v>0</v>
      </c>
      <c r="O205" s="174">
        <v>362721.17</v>
      </c>
      <c r="P205" s="169"/>
      <c r="Q205" s="180">
        <f t="shared" si="71"/>
        <v>362721.17</v>
      </c>
      <c r="R205" s="169">
        <v>60046740.879999451</v>
      </c>
      <c r="S205" s="20">
        <v>0</v>
      </c>
      <c r="T205" s="98">
        <f t="shared" si="72"/>
        <v>60046740.879999451</v>
      </c>
      <c r="U205" s="191">
        <f t="shared" si="73"/>
        <v>0</v>
      </c>
      <c r="W205" s="135" t="s">
        <v>48</v>
      </c>
      <c r="X205" s="115">
        <f t="shared" si="74"/>
        <v>0</v>
      </c>
      <c r="Y205" s="116">
        <f t="shared" si="75"/>
        <v>0</v>
      </c>
      <c r="Z205" s="116">
        <f t="shared" si="76"/>
        <v>0</v>
      </c>
      <c r="AA205" s="116">
        <f t="shared" si="77"/>
        <v>0</v>
      </c>
      <c r="AB205" s="116">
        <f t="shared" si="78"/>
        <v>0</v>
      </c>
      <c r="AC205" s="122">
        <f t="shared" si="79"/>
        <v>0</v>
      </c>
    </row>
    <row r="206" spans="1:29">
      <c r="A206" s="235"/>
      <c r="B206" s="136" t="s">
        <v>49</v>
      </c>
      <c r="C206" s="170">
        <v>19411398.069999602</v>
      </c>
      <c r="D206" s="171">
        <v>19411360</v>
      </c>
      <c r="E206" s="181">
        <f t="shared" si="68"/>
        <v>38.069999601691961</v>
      </c>
      <c r="F206" s="172">
        <v>1176976.8200000005</v>
      </c>
      <c r="G206" s="172" t="s">
        <v>486</v>
      </c>
      <c r="H206" s="185">
        <f t="shared" si="67"/>
        <v>-3.1799999994691461</v>
      </c>
      <c r="I206" s="175">
        <v>73724.149999999994</v>
      </c>
      <c r="J206" s="172" t="s">
        <v>808</v>
      </c>
      <c r="K206" s="181">
        <f t="shared" si="69"/>
        <v>4.9999999988358468E-2</v>
      </c>
      <c r="L206" s="172">
        <v>64479.86</v>
      </c>
      <c r="M206" s="172" t="s">
        <v>809</v>
      </c>
      <c r="N206" s="185">
        <f t="shared" si="70"/>
        <v>-4.0000000000873115E-2</v>
      </c>
      <c r="O206" s="175">
        <v>0</v>
      </c>
      <c r="P206" s="172" t="s">
        <v>487</v>
      </c>
      <c r="Q206" s="181">
        <f t="shared" si="71"/>
        <v>-17707.5</v>
      </c>
      <c r="R206" s="172">
        <v>18243665.5399996</v>
      </c>
      <c r="S206" s="100">
        <v>18243700</v>
      </c>
      <c r="T206" s="101">
        <f t="shared" si="72"/>
        <v>-34.460000399500132</v>
      </c>
      <c r="U206" s="192">
        <f t="shared" si="73"/>
        <v>1</v>
      </c>
      <c r="W206" s="136" t="s">
        <v>49</v>
      </c>
      <c r="X206" s="119">
        <f t="shared" si="74"/>
        <v>0</v>
      </c>
      <c r="Y206" s="120">
        <f t="shared" si="75"/>
        <v>0</v>
      </c>
      <c r="Z206" s="120">
        <f t="shared" si="76"/>
        <v>0</v>
      </c>
      <c r="AA206" s="120">
        <f t="shared" si="77"/>
        <v>0</v>
      </c>
      <c r="AB206" s="120">
        <f t="shared" si="78"/>
        <v>0</v>
      </c>
      <c r="AC206" s="125">
        <f t="shared" si="79"/>
        <v>0</v>
      </c>
    </row>
    <row r="207" spans="1:29">
      <c r="A207" s="233">
        <v>42396</v>
      </c>
      <c r="B207" s="134" t="s">
        <v>41</v>
      </c>
      <c r="C207" s="167">
        <v>62595622.359999403</v>
      </c>
      <c r="D207" s="168">
        <v>62595700</v>
      </c>
      <c r="E207" s="180">
        <f t="shared" si="68"/>
        <v>-77.640000596642494</v>
      </c>
      <c r="F207" s="163">
        <v>1356059.6499999994</v>
      </c>
      <c r="G207" s="163" t="s">
        <v>488</v>
      </c>
      <c r="H207" s="184">
        <f t="shared" si="67"/>
        <v>-0.35000000055879354</v>
      </c>
      <c r="I207" s="174">
        <v>157317.22999999998</v>
      </c>
      <c r="J207" s="169" t="s">
        <v>810</v>
      </c>
      <c r="K207" s="180">
        <f t="shared" si="69"/>
        <v>0.22999999998137355</v>
      </c>
      <c r="L207" s="163">
        <v>76445.13</v>
      </c>
      <c r="M207" s="163" t="s">
        <v>811</v>
      </c>
      <c r="N207" s="184">
        <f t="shared" si="70"/>
        <v>2.9999999998835847E-2</v>
      </c>
      <c r="O207" s="174">
        <v>526294.65000000026</v>
      </c>
      <c r="P207" s="169" t="s">
        <v>489</v>
      </c>
      <c r="Q207" s="180">
        <f t="shared" si="71"/>
        <v>-0.34999999974388629</v>
      </c>
      <c r="R207" s="163">
        <v>60794140.1599994</v>
      </c>
      <c r="S207" s="20">
        <v>60794100</v>
      </c>
      <c r="T207" s="98">
        <f t="shared" si="72"/>
        <v>40.159999400377274</v>
      </c>
      <c r="U207" s="190">
        <f t="shared" si="73"/>
        <v>1</v>
      </c>
      <c r="W207" s="134" t="s">
        <v>41</v>
      </c>
      <c r="X207" s="111">
        <f t="shared" si="74"/>
        <v>0</v>
      </c>
      <c r="Y207" s="112">
        <f t="shared" si="75"/>
        <v>0</v>
      </c>
      <c r="Z207" s="112">
        <f t="shared" si="76"/>
        <v>0</v>
      </c>
      <c r="AA207" s="112">
        <f t="shared" si="77"/>
        <v>0</v>
      </c>
      <c r="AB207" s="112">
        <f t="shared" si="78"/>
        <v>0</v>
      </c>
      <c r="AC207" s="124">
        <f t="shared" si="79"/>
        <v>0</v>
      </c>
    </row>
    <row r="208" spans="1:29">
      <c r="A208" s="234"/>
      <c r="B208" s="135" t="s">
        <v>42</v>
      </c>
      <c r="C208" s="167">
        <v>20419941.829999074</v>
      </c>
      <c r="D208" s="168">
        <v>20419990</v>
      </c>
      <c r="E208" s="180">
        <f t="shared" si="68"/>
        <v>-48.170000925660133</v>
      </c>
      <c r="F208" s="163">
        <v>671825.29</v>
      </c>
      <c r="G208" s="163" t="s">
        <v>490</v>
      </c>
      <c r="H208" s="184">
        <f t="shared" si="67"/>
        <v>0.2900000000372529</v>
      </c>
      <c r="I208" s="174">
        <v>40201.74</v>
      </c>
      <c r="J208" s="169" t="s">
        <v>812</v>
      </c>
      <c r="K208" s="180">
        <f t="shared" si="69"/>
        <v>4.0000000000873115E-2</v>
      </c>
      <c r="L208" s="163">
        <v>0</v>
      </c>
      <c r="M208" s="163" t="s">
        <v>80</v>
      </c>
      <c r="N208" s="184">
        <f t="shared" si="70"/>
        <v>0</v>
      </c>
      <c r="O208" s="174">
        <v>104601.7</v>
      </c>
      <c r="P208" s="169" t="s">
        <v>491</v>
      </c>
      <c r="Q208" s="180">
        <f t="shared" si="71"/>
        <v>-0.30000000000291038</v>
      </c>
      <c r="R208" s="163">
        <v>19683716.579999074</v>
      </c>
      <c r="S208" s="20">
        <v>19683740</v>
      </c>
      <c r="T208" s="98">
        <f t="shared" si="72"/>
        <v>-23.420000925660133</v>
      </c>
      <c r="U208" s="191">
        <f t="shared" si="73"/>
        <v>1</v>
      </c>
      <c r="W208" s="135" t="s">
        <v>42</v>
      </c>
      <c r="X208" s="115">
        <f t="shared" si="74"/>
        <v>0</v>
      </c>
      <c r="Y208" s="116">
        <f t="shared" si="75"/>
        <v>0</v>
      </c>
      <c r="Z208" s="116">
        <f t="shared" si="76"/>
        <v>0</v>
      </c>
      <c r="AA208" s="116">
        <f t="shared" si="77"/>
        <v>0</v>
      </c>
      <c r="AB208" s="116">
        <f t="shared" si="78"/>
        <v>0</v>
      </c>
      <c r="AC208" s="122">
        <f t="shared" si="79"/>
        <v>0</v>
      </c>
    </row>
    <row r="209" spans="1:29">
      <c r="A209" s="234"/>
      <c r="B209" s="105" t="s">
        <v>43</v>
      </c>
      <c r="C209" s="167">
        <v>61448821.989999488</v>
      </c>
      <c r="D209" s="168">
        <v>61448800</v>
      </c>
      <c r="E209" s="180">
        <f t="shared" si="68"/>
        <v>21.989999487996101</v>
      </c>
      <c r="F209" s="163">
        <v>1669969.45</v>
      </c>
      <c r="G209" s="163" t="s">
        <v>492</v>
      </c>
      <c r="H209" s="184">
        <f t="shared" si="67"/>
        <v>-0.55000000004656613</v>
      </c>
      <c r="I209" s="174">
        <v>440625.29000000004</v>
      </c>
      <c r="J209" s="169" t="s">
        <v>813</v>
      </c>
      <c r="K209" s="180">
        <f t="shared" si="69"/>
        <v>0.2900000000372529</v>
      </c>
      <c r="L209" s="163">
        <v>66589.31</v>
      </c>
      <c r="M209" s="163" t="s">
        <v>814</v>
      </c>
      <c r="N209" s="184">
        <f t="shared" si="70"/>
        <v>9.9999999947613105E-3</v>
      </c>
      <c r="O209" s="174">
        <v>738279</v>
      </c>
      <c r="P209" s="169" t="s">
        <v>493</v>
      </c>
      <c r="Q209" s="180">
        <f t="shared" si="71"/>
        <v>0</v>
      </c>
      <c r="R209" s="163">
        <v>59414609.519999489</v>
      </c>
      <c r="S209" s="20">
        <v>59414700</v>
      </c>
      <c r="T209" s="98">
        <f t="shared" si="72"/>
        <v>-90.480000510811806</v>
      </c>
      <c r="U209" s="191">
        <f t="shared" si="73"/>
        <v>1</v>
      </c>
      <c r="W209" s="105" t="s">
        <v>43</v>
      </c>
      <c r="X209" s="115">
        <f t="shared" si="74"/>
        <v>0</v>
      </c>
      <c r="Y209" s="116">
        <f t="shared" si="75"/>
        <v>0</v>
      </c>
      <c r="Z209" s="116">
        <f t="shared" si="76"/>
        <v>0</v>
      </c>
      <c r="AA209" s="116">
        <f t="shared" si="77"/>
        <v>0</v>
      </c>
      <c r="AB209" s="116">
        <f t="shared" si="78"/>
        <v>0</v>
      </c>
      <c r="AC209" s="122">
        <f t="shared" si="79"/>
        <v>0</v>
      </c>
    </row>
    <row r="210" spans="1:29">
      <c r="A210" s="234"/>
      <c r="B210" s="135" t="s">
        <v>44</v>
      </c>
      <c r="C210" s="167">
        <v>35588234.85999959</v>
      </c>
      <c r="D210" s="168">
        <v>0</v>
      </c>
      <c r="E210" s="180">
        <f t="shared" si="68"/>
        <v>35588234.85999959</v>
      </c>
      <c r="F210" s="163">
        <v>3133105.61</v>
      </c>
      <c r="G210" s="163"/>
      <c r="H210" s="184">
        <f t="shared" si="67"/>
        <v>3133105.61</v>
      </c>
      <c r="I210" s="174">
        <v>92305.77</v>
      </c>
      <c r="J210" s="169"/>
      <c r="K210" s="180">
        <f t="shared" si="69"/>
        <v>92305.77</v>
      </c>
      <c r="L210" s="163">
        <v>92305.78</v>
      </c>
      <c r="M210" s="163"/>
      <c r="N210" s="184">
        <f t="shared" si="70"/>
        <v>92305.78</v>
      </c>
      <c r="O210" s="174">
        <v>1498950.4400000004</v>
      </c>
      <c r="P210" s="169"/>
      <c r="Q210" s="180">
        <f t="shared" si="71"/>
        <v>1498950.4400000004</v>
      </c>
      <c r="R210" s="163">
        <v>38659588.819999598</v>
      </c>
      <c r="S210" s="20">
        <v>0</v>
      </c>
      <c r="T210" s="98">
        <f>R210-S210</f>
        <v>38659588.819999598</v>
      </c>
      <c r="U210" s="191">
        <f t="shared" si="73"/>
        <v>0</v>
      </c>
      <c r="W210" s="135" t="s">
        <v>44</v>
      </c>
      <c r="X210" s="115">
        <f t="shared" si="74"/>
        <v>0</v>
      </c>
      <c r="Y210" s="116">
        <f t="shared" si="75"/>
        <v>0</v>
      </c>
      <c r="Z210" s="116">
        <f t="shared" si="76"/>
        <v>0</v>
      </c>
      <c r="AA210" s="116">
        <f t="shared" si="77"/>
        <v>0</v>
      </c>
      <c r="AB210" s="116">
        <f t="shared" si="78"/>
        <v>0</v>
      </c>
      <c r="AC210" s="122">
        <f t="shared" si="79"/>
        <v>0</v>
      </c>
    </row>
    <row r="211" spans="1:29">
      <c r="A211" s="234"/>
      <c r="B211" s="135" t="s">
        <v>45</v>
      </c>
      <c r="C211" s="167">
        <v>63993047.619995765</v>
      </c>
      <c r="D211" s="168">
        <v>63993100</v>
      </c>
      <c r="E211" s="180">
        <f t="shared" si="68"/>
        <v>-52.380004234611988</v>
      </c>
      <c r="F211" s="163">
        <v>1310315.83</v>
      </c>
      <c r="G211" s="163" t="s">
        <v>494</v>
      </c>
      <c r="H211" s="184">
        <f t="shared" si="67"/>
        <v>-4.1699999999254942</v>
      </c>
      <c r="I211" s="174">
        <v>33506.57</v>
      </c>
      <c r="J211" s="169" t="s">
        <v>815</v>
      </c>
      <c r="K211" s="180">
        <f t="shared" si="69"/>
        <v>-2.9999999998835847E-2</v>
      </c>
      <c r="L211" s="163">
        <v>15000</v>
      </c>
      <c r="M211" s="163" t="s">
        <v>816</v>
      </c>
      <c r="N211" s="184">
        <f t="shared" si="70"/>
        <v>0</v>
      </c>
      <c r="O211" s="174">
        <v>135353.04</v>
      </c>
      <c r="P211" s="169" t="s">
        <v>495</v>
      </c>
      <c r="Q211" s="180">
        <f t="shared" si="71"/>
        <v>-70913.959999999992</v>
      </c>
      <c r="R211" s="163">
        <v>64843683.91999577</v>
      </c>
      <c r="S211" s="20">
        <v>64843700</v>
      </c>
      <c r="T211" s="98">
        <f t="shared" ref="T211:T218" si="80">R211-S211</f>
        <v>-16.08000423014164</v>
      </c>
      <c r="U211" s="191">
        <f t="shared" si="73"/>
        <v>1</v>
      </c>
      <c r="W211" s="135" t="s">
        <v>45</v>
      </c>
      <c r="X211" s="115">
        <f t="shared" si="74"/>
        <v>0</v>
      </c>
      <c r="Y211" s="116">
        <f t="shared" si="75"/>
        <v>0</v>
      </c>
      <c r="Z211" s="116">
        <f t="shared" si="76"/>
        <v>0</v>
      </c>
      <c r="AA211" s="116">
        <f t="shared" si="77"/>
        <v>0</v>
      </c>
      <c r="AB211" s="116">
        <f t="shared" si="78"/>
        <v>1</v>
      </c>
      <c r="AC211" s="122">
        <f t="shared" si="79"/>
        <v>0</v>
      </c>
    </row>
    <row r="212" spans="1:29">
      <c r="A212" s="234"/>
      <c r="B212" s="135" t="s">
        <v>46</v>
      </c>
      <c r="C212" s="167">
        <v>33531799.699999724</v>
      </c>
      <c r="D212" s="168">
        <v>37354300</v>
      </c>
      <c r="E212" s="180">
        <f t="shared" si="68"/>
        <v>-3822500.3000002764</v>
      </c>
      <c r="F212" s="163">
        <v>1776303.2100000007</v>
      </c>
      <c r="G212" s="163" t="s">
        <v>496</v>
      </c>
      <c r="H212" s="184">
        <f t="shared" si="67"/>
        <v>3.210000000661239</v>
      </c>
      <c r="I212" s="174">
        <v>31162.07</v>
      </c>
      <c r="J212" s="169" t="s">
        <v>817</v>
      </c>
      <c r="K212" s="180">
        <f t="shared" si="69"/>
        <v>31131.07</v>
      </c>
      <c r="L212" s="163">
        <v>0</v>
      </c>
      <c r="M212" s="163" t="s">
        <v>80</v>
      </c>
      <c r="N212" s="184">
        <f t="shared" si="70"/>
        <v>0</v>
      </c>
      <c r="O212" s="174">
        <v>343586.52</v>
      </c>
      <c r="P212" s="169" t="s">
        <v>497</v>
      </c>
      <c r="Q212" s="180">
        <f t="shared" si="71"/>
        <v>-0.47999999998137355</v>
      </c>
      <c r="R212" s="163">
        <v>35768705.039999723</v>
      </c>
      <c r="S212" s="20">
        <v>37888600</v>
      </c>
      <c r="T212" s="98">
        <f t="shared" si="80"/>
        <v>-2119894.9600002766</v>
      </c>
      <c r="U212" s="191">
        <f t="shared" si="73"/>
        <v>1</v>
      </c>
      <c r="W212" s="135" t="s">
        <v>46</v>
      </c>
      <c r="X212" s="115">
        <f t="shared" si="74"/>
        <v>1</v>
      </c>
      <c r="Y212" s="116">
        <f t="shared" si="75"/>
        <v>0</v>
      </c>
      <c r="Z212" s="116">
        <f t="shared" si="76"/>
        <v>1</v>
      </c>
      <c r="AA212" s="116">
        <f t="shared" si="77"/>
        <v>0</v>
      </c>
      <c r="AB212" s="116">
        <f t="shared" si="78"/>
        <v>0</v>
      </c>
      <c r="AC212" s="122">
        <f t="shared" si="79"/>
        <v>1</v>
      </c>
    </row>
    <row r="213" spans="1:29">
      <c r="A213" s="234"/>
      <c r="B213" s="135" t="s">
        <v>47</v>
      </c>
      <c r="C213" s="167">
        <v>110993840.27999866</v>
      </c>
      <c r="D213" s="168">
        <v>0</v>
      </c>
      <c r="E213" s="180">
        <f t="shared" si="68"/>
        <v>110993840.27999866</v>
      </c>
      <c r="F213" s="163">
        <v>2316516.4799999991</v>
      </c>
      <c r="G213" s="163"/>
      <c r="H213" s="184">
        <f t="shared" si="67"/>
        <v>2316516.4799999991</v>
      </c>
      <c r="I213" s="174">
        <v>385075.61</v>
      </c>
      <c r="J213" s="169"/>
      <c r="K213" s="180">
        <f t="shared" si="69"/>
        <v>385075.61</v>
      </c>
      <c r="L213" s="163">
        <v>574397.1</v>
      </c>
      <c r="M213" s="163"/>
      <c r="N213" s="184">
        <f t="shared" si="70"/>
        <v>574397.1</v>
      </c>
      <c r="O213" s="174">
        <v>266549.45</v>
      </c>
      <c r="P213" s="169"/>
      <c r="Q213" s="180">
        <f t="shared" si="71"/>
        <v>266549.45</v>
      </c>
      <c r="R213" s="163">
        <v>120000231.15999867</v>
      </c>
      <c r="S213" s="20">
        <v>0</v>
      </c>
      <c r="T213" s="98">
        <f t="shared" si="80"/>
        <v>120000231.15999867</v>
      </c>
      <c r="U213" s="191">
        <f t="shared" si="73"/>
        <v>0</v>
      </c>
      <c r="W213" s="135" t="s">
        <v>47</v>
      </c>
      <c r="X213" s="115">
        <f t="shared" si="74"/>
        <v>0</v>
      </c>
      <c r="Y213" s="116">
        <f t="shared" si="75"/>
        <v>0</v>
      </c>
      <c r="Z213" s="116">
        <f t="shared" si="76"/>
        <v>0</v>
      </c>
      <c r="AA213" s="116">
        <f t="shared" si="77"/>
        <v>0</v>
      </c>
      <c r="AB213" s="116">
        <f t="shared" si="78"/>
        <v>0</v>
      </c>
      <c r="AC213" s="122">
        <f t="shared" si="79"/>
        <v>0</v>
      </c>
    </row>
    <row r="214" spans="1:29">
      <c r="A214" s="234"/>
      <c r="B214" s="135" t="s">
        <v>48</v>
      </c>
      <c r="C214" s="167">
        <v>60046740.879999451</v>
      </c>
      <c r="D214" s="168">
        <v>0</v>
      </c>
      <c r="E214" s="180">
        <f t="shared" si="68"/>
        <v>60046740.879999451</v>
      </c>
      <c r="F214" s="163">
        <v>1940569.6500000013</v>
      </c>
      <c r="G214" s="163"/>
      <c r="H214" s="184">
        <f t="shared" si="67"/>
        <v>1940569.6500000013</v>
      </c>
      <c r="I214" s="174">
        <v>0</v>
      </c>
      <c r="J214" s="169"/>
      <c r="K214" s="180">
        <f t="shared" si="69"/>
        <v>0</v>
      </c>
      <c r="L214" s="163">
        <v>0</v>
      </c>
      <c r="M214" s="163"/>
      <c r="N214" s="184">
        <f t="shared" si="70"/>
        <v>0</v>
      </c>
      <c r="O214" s="174">
        <v>449700.76999999984</v>
      </c>
      <c r="P214" s="169"/>
      <c r="Q214" s="180">
        <f t="shared" si="71"/>
        <v>449700.76999999984</v>
      </c>
      <c r="R214" s="163">
        <v>57656470.459999442</v>
      </c>
      <c r="S214" s="20">
        <v>0</v>
      </c>
      <c r="T214" s="98">
        <f t="shared" si="80"/>
        <v>57656470.459999442</v>
      </c>
      <c r="U214" s="191">
        <f t="shared" si="73"/>
        <v>0</v>
      </c>
      <c r="W214" s="135" t="s">
        <v>48</v>
      </c>
      <c r="X214" s="115">
        <f t="shared" si="74"/>
        <v>0</v>
      </c>
      <c r="Y214" s="116">
        <f t="shared" si="75"/>
        <v>0</v>
      </c>
      <c r="Z214" s="116">
        <f t="shared" si="76"/>
        <v>0</v>
      </c>
      <c r="AA214" s="116">
        <f t="shared" si="77"/>
        <v>0</v>
      </c>
      <c r="AB214" s="116">
        <f t="shared" si="78"/>
        <v>0</v>
      </c>
      <c r="AC214" s="122">
        <f t="shared" si="79"/>
        <v>0</v>
      </c>
    </row>
    <row r="215" spans="1:29">
      <c r="A215" s="235"/>
      <c r="B215" s="136" t="s">
        <v>49</v>
      </c>
      <c r="C215" s="167">
        <v>18243665.5399996</v>
      </c>
      <c r="D215" s="168">
        <v>18243700</v>
      </c>
      <c r="E215" s="180">
        <f t="shared" si="68"/>
        <v>-34.460000399500132</v>
      </c>
      <c r="F215" s="163">
        <v>936105.34000000067</v>
      </c>
      <c r="G215" s="163" t="s">
        <v>498</v>
      </c>
      <c r="H215" s="184">
        <f t="shared" si="67"/>
        <v>0.34000000066589564</v>
      </c>
      <c r="I215" s="174">
        <v>53725.53</v>
      </c>
      <c r="J215" s="169" t="s">
        <v>818</v>
      </c>
      <c r="K215" s="180">
        <f t="shared" si="69"/>
        <v>2.9999999998835847E-2</v>
      </c>
      <c r="L215" s="163">
        <v>48149.37999999999</v>
      </c>
      <c r="M215" s="163" t="s">
        <v>819</v>
      </c>
      <c r="N215" s="184">
        <f t="shared" si="70"/>
        <v>-2.0000000011350494E-2</v>
      </c>
      <c r="O215" s="174">
        <v>203077.88</v>
      </c>
      <c r="P215" s="169" t="s">
        <v>499</v>
      </c>
      <c r="Q215" s="180">
        <f t="shared" si="71"/>
        <v>-0.11999999999534339</v>
      </c>
      <c r="R215" s="163">
        <v>17110058.469999604</v>
      </c>
      <c r="S215" s="20">
        <v>17110040</v>
      </c>
      <c r="T215" s="98">
        <f t="shared" si="80"/>
        <v>18.469999603927135</v>
      </c>
      <c r="U215" s="192">
        <f t="shared" si="73"/>
        <v>1</v>
      </c>
      <c r="W215" s="136" t="s">
        <v>49</v>
      </c>
      <c r="X215" s="119">
        <f t="shared" si="74"/>
        <v>0</v>
      </c>
      <c r="Y215" s="120">
        <f t="shared" si="75"/>
        <v>0</v>
      </c>
      <c r="Z215" s="120">
        <f t="shared" si="76"/>
        <v>0</v>
      </c>
      <c r="AA215" s="120">
        <f t="shared" si="77"/>
        <v>0</v>
      </c>
      <c r="AB215" s="120">
        <f t="shared" si="78"/>
        <v>0</v>
      </c>
      <c r="AC215" s="125">
        <f t="shared" si="79"/>
        <v>0</v>
      </c>
    </row>
    <row r="216" spans="1:29">
      <c r="A216" s="233">
        <v>42397</v>
      </c>
      <c r="B216" s="134" t="s">
        <v>41</v>
      </c>
      <c r="C216" s="164">
        <v>60794140.1599994</v>
      </c>
      <c r="D216" s="165">
        <v>60794100</v>
      </c>
      <c r="E216" s="179">
        <f t="shared" si="68"/>
        <v>40.159999400377274</v>
      </c>
      <c r="F216" s="166">
        <v>994891.36</v>
      </c>
      <c r="G216" s="166" t="s">
        <v>500</v>
      </c>
      <c r="H216" s="182">
        <f t="shared" si="67"/>
        <v>0.35999999998603016</v>
      </c>
      <c r="I216" s="173">
        <v>292895.09999999998</v>
      </c>
      <c r="J216" s="166" t="s">
        <v>820</v>
      </c>
      <c r="K216" s="179">
        <f t="shared" si="69"/>
        <v>9.9999999976716936E-2</v>
      </c>
      <c r="L216" s="166">
        <v>74360.800000000003</v>
      </c>
      <c r="M216" s="166" t="s">
        <v>821</v>
      </c>
      <c r="N216" s="182">
        <f t="shared" si="70"/>
        <v>0</v>
      </c>
      <c r="O216" s="173">
        <v>221736.49</v>
      </c>
      <c r="P216" s="166" t="s">
        <v>501</v>
      </c>
      <c r="Q216" s="179">
        <f t="shared" si="71"/>
        <v>0.48999999999068677</v>
      </c>
      <c r="R216" s="166">
        <v>67054755.699999407</v>
      </c>
      <c r="S216" s="95">
        <v>67054700</v>
      </c>
      <c r="T216" s="96">
        <f t="shared" si="80"/>
        <v>55.699999406933784</v>
      </c>
      <c r="U216" s="190">
        <f t="shared" si="73"/>
        <v>1</v>
      </c>
      <c r="W216" s="134" t="s">
        <v>41</v>
      </c>
      <c r="X216" s="111">
        <f t="shared" si="74"/>
        <v>0</v>
      </c>
      <c r="Y216" s="112">
        <f t="shared" si="75"/>
        <v>0</v>
      </c>
      <c r="Z216" s="112">
        <f t="shared" si="76"/>
        <v>0</v>
      </c>
      <c r="AA216" s="112">
        <f t="shared" si="77"/>
        <v>0</v>
      </c>
      <c r="AB216" s="112">
        <f t="shared" si="78"/>
        <v>0</v>
      </c>
      <c r="AC216" s="124">
        <f t="shared" si="79"/>
        <v>0</v>
      </c>
    </row>
    <row r="217" spans="1:29">
      <c r="A217" s="234"/>
      <c r="B217" s="135" t="s">
        <v>42</v>
      </c>
      <c r="C217" s="167">
        <v>19683716.579999074</v>
      </c>
      <c r="D217" s="168">
        <v>18616090</v>
      </c>
      <c r="E217" s="180">
        <f t="shared" si="68"/>
        <v>1067626.5799990743</v>
      </c>
      <c r="F217" s="169">
        <v>845218.30999999982</v>
      </c>
      <c r="G217" s="169" t="s">
        <v>502</v>
      </c>
      <c r="H217" s="183">
        <f t="shared" si="67"/>
        <v>0.30999999982304871</v>
      </c>
      <c r="I217" s="174">
        <v>30984.11</v>
      </c>
      <c r="J217" s="169" t="s">
        <v>822</v>
      </c>
      <c r="K217" s="180">
        <f t="shared" si="69"/>
        <v>1.0000000002037268E-2</v>
      </c>
      <c r="L217" s="169">
        <v>0</v>
      </c>
      <c r="M217" s="169" t="s">
        <v>80</v>
      </c>
      <c r="N217" s="183">
        <f t="shared" si="70"/>
        <v>0</v>
      </c>
      <c r="O217" s="174">
        <v>29377.449999999997</v>
      </c>
      <c r="P217" s="169" t="s">
        <v>503</v>
      </c>
      <c r="Q217" s="180">
        <f t="shared" si="71"/>
        <v>4.9999999995634425E-2</v>
      </c>
      <c r="R217" s="169">
        <v>23136735.119999066</v>
      </c>
      <c r="S217" s="20">
        <v>23136750</v>
      </c>
      <c r="T217" s="98">
        <f t="shared" si="80"/>
        <v>-14.880000934004784</v>
      </c>
      <c r="U217" s="191">
        <f t="shared" si="73"/>
        <v>1</v>
      </c>
      <c r="W217" s="135" t="s">
        <v>42</v>
      </c>
      <c r="X217" s="115">
        <f t="shared" si="74"/>
        <v>1</v>
      </c>
      <c r="Y217" s="116">
        <f t="shared" si="75"/>
        <v>0</v>
      </c>
      <c r="Z217" s="116">
        <f t="shared" si="76"/>
        <v>0</v>
      </c>
      <c r="AA217" s="116">
        <f t="shared" si="77"/>
        <v>0</v>
      </c>
      <c r="AB217" s="116">
        <f t="shared" si="78"/>
        <v>0</v>
      </c>
      <c r="AC217" s="122">
        <f t="shared" si="79"/>
        <v>0</v>
      </c>
    </row>
    <row r="218" spans="1:29">
      <c r="A218" s="234"/>
      <c r="B218" s="105" t="s">
        <v>43</v>
      </c>
      <c r="C218" s="97"/>
      <c r="D218" s="20">
        <v>59414700</v>
      </c>
      <c r="E218" s="98">
        <f t="shared" si="68"/>
        <v>-59414700</v>
      </c>
      <c r="F218" s="20"/>
      <c r="G218" s="20" t="s">
        <v>504</v>
      </c>
      <c r="H218" s="6">
        <f t="shared" si="67"/>
        <v>-1217170</v>
      </c>
      <c r="I218" s="97"/>
      <c r="J218" s="20" t="s">
        <v>80</v>
      </c>
      <c r="K218" s="98">
        <f t="shared" si="69"/>
        <v>0</v>
      </c>
      <c r="L218" s="20"/>
      <c r="M218" s="20" t="s">
        <v>80</v>
      </c>
      <c r="N218" s="6">
        <f t="shared" si="70"/>
        <v>0</v>
      </c>
      <c r="O218" s="97"/>
      <c r="P218" s="20" t="s">
        <v>505</v>
      </c>
      <c r="Q218" s="98">
        <f t="shared" si="71"/>
        <v>-359076</v>
      </c>
      <c r="R218" s="20"/>
      <c r="S218" s="20">
        <v>57838400</v>
      </c>
      <c r="T218" s="98">
        <f t="shared" si="80"/>
        <v>-57838400</v>
      </c>
      <c r="U218" s="191">
        <f t="shared" si="73"/>
        <v>1</v>
      </c>
      <c r="W218" s="105" t="s">
        <v>43</v>
      </c>
      <c r="X218" s="115">
        <f t="shared" si="74"/>
        <v>0</v>
      </c>
      <c r="Y218" s="116">
        <f t="shared" si="75"/>
        <v>0</v>
      </c>
      <c r="Z218" s="116">
        <f t="shared" si="76"/>
        <v>0</v>
      </c>
      <c r="AA218" s="116">
        <f t="shared" si="77"/>
        <v>0</v>
      </c>
      <c r="AB218" s="116">
        <f t="shared" si="78"/>
        <v>0</v>
      </c>
      <c r="AC218" s="122">
        <f t="shared" si="79"/>
        <v>0</v>
      </c>
    </row>
    <row r="219" spans="1:29">
      <c r="A219" s="234"/>
      <c r="B219" s="135" t="s">
        <v>44</v>
      </c>
      <c r="C219" s="97"/>
      <c r="D219" s="20">
        <v>0</v>
      </c>
      <c r="E219" s="98">
        <f t="shared" si="68"/>
        <v>0</v>
      </c>
      <c r="F219" s="20"/>
      <c r="G219" s="20"/>
      <c r="H219" s="6">
        <f t="shared" si="67"/>
        <v>0</v>
      </c>
      <c r="I219" s="97"/>
      <c r="J219" s="20"/>
      <c r="K219" s="98">
        <f t="shared" si="69"/>
        <v>0</v>
      </c>
      <c r="L219" s="20"/>
      <c r="M219" s="20"/>
      <c r="N219" s="6">
        <f t="shared" si="70"/>
        <v>0</v>
      </c>
      <c r="O219" s="97"/>
      <c r="P219" s="20"/>
      <c r="Q219" s="98">
        <f t="shared" si="71"/>
        <v>0</v>
      </c>
      <c r="R219" s="20"/>
      <c r="S219" s="20">
        <v>0</v>
      </c>
      <c r="T219" s="98">
        <f>R219-S219</f>
        <v>0</v>
      </c>
      <c r="U219" s="191">
        <f t="shared" si="73"/>
        <v>0</v>
      </c>
      <c r="W219" s="135" t="s">
        <v>44</v>
      </c>
      <c r="X219" s="115">
        <f t="shared" si="74"/>
        <v>0</v>
      </c>
      <c r="Y219" s="116">
        <f t="shared" si="75"/>
        <v>0</v>
      </c>
      <c r="Z219" s="116">
        <f t="shared" si="76"/>
        <v>0</v>
      </c>
      <c r="AA219" s="116">
        <f t="shared" si="77"/>
        <v>0</v>
      </c>
      <c r="AB219" s="116">
        <f t="shared" si="78"/>
        <v>0</v>
      </c>
      <c r="AC219" s="122">
        <f t="shared" si="79"/>
        <v>0</v>
      </c>
    </row>
    <row r="220" spans="1:29">
      <c r="A220" s="234"/>
      <c r="B220" s="135" t="s">
        <v>45</v>
      </c>
      <c r="C220" s="167">
        <v>64843683.91999577</v>
      </c>
      <c r="D220" s="168">
        <v>64843700</v>
      </c>
      <c r="E220" s="180">
        <f t="shared" si="68"/>
        <v>-16.08000423014164</v>
      </c>
      <c r="F220" s="169">
        <v>1301002.32</v>
      </c>
      <c r="G220" s="169" t="s">
        <v>506</v>
      </c>
      <c r="H220" s="183">
        <f t="shared" si="67"/>
        <v>2.3200000000651926</v>
      </c>
      <c r="I220" s="174">
        <v>64609.42</v>
      </c>
      <c r="J220" s="169" t="s">
        <v>823</v>
      </c>
      <c r="K220" s="180">
        <f t="shared" si="69"/>
        <v>1.9999999996798579E-2</v>
      </c>
      <c r="L220" s="169">
        <v>290.27</v>
      </c>
      <c r="M220" s="169" t="s">
        <v>824</v>
      </c>
      <c r="N220" s="183">
        <f t="shared" si="70"/>
        <v>0</v>
      </c>
      <c r="O220" s="174">
        <v>95540.219999999987</v>
      </c>
      <c r="P220" s="169" t="s">
        <v>507</v>
      </c>
      <c r="Q220" s="180">
        <f t="shared" si="71"/>
        <v>-20517.780000000013</v>
      </c>
      <c r="R220" s="169">
        <v>73609348.989995733</v>
      </c>
      <c r="S220" s="20">
        <v>73609400</v>
      </c>
      <c r="T220" s="98">
        <f t="shared" ref="T220:T227" si="81">R220-S220</f>
        <v>-51.010004267096519</v>
      </c>
      <c r="U220" s="191">
        <f t="shared" si="73"/>
        <v>1</v>
      </c>
      <c r="W220" s="135" t="s">
        <v>45</v>
      </c>
      <c r="X220" s="115">
        <f t="shared" si="74"/>
        <v>0</v>
      </c>
      <c r="Y220" s="116">
        <f t="shared" si="75"/>
        <v>0</v>
      </c>
      <c r="Z220" s="116">
        <f t="shared" si="76"/>
        <v>0</v>
      </c>
      <c r="AA220" s="116">
        <f t="shared" si="77"/>
        <v>0</v>
      </c>
      <c r="AB220" s="116">
        <f t="shared" si="78"/>
        <v>1</v>
      </c>
      <c r="AC220" s="122">
        <f t="shared" si="79"/>
        <v>0</v>
      </c>
    </row>
    <row r="221" spans="1:29">
      <c r="A221" s="234"/>
      <c r="B221" s="135" t="s">
        <v>46</v>
      </c>
      <c r="C221" s="167">
        <v>35768705.039999723</v>
      </c>
      <c r="D221" s="168">
        <v>37888600</v>
      </c>
      <c r="E221" s="180">
        <f t="shared" si="68"/>
        <v>-2119894.9600002766</v>
      </c>
      <c r="F221" s="169">
        <v>1097888.8000000005</v>
      </c>
      <c r="G221" s="169" t="s">
        <v>508</v>
      </c>
      <c r="H221" s="183">
        <f t="shared" si="67"/>
        <v>-1.1999999994877726</v>
      </c>
      <c r="I221" s="174">
        <v>175193.77</v>
      </c>
      <c r="J221" s="169" t="s">
        <v>80</v>
      </c>
      <c r="K221" s="180">
        <f t="shared" si="69"/>
        <v>175193.77</v>
      </c>
      <c r="L221" s="169">
        <v>82136.95</v>
      </c>
      <c r="M221" s="169" t="s">
        <v>80</v>
      </c>
      <c r="N221" s="183">
        <f t="shared" si="70"/>
        <v>82136.95</v>
      </c>
      <c r="O221" s="174">
        <v>168701.28</v>
      </c>
      <c r="P221" s="169" t="s">
        <v>509</v>
      </c>
      <c r="Q221" s="180">
        <f t="shared" si="71"/>
        <v>0.27999999999883585</v>
      </c>
      <c r="R221" s="169">
        <v>34595171.779999726</v>
      </c>
      <c r="S221" s="20">
        <v>35943900</v>
      </c>
      <c r="T221" s="98">
        <f t="shared" si="81"/>
        <v>-1348728.2200002745</v>
      </c>
      <c r="U221" s="191">
        <f t="shared" si="73"/>
        <v>1</v>
      </c>
      <c r="W221" s="135" t="s">
        <v>46</v>
      </c>
      <c r="X221" s="115">
        <f t="shared" si="74"/>
        <v>1</v>
      </c>
      <c r="Y221" s="116">
        <f t="shared" si="75"/>
        <v>0</v>
      </c>
      <c r="Z221" s="116">
        <f t="shared" si="76"/>
        <v>1</v>
      </c>
      <c r="AA221" s="116">
        <f t="shared" si="77"/>
        <v>1</v>
      </c>
      <c r="AB221" s="116">
        <f t="shared" si="78"/>
        <v>0</v>
      </c>
      <c r="AC221" s="122">
        <f t="shared" si="79"/>
        <v>1</v>
      </c>
    </row>
    <row r="222" spans="1:29">
      <c r="A222" s="234"/>
      <c r="B222" s="135" t="s">
        <v>47</v>
      </c>
      <c r="C222" s="97"/>
      <c r="D222" s="20">
        <v>0</v>
      </c>
      <c r="E222" s="98">
        <f t="shared" si="68"/>
        <v>0</v>
      </c>
      <c r="F222" s="20"/>
      <c r="G222" s="20"/>
      <c r="H222" s="6">
        <f t="shared" si="67"/>
        <v>0</v>
      </c>
      <c r="I222" s="97"/>
      <c r="J222" s="20"/>
      <c r="K222" s="98">
        <f t="shared" si="69"/>
        <v>0</v>
      </c>
      <c r="L222" s="20"/>
      <c r="M222" s="20"/>
      <c r="N222" s="6">
        <f t="shared" si="70"/>
        <v>0</v>
      </c>
      <c r="O222" s="97"/>
      <c r="P222" s="20"/>
      <c r="Q222" s="98">
        <f t="shared" si="71"/>
        <v>0</v>
      </c>
      <c r="R222" s="20"/>
      <c r="S222" s="20">
        <v>0</v>
      </c>
      <c r="T222" s="98">
        <f t="shared" si="81"/>
        <v>0</v>
      </c>
      <c r="U222" s="191">
        <f t="shared" si="73"/>
        <v>0</v>
      </c>
      <c r="W222" s="135" t="s">
        <v>47</v>
      </c>
      <c r="X222" s="115">
        <f t="shared" si="74"/>
        <v>0</v>
      </c>
      <c r="Y222" s="116">
        <f t="shared" si="75"/>
        <v>0</v>
      </c>
      <c r="Z222" s="116">
        <f t="shared" si="76"/>
        <v>0</v>
      </c>
      <c r="AA222" s="116">
        <f t="shared" si="77"/>
        <v>0</v>
      </c>
      <c r="AB222" s="116">
        <f t="shared" si="78"/>
        <v>0</v>
      </c>
      <c r="AC222" s="122">
        <f t="shared" si="79"/>
        <v>0</v>
      </c>
    </row>
    <row r="223" spans="1:29">
      <c r="A223" s="234"/>
      <c r="B223" s="135" t="s">
        <v>48</v>
      </c>
      <c r="C223" s="97"/>
      <c r="D223" s="20">
        <v>0</v>
      </c>
      <c r="E223" s="98">
        <f t="shared" si="68"/>
        <v>0</v>
      </c>
      <c r="F223" s="20"/>
      <c r="G223" s="20"/>
      <c r="H223" s="6">
        <f t="shared" si="67"/>
        <v>0</v>
      </c>
      <c r="I223" s="97"/>
      <c r="J223" s="20"/>
      <c r="K223" s="98">
        <f t="shared" si="69"/>
        <v>0</v>
      </c>
      <c r="L223" s="20"/>
      <c r="M223" s="20"/>
      <c r="N223" s="6">
        <f t="shared" si="70"/>
        <v>0</v>
      </c>
      <c r="O223" s="97"/>
      <c r="P223" s="20"/>
      <c r="Q223" s="98">
        <f t="shared" si="71"/>
        <v>0</v>
      </c>
      <c r="R223" s="20"/>
      <c r="S223" s="20">
        <v>0</v>
      </c>
      <c r="T223" s="98">
        <f t="shared" si="81"/>
        <v>0</v>
      </c>
      <c r="U223" s="191">
        <f t="shared" si="73"/>
        <v>0</v>
      </c>
      <c r="W223" s="135" t="s">
        <v>48</v>
      </c>
      <c r="X223" s="115">
        <f t="shared" si="74"/>
        <v>0</v>
      </c>
      <c r="Y223" s="116">
        <f t="shared" si="75"/>
        <v>0</v>
      </c>
      <c r="Z223" s="116">
        <f t="shared" si="76"/>
        <v>0</v>
      </c>
      <c r="AA223" s="116">
        <f t="shared" si="77"/>
        <v>0</v>
      </c>
      <c r="AB223" s="116">
        <f t="shared" si="78"/>
        <v>0</v>
      </c>
      <c r="AC223" s="122">
        <f t="shared" si="79"/>
        <v>0</v>
      </c>
    </row>
    <row r="224" spans="1:29">
      <c r="A224" s="235"/>
      <c r="B224" s="136" t="s">
        <v>49</v>
      </c>
      <c r="C224" s="99"/>
      <c r="D224" s="100">
        <v>0</v>
      </c>
      <c r="E224" s="101">
        <f t="shared" si="68"/>
        <v>0</v>
      </c>
      <c r="F224" s="100"/>
      <c r="G224" s="100"/>
      <c r="H224" s="104">
        <f t="shared" si="67"/>
        <v>0</v>
      </c>
      <c r="I224" s="99"/>
      <c r="J224" s="100" t="s">
        <v>825</v>
      </c>
      <c r="K224" s="101">
        <f t="shared" si="69"/>
        <v>-29778.3</v>
      </c>
      <c r="L224" s="100"/>
      <c r="M224" s="100" t="s">
        <v>80</v>
      </c>
      <c r="N224" s="104">
        <f t="shared" si="70"/>
        <v>0</v>
      </c>
      <c r="O224" s="99"/>
      <c r="P224" s="100"/>
      <c r="Q224" s="101">
        <f t="shared" si="71"/>
        <v>0</v>
      </c>
      <c r="R224" s="100"/>
      <c r="S224" s="100">
        <v>0</v>
      </c>
      <c r="T224" s="101">
        <f t="shared" si="81"/>
        <v>0</v>
      </c>
      <c r="U224" s="192">
        <f t="shared" si="73"/>
        <v>0</v>
      </c>
      <c r="W224" s="136" t="s">
        <v>49</v>
      </c>
      <c r="X224" s="119">
        <f t="shared" si="74"/>
        <v>0</v>
      </c>
      <c r="Y224" s="120">
        <f t="shared" si="75"/>
        <v>0</v>
      </c>
      <c r="Z224" s="120">
        <f t="shared" si="76"/>
        <v>0</v>
      </c>
      <c r="AA224" s="120">
        <f t="shared" si="77"/>
        <v>0</v>
      </c>
      <c r="AB224" s="120">
        <f t="shared" si="78"/>
        <v>0</v>
      </c>
      <c r="AC224" s="125">
        <f t="shared" si="79"/>
        <v>0</v>
      </c>
    </row>
    <row r="225" spans="1:29">
      <c r="A225" s="233">
        <v>42399</v>
      </c>
      <c r="B225" s="134" t="s">
        <v>41</v>
      </c>
      <c r="C225" s="167">
        <v>67054755.699999407</v>
      </c>
      <c r="D225" s="168"/>
      <c r="E225" s="180">
        <f t="shared" si="68"/>
        <v>67054755.699999407</v>
      </c>
      <c r="F225" s="169">
        <v>500687.69</v>
      </c>
      <c r="G225" s="169"/>
      <c r="H225" s="183">
        <f t="shared" si="67"/>
        <v>500687.69</v>
      </c>
      <c r="I225" s="174">
        <v>0</v>
      </c>
      <c r="J225" s="169"/>
      <c r="K225" s="180">
        <f t="shared" si="69"/>
        <v>0</v>
      </c>
      <c r="L225" s="169">
        <v>0</v>
      </c>
      <c r="M225" s="169"/>
      <c r="N225" s="183">
        <f t="shared" si="70"/>
        <v>0</v>
      </c>
      <c r="O225" s="174">
        <v>0</v>
      </c>
      <c r="P225" s="169"/>
      <c r="Q225" s="180">
        <f t="shared" si="71"/>
        <v>0</v>
      </c>
      <c r="R225" s="169">
        <v>66554068.009999409</v>
      </c>
      <c r="S225" s="20"/>
      <c r="T225" s="98">
        <f t="shared" si="81"/>
        <v>66554068.009999409</v>
      </c>
      <c r="U225" s="190">
        <f t="shared" si="73"/>
        <v>0</v>
      </c>
      <c r="W225" s="134" t="s">
        <v>41</v>
      </c>
      <c r="X225" s="111">
        <f t="shared" si="74"/>
        <v>0</v>
      </c>
      <c r="Y225" s="112">
        <f t="shared" si="75"/>
        <v>0</v>
      </c>
      <c r="Z225" s="112">
        <f t="shared" si="76"/>
        <v>0</v>
      </c>
      <c r="AA225" s="112">
        <f t="shared" si="77"/>
        <v>0</v>
      </c>
      <c r="AB225" s="112">
        <f t="shared" si="78"/>
        <v>0</v>
      </c>
      <c r="AC225" s="124">
        <f t="shared" si="79"/>
        <v>0</v>
      </c>
    </row>
    <row r="226" spans="1:29">
      <c r="A226" s="234"/>
      <c r="B226" s="135" t="s">
        <v>42</v>
      </c>
      <c r="C226" s="97"/>
      <c r="D226" s="20"/>
      <c r="E226" s="98">
        <f t="shared" si="68"/>
        <v>0</v>
      </c>
      <c r="F226" s="20"/>
      <c r="G226" s="20"/>
      <c r="H226" s="6">
        <f t="shared" si="67"/>
        <v>0</v>
      </c>
      <c r="I226" s="97"/>
      <c r="J226" s="20"/>
      <c r="K226" s="98">
        <f t="shared" si="69"/>
        <v>0</v>
      </c>
      <c r="L226" s="20"/>
      <c r="M226" s="20"/>
      <c r="N226" s="6">
        <f t="shared" si="70"/>
        <v>0</v>
      </c>
      <c r="O226" s="97"/>
      <c r="P226" s="20"/>
      <c r="Q226" s="98">
        <f t="shared" si="71"/>
        <v>0</v>
      </c>
      <c r="R226" s="20"/>
      <c r="S226" s="20"/>
      <c r="T226" s="98">
        <f t="shared" si="81"/>
        <v>0</v>
      </c>
      <c r="U226" s="191">
        <f t="shared" si="73"/>
        <v>0</v>
      </c>
      <c r="W226" s="135" t="s">
        <v>42</v>
      </c>
      <c r="X226" s="115">
        <f t="shared" si="74"/>
        <v>0</v>
      </c>
      <c r="Y226" s="116">
        <f t="shared" si="75"/>
        <v>0</v>
      </c>
      <c r="Z226" s="116">
        <f t="shared" si="76"/>
        <v>0</v>
      </c>
      <c r="AA226" s="116">
        <f t="shared" si="77"/>
        <v>0</v>
      </c>
      <c r="AB226" s="116">
        <f t="shared" si="78"/>
        <v>0</v>
      </c>
      <c r="AC226" s="122">
        <f t="shared" si="79"/>
        <v>0</v>
      </c>
    </row>
    <row r="227" spans="1:29">
      <c r="A227" s="234"/>
      <c r="B227" s="105" t="s">
        <v>43</v>
      </c>
      <c r="C227" s="167">
        <v>59414609.519999489</v>
      </c>
      <c r="D227" s="168"/>
      <c r="E227" s="180">
        <f t="shared" si="68"/>
        <v>59414609.519999489</v>
      </c>
      <c r="F227" s="169">
        <v>1894919.7899999993</v>
      </c>
      <c r="G227" s="169"/>
      <c r="H227" s="183">
        <f t="shared" si="67"/>
        <v>1894919.7899999993</v>
      </c>
      <c r="I227" s="174">
        <v>0</v>
      </c>
      <c r="J227" s="169"/>
      <c r="K227" s="180">
        <f t="shared" si="69"/>
        <v>0</v>
      </c>
      <c r="L227" s="169">
        <v>0</v>
      </c>
      <c r="M227" s="169"/>
      <c r="N227" s="183">
        <f t="shared" si="70"/>
        <v>0</v>
      </c>
      <c r="O227" s="174">
        <v>359075.98</v>
      </c>
      <c r="P227" s="169"/>
      <c r="Q227" s="180">
        <f t="shared" si="71"/>
        <v>359075.98</v>
      </c>
      <c r="R227" s="169">
        <v>57160613.749999493</v>
      </c>
      <c r="S227" s="20"/>
      <c r="T227" s="98">
        <f t="shared" si="81"/>
        <v>57160613.749999493</v>
      </c>
      <c r="U227" s="191">
        <f t="shared" si="73"/>
        <v>0</v>
      </c>
      <c r="W227" s="105" t="s">
        <v>43</v>
      </c>
      <c r="X227" s="115">
        <f t="shared" si="74"/>
        <v>0</v>
      </c>
      <c r="Y227" s="116">
        <f t="shared" si="75"/>
        <v>0</v>
      </c>
      <c r="Z227" s="116">
        <f t="shared" si="76"/>
        <v>0</v>
      </c>
      <c r="AA227" s="116">
        <f t="shared" si="77"/>
        <v>0</v>
      </c>
      <c r="AB227" s="116">
        <f t="shared" si="78"/>
        <v>0</v>
      </c>
      <c r="AC227" s="122">
        <f t="shared" si="79"/>
        <v>0</v>
      </c>
    </row>
    <row r="228" spans="1:29">
      <c r="A228" s="234"/>
      <c r="B228" s="135" t="s">
        <v>44</v>
      </c>
      <c r="C228" s="167">
        <v>38659588.819999598</v>
      </c>
      <c r="D228" s="168"/>
      <c r="E228" s="180">
        <f t="shared" si="68"/>
        <v>38659588.819999598</v>
      </c>
      <c r="F228" s="169">
        <v>1569565.3500000006</v>
      </c>
      <c r="G228" s="169"/>
      <c r="H228" s="183">
        <f t="shared" si="67"/>
        <v>1569565.3500000006</v>
      </c>
      <c r="I228" s="174">
        <v>0</v>
      </c>
      <c r="J228" s="169"/>
      <c r="K228" s="180">
        <f t="shared" si="69"/>
        <v>0</v>
      </c>
      <c r="L228" s="169">
        <v>0</v>
      </c>
      <c r="M228" s="169"/>
      <c r="N228" s="183">
        <f t="shared" si="70"/>
        <v>0</v>
      </c>
      <c r="O228" s="174">
        <v>409138.48999999987</v>
      </c>
      <c r="P228" s="169"/>
      <c r="Q228" s="180">
        <f t="shared" si="71"/>
        <v>409138.48999999987</v>
      </c>
      <c r="R228" s="169">
        <v>39026115.899999589</v>
      </c>
      <c r="S228" s="20"/>
      <c r="T228" s="98">
        <f>R228-S228</f>
        <v>39026115.899999589</v>
      </c>
      <c r="U228" s="191">
        <f t="shared" si="73"/>
        <v>0</v>
      </c>
      <c r="W228" s="135" t="s">
        <v>44</v>
      </c>
      <c r="X228" s="115">
        <f t="shared" si="74"/>
        <v>0</v>
      </c>
      <c r="Y228" s="116">
        <f t="shared" si="75"/>
        <v>0</v>
      </c>
      <c r="Z228" s="116">
        <f t="shared" si="76"/>
        <v>0</v>
      </c>
      <c r="AA228" s="116">
        <f t="shared" si="77"/>
        <v>0</v>
      </c>
      <c r="AB228" s="116">
        <f t="shared" si="78"/>
        <v>0</v>
      </c>
      <c r="AC228" s="122">
        <f t="shared" si="79"/>
        <v>0</v>
      </c>
    </row>
    <row r="229" spans="1:29">
      <c r="A229" s="234"/>
      <c r="B229" s="135" t="s">
        <v>45</v>
      </c>
      <c r="C229" s="167">
        <v>73609348.989995733</v>
      </c>
      <c r="D229" s="168"/>
      <c r="E229" s="180">
        <f t="shared" si="68"/>
        <v>73609348.989995733</v>
      </c>
      <c r="F229" s="169">
        <v>591680.17000000004</v>
      </c>
      <c r="G229" s="169"/>
      <c r="H229" s="183">
        <f t="shared" si="67"/>
        <v>591680.17000000004</v>
      </c>
      <c r="I229" s="174">
        <v>0</v>
      </c>
      <c r="J229" s="169"/>
      <c r="K229" s="180">
        <f t="shared" si="69"/>
        <v>0</v>
      </c>
      <c r="L229" s="169">
        <v>0</v>
      </c>
      <c r="M229" s="169"/>
      <c r="N229" s="183">
        <f t="shared" si="70"/>
        <v>0</v>
      </c>
      <c r="O229" s="174">
        <v>0</v>
      </c>
      <c r="P229" s="169"/>
      <c r="Q229" s="180">
        <f t="shared" si="71"/>
        <v>0</v>
      </c>
      <c r="R229" s="169">
        <v>73017668.819995746</v>
      </c>
      <c r="S229" s="20"/>
      <c r="T229" s="98">
        <f t="shared" ref="T229:T236" si="82">R229-S229</f>
        <v>73017668.819995746</v>
      </c>
      <c r="U229" s="191">
        <f t="shared" si="73"/>
        <v>0</v>
      </c>
      <c r="W229" s="135" t="s">
        <v>45</v>
      </c>
      <c r="X229" s="115">
        <f t="shared" si="74"/>
        <v>0</v>
      </c>
      <c r="Y229" s="116">
        <f t="shared" si="75"/>
        <v>0</v>
      </c>
      <c r="Z229" s="116">
        <f t="shared" si="76"/>
        <v>0</v>
      </c>
      <c r="AA229" s="116">
        <f t="shared" si="77"/>
        <v>0</v>
      </c>
      <c r="AB229" s="116">
        <f t="shared" si="78"/>
        <v>0</v>
      </c>
      <c r="AC229" s="122">
        <f t="shared" si="79"/>
        <v>0</v>
      </c>
    </row>
    <row r="230" spans="1:29">
      <c r="A230" s="234"/>
      <c r="B230" s="135" t="s">
        <v>46</v>
      </c>
      <c r="C230" s="167">
        <v>34595171.779999726</v>
      </c>
      <c r="D230" s="168"/>
      <c r="E230" s="180">
        <f t="shared" si="68"/>
        <v>34595171.779999726</v>
      </c>
      <c r="F230" s="169">
        <v>663787.97</v>
      </c>
      <c r="G230" s="169"/>
      <c r="H230" s="183">
        <f t="shared" si="67"/>
        <v>663787.97</v>
      </c>
      <c r="I230" s="174">
        <v>0</v>
      </c>
      <c r="J230" s="169"/>
      <c r="K230" s="180">
        <f t="shared" si="69"/>
        <v>0</v>
      </c>
      <c r="L230" s="169">
        <v>0</v>
      </c>
      <c r="M230" s="169"/>
      <c r="N230" s="183">
        <f t="shared" si="70"/>
        <v>0</v>
      </c>
      <c r="O230" s="174">
        <v>0</v>
      </c>
      <c r="P230" s="169"/>
      <c r="Q230" s="180">
        <f t="shared" si="71"/>
        <v>0</v>
      </c>
      <c r="R230" s="169">
        <v>37495150.889999717</v>
      </c>
      <c r="S230" s="20"/>
      <c r="T230" s="98">
        <f t="shared" si="82"/>
        <v>37495150.889999717</v>
      </c>
      <c r="U230" s="191">
        <f t="shared" si="73"/>
        <v>0</v>
      </c>
      <c r="W230" s="135" t="s">
        <v>46</v>
      </c>
      <c r="X230" s="115">
        <f t="shared" si="74"/>
        <v>0</v>
      </c>
      <c r="Y230" s="116">
        <f t="shared" si="75"/>
        <v>0</v>
      </c>
      <c r="Z230" s="116">
        <f t="shared" si="76"/>
        <v>0</v>
      </c>
      <c r="AA230" s="116">
        <f t="shared" si="77"/>
        <v>0</v>
      </c>
      <c r="AB230" s="116">
        <f t="shared" si="78"/>
        <v>0</v>
      </c>
      <c r="AC230" s="122">
        <f t="shared" si="79"/>
        <v>0</v>
      </c>
    </row>
    <row r="231" spans="1:29">
      <c r="A231" s="234"/>
      <c r="B231" s="135" t="s">
        <v>47</v>
      </c>
      <c r="C231" s="167">
        <v>120000231.15999867</v>
      </c>
      <c r="D231" s="168"/>
      <c r="E231" s="180">
        <f t="shared" si="68"/>
        <v>120000231.15999867</v>
      </c>
      <c r="F231" s="169">
        <v>3626038.4500000011</v>
      </c>
      <c r="G231" s="169"/>
      <c r="H231" s="183">
        <f t="shared" si="67"/>
        <v>3626038.4500000011</v>
      </c>
      <c r="I231" s="174">
        <v>449221.91000000003</v>
      </c>
      <c r="J231" s="169"/>
      <c r="K231" s="180">
        <f t="shared" si="69"/>
        <v>449221.91000000003</v>
      </c>
      <c r="L231" s="169">
        <v>595221.91999999993</v>
      </c>
      <c r="M231" s="169"/>
      <c r="N231" s="183">
        <f t="shared" si="70"/>
        <v>595221.91999999993</v>
      </c>
      <c r="O231" s="174">
        <v>192644.22</v>
      </c>
      <c r="P231" s="169"/>
      <c r="Q231" s="180">
        <f t="shared" si="71"/>
        <v>192644.22</v>
      </c>
      <c r="R231" s="169">
        <v>116035548.47999869</v>
      </c>
      <c r="S231" s="20"/>
      <c r="T231" s="98">
        <f t="shared" si="82"/>
        <v>116035548.47999869</v>
      </c>
      <c r="U231" s="191">
        <f t="shared" si="73"/>
        <v>0</v>
      </c>
      <c r="W231" s="135" t="s">
        <v>47</v>
      </c>
      <c r="X231" s="115">
        <f t="shared" si="74"/>
        <v>0</v>
      </c>
      <c r="Y231" s="116">
        <f t="shared" si="75"/>
        <v>0</v>
      </c>
      <c r="Z231" s="116">
        <f t="shared" si="76"/>
        <v>0</v>
      </c>
      <c r="AA231" s="116">
        <f t="shared" si="77"/>
        <v>0</v>
      </c>
      <c r="AB231" s="116">
        <f t="shared" si="78"/>
        <v>0</v>
      </c>
      <c r="AC231" s="122">
        <f t="shared" si="79"/>
        <v>0</v>
      </c>
    </row>
    <row r="232" spans="1:29">
      <c r="A232" s="234"/>
      <c r="B232" s="135" t="s">
        <v>48</v>
      </c>
      <c r="C232" s="167">
        <v>57656470.459999442</v>
      </c>
      <c r="D232" s="168"/>
      <c r="E232" s="180">
        <f t="shared" si="68"/>
        <v>57656470.459999442</v>
      </c>
      <c r="F232" s="169">
        <v>2585862.2399999998</v>
      </c>
      <c r="G232" s="169"/>
      <c r="H232" s="183">
        <f t="shared" si="67"/>
        <v>2585862.2399999998</v>
      </c>
      <c r="I232" s="174">
        <v>0</v>
      </c>
      <c r="J232" s="169"/>
      <c r="K232" s="180">
        <f t="shared" si="69"/>
        <v>0</v>
      </c>
      <c r="L232" s="169">
        <v>0</v>
      </c>
      <c r="M232" s="169"/>
      <c r="N232" s="183">
        <f t="shared" si="70"/>
        <v>0</v>
      </c>
      <c r="O232" s="174">
        <v>105835.29000000001</v>
      </c>
      <c r="P232" s="169"/>
      <c r="Q232" s="180">
        <f t="shared" si="71"/>
        <v>105835.29000000001</v>
      </c>
      <c r="R232" s="169">
        <v>62135396.079999447</v>
      </c>
      <c r="S232" s="20"/>
      <c r="T232" s="98">
        <f t="shared" si="82"/>
        <v>62135396.079999447</v>
      </c>
      <c r="U232" s="191">
        <f t="shared" si="73"/>
        <v>0</v>
      </c>
      <c r="W232" s="135" t="s">
        <v>48</v>
      </c>
      <c r="X232" s="115">
        <f t="shared" si="74"/>
        <v>0</v>
      </c>
      <c r="Y232" s="116">
        <f t="shared" si="75"/>
        <v>0</v>
      </c>
      <c r="Z232" s="116">
        <f t="shared" si="76"/>
        <v>0</v>
      </c>
      <c r="AA232" s="116">
        <f t="shared" si="77"/>
        <v>0</v>
      </c>
      <c r="AB232" s="116">
        <f t="shared" si="78"/>
        <v>0</v>
      </c>
      <c r="AC232" s="122">
        <f t="shared" si="79"/>
        <v>0</v>
      </c>
    </row>
    <row r="233" spans="1:29">
      <c r="A233" s="235"/>
      <c r="B233" s="136" t="s">
        <v>49</v>
      </c>
      <c r="C233" s="170">
        <v>17110058.469999604</v>
      </c>
      <c r="D233" s="171"/>
      <c r="E233" s="181">
        <f t="shared" si="68"/>
        <v>17110058.469999604</v>
      </c>
      <c r="F233" s="172">
        <v>1583041.9000000001</v>
      </c>
      <c r="G233" s="172"/>
      <c r="H233" s="185">
        <f t="shared" si="67"/>
        <v>1583041.9000000001</v>
      </c>
      <c r="I233" s="175">
        <v>29778.25</v>
      </c>
      <c r="J233" s="172"/>
      <c r="K233" s="181">
        <f t="shared" si="69"/>
        <v>29778.25</v>
      </c>
      <c r="L233" s="172">
        <v>0</v>
      </c>
      <c r="M233" s="172"/>
      <c r="N233" s="185">
        <f t="shared" si="70"/>
        <v>0</v>
      </c>
      <c r="O233" s="175">
        <v>100276.67</v>
      </c>
      <c r="P233" s="172"/>
      <c r="Q233" s="181">
        <f t="shared" si="71"/>
        <v>100276.67</v>
      </c>
      <c r="R233" s="172">
        <v>21247192.639999598</v>
      </c>
      <c r="S233" s="100"/>
      <c r="T233" s="101">
        <f t="shared" si="82"/>
        <v>21247192.639999598</v>
      </c>
      <c r="U233" s="192">
        <f t="shared" si="73"/>
        <v>0</v>
      </c>
      <c r="W233" s="136" t="s">
        <v>49</v>
      </c>
      <c r="X233" s="119">
        <f t="shared" si="74"/>
        <v>0</v>
      </c>
      <c r="Y233" s="120">
        <f t="shared" si="75"/>
        <v>0</v>
      </c>
      <c r="Z233" s="120">
        <f t="shared" si="76"/>
        <v>0</v>
      </c>
      <c r="AA233" s="120">
        <f t="shared" si="77"/>
        <v>0</v>
      </c>
      <c r="AB233" s="120">
        <f t="shared" si="78"/>
        <v>0</v>
      </c>
      <c r="AC233" s="125">
        <f t="shared" si="79"/>
        <v>0</v>
      </c>
    </row>
    <row r="234" spans="1:29">
      <c r="A234" s="233">
        <v>42400</v>
      </c>
      <c r="B234" s="134" t="s">
        <v>41</v>
      </c>
      <c r="C234" s="164">
        <v>66554068.009999409</v>
      </c>
      <c r="D234" s="165">
        <v>66554100</v>
      </c>
      <c r="E234" s="179">
        <f t="shared" ref="E234:E242" si="83">C234-D234</f>
        <v>-31.99000059068203</v>
      </c>
      <c r="F234" s="166">
        <v>1429030.4600000007</v>
      </c>
      <c r="G234" s="166" t="s">
        <v>510</v>
      </c>
      <c r="H234" s="182">
        <f t="shared" si="67"/>
        <v>0.46000000066123903</v>
      </c>
      <c r="I234" s="173">
        <v>624403.25000000023</v>
      </c>
      <c r="J234" s="166" t="s">
        <v>826</v>
      </c>
      <c r="K234" s="179">
        <f t="shared" si="69"/>
        <v>0.25000000023283064</v>
      </c>
      <c r="L234" s="166">
        <v>353793.92</v>
      </c>
      <c r="M234" s="166" t="s">
        <v>827</v>
      </c>
      <c r="N234" s="182">
        <f t="shared" si="70"/>
        <v>-8.0000000016298145E-2</v>
      </c>
      <c r="O234" s="173">
        <v>409252.03</v>
      </c>
      <c r="P234" s="166" t="s">
        <v>511</v>
      </c>
      <c r="Q234" s="179">
        <f t="shared" si="71"/>
        <v>3.0000000027939677E-2</v>
      </c>
      <c r="R234" s="166">
        <v>70506941.149999395</v>
      </c>
      <c r="S234" s="95">
        <v>70507000</v>
      </c>
      <c r="T234" s="96">
        <f t="shared" si="82"/>
        <v>-58.850000604987144</v>
      </c>
      <c r="U234" s="190">
        <f t="shared" si="73"/>
        <v>1</v>
      </c>
      <c r="W234" s="134" t="s">
        <v>41</v>
      </c>
      <c r="X234" s="111">
        <f t="shared" si="74"/>
        <v>0</v>
      </c>
      <c r="Y234" s="112">
        <f t="shared" si="75"/>
        <v>0</v>
      </c>
      <c r="Z234" s="112">
        <f t="shared" si="76"/>
        <v>0</v>
      </c>
      <c r="AA234" s="112">
        <f t="shared" si="77"/>
        <v>0</v>
      </c>
      <c r="AB234" s="112">
        <f t="shared" si="78"/>
        <v>0</v>
      </c>
      <c r="AC234" s="124">
        <f t="shared" si="79"/>
        <v>0</v>
      </c>
    </row>
    <row r="235" spans="1:29">
      <c r="A235" s="234"/>
      <c r="B235" s="135" t="s">
        <v>42</v>
      </c>
      <c r="C235" s="167">
        <v>23136735.119999066</v>
      </c>
      <c r="D235" s="168">
        <v>3134240</v>
      </c>
      <c r="E235" s="180">
        <f t="shared" si="83"/>
        <v>20002495.119999066</v>
      </c>
      <c r="F235" s="169">
        <v>1893100.1800000013</v>
      </c>
      <c r="G235" s="169" t="s">
        <v>512</v>
      </c>
      <c r="H235" s="183">
        <f t="shared" si="67"/>
        <v>0.18000000133179128</v>
      </c>
      <c r="I235" s="174">
        <v>37627.03</v>
      </c>
      <c r="J235" s="169" t="s">
        <v>828</v>
      </c>
      <c r="K235" s="180">
        <f t="shared" si="69"/>
        <v>2.9999999998835847E-2</v>
      </c>
      <c r="L235" s="169">
        <v>0</v>
      </c>
      <c r="M235" s="169" t="s">
        <v>80</v>
      </c>
      <c r="N235" s="183">
        <f t="shared" si="70"/>
        <v>0</v>
      </c>
      <c r="O235" s="174">
        <v>67978.679999999993</v>
      </c>
      <c r="P235" s="169" t="s">
        <v>513</v>
      </c>
      <c r="Q235" s="180">
        <f t="shared" si="71"/>
        <v>-2.0000000004074536E-2</v>
      </c>
      <c r="R235" s="169">
        <v>29166802.489999067</v>
      </c>
      <c r="S235" s="20">
        <v>29166840</v>
      </c>
      <c r="T235" s="98">
        <f t="shared" si="82"/>
        <v>-37.510000932961702</v>
      </c>
      <c r="U235" s="191">
        <f t="shared" si="73"/>
        <v>1</v>
      </c>
      <c r="W235" s="135" t="s">
        <v>42</v>
      </c>
      <c r="X235" s="115">
        <f t="shared" si="74"/>
        <v>1</v>
      </c>
      <c r="Y235" s="116">
        <f t="shared" si="75"/>
        <v>0</v>
      </c>
      <c r="Z235" s="116">
        <f t="shared" si="76"/>
        <v>0</v>
      </c>
      <c r="AA235" s="116">
        <f t="shared" si="77"/>
        <v>0</v>
      </c>
      <c r="AB235" s="116">
        <f t="shared" si="78"/>
        <v>0</v>
      </c>
      <c r="AC235" s="122">
        <f t="shared" si="79"/>
        <v>0</v>
      </c>
    </row>
    <row r="236" spans="1:29">
      <c r="A236" s="234"/>
      <c r="B236" s="105" t="s">
        <v>43</v>
      </c>
      <c r="C236" s="167">
        <v>57160613.749999493</v>
      </c>
      <c r="D236" s="168">
        <v>0</v>
      </c>
      <c r="E236" s="180">
        <f t="shared" si="83"/>
        <v>57160613.749999493</v>
      </c>
      <c r="F236" s="169">
        <v>1255002.1500000006</v>
      </c>
      <c r="G236" s="169"/>
      <c r="H236" s="183">
        <f t="shared" si="67"/>
        <v>1255002.1500000006</v>
      </c>
      <c r="I236" s="174">
        <v>132386.42000000001</v>
      </c>
      <c r="J236" s="169"/>
      <c r="K236" s="180">
        <f t="shared" si="69"/>
        <v>132386.42000000001</v>
      </c>
      <c r="L236" s="169">
        <v>18775.650000000001</v>
      </c>
      <c r="M236" s="169"/>
      <c r="N236" s="183">
        <f t="shared" si="70"/>
        <v>18775.650000000001</v>
      </c>
      <c r="O236" s="174">
        <v>583588.27</v>
      </c>
      <c r="P236" s="169"/>
      <c r="Q236" s="180">
        <f t="shared" si="71"/>
        <v>583588.27</v>
      </c>
      <c r="R236" s="169">
        <v>64391677.759999484</v>
      </c>
      <c r="S236" s="20">
        <v>0</v>
      </c>
      <c r="T236" s="98">
        <f t="shared" si="82"/>
        <v>64391677.759999484</v>
      </c>
      <c r="U236" s="191">
        <f t="shared" si="73"/>
        <v>0</v>
      </c>
      <c r="W236" s="105" t="s">
        <v>43</v>
      </c>
      <c r="X236" s="115">
        <f t="shared" si="74"/>
        <v>0</v>
      </c>
      <c r="Y236" s="116">
        <f t="shared" si="75"/>
        <v>0</v>
      </c>
      <c r="Z236" s="116">
        <f t="shared" si="76"/>
        <v>0</v>
      </c>
      <c r="AA236" s="116">
        <f t="shared" si="77"/>
        <v>0</v>
      </c>
      <c r="AB236" s="116">
        <f t="shared" si="78"/>
        <v>0</v>
      </c>
      <c r="AC236" s="122">
        <f t="shared" si="79"/>
        <v>0</v>
      </c>
    </row>
    <row r="237" spans="1:29">
      <c r="A237" s="234"/>
      <c r="B237" s="135" t="s">
        <v>44</v>
      </c>
      <c r="C237" s="167">
        <v>39026115.899999589</v>
      </c>
      <c r="D237" s="168">
        <v>39026100</v>
      </c>
      <c r="E237" s="180">
        <f t="shared" si="83"/>
        <v>15.899999588727951</v>
      </c>
      <c r="F237" s="169">
        <v>1830881.8099999994</v>
      </c>
      <c r="G237" s="169" t="s">
        <v>514</v>
      </c>
      <c r="H237" s="183">
        <f t="shared" si="67"/>
        <v>-16478018.190000001</v>
      </c>
      <c r="I237" s="174">
        <v>69392.900000000023</v>
      </c>
      <c r="J237" s="169" t="s">
        <v>80</v>
      </c>
      <c r="K237" s="180">
        <f t="shared" si="69"/>
        <v>69392.900000000023</v>
      </c>
      <c r="L237" s="169">
        <v>0</v>
      </c>
      <c r="M237" s="169" t="s">
        <v>80</v>
      </c>
      <c r="N237" s="183">
        <f t="shared" si="70"/>
        <v>0</v>
      </c>
      <c r="O237" s="174">
        <v>617382.94000000006</v>
      </c>
      <c r="P237" s="169" t="s">
        <v>515</v>
      </c>
      <c r="Q237" s="180">
        <f t="shared" si="71"/>
        <v>0.94000000006053597</v>
      </c>
      <c r="R237" s="169">
        <v>42244389.469999582</v>
      </c>
      <c r="S237" s="20">
        <v>42861800</v>
      </c>
      <c r="T237" s="98">
        <f>R237-S237</f>
        <v>-617410.53000041842</v>
      </c>
      <c r="U237" s="191">
        <f t="shared" ref="U237:U242" si="84">IF(D237=0,0,1)</f>
        <v>1</v>
      </c>
      <c r="W237" s="135" t="s">
        <v>44</v>
      </c>
      <c r="X237" s="115">
        <f t="shared" si="74"/>
        <v>0</v>
      </c>
      <c r="Y237" s="116">
        <f t="shared" si="75"/>
        <v>1</v>
      </c>
      <c r="Z237" s="116">
        <f t="shared" si="76"/>
        <v>1</v>
      </c>
      <c r="AA237" s="116">
        <f t="shared" si="77"/>
        <v>0</v>
      </c>
      <c r="AB237" s="116">
        <f t="shared" si="78"/>
        <v>0</v>
      </c>
      <c r="AC237" s="122">
        <f t="shared" si="79"/>
        <v>1</v>
      </c>
    </row>
    <row r="238" spans="1:29">
      <c r="A238" s="234"/>
      <c r="B238" s="135" t="s">
        <v>45</v>
      </c>
      <c r="C238" s="167">
        <v>73017668.819995746</v>
      </c>
      <c r="D238" s="168">
        <v>73017600</v>
      </c>
      <c r="E238" s="180">
        <f t="shared" si="83"/>
        <v>68.819995746016502</v>
      </c>
      <c r="F238" s="169">
        <v>1626737.9900000007</v>
      </c>
      <c r="G238" s="169" t="s">
        <v>516</v>
      </c>
      <c r="H238" s="183">
        <f t="shared" si="67"/>
        <v>-2.0099999993108213</v>
      </c>
      <c r="I238" s="174">
        <v>429757.17</v>
      </c>
      <c r="J238" s="169" t="s">
        <v>829</v>
      </c>
      <c r="K238" s="180">
        <f t="shared" si="69"/>
        <v>0.16999999998370185</v>
      </c>
      <c r="L238" s="169">
        <v>158208.57</v>
      </c>
      <c r="M238" s="169" t="s">
        <v>830</v>
      </c>
      <c r="N238" s="183">
        <f t="shared" si="70"/>
        <v>-0.42999999999301508</v>
      </c>
      <c r="O238" s="174">
        <v>55471.840000000004</v>
      </c>
      <c r="P238" s="169" t="s">
        <v>517</v>
      </c>
      <c r="Q238" s="180">
        <f t="shared" si="71"/>
        <v>-281664.15999999997</v>
      </c>
      <c r="R238" s="169">
        <v>71607007.589995727</v>
      </c>
      <c r="S238" s="20">
        <v>71607000</v>
      </c>
      <c r="T238" s="98">
        <f t="shared" ref="T238:T242" si="85">R238-S238</f>
        <v>7.5899957269430161</v>
      </c>
      <c r="U238" s="191">
        <f t="shared" si="84"/>
        <v>1</v>
      </c>
      <c r="W238" s="135" t="s">
        <v>45</v>
      </c>
      <c r="X238" s="115">
        <f t="shared" si="74"/>
        <v>0</v>
      </c>
      <c r="Y238" s="116">
        <f t="shared" si="75"/>
        <v>0</v>
      </c>
      <c r="Z238" s="116">
        <f t="shared" si="76"/>
        <v>0</v>
      </c>
      <c r="AA238" s="116">
        <f t="shared" si="77"/>
        <v>0</v>
      </c>
      <c r="AB238" s="116">
        <f t="shared" si="78"/>
        <v>1</v>
      </c>
      <c r="AC238" s="122">
        <f t="shared" si="79"/>
        <v>0</v>
      </c>
    </row>
    <row r="239" spans="1:29">
      <c r="A239" s="234"/>
      <c r="B239" s="135" t="s">
        <v>46</v>
      </c>
      <c r="C239" s="167">
        <v>37495150.889999717</v>
      </c>
      <c r="D239" s="168">
        <v>35943900</v>
      </c>
      <c r="E239" s="180">
        <f t="shared" si="83"/>
        <v>1551250.8899997175</v>
      </c>
      <c r="F239" s="169">
        <v>1757900.4400000009</v>
      </c>
      <c r="G239" s="169" t="s">
        <v>518</v>
      </c>
      <c r="H239" s="183">
        <f t="shared" si="67"/>
        <v>0.44000000087544322</v>
      </c>
      <c r="I239" s="174">
        <v>46706.6</v>
      </c>
      <c r="J239" s="169" t="s">
        <v>831</v>
      </c>
      <c r="K239" s="180">
        <f t="shared" si="69"/>
        <v>0</v>
      </c>
      <c r="L239" s="169">
        <v>2697.7499999999995</v>
      </c>
      <c r="M239" s="169" t="s">
        <v>832</v>
      </c>
      <c r="N239" s="183">
        <f t="shared" si="70"/>
        <v>0</v>
      </c>
      <c r="O239" s="174">
        <v>227808.35</v>
      </c>
      <c r="P239" s="169" t="s">
        <v>519</v>
      </c>
      <c r="Q239" s="180">
        <f t="shared" si="71"/>
        <v>206328.55000000002</v>
      </c>
      <c r="R239" s="169">
        <v>35553450.949999727</v>
      </c>
      <c r="S239" s="20">
        <v>37541800</v>
      </c>
      <c r="T239" s="98">
        <f t="shared" si="85"/>
        <v>-1988349.0500002727</v>
      </c>
      <c r="U239" s="191">
        <f t="shared" si="84"/>
        <v>1</v>
      </c>
      <c r="W239" s="135" t="s">
        <v>46</v>
      </c>
      <c r="X239" s="115">
        <f t="shared" si="74"/>
        <v>1</v>
      </c>
      <c r="Y239" s="116">
        <f t="shared" si="75"/>
        <v>0</v>
      </c>
      <c r="Z239" s="116">
        <f t="shared" si="76"/>
        <v>0</v>
      </c>
      <c r="AA239" s="116">
        <f t="shared" si="77"/>
        <v>0</v>
      </c>
      <c r="AB239" s="116">
        <f t="shared" si="78"/>
        <v>1</v>
      </c>
      <c r="AC239" s="122">
        <f t="shared" si="79"/>
        <v>1</v>
      </c>
    </row>
    <row r="240" spans="1:29">
      <c r="A240" s="234"/>
      <c r="B240" s="135" t="s">
        <v>47</v>
      </c>
      <c r="C240" s="167">
        <v>116035548.47999869</v>
      </c>
      <c r="D240" s="168">
        <v>0</v>
      </c>
      <c r="E240" s="180">
        <f t="shared" si="83"/>
        <v>116035548.47999869</v>
      </c>
      <c r="F240" s="169">
        <v>2590311.8100000005</v>
      </c>
      <c r="G240" s="169"/>
      <c r="H240" s="183">
        <f t="shared" si="67"/>
        <v>2590311.8100000005</v>
      </c>
      <c r="I240" s="174">
        <v>456839.41000000003</v>
      </c>
      <c r="J240" s="169"/>
      <c r="K240" s="180">
        <f t="shared" si="69"/>
        <v>456839.41000000003</v>
      </c>
      <c r="L240" s="169">
        <v>377715.93</v>
      </c>
      <c r="M240" s="169"/>
      <c r="N240" s="183">
        <f t="shared" si="70"/>
        <v>377715.93</v>
      </c>
      <c r="O240" s="174">
        <v>233298.48</v>
      </c>
      <c r="P240" s="169"/>
      <c r="Q240" s="180">
        <f t="shared" si="71"/>
        <v>233298.48</v>
      </c>
      <c r="R240" s="169">
        <v>116984711.19999866</v>
      </c>
      <c r="S240" s="20">
        <v>0</v>
      </c>
      <c r="T240" s="98">
        <f t="shared" si="85"/>
        <v>116984711.19999866</v>
      </c>
      <c r="U240" s="191">
        <f t="shared" si="84"/>
        <v>0</v>
      </c>
      <c r="W240" s="135" t="s">
        <v>47</v>
      </c>
      <c r="X240" s="115">
        <f t="shared" si="74"/>
        <v>0</v>
      </c>
      <c r="Y240" s="116">
        <f t="shared" si="75"/>
        <v>0</v>
      </c>
      <c r="Z240" s="116">
        <f t="shared" si="76"/>
        <v>0</v>
      </c>
      <c r="AA240" s="116">
        <f t="shared" si="77"/>
        <v>0</v>
      </c>
      <c r="AB240" s="116">
        <f t="shared" si="78"/>
        <v>0</v>
      </c>
      <c r="AC240" s="122">
        <f t="shared" si="79"/>
        <v>0</v>
      </c>
    </row>
    <row r="241" spans="1:29">
      <c r="A241" s="234"/>
      <c r="B241" s="135" t="s">
        <v>48</v>
      </c>
      <c r="C241" s="167">
        <v>62135396.079999447</v>
      </c>
      <c r="D241" s="168">
        <v>0</v>
      </c>
      <c r="E241" s="180">
        <f t="shared" si="83"/>
        <v>62135396.079999447</v>
      </c>
      <c r="F241" s="169">
        <v>1809977.3400000003</v>
      </c>
      <c r="G241" s="169"/>
      <c r="H241" s="183">
        <f t="shared" si="67"/>
        <v>1809977.3400000003</v>
      </c>
      <c r="I241" s="174">
        <v>62010.75</v>
      </c>
      <c r="J241" s="169"/>
      <c r="K241" s="180">
        <f t="shared" si="69"/>
        <v>62010.75</v>
      </c>
      <c r="L241" s="169">
        <v>59023.81</v>
      </c>
      <c r="M241" s="169"/>
      <c r="N241" s="183">
        <f t="shared" si="70"/>
        <v>59023.81</v>
      </c>
      <c r="O241" s="174">
        <v>227429.29</v>
      </c>
      <c r="P241" s="169"/>
      <c r="Q241" s="180">
        <f t="shared" si="71"/>
        <v>227429.29</v>
      </c>
      <c r="R241" s="169">
        <v>63669141.939999446</v>
      </c>
      <c r="S241" s="20">
        <v>0</v>
      </c>
      <c r="T241" s="98">
        <f t="shared" si="85"/>
        <v>63669141.939999446</v>
      </c>
      <c r="U241" s="191">
        <f t="shared" si="84"/>
        <v>0</v>
      </c>
      <c r="W241" s="135" t="s">
        <v>48</v>
      </c>
      <c r="X241" s="115">
        <f t="shared" si="74"/>
        <v>0</v>
      </c>
      <c r="Y241" s="116">
        <f t="shared" si="75"/>
        <v>0</v>
      </c>
      <c r="Z241" s="116">
        <f t="shared" si="76"/>
        <v>0</v>
      </c>
      <c r="AA241" s="116">
        <f t="shared" si="77"/>
        <v>0</v>
      </c>
      <c r="AB241" s="116">
        <f t="shared" si="78"/>
        <v>0</v>
      </c>
      <c r="AC241" s="122">
        <f t="shared" si="79"/>
        <v>0</v>
      </c>
    </row>
    <row r="242" spans="1:29">
      <c r="A242" s="235"/>
      <c r="B242" s="136" t="s">
        <v>49</v>
      </c>
      <c r="C242" s="170">
        <v>21247192.639999598</v>
      </c>
      <c r="D242" s="171"/>
      <c r="E242" s="181">
        <f t="shared" si="83"/>
        <v>21247192.639999598</v>
      </c>
      <c r="F242" s="172">
        <v>1170274.3699999999</v>
      </c>
      <c r="G242" s="172"/>
      <c r="H242" s="185">
        <f t="shared" si="67"/>
        <v>1170274.3699999999</v>
      </c>
      <c r="I242" s="175">
        <v>36950.6</v>
      </c>
      <c r="J242" s="172"/>
      <c r="K242" s="181">
        <f t="shared" si="69"/>
        <v>36950.6</v>
      </c>
      <c r="L242" s="172">
        <v>0</v>
      </c>
      <c r="M242" s="172"/>
      <c r="N242" s="185">
        <f t="shared" si="70"/>
        <v>0</v>
      </c>
      <c r="O242" s="175">
        <v>256202.45</v>
      </c>
      <c r="P242" s="172"/>
      <c r="Q242" s="181">
        <f t="shared" si="71"/>
        <v>256202.45</v>
      </c>
      <c r="R242" s="172">
        <v>19857666.419999599</v>
      </c>
      <c r="S242" s="100"/>
      <c r="T242" s="101">
        <f t="shared" si="85"/>
        <v>19857666.419999599</v>
      </c>
      <c r="U242" s="192">
        <f t="shared" si="84"/>
        <v>0</v>
      </c>
      <c r="W242" s="136" t="s">
        <v>49</v>
      </c>
      <c r="X242" s="119">
        <f t="shared" si="74"/>
        <v>0</v>
      </c>
      <c r="Y242" s="120">
        <f t="shared" si="75"/>
        <v>0</v>
      </c>
      <c r="Z242" s="120">
        <f t="shared" si="76"/>
        <v>0</v>
      </c>
      <c r="AA242" s="120">
        <f t="shared" si="77"/>
        <v>0</v>
      </c>
      <c r="AB242" s="120">
        <f t="shared" si="78"/>
        <v>0</v>
      </c>
      <c r="AC242" s="125">
        <f t="shared" si="79"/>
        <v>0</v>
      </c>
    </row>
    <row r="243" spans="1:29">
      <c r="C243" s="3"/>
      <c r="D243" s="3"/>
      <c r="E243" s="3"/>
    </row>
    <row r="244" spans="1:29">
      <c r="U244" s="194" t="s">
        <v>773</v>
      </c>
      <c r="X244" s="91" t="s">
        <v>13</v>
      </c>
      <c r="Y244" s="91" t="s">
        <v>14</v>
      </c>
      <c r="Z244" s="110" t="s">
        <v>15</v>
      </c>
      <c r="AA244" s="91" t="s">
        <v>16</v>
      </c>
      <c r="AB244" s="91" t="s">
        <v>17</v>
      </c>
      <c r="AC244" s="91" t="s">
        <v>18</v>
      </c>
    </row>
    <row r="245" spans="1:29">
      <c r="U245" s="190">
        <f>U9+U18+U27+U36+U45+U54+U63+U72+U81+U90+U99+U108+U117+U126+U135+U144+U153+U162+U171+U180+U189+U198+U207+U216+U225+U234</f>
        <v>20</v>
      </c>
      <c r="W245" s="134" t="s">
        <v>41</v>
      </c>
      <c r="X245" s="111">
        <f>X9+X18+X27+X36+X45+X54+X63+X72+X81+X90+X99+X108+X117+X126+X135+X144+X153+X162+X171+X180+X189+X198+X207+X216+X225+X234</f>
        <v>1</v>
      </c>
      <c r="Y245" s="112">
        <f t="shared" ref="Y245:AC245" si="86">Y9+Y18+Y27+Y36+Y45+Y54+Y63+Y72+Y81+Y90+Y99+Y108+Y117+Y126+Y135+Y144+Y153+Y162+Y171+Y180+Y189+Y198+Y207+Y216+Y225+Y234</f>
        <v>2</v>
      </c>
      <c r="Z245" s="112">
        <f t="shared" si="86"/>
        <v>0</v>
      </c>
      <c r="AA245" s="112">
        <f t="shared" si="86"/>
        <v>0</v>
      </c>
      <c r="AB245" s="112">
        <f t="shared" si="86"/>
        <v>0</v>
      </c>
      <c r="AC245" s="124">
        <f t="shared" si="86"/>
        <v>0</v>
      </c>
    </row>
    <row r="246" spans="1:29">
      <c r="U246" s="191">
        <f t="shared" ref="U246:U253" si="87">U10+U19+U28+U37+U46+U55+U64+U73+U82+U91+U100+U109+U118+U127+U136+U145+U154+U163+U172+U181+U190+U199+U208+U217+U226+U235</f>
        <v>18</v>
      </c>
      <c r="W246" s="135" t="s">
        <v>42</v>
      </c>
      <c r="X246" s="115">
        <f t="shared" ref="X246:AC246" si="88">X10+X19+X28+X37+X46+X55+X64+X73+X82+X91+X100+X109+X118+X127+X136+X145+X154+X163+X172+X181+X190+X199+X208+X217+X226+X235</f>
        <v>7</v>
      </c>
      <c r="Y246" s="116">
        <f t="shared" si="88"/>
        <v>0</v>
      </c>
      <c r="Z246" s="116">
        <f t="shared" si="88"/>
        <v>0</v>
      </c>
      <c r="AA246" s="116">
        <f t="shared" si="88"/>
        <v>0</v>
      </c>
      <c r="AB246" s="116">
        <f t="shared" si="88"/>
        <v>0</v>
      </c>
      <c r="AC246" s="122">
        <f t="shared" si="88"/>
        <v>0</v>
      </c>
    </row>
    <row r="247" spans="1:29">
      <c r="U247" s="191">
        <f t="shared" si="87"/>
        <v>10</v>
      </c>
      <c r="W247" s="105" t="s">
        <v>43</v>
      </c>
      <c r="X247" s="115">
        <f t="shared" ref="X247:AC247" si="89">X11+X20+X29+X38+X47+X56+X65+X74+X83+X92+X101+X110+X119+X128+X137+X146+X155+X164+X173+X182+X191+X200+X209+X218+X227+X236</f>
        <v>0</v>
      </c>
      <c r="Y247" s="116">
        <f t="shared" si="89"/>
        <v>1</v>
      </c>
      <c r="Z247" s="116">
        <f t="shared" si="89"/>
        <v>0</v>
      </c>
      <c r="AA247" s="116">
        <f t="shared" si="89"/>
        <v>0</v>
      </c>
      <c r="AB247" s="116">
        <f t="shared" si="89"/>
        <v>0</v>
      </c>
      <c r="AC247" s="122">
        <f t="shared" si="89"/>
        <v>0</v>
      </c>
    </row>
    <row r="248" spans="1:29">
      <c r="U248" s="191">
        <f t="shared" si="87"/>
        <v>13</v>
      </c>
      <c r="W248" s="135" t="s">
        <v>44</v>
      </c>
      <c r="X248" s="115">
        <f t="shared" ref="X248:AC248" si="90">X12+X21+X30+X39+X48+X57+X66+X75+X84+X93+X102+X111+X120+X129+X138+X147+X156+X165+X174+X183+X192+X201+X210+X219+X228+X237</f>
        <v>8</v>
      </c>
      <c r="Y248" s="116">
        <f t="shared" si="90"/>
        <v>1</v>
      </c>
      <c r="Z248" s="116">
        <f t="shared" si="90"/>
        <v>2</v>
      </c>
      <c r="AA248" s="116">
        <f t="shared" si="90"/>
        <v>0</v>
      </c>
      <c r="AB248" s="116">
        <f t="shared" si="90"/>
        <v>0</v>
      </c>
      <c r="AC248" s="122">
        <f t="shared" si="90"/>
        <v>2</v>
      </c>
    </row>
    <row r="249" spans="1:29">
      <c r="U249" s="191">
        <f t="shared" si="87"/>
        <v>21</v>
      </c>
      <c r="W249" s="135" t="s">
        <v>45</v>
      </c>
      <c r="X249" s="115">
        <f t="shared" ref="X249:AC249" si="91">X13+X22+X31+X40+X49+X58+X67+X76+X85+X94+X103+X112+X121+X130+X139+X148+X157+X166+X175+X184+X193+X202+X211+X220+X229+X238</f>
        <v>2</v>
      </c>
      <c r="Y249" s="116">
        <f t="shared" si="91"/>
        <v>4</v>
      </c>
      <c r="Z249" s="116">
        <f t="shared" si="91"/>
        <v>0</v>
      </c>
      <c r="AA249" s="116">
        <f t="shared" si="91"/>
        <v>0</v>
      </c>
      <c r="AB249" s="116">
        <f t="shared" si="91"/>
        <v>11</v>
      </c>
      <c r="AC249" s="122">
        <f t="shared" si="91"/>
        <v>3</v>
      </c>
    </row>
    <row r="250" spans="1:29">
      <c r="U250" s="191">
        <f t="shared" si="87"/>
        <v>19</v>
      </c>
      <c r="W250" s="135" t="s">
        <v>46</v>
      </c>
      <c r="X250" s="115">
        <f t="shared" ref="X250:AC250" si="92">X14+X23+X32+X41+X50+X59+X68+X77+X86+X95+X104+X113+X122+X131+X140+X149+X158+X167+X176+X185+X194+X203+X212+X221+X230+X239</f>
        <v>17</v>
      </c>
      <c r="Y250" s="116">
        <f t="shared" si="92"/>
        <v>0</v>
      </c>
      <c r="Z250" s="116">
        <f t="shared" si="92"/>
        <v>4</v>
      </c>
      <c r="AA250" s="116">
        <f t="shared" si="92"/>
        <v>3</v>
      </c>
      <c r="AB250" s="116">
        <f t="shared" si="92"/>
        <v>5</v>
      </c>
      <c r="AC250" s="122">
        <f t="shared" si="92"/>
        <v>18</v>
      </c>
    </row>
    <row r="251" spans="1:29">
      <c r="U251" s="191">
        <f t="shared" si="87"/>
        <v>1</v>
      </c>
      <c r="W251" s="135" t="s">
        <v>47</v>
      </c>
      <c r="X251" s="115">
        <f t="shared" ref="X251:AC251" si="93">X15+X24+X33+X42+X51+X60+X69+X78+X87+X96+X105+X114+X123+X132+X141+X150+X159+X168+X177+X186+X195+X204+X213+X222+X231+X240</f>
        <v>1</v>
      </c>
      <c r="Y251" s="116">
        <f t="shared" si="93"/>
        <v>0</v>
      </c>
      <c r="Z251" s="116">
        <f t="shared" si="93"/>
        <v>0</v>
      </c>
      <c r="AA251" s="116">
        <f t="shared" si="93"/>
        <v>0</v>
      </c>
      <c r="AB251" s="116">
        <f t="shared" si="93"/>
        <v>0</v>
      </c>
      <c r="AC251" s="122">
        <f t="shared" si="93"/>
        <v>0</v>
      </c>
    </row>
    <row r="252" spans="1:29">
      <c r="U252" s="191">
        <f t="shared" si="87"/>
        <v>0</v>
      </c>
      <c r="W252" s="135" t="s">
        <v>48</v>
      </c>
      <c r="X252" s="115">
        <f t="shared" ref="X252:AC252" si="94">X16+X25+X34+X43+X52+X61+X70+X79+X88+X97+X106+X115+X124+X133+X142+X151+X160+X169+X178+X187+X196+X205+X214+X223+X232+X241</f>
        <v>0</v>
      </c>
      <c r="Y252" s="116">
        <f t="shared" si="94"/>
        <v>0</v>
      </c>
      <c r="Z252" s="116">
        <f t="shared" si="94"/>
        <v>0</v>
      </c>
      <c r="AA252" s="116">
        <f t="shared" si="94"/>
        <v>0</v>
      </c>
      <c r="AB252" s="116">
        <f t="shared" si="94"/>
        <v>0</v>
      </c>
      <c r="AC252" s="122">
        <f t="shared" si="94"/>
        <v>0</v>
      </c>
    </row>
    <row r="253" spans="1:29">
      <c r="U253" s="192">
        <f t="shared" si="87"/>
        <v>16</v>
      </c>
      <c r="W253" s="136" t="s">
        <v>49</v>
      </c>
      <c r="X253" s="119">
        <f t="shared" ref="X253:AC253" si="95">X17+X26+X35+X44+X53+X62+X71+X80+X89+X98+X107+X116+X125+X134+X143+X152+X161+X170+X179+X188+X197+X206+X215+X224+X233+X242</f>
        <v>0</v>
      </c>
      <c r="Y253" s="120">
        <f t="shared" si="95"/>
        <v>2</v>
      </c>
      <c r="Z253" s="120">
        <f t="shared" si="95"/>
        <v>0</v>
      </c>
      <c r="AA253" s="120">
        <f t="shared" si="95"/>
        <v>0</v>
      </c>
      <c r="AB253" s="120">
        <f t="shared" si="95"/>
        <v>3</v>
      </c>
      <c r="AC253" s="125">
        <f t="shared" si="95"/>
        <v>0</v>
      </c>
    </row>
  </sheetData>
  <mergeCells count="34">
    <mergeCell ref="A162:A170"/>
    <mergeCell ref="A117:A125"/>
    <mergeCell ref="A126:A134"/>
    <mergeCell ref="A135:A143"/>
    <mergeCell ref="A144:A152"/>
    <mergeCell ref="A153:A161"/>
    <mergeCell ref="A72:A80"/>
    <mergeCell ref="A81:A89"/>
    <mergeCell ref="A90:A98"/>
    <mergeCell ref="A99:A107"/>
    <mergeCell ref="A108:A116"/>
    <mergeCell ref="A27:A35"/>
    <mergeCell ref="A36:A44"/>
    <mergeCell ref="A45:A53"/>
    <mergeCell ref="A54:A62"/>
    <mergeCell ref="A63:A71"/>
    <mergeCell ref="A9:A17"/>
    <mergeCell ref="A18:A26"/>
    <mergeCell ref="O7:Q7"/>
    <mergeCell ref="R7:T7"/>
    <mergeCell ref="U7:U8"/>
    <mergeCell ref="L7:N7"/>
    <mergeCell ref="B7:B8"/>
    <mergeCell ref="C7:E7"/>
    <mergeCell ref="F7:H7"/>
    <mergeCell ref="I7:K7"/>
    <mergeCell ref="A216:A224"/>
    <mergeCell ref="A225:A233"/>
    <mergeCell ref="A234:A242"/>
    <mergeCell ref="A171:A179"/>
    <mergeCell ref="A180:A188"/>
    <mergeCell ref="A189:A197"/>
    <mergeCell ref="A198:A206"/>
    <mergeCell ref="A207:A215"/>
  </mergeCells>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45"/>
  <sheetViews>
    <sheetView zoomScale="70" zoomScaleNormal="70" workbookViewId="0">
      <selection activeCell="S32" sqref="S32"/>
    </sheetView>
  </sheetViews>
  <sheetFormatPr baseColWidth="10" defaultRowHeight="15"/>
  <cols>
    <col min="1" max="1" width="10.140625" customWidth="1"/>
    <col min="2" max="2" width="19.140625" customWidth="1"/>
    <col min="3" max="3" width="12.42578125" bestFit="1" customWidth="1"/>
    <col min="4" max="4" width="17.85546875" bestFit="1" customWidth="1"/>
    <col min="5" max="5" width="13.42578125" bestFit="1" customWidth="1"/>
    <col min="6" max="6" width="11.7109375" bestFit="1" customWidth="1"/>
    <col min="7" max="7" width="12.85546875" bestFit="1" customWidth="1"/>
    <col min="8" max="8" width="13.42578125" customWidth="1"/>
    <col min="9" max="10" width="12" customWidth="1"/>
    <col min="11" max="11" width="12" style="138" customWidth="1"/>
    <col min="12" max="13" width="12" customWidth="1"/>
    <col min="14" max="14" width="12" style="138" customWidth="1"/>
    <col min="15" max="16" width="12" customWidth="1"/>
    <col min="17" max="17" width="13" customWidth="1"/>
    <col min="18" max="18" width="12" customWidth="1"/>
    <col min="19" max="20" width="13.42578125" customWidth="1"/>
    <col min="21" max="21" width="10.85546875" customWidth="1"/>
    <col min="22" max="22" width="5" customWidth="1"/>
    <col min="23" max="23" width="15.28515625" customWidth="1"/>
    <col min="24" max="29" width="8.85546875" style="88" customWidth="1"/>
  </cols>
  <sheetData>
    <row r="1" spans="1:29" ht="18.75">
      <c r="B1" s="107" t="s">
        <v>0</v>
      </c>
      <c r="C1" s="107"/>
      <c r="D1" s="107"/>
      <c r="E1" s="45"/>
      <c r="F1" s="45"/>
      <c r="G1" s="45"/>
      <c r="H1" s="45"/>
    </row>
    <row r="2" spans="1:29" ht="18.75">
      <c r="B2" s="107" t="s">
        <v>1</v>
      </c>
      <c r="C2" s="107"/>
      <c r="D2" s="107"/>
      <c r="E2" s="45"/>
      <c r="F2" s="45"/>
      <c r="G2" s="45"/>
      <c r="H2" s="45"/>
    </row>
    <row r="4" spans="1:29" ht="21">
      <c r="B4" s="1" t="s">
        <v>2</v>
      </c>
      <c r="C4" s="108"/>
      <c r="D4" s="108"/>
      <c r="E4" s="108"/>
      <c r="F4" s="108"/>
      <c r="G4" s="108"/>
      <c r="H4" s="108"/>
      <c r="I4" s="108"/>
      <c r="J4" s="108"/>
      <c r="K4" s="139"/>
    </row>
    <row r="5" spans="1:29" ht="21">
      <c r="B5" s="1" t="s">
        <v>50</v>
      </c>
      <c r="C5" s="108"/>
      <c r="D5" s="108"/>
      <c r="E5" s="109"/>
      <c r="F5" s="108"/>
      <c r="G5" s="108"/>
      <c r="H5" s="108"/>
      <c r="I5" s="108"/>
      <c r="J5" s="108"/>
      <c r="K5" s="139"/>
    </row>
    <row r="7" spans="1:29" ht="22.5" customHeight="1" thickBot="1">
      <c r="B7" s="245" t="s">
        <v>3</v>
      </c>
      <c r="C7" s="247" t="s">
        <v>4</v>
      </c>
      <c r="D7" s="243"/>
      <c r="E7" s="248"/>
      <c r="F7" s="242" t="s">
        <v>5</v>
      </c>
      <c r="G7" s="243"/>
      <c r="H7" s="244"/>
      <c r="I7" s="247" t="s">
        <v>6</v>
      </c>
      <c r="J7" s="243"/>
      <c r="K7" s="244"/>
      <c r="L7" s="242" t="s">
        <v>7</v>
      </c>
      <c r="M7" s="243"/>
      <c r="N7" s="244"/>
      <c r="O7" s="236" t="s">
        <v>11</v>
      </c>
      <c r="P7" s="237"/>
      <c r="Q7" s="238"/>
      <c r="R7" s="236" t="s">
        <v>12</v>
      </c>
      <c r="S7" s="237"/>
      <c r="T7" s="239"/>
      <c r="U7" s="240" t="s">
        <v>1331</v>
      </c>
      <c r="V7" s="89"/>
    </row>
    <row r="8" spans="1:29" s="2" customFormat="1" ht="12.75" customHeight="1">
      <c r="B8" s="246"/>
      <c r="C8" s="127" t="s">
        <v>8</v>
      </c>
      <c r="D8" s="128" t="s">
        <v>9</v>
      </c>
      <c r="E8" s="129" t="s">
        <v>10</v>
      </c>
      <c r="F8" s="130" t="s">
        <v>8</v>
      </c>
      <c r="G8" s="131" t="s">
        <v>9</v>
      </c>
      <c r="H8" s="129" t="s">
        <v>10</v>
      </c>
      <c r="I8" s="130" t="s">
        <v>8</v>
      </c>
      <c r="J8" s="131" t="s">
        <v>9</v>
      </c>
      <c r="K8" s="140" t="s">
        <v>10</v>
      </c>
      <c r="L8" s="130" t="s">
        <v>8</v>
      </c>
      <c r="M8" s="131" t="s">
        <v>9</v>
      </c>
      <c r="N8" s="140" t="s">
        <v>10</v>
      </c>
      <c r="O8" s="130" t="s">
        <v>8</v>
      </c>
      <c r="P8" s="128" t="s">
        <v>9</v>
      </c>
      <c r="Q8" s="129" t="s">
        <v>10</v>
      </c>
      <c r="R8" s="130" t="s">
        <v>8</v>
      </c>
      <c r="S8" s="131" t="s">
        <v>9</v>
      </c>
      <c r="T8" s="132" t="s">
        <v>10</v>
      </c>
      <c r="U8" s="254"/>
      <c r="V8" s="89"/>
      <c r="W8"/>
      <c r="X8" s="91" t="s">
        <v>13</v>
      </c>
      <c r="Y8" s="91" t="s">
        <v>14</v>
      </c>
      <c r="Z8" s="110" t="s">
        <v>15</v>
      </c>
      <c r="AA8" s="91" t="s">
        <v>16</v>
      </c>
      <c r="AB8" s="91" t="s">
        <v>17</v>
      </c>
      <c r="AC8" s="91" t="s">
        <v>18</v>
      </c>
    </row>
    <row r="9" spans="1:29" s="2" customFormat="1" ht="12.75" customHeight="1">
      <c r="A9" s="249">
        <v>42644</v>
      </c>
      <c r="B9" s="134" t="s">
        <v>41</v>
      </c>
      <c r="C9" s="217">
        <v>78991899.299999073</v>
      </c>
      <c r="D9" s="95"/>
      <c r="E9" s="96">
        <f t="shared" ref="E9:E72" si="0">C9-D9</f>
        <v>78991899.299999073</v>
      </c>
      <c r="F9" s="217">
        <v>0</v>
      </c>
      <c r="G9" s="95"/>
      <c r="H9" s="96">
        <f t="shared" ref="H9:H72" si="1">F9-G9</f>
        <v>0</v>
      </c>
      <c r="I9" s="217">
        <v>0</v>
      </c>
      <c r="J9" s="95"/>
      <c r="K9" s="96">
        <f t="shared" ref="K9:K72" si="2">I9-J9</f>
        <v>0</v>
      </c>
      <c r="L9" s="217">
        <v>38376.619999999995</v>
      </c>
      <c r="M9" s="95"/>
      <c r="N9" s="96">
        <f t="shared" ref="N9:N72" si="3">L9-M9</f>
        <v>38376.619999999995</v>
      </c>
      <c r="O9" s="217">
        <v>10289.56</v>
      </c>
      <c r="P9" s="95"/>
      <c r="Q9" s="96">
        <f t="shared" ref="Q9:Q72" si="4">O9-P9</f>
        <v>10289.56</v>
      </c>
      <c r="R9" s="217">
        <v>77944276.59999907</v>
      </c>
      <c r="S9" s="95"/>
      <c r="T9" s="96">
        <f t="shared" ref="T9:T72" si="5">R9-S9</f>
        <v>77944276.59999907</v>
      </c>
      <c r="U9" s="218">
        <f>IF(D9=0,0,1)</f>
        <v>0</v>
      </c>
      <c r="V9" s="89"/>
      <c r="W9" s="134" t="s">
        <v>41</v>
      </c>
      <c r="X9" s="111">
        <f>+IF(AND(C9&lt;&gt;0,D9&lt;&gt;0,OR(E9&gt;100,E9&lt;-100)),1,0)</f>
        <v>0</v>
      </c>
      <c r="Y9" s="112">
        <f>+IF(AND(F9&lt;&gt;0,G9&lt;&gt;0,OR(H9&gt;100,H9&lt;-100)),1,0)</f>
        <v>0</v>
      </c>
      <c r="Z9" s="112">
        <f>+IF(AND(I9&lt;&gt;0,J9&lt;&gt;0,OR(K9&gt;100,K9&lt;-100)),1,0)</f>
        <v>0</v>
      </c>
      <c r="AA9" s="113">
        <f>+IF(AND(L9&lt;&gt;0,M9&lt;&gt;0,OR(N9&gt;100,N9&lt;-100)),1,0)</f>
        <v>0</v>
      </c>
      <c r="AB9" s="113">
        <f>+IF(AND(O9&lt;&gt;0,P9&lt;&gt;0,OR(Q9&gt;100,Q9&lt;-100)),1,0)</f>
        <v>0</v>
      </c>
      <c r="AC9" s="114">
        <f>+IF(AND(R9&lt;&gt;0,S9&lt;&gt;0,OR(T9&gt;100,T9&lt;-100)),1,0)</f>
        <v>0</v>
      </c>
    </row>
    <row r="10" spans="1:29" s="2" customFormat="1" ht="12.75" customHeight="1">
      <c r="A10" s="250"/>
      <c r="B10" s="135" t="s">
        <v>42</v>
      </c>
      <c r="C10" s="97">
        <v>25096490.569998976</v>
      </c>
      <c r="D10" s="20"/>
      <c r="E10" s="98">
        <f t="shared" si="0"/>
        <v>25096490.569998976</v>
      </c>
      <c r="F10" s="97">
        <v>0</v>
      </c>
      <c r="G10" s="20"/>
      <c r="H10" s="98">
        <f t="shared" si="1"/>
        <v>0</v>
      </c>
      <c r="I10" s="97">
        <v>0</v>
      </c>
      <c r="J10" s="20"/>
      <c r="K10" s="98">
        <f t="shared" si="2"/>
        <v>0</v>
      </c>
      <c r="L10" s="97">
        <v>0</v>
      </c>
      <c r="M10" s="20"/>
      <c r="N10" s="98">
        <f t="shared" si="3"/>
        <v>0</v>
      </c>
      <c r="O10" s="97">
        <v>0</v>
      </c>
      <c r="P10" s="20"/>
      <c r="Q10" s="98">
        <f t="shared" si="4"/>
        <v>0</v>
      </c>
      <c r="R10" s="97">
        <v>24522595.419998974</v>
      </c>
      <c r="S10" s="20"/>
      <c r="T10" s="98">
        <f t="shared" si="5"/>
        <v>24522595.419998974</v>
      </c>
      <c r="U10" s="219">
        <f t="shared" ref="U10:U73" si="6">IF(D10=0,0,1)</f>
        <v>0</v>
      </c>
      <c r="V10" s="89"/>
      <c r="W10" s="135" t="s">
        <v>42</v>
      </c>
      <c r="X10" s="115">
        <f t="shared" ref="X10:X73" si="7">+IF(AND(C10&lt;&gt;0,D10&lt;&gt;0,OR(E10&gt;100,E10&lt;-100)),1,0)</f>
        <v>0</v>
      </c>
      <c r="Y10" s="116">
        <f t="shared" ref="Y10:Y73" si="8">+IF(AND(F10&lt;&gt;0,G10&lt;&gt;0,OR(H10&gt;100,H10&lt;-100)),1,0)</f>
        <v>0</v>
      </c>
      <c r="Z10" s="116">
        <f t="shared" ref="Z10:Z73" si="9">+IF(AND(I10&lt;&gt;0,J10&lt;&gt;0,OR(K10&gt;100,K10&lt;-100)),1,0)</f>
        <v>0</v>
      </c>
      <c r="AA10" s="117">
        <f t="shared" ref="AA10:AA73" si="10">+IF(AND(L10&lt;&gt;0,M10&lt;&gt;0,OR(N10&gt;100,N10&lt;-100)),1,0)</f>
        <v>0</v>
      </c>
      <c r="AB10" s="117">
        <f t="shared" ref="AB10:AB73" si="11">+IF(AND(O10&lt;&gt;0,P10&lt;&gt;0,OR(Q10&gt;100,Q10&lt;-100)),1,0)</f>
        <v>0</v>
      </c>
      <c r="AC10" s="118">
        <f t="shared" ref="AC10:AC73" si="12">+IF(AND(R10&lt;&gt;0,S10&lt;&gt;0,OR(T10&gt;100,T10&lt;-100)),1,0)</f>
        <v>0</v>
      </c>
    </row>
    <row r="11" spans="1:29" s="2" customFormat="1" ht="12.75" customHeight="1">
      <c r="A11" s="250"/>
      <c r="B11" s="105" t="s">
        <v>43</v>
      </c>
      <c r="C11" s="97">
        <v>69325700.099999636</v>
      </c>
      <c r="D11" s="20"/>
      <c r="E11" s="98">
        <f t="shared" si="0"/>
        <v>69325700.099999636</v>
      </c>
      <c r="F11" s="97">
        <v>0</v>
      </c>
      <c r="G11" s="20"/>
      <c r="H11" s="98">
        <f t="shared" si="1"/>
        <v>0</v>
      </c>
      <c r="I11" s="97">
        <v>0</v>
      </c>
      <c r="J11" s="20"/>
      <c r="K11" s="98">
        <f t="shared" si="2"/>
        <v>0</v>
      </c>
      <c r="L11" s="97">
        <v>144520.84</v>
      </c>
      <c r="M11" s="20"/>
      <c r="N11" s="98">
        <f t="shared" si="3"/>
        <v>144520.84</v>
      </c>
      <c r="O11" s="97">
        <v>1073.0999999999999</v>
      </c>
      <c r="P11" s="20"/>
      <c r="Q11" s="98">
        <f t="shared" si="4"/>
        <v>1073.0999999999999</v>
      </c>
      <c r="R11" s="97">
        <v>68746718.939999625</v>
      </c>
      <c r="S11" s="20"/>
      <c r="T11" s="98">
        <f t="shared" si="5"/>
        <v>68746718.939999625</v>
      </c>
      <c r="U11" s="219">
        <f t="shared" si="6"/>
        <v>0</v>
      </c>
      <c r="V11" s="89"/>
      <c r="W11" s="105" t="s">
        <v>43</v>
      </c>
      <c r="X11" s="115">
        <f t="shared" si="7"/>
        <v>0</v>
      </c>
      <c r="Y11" s="116">
        <f t="shared" si="8"/>
        <v>0</v>
      </c>
      <c r="Z11" s="116">
        <f t="shared" si="9"/>
        <v>0</v>
      </c>
      <c r="AA11" s="117">
        <f t="shared" si="10"/>
        <v>0</v>
      </c>
      <c r="AB11" s="117">
        <f t="shared" si="11"/>
        <v>0</v>
      </c>
      <c r="AC11" s="118">
        <f t="shared" si="12"/>
        <v>0</v>
      </c>
    </row>
    <row r="12" spans="1:29" s="2" customFormat="1" ht="12.75" customHeight="1">
      <c r="A12" s="250"/>
      <c r="B12" s="135" t="s">
        <v>44</v>
      </c>
      <c r="C12" s="97">
        <v>49933864.139999554</v>
      </c>
      <c r="D12" s="20"/>
      <c r="E12" s="98">
        <f t="shared" si="0"/>
        <v>49933864.139999554</v>
      </c>
      <c r="F12" s="97">
        <v>0</v>
      </c>
      <c r="G12" s="20"/>
      <c r="H12" s="98">
        <f t="shared" si="1"/>
        <v>0</v>
      </c>
      <c r="I12" s="97">
        <v>0</v>
      </c>
      <c r="J12" s="20"/>
      <c r="K12" s="98">
        <f t="shared" si="2"/>
        <v>0</v>
      </c>
      <c r="L12" s="97">
        <v>0</v>
      </c>
      <c r="M12" s="20"/>
      <c r="N12" s="98">
        <f t="shared" si="3"/>
        <v>0</v>
      </c>
      <c r="O12" s="97">
        <v>0</v>
      </c>
      <c r="P12" s="20"/>
      <c r="Q12" s="98">
        <f t="shared" si="4"/>
        <v>0</v>
      </c>
      <c r="R12" s="97">
        <v>49166304.54999955</v>
      </c>
      <c r="S12" s="20"/>
      <c r="T12" s="98">
        <f t="shared" si="5"/>
        <v>49166304.54999955</v>
      </c>
      <c r="U12" s="219">
        <f t="shared" si="6"/>
        <v>0</v>
      </c>
      <c r="V12" s="89"/>
      <c r="W12" s="135" t="s">
        <v>44</v>
      </c>
      <c r="X12" s="115">
        <f t="shared" si="7"/>
        <v>0</v>
      </c>
      <c r="Y12" s="116">
        <f t="shared" si="8"/>
        <v>0</v>
      </c>
      <c r="Z12" s="116">
        <f t="shared" si="9"/>
        <v>0</v>
      </c>
      <c r="AA12" s="117">
        <f t="shared" si="10"/>
        <v>0</v>
      </c>
      <c r="AB12" s="117">
        <f t="shared" si="11"/>
        <v>0</v>
      </c>
      <c r="AC12" s="118">
        <f t="shared" si="12"/>
        <v>0</v>
      </c>
    </row>
    <row r="13" spans="1:29" s="2" customFormat="1" ht="12.75" customHeight="1">
      <c r="A13" s="250"/>
      <c r="B13" s="135" t="s">
        <v>45</v>
      </c>
      <c r="C13" s="97">
        <v>67396223.519996032</v>
      </c>
      <c r="D13" s="20"/>
      <c r="E13" s="98">
        <f t="shared" si="0"/>
        <v>67396223.519996032</v>
      </c>
      <c r="F13" s="97">
        <v>0</v>
      </c>
      <c r="G13" s="20"/>
      <c r="H13" s="98">
        <f t="shared" si="1"/>
        <v>0</v>
      </c>
      <c r="I13" s="97">
        <v>0</v>
      </c>
      <c r="J13" s="20"/>
      <c r="K13" s="98">
        <f t="shared" si="2"/>
        <v>0</v>
      </c>
      <c r="L13" s="97">
        <v>0</v>
      </c>
      <c r="M13" s="20"/>
      <c r="N13" s="98">
        <f t="shared" si="3"/>
        <v>0</v>
      </c>
      <c r="O13" s="97">
        <v>0</v>
      </c>
      <c r="P13" s="20"/>
      <c r="Q13" s="98">
        <f t="shared" si="4"/>
        <v>0</v>
      </c>
      <c r="R13" s="97">
        <v>66304028.369996056</v>
      </c>
      <c r="S13" s="20"/>
      <c r="T13" s="98">
        <f t="shared" si="5"/>
        <v>66304028.369996056</v>
      </c>
      <c r="U13" s="219">
        <f t="shared" si="6"/>
        <v>0</v>
      </c>
      <c r="V13" s="89"/>
      <c r="W13" s="135" t="s">
        <v>45</v>
      </c>
      <c r="X13" s="115">
        <f t="shared" si="7"/>
        <v>0</v>
      </c>
      <c r="Y13" s="116">
        <f t="shared" si="8"/>
        <v>0</v>
      </c>
      <c r="Z13" s="116">
        <f t="shared" si="9"/>
        <v>0</v>
      </c>
      <c r="AA13" s="117">
        <f t="shared" si="10"/>
        <v>0</v>
      </c>
      <c r="AB13" s="117">
        <f t="shared" si="11"/>
        <v>0</v>
      </c>
      <c r="AC13" s="118">
        <f t="shared" si="12"/>
        <v>0</v>
      </c>
    </row>
    <row r="14" spans="1:29" s="2" customFormat="1" ht="12.75" customHeight="1">
      <c r="A14" s="250"/>
      <c r="B14" s="135" t="s">
        <v>46</v>
      </c>
      <c r="C14" s="97">
        <v>42872153.579999603</v>
      </c>
      <c r="D14" s="20"/>
      <c r="E14" s="98">
        <f t="shared" si="0"/>
        <v>42872153.579999603</v>
      </c>
      <c r="F14" s="97">
        <v>0</v>
      </c>
      <c r="G14" s="20"/>
      <c r="H14" s="98">
        <f t="shared" si="1"/>
        <v>0</v>
      </c>
      <c r="I14" s="97">
        <v>0</v>
      </c>
      <c r="J14" s="20"/>
      <c r="K14" s="98">
        <f t="shared" si="2"/>
        <v>0</v>
      </c>
      <c r="L14" s="97">
        <v>0</v>
      </c>
      <c r="M14" s="20"/>
      <c r="N14" s="98">
        <f t="shared" si="3"/>
        <v>0</v>
      </c>
      <c r="O14" s="97">
        <v>0</v>
      </c>
      <c r="P14" s="20"/>
      <c r="Q14" s="98">
        <f t="shared" si="4"/>
        <v>0</v>
      </c>
      <c r="R14" s="97">
        <v>41654795.069999605</v>
      </c>
      <c r="S14" s="20"/>
      <c r="T14" s="98">
        <f t="shared" si="5"/>
        <v>41654795.069999605</v>
      </c>
      <c r="U14" s="219">
        <f t="shared" si="6"/>
        <v>0</v>
      </c>
      <c r="V14" s="89"/>
      <c r="W14" s="135" t="s">
        <v>46</v>
      </c>
      <c r="X14" s="115">
        <f t="shared" si="7"/>
        <v>0</v>
      </c>
      <c r="Y14" s="116">
        <f t="shared" si="8"/>
        <v>0</v>
      </c>
      <c r="Z14" s="116">
        <f t="shared" si="9"/>
        <v>0</v>
      </c>
      <c r="AA14" s="117">
        <f t="shared" si="10"/>
        <v>0</v>
      </c>
      <c r="AB14" s="117">
        <f t="shared" si="11"/>
        <v>0</v>
      </c>
      <c r="AC14" s="118">
        <f t="shared" si="12"/>
        <v>0</v>
      </c>
    </row>
    <row r="15" spans="1:29" s="2" customFormat="1" ht="12.75" customHeight="1">
      <c r="A15" s="250"/>
      <c r="B15" s="135" t="s">
        <v>47</v>
      </c>
      <c r="C15" s="97">
        <v>151396417.36000016</v>
      </c>
      <c r="D15" s="20"/>
      <c r="E15" s="98">
        <f t="shared" si="0"/>
        <v>151396417.36000016</v>
      </c>
      <c r="F15" s="97">
        <v>0</v>
      </c>
      <c r="G15" s="20"/>
      <c r="H15" s="98">
        <f t="shared" si="1"/>
        <v>0</v>
      </c>
      <c r="I15" s="97">
        <v>0</v>
      </c>
      <c r="J15" s="20"/>
      <c r="K15" s="98">
        <f t="shared" si="2"/>
        <v>0</v>
      </c>
      <c r="L15" s="97">
        <v>0</v>
      </c>
      <c r="M15" s="20"/>
      <c r="N15" s="98">
        <f t="shared" si="3"/>
        <v>0</v>
      </c>
      <c r="O15" s="97">
        <v>0</v>
      </c>
      <c r="P15" s="20"/>
      <c r="Q15" s="98">
        <f t="shared" si="4"/>
        <v>0</v>
      </c>
      <c r="R15" s="97">
        <v>149662369.01000017</v>
      </c>
      <c r="S15" s="20"/>
      <c r="T15" s="98">
        <f t="shared" si="5"/>
        <v>149662369.01000017</v>
      </c>
      <c r="U15" s="219">
        <f t="shared" si="6"/>
        <v>0</v>
      </c>
      <c r="V15" s="89"/>
      <c r="W15" s="135" t="s">
        <v>47</v>
      </c>
      <c r="X15" s="115">
        <f t="shared" si="7"/>
        <v>0</v>
      </c>
      <c r="Y15" s="116">
        <f t="shared" si="8"/>
        <v>0</v>
      </c>
      <c r="Z15" s="116">
        <f t="shared" si="9"/>
        <v>0</v>
      </c>
      <c r="AA15" s="117">
        <f t="shared" si="10"/>
        <v>0</v>
      </c>
      <c r="AB15" s="117">
        <f t="shared" si="11"/>
        <v>0</v>
      </c>
      <c r="AC15" s="118">
        <f t="shared" si="12"/>
        <v>0</v>
      </c>
    </row>
    <row r="16" spans="1:29" s="2" customFormat="1" ht="12.75" customHeight="1">
      <c r="A16" s="250"/>
      <c r="B16" s="135" t="s">
        <v>48</v>
      </c>
      <c r="C16" s="97">
        <v>60072094.530000031</v>
      </c>
      <c r="D16" s="20"/>
      <c r="E16" s="98">
        <f t="shared" si="0"/>
        <v>60072094.530000031</v>
      </c>
      <c r="F16" s="97">
        <v>0</v>
      </c>
      <c r="G16" s="20"/>
      <c r="H16" s="98">
        <f t="shared" si="1"/>
        <v>0</v>
      </c>
      <c r="I16" s="97">
        <v>0</v>
      </c>
      <c r="J16" s="20"/>
      <c r="K16" s="98">
        <f t="shared" si="2"/>
        <v>0</v>
      </c>
      <c r="L16" s="97">
        <v>0</v>
      </c>
      <c r="M16" s="20"/>
      <c r="N16" s="98">
        <f t="shared" si="3"/>
        <v>0</v>
      </c>
      <c r="O16" s="97">
        <v>0</v>
      </c>
      <c r="P16" s="20"/>
      <c r="Q16" s="98">
        <f t="shared" si="4"/>
        <v>0</v>
      </c>
      <c r="R16" s="97">
        <v>59582866.630000032</v>
      </c>
      <c r="S16" s="20"/>
      <c r="T16" s="98">
        <f t="shared" si="5"/>
        <v>59582866.630000032</v>
      </c>
      <c r="U16" s="219">
        <f t="shared" si="6"/>
        <v>0</v>
      </c>
      <c r="V16" s="89"/>
      <c r="W16" s="135" t="s">
        <v>48</v>
      </c>
      <c r="X16" s="115">
        <f t="shared" si="7"/>
        <v>0</v>
      </c>
      <c r="Y16" s="116">
        <f t="shared" si="8"/>
        <v>0</v>
      </c>
      <c r="Z16" s="116">
        <f t="shared" si="9"/>
        <v>0</v>
      </c>
      <c r="AA16" s="117">
        <f t="shared" si="10"/>
        <v>0</v>
      </c>
      <c r="AB16" s="117">
        <f t="shared" si="11"/>
        <v>0</v>
      </c>
      <c r="AC16" s="118">
        <f t="shared" si="12"/>
        <v>0</v>
      </c>
    </row>
    <row r="17" spans="1:29" s="2" customFormat="1" ht="12.75" customHeight="1">
      <c r="A17" s="251"/>
      <c r="B17" s="136" t="s">
        <v>49</v>
      </c>
      <c r="C17" s="99"/>
      <c r="D17" s="100"/>
      <c r="E17" s="101">
        <f t="shared" ref="E17" si="13">C17-D17</f>
        <v>0</v>
      </c>
      <c r="F17" s="99"/>
      <c r="G17" s="100"/>
      <c r="H17" s="101">
        <f t="shared" ref="H17" si="14">F17-G17</f>
        <v>0</v>
      </c>
      <c r="I17" s="99"/>
      <c r="J17" s="100"/>
      <c r="K17" s="101">
        <f t="shared" ref="K17" si="15">I17-J17</f>
        <v>0</v>
      </c>
      <c r="L17" s="99"/>
      <c r="M17" s="100"/>
      <c r="N17" s="101">
        <f t="shared" ref="N17" si="16">L17-M17</f>
        <v>0</v>
      </c>
      <c r="O17" s="99"/>
      <c r="P17" s="100"/>
      <c r="Q17" s="101">
        <f t="shared" ref="Q17" si="17">O17-P17</f>
        <v>0</v>
      </c>
      <c r="R17" s="99"/>
      <c r="S17" s="100"/>
      <c r="T17" s="101">
        <f t="shared" si="5"/>
        <v>0</v>
      </c>
      <c r="U17" s="220">
        <f t="shared" si="6"/>
        <v>0</v>
      </c>
      <c r="V17" s="89"/>
      <c r="W17" s="136" t="s">
        <v>49</v>
      </c>
      <c r="X17" s="119">
        <f t="shared" si="7"/>
        <v>0</v>
      </c>
      <c r="Y17" s="120">
        <f t="shared" si="8"/>
        <v>0</v>
      </c>
      <c r="Z17" s="120">
        <f t="shared" si="9"/>
        <v>0</v>
      </c>
      <c r="AA17" s="121">
        <f t="shared" si="10"/>
        <v>0</v>
      </c>
      <c r="AB17" s="121">
        <f t="shared" si="11"/>
        <v>0</v>
      </c>
      <c r="AC17" s="221">
        <f t="shared" si="12"/>
        <v>0</v>
      </c>
    </row>
    <row r="18" spans="1:29" ht="15.75" customHeight="1">
      <c r="A18" s="249">
        <v>42645</v>
      </c>
      <c r="B18" s="134" t="s">
        <v>41</v>
      </c>
      <c r="C18" s="217">
        <v>77944276.59999907</v>
      </c>
      <c r="D18" s="95"/>
      <c r="E18" s="96">
        <f t="shared" si="0"/>
        <v>77944276.59999907</v>
      </c>
      <c r="F18" s="217">
        <v>432667.64000000013</v>
      </c>
      <c r="G18" s="95"/>
      <c r="H18" s="96">
        <f t="shared" si="1"/>
        <v>432667.64000000013</v>
      </c>
      <c r="I18" s="217">
        <v>0</v>
      </c>
      <c r="J18" s="95"/>
      <c r="K18" s="96">
        <f t="shared" si="2"/>
        <v>0</v>
      </c>
      <c r="L18" s="217">
        <v>77557.009999999995</v>
      </c>
      <c r="M18" s="95"/>
      <c r="N18" s="96">
        <f t="shared" si="3"/>
        <v>77557.009999999995</v>
      </c>
      <c r="O18" s="217">
        <v>0</v>
      </c>
      <c r="P18" s="95"/>
      <c r="Q18" s="96">
        <f t="shared" si="4"/>
        <v>0</v>
      </c>
      <c r="R18" s="217">
        <v>74561153.779999092</v>
      </c>
      <c r="S18" s="95"/>
      <c r="T18" s="96">
        <f t="shared" si="5"/>
        <v>74561153.779999092</v>
      </c>
      <c r="U18" s="218">
        <f t="shared" si="6"/>
        <v>0</v>
      </c>
      <c r="W18" s="134" t="s">
        <v>41</v>
      </c>
      <c r="X18" s="111">
        <f t="shared" si="7"/>
        <v>0</v>
      </c>
      <c r="Y18" s="112">
        <f t="shared" si="8"/>
        <v>0</v>
      </c>
      <c r="Z18" s="112">
        <f t="shared" si="9"/>
        <v>0</v>
      </c>
      <c r="AA18" s="113">
        <f t="shared" si="10"/>
        <v>0</v>
      </c>
      <c r="AB18" s="113">
        <f t="shared" si="11"/>
        <v>0</v>
      </c>
      <c r="AC18" s="114">
        <f t="shared" si="12"/>
        <v>0</v>
      </c>
    </row>
    <row r="19" spans="1:29" ht="15.75">
      <c r="A19" s="250"/>
      <c r="B19" s="135" t="s">
        <v>42</v>
      </c>
      <c r="C19" s="97">
        <v>24522595.419998974</v>
      </c>
      <c r="D19" s="20"/>
      <c r="E19" s="98">
        <f t="shared" si="0"/>
        <v>24522595.419998974</v>
      </c>
      <c r="F19" s="97">
        <v>21980.43</v>
      </c>
      <c r="G19" s="20"/>
      <c r="H19" s="98">
        <f t="shared" si="1"/>
        <v>21980.43</v>
      </c>
      <c r="I19" s="97">
        <v>0</v>
      </c>
      <c r="J19" s="20"/>
      <c r="K19" s="98">
        <f t="shared" si="2"/>
        <v>0</v>
      </c>
      <c r="L19" s="97">
        <v>15104.2</v>
      </c>
      <c r="M19" s="20"/>
      <c r="N19" s="98">
        <f t="shared" si="3"/>
        <v>15104.2</v>
      </c>
      <c r="O19" s="97">
        <v>16097.960000000001</v>
      </c>
      <c r="P19" s="20"/>
      <c r="Q19" s="98">
        <f t="shared" si="4"/>
        <v>16097.960000000001</v>
      </c>
      <c r="R19" s="97">
        <v>22936265.479998972</v>
      </c>
      <c r="S19" s="20"/>
      <c r="T19" s="98">
        <f t="shared" si="5"/>
        <v>22936265.479998972</v>
      </c>
      <c r="U19" s="219">
        <f t="shared" si="6"/>
        <v>0</v>
      </c>
      <c r="W19" s="135" t="s">
        <v>42</v>
      </c>
      <c r="X19" s="115">
        <f t="shared" si="7"/>
        <v>0</v>
      </c>
      <c r="Y19" s="116">
        <f t="shared" si="8"/>
        <v>0</v>
      </c>
      <c r="Z19" s="116">
        <f t="shared" si="9"/>
        <v>0</v>
      </c>
      <c r="AA19" s="117">
        <f t="shared" si="10"/>
        <v>0</v>
      </c>
      <c r="AB19" s="117">
        <f t="shared" si="11"/>
        <v>0</v>
      </c>
      <c r="AC19" s="118">
        <f t="shared" si="12"/>
        <v>0</v>
      </c>
    </row>
    <row r="20" spans="1:29" ht="15.75">
      <c r="A20" s="250"/>
      <c r="B20" s="105" t="s">
        <v>43</v>
      </c>
      <c r="C20" s="97">
        <v>68746718.939999625</v>
      </c>
      <c r="D20" s="20"/>
      <c r="E20" s="98">
        <f t="shared" si="0"/>
        <v>68746718.939999625</v>
      </c>
      <c r="F20" s="97">
        <v>1146760.27</v>
      </c>
      <c r="G20" s="20"/>
      <c r="H20" s="98">
        <f t="shared" si="1"/>
        <v>1146760.27</v>
      </c>
      <c r="I20" s="97">
        <v>0</v>
      </c>
      <c r="J20" s="20"/>
      <c r="K20" s="98">
        <f t="shared" si="2"/>
        <v>0</v>
      </c>
      <c r="L20" s="97">
        <v>198651.7</v>
      </c>
      <c r="M20" s="20"/>
      <c r="N20" s="98">
        <f t="shared" si="3"/>
        <v>198651.7</v>
      </c>
      <c r="O20" s="97">
        <v>175359.93</v>
      </c>
      <c r="P20" s="20"/>
      <c r="Q20" s="98">
        <f t="shared" si="4"/>
        <v>175359.93</v>
      </c>
      <c r="R20" s="97">
        <v>65595922.799999632</v>
      </c>
      <c r="S20" s="20"/>
      <c r="T20" s="98">
        <f t="shared" si="5"/>
        <v>65595922.799999632</v>
      </c>
      <c r="U20" s="219">
        <f t="shared" si="6"/>
        <v>0</v>
      </c>
      <c r="W20" s="105" t="s">
        <v>43</v>
      </c>
      <c r="X20" s="115">
        <f t="shared" si="7"/>
        <v>0</v>
      </c>
      <c r="Y20" s="116">
        <f t="shared" si="8"/>
        <v>0</v>
      </c>
      <c r="Z20" s="116">
        <f t="shared" si="9"/>
        <v>0</v>
      </c>
      <c r="AA20" s="117">
        <f t="shared" si="10"/>
        <v>0</v>
      </c>
      <c r="AB20" s="117">
        <f t="shared" si="11"/>
        <v>0</v>
      </c>
      <c r="AC20" s="118">
        <f t="shared" si="12"/>
        <v>0</v>
      </c>
    </row>
    <row r="21" spans="1:29" ht="15.75">
      <c r="A21" s="250"/>
      <c r="B21" s="135" t="s">
        <v>44</v>
      </c>
      <c r="C21" s="97">
        <v>49166304.54999955</v>
      </c>
      <c r="D21" s="20"/>
      <c r="E21" s="98">
        <f t="shared" si="0"/>
        <v>49166304.54999955</v>
      </c>
      <c r="F21" s="97">
        <v>558715.61</v>
      </c>
      <c r="G21" s="20"/>
      <c r="H21" s="98">
        <f t="shared" si="1"/>
        <v>558715.61</v>
      </c>
      <c r="I21" s="97">
        <v>0</v>
      </c>
      <c r="J21" s="20"/>
      <c r="K21" s="98">
        <f t="shared" si="2"/>
        <v>0</v>
      </c>
      <c r="L21" s="97">
        <v>44350.28</v>
      </c>
      <c r="M21" s="20"/>
      <c r="N21" s="98">
        <f t="shared" si="3"/>
        <v>44350.28</v>
      </c>
      <c r="O21" s="97">
        <v>0</v>
      </c>
      <c r="P21" s="20"/>
      <c r="Q21" s="98">
        <f t="shared" si="4"/>
        <v>0</v>
      </c>
      <c r="R21" s="97">
        <v>46604317.219999552</v>
      </c>
      <c r="S21" s="20"/>
      <c r="T21" s="98">
        <f t="shared" si="5"/>
        <v>46604317.219999552</v>
      </c>
      <c r="U21" s="219">
        <f t="shared" si="6"/>
        <v>0</v>
      </c>
      <c r="W21" s="135" t="s">
        <v>44</v>
      </c>
      <c r="X21" s="115">
        <f t="shared" si="7"/>
        <v>0</v>
      </c>
      <c r="Y21" s="116">
        <f t="shared" si="8"/>
        <v>0</v>
      </c>
      <c r="Z21" s="116">
        <f t="shared" si="9"/>
        <v>0</v>
      </c>
      <c r="AA21" s="117">
        <f t="shared" si="10"/>
        <v>0</v>
      </c>
      <c r="AB21" s="117">
        <f t="shared" si="11"/>
        <v>0</v>
      </c>
      <c r="AC21" s="118">
        <f t="shared" si="12"/>
        <v>0</v>
      </c>
    </row>
    <row r="22" spans="1:29" ht="15.75">
      <c r="A22" s="250"/>
      <c r="B22" s="135" t="s">
        <v>45</v>
      </c>
      <c r="C22" s="97">
        <v>66304028.369996056</v>
      </c>
      <c r="D22" s="20"/>
      <c r="E22" s="98">
        <f t="shared" si="0"/>
        <v>66304028.369996056</v>
      </c>
      <c r="F22" s="97">
        <v>134634.87</v>
      </c>
      <c r="G22" s="20"/>
      <c r="H22" s="98">
        <f t="shared" si="1"/>
        <v>134634.87</v>
      </c>
      <c r="I22" s="97">
        <v>0</v>
      </c>
      <c r="J22" s="20"/>
      <c r="K22" s="98">
        <f t="shared" si="2"/>
        <v>0</v>
      </c>
      <c r="L22" s="97">
        <v>349419.27999999991</v>
      </c>
      <c r="M22" s="20"/>
      <c r="N22" s="98">
        <f t="shared" si="3"/>
        <v>349419.27999999991</v>
      </c>
      <c r="O22" s="97">
        <v>124459.90000000001</v>
      </c>
      <c r="P22" s="20"/>
      <c r="Q22" s="98">
        <f t="shared" si="4"/>
        <v>124459.90000000001</v>
      </c>
      <c r="R22" s="97">
        <v>63929262.759996057</v>
      </c>
      <c r="S22" s="20"/>
      <c r="T22" s="98">
        <f t="shared" si="5"/>
        <v>63929262.759996057</v>
      </c>
      <c r="U22" s="219">
        <f t="shared" si="6"/>
        <v>0</v>
      </c>
      <c r="W22" s="135" t="s">
        <v>45</v>
      </c>
      <c r="X22" s="115">
        <f t="shared" si="7"/>
        <v>0</v>
      </c>
      <c r="Y22" s="116">
        <f t="shared" si="8"/>
        <v>0</v>
      </c>
      <c r="Z22" s="116">
        <f t="shared" si="9"/>
        <v>0</v>
      </c>
      <c r="AA22" s="117">
        <f t="shared" si="10"/>
        <v>0</v>
      </c>
      <c r="AB22" s="117">
        <f t="shared" si="11"/>
        <v>0</v>
      </c>
      <c r="AC22" s="118">
        <f t="shared" si="12"/>
        <v>0</v>
      </c>
    </row>
    <row r="23" spans="1:29" ht="15.75">
      <c r="A23" s="250"/>
      <c r="B23" s="135" t="s">
        <v>46</v>
      </c>
      <c r="C23" s="97">
        <v>41654795.069999605</v>
      </c>
      <c r="D23" s="20"/>
      <c r="E23" s="98">
        <f t="shared" si="0"/>
        <v>41654795.069999605</v>
      </c>
      <c r="F23" s="97">
        <v>416735.31</v>
      </c>
      <c r="G23" s="20"/>
      <c r="H23" s="98">
        <f t="shared" si="1"/>
        <v>416735.31</v>
      </c>
      <c r="I23" s="97">
        <v>0</v>
      </c>
      <c r="J23" s="20"/>
      <c r="K23" s="98">
        <f t="shared" si="2"/>
        <v>0</v>
      </c>
      <c r="L23" s="97">
        <v>25258.959999999999</v>
      </c>
      <c r="M23" s="20"/>
      <c r="N23" s="98">
        <f t="shared" si="3"/>
        <v>25258.959999999999</v>
      </c>
      <c r="O23" s="97">
        <v>0</v>
      </c>
      <c r="P23" s="20"/>
      <c r="Q23" s="98">
        <f t="shared" si="4"/>
        <v>0</v>
      </c>
      <c r="R23" s="97">
        <v>39171985.299999602</v>
      </c>
      <c r="S23" s="20"/>
      <c r="T23" s="98">
        <f t="shared" si="5"/>
        <v>39171985.299999602</v>
      </c>
      <c r="U23" s="219">
        <f t="shared" si="6"/>
        <v>0</v>
      </c>
      <c r="W23" s="135" t="s">
        <v>46</v>
      </c>
      <c r="X23" s="115">
        <f t="shared" si="7"/>
        <v>0</v>
      </c>
      <c r="Y23" s="116">
        <f t="shared" si="8"/>
        <v>0</v>
      </c>
      <c r="Z23" s="116">
        <f t="shared" si="9"/>
        <v>0</v>
      </c>
      <c r="AA23" s="117">
        <f t="shared" si="10"/>
        <v>0</v>
      </c>
      <c r="AB23" s="117">
        <f t="shared" si="11"/>
        <v>0</v>
      </c>
      <c r="AC23" s="118">
        <f t="shared" si="12"/>
        <v>0</v>
      </c>
    </row>
    <row r="24" spans="1:29" ht="15.75">
      <c r="A24" s="250"/>
      <c r="B24" s="135" t="s">
        <v>47</v>
      </c>
      <c r="C24" s="97">
        <v>149662369.01000017</v>
      </c>
      <c r="D24" s="20"/>
      <c r="E24" s="98">
        <f t="shared" si="0"/>
        <v>149662369.01000017</v>
      </c>
      <c r="F24" s="97">
        <v>357204.26</v>
      </c>
      <c r="G24" s="20"/>
      <c r="H24" s="98">
        <f t="shared" si="1"/>
        <v>357204.26</v>
      </c>
      <c r="I24" s="97">
        <v>0</v>
      </c>
      <c r="J24" s="20"/>
      <c r="K24" s="98">
        <f t="shared" si="2"/>
        <v>0</v>
      </c>
      <c r="L24" s="97">
        <v>636757.91</v>
      </c>
      <c r="M24" s="20"/>
      <c r="N24" s="98">
        <f t="shared" si="3"/>
        <v>636757.91</v>
      </c>
      <c r="O24" s="97">
        <v>446416.45</v>
      </c>
      <c r="P24" s="20"/>
      <c r="Q24" s="98">
        <f t="shared" si="4"/>
        <v>446416.45</v>
      </c>
      <c r="R24" s="97">
        <v>144783422.61000016</v>
      </c>
      <c r="S24" s="20"/>
      <c r="T24" s="98">
        <f t="shared" si="5"/>
        <v>144783422.61000016</v>
      </c>
      <c r="U24" s="219">
        <f t="shared" si="6"/>
        <v>0</v>
      </c>
      <c r="W24" s="135" t="s">
        <v>47</v>
      </c>
      <c r="X24" s="115">
        <f t="shared" si="7"/>
        <v>0</v>
      </c>
      <c r="Y24" s="116">
        <f t="shared" si="8"/>
        <v>0</v>
      </c>
      <c r="Z24" s="116">
        <f t="shared" si="9"/>
        <v>0</v>
      </c>
      <c r="AA24" s="117">
        <f t="shared" si="10"/>
        <v>0</v>
      </c>
      <c r="AB24" s="117">
        <f t="shared" si="11"/>
        <v>0</v>
      </c>
      <c r="AC24" s="118">
        <f t="shared" si="12"/>
        <v>0</v>
      </c>
    </row>
    <row r="25" spans="1:29" ht="15.75">
      <c r="A25" s="250"/>
      <c r="B25" s="135" t="s">
        <v>48</v>
      </c>
      <c r="C25" s="97">
        <v>59582866.630000032</v>
      </c>
      <c r="D25" s="20"/>
      <c r="E25" s="98">
        <f t="shared" si="0"/>
        <v>59582866.630000032</v>
      </c>
      <c r="F25" s="97">
        <v>873579.90000000049</v>
      </c>
      <c r="G25" s="20"/>
      <c r="H25" s="98">
        <f t="shared" si="1"/>
        <v>873579.90000000049</v>
      </c>
      <c r="I25" s="97">
        <v>0</v>
      </c>
      <c r="J25" s="20"/>
      <c r="K25" s="98">
        <f t="shared" si="2"/>
        <v>0</v>
      </c>
      <c r="L25" s="97">
        <v>102403.5</v>
      </c>
      <c r="M25" s="20"/>
      <c r="N25" s="98">
        <f t="shared" si="3"/>
        <v>102403.5</v>
      </c>
      <c r="O25" s="97">
        <v>48805.14</v>
      </c>
      <c r="P25" s="20"/>
      <c r="Q25" s="98">
        <f t="shared" si="4"/>
        <v>48805.14</v>
      </c>
      <c r="R25" s="97">
        <v>57131118.720000029</v>
      </c>
      <c r="S25" s="20"/>
      <c r="T25" s="98">
        <f t="shared" si="5"/>
        <v>57131118.720000029</v>
      </c>
      <c r="U25" s="219">
        <f t="shared" si="6"/>
        <v>0</v>
      </c>
      <c r="W25" s="135" t="s">
        <v>48</v>
      </c>
      <c r="X25" s="115">
        <f t="shared" si="7"/>
        <v>0</v>
      </c>
      <c r="Y25" s="116">
        <f t="shared" si="8"/>
        <v>0</v>
      </c>
      <c r="Z25" s="116">
        <f t="shared" si="9"/>
        <v>0</v>
      </c>
      <c r="AA25" s="117">
        <f t="shared" si="10"/>
        <v>0</v>
      </c>
      <c r="AB25" s="117">
        <f t="shared" si="11"/>
        <v>0</v>
      </c>
      <c r="AC25" s="118">
        <f t="shared" si="12"/>
        <v>0</v>
      </c>
    </row>
    <row r="26" spans="1:29" ht="15.75">
      <c r="A26" s="251"/>
      <c r="B26" s="136" t="s">
        <v>49</v>
      </c>
      <c r="C26" s="99">
        <v>26913921.659999534</v>
      </c>
      <c r="D26" s="100"/>
      <c r="E26" s="101">
        <f t="shared" si="0"/>
        <v>26913921.659999534</v>
      </c>
      <c r="F26" s="99">
        <v>403761.19999999995</v>
      </c>
      <c r="G26" s="100"/>
      <c r="H26" s="101">
        <f t="shared" si="1"/>
        <v>403761.19999999995</v>
      </c>
      <c r="I26" s="99">
        <v>0</v>
      </c>
      <c r="J26" s="100"/>
      <c r="K26" s="101">
        <f t="shared" si="2"/>
        <v>0</v>
      </c>
      <c r="L26" s="99">
        <v>66584.009999999995</v>
      </c>
      <c r="M26" s="100"/>
      <c r="N26" s="101">
        <f t="shared" si="3"/>
        <v>66584.009999999995</v>
      </c>
      <c r="O26" s="99">
        <v>0</v>
      </c>
      <c r="P26" s="100"/>
      <c r="Q26" s="101">
        <f t="shared" si="4"/>
        <v>0</v>
      </c>
      <c r="R26" s="99">
        <v>24496571.519999534</v>
      </c>
      <c r="S26" s="100"/>
      <c r="T26" s="101">
        <f t="shared" si="5"/>
        <v>24496571.519999534</v>
      </c>
      <c r="U26" s="220">
        <f t="shared" si="6"/>
        <v>0</v>
      </c>
      <c r="W26" s="136" t="s">
        <v>49</v>
      </c>
      <c r="X26" s="119">
        <f t="shared" si="7"/>
        <v>0</v>
      </c>
      <c r="Y26" s="120">
        <f t="shared" si="8"/>
        <v>0</v>
      </c>
      <c r="Z26" s="120">
        <f t="shared" si="9"/>
        <v>0</v>
      </c>
      <c r="AA26" s="121">
        <f t="shared" si="10"/>
        <v>0</v>
      </c>
      <c r="AB26" s="121">
        <f t="shared" si="11"/>
        <v>0</v>
      </c>
      <c r="AC26" s="221">
        <f t="shared" si="12"/>
        <v>0</v>
      </c>
    </row>
    <row r="27" spans="1:29" ht="15.75" customHeight="1">
      <c r="A27" s="249">
        <v>42647</v>
      </c>
      <c r="B27" s="134" t="s">
        <v>41</v>
      </c>
      <c r="C27" s="97">
        <v>74561153.779999092</v>
      </c>
      <c r="D27" s="20"/>
      <c r="E27" s="98">
        <f t="shared" si="0"/>
        <v>74561153.779999092</v>
      </c>
      <c r="F27" s="97">
        <v>357219.55</v>
      </c>
      <c r="G27" s="20"/>
      <c r="H27" s="98">
        <f t="shared" si="1"/>
        <v>357219.55</v>
      </c>
      <c r="I27" s="97">
        <v>0</v>
      </c>
      <c r="J27" s="20"/>
      <c r="K27" s="98">
        <f t="shared" si="2"/>
        <v>0</v>
      </c>
      <c r="L27" s="97">
        <v>101821.41</v>
      </c>
      <c r="M27" s="20"/>
      <c r="N27" s="98">
        <f t="shared" si="3"/>
        <v>101821.41</v>
      </c>
      <c r="O27" s="97">
        <v>96807.96</v>
      </c>
      <c r="P27" s="20"/>
      <c r="Q27" s="98">
        <f t="shared" si="4"/>
        <v>96807.96</v>
      </c>
      <c r="R27" s="97">
        <v>71410383.439999059</v>
      </c>
      <c r="S27" s="20"/>
      <c r="T27" s="98">
        <f t="shared" si="5"/>
        <v>71410383.439999059</v>
      </c>
      <c r="U27" s="219">
        <f t="shared" si="6"/>
        <v>0</v>
      </c>
      <c r="W27" s="134" t="s">
        <v>41</v>
      </c>
      <c r="X27" s="115">
        <f t="shared" si="7"/>
        <v>0</v>
      </c>
      <c r="Y27" s="116">
        <f t="shared" si="8"/>
        <v>0</v>
      </c>
      <c r="Z27" s="116">
        <f t="shared" si="9"/>
        <v>0</v>
      </c>
      <c r="AA27" s="116">
        <f t="shared" si="10"/>
        <v>0</v>
      </c>
      <c r="AB27" s="117">
        <f t="shared" si="11"/>
        <v>0</v>
      </c>
      <c r="AC27" s="122">
        <f t="shared" si="12"/>
        <v>0</v>
      </c>
    </row>
    <row r="28" spans="1:29" ht="15.75">
      <c r="A28" s="250"/>
      <c r="B28" s="135" t="s">
        <v>42</v>
      </c>
      <c r="C28" s="97">
        <v>22936265.479998972</v>
      </c>
      <c r="D28" s="20"/>
      <c r="E28" s="98">
        <f t="shared" si="0"/>
        <v>22936265.479998972</v>
      </c>
      <c r="F28" s="97">
        <v>131437.04</v>
      </c>
      <c r="G28" s="20"/>
      <c r="H28" s="98">
        <f t="shared" si="1"/>
        <v>131437.04</v>
      </c>
      <c r="I28" s="97">
        <v>0</v>
      </c>
      <c r="J28" s="20"/>
      <c r="K28" s="98">
        <f t="shared" si="2"/>
        <v>0</v>
      </c>
      <c r="L28" s="97">
        <v>71129.459999999992</v>
      </c>
      <c r="M28" s="20"/>
      <c r="N28" s="98">
        <f t="shared" si="3"/>
        <v>71129.459999999992</v>
      </c>
      <c r="O28" s="97">
        <v>62710.99</v>
      </c>
      <c r="P28" s="20"/>
      <c r="Q28" s="98">
        <f t="shared" si="4"/>
        <v>62710.99</v>
      </c>
      <c r="R28" s="97">
        <v>20647822.959998973</v>
      </c>
      <c r="S28" s="20"/>
      <c r="T28" s="98">
        <f t="shared" si="5"/>
        <v>20647822.959998973</v>
      </c>
      <c r="U28" s="219">
        <f t="shared" si="6"/>
        <v>0</v>
      </c>
      <c r="W28" s="135" t="s">
        <v>42</v>
      </c>
      <c r="X28" s="115">
        <f t="shared" si="7"/>
        <v>0</v>
      </c>
      <c r="Y28" s="116">
        <f t="shared" si="8"/>
        <v>0</v>
      </c>
      <c r="Z28" s="116">
        <f t="shared" si="9"/>
        <v>0</v>
      </c>
      <c r="AA28" s="116">
        <f t="shared" si="10"/>
        <v>0</v>
      </c>
      <c r="AB28" s="117">
        <f t="shared" si="11"/>
        <v>0</v>
      </c>
      <c r="AC28" s="122">
        <f t="shared" si="12"/>
        <v>0</v>
      </c>
    </row>
    <row r="29" spans="1:29" ht="15.75">
      <c r="A29" s="250"/>
      <c r="B29" s="105" t="s">
        <v>43</v>
      </c>
      <c r="C29" s="97">
        <v>65595922.799999632</v>
      </c>
      <c r="D29" s="20"/>
      <c r="E29" s="98">
        <f t="shared" si="0"/>
        <v>65595922.799999632</v>
      </c>
      <c r="F29" s="97">
        <v>857143.03</v>
      </c>
      <c r="G29" s="20"/>
      <c r="H29" s="98">
        <f t="shared" si="1"/>
        <v>857143.03</v>
      </c>
      <c r="I29" s="97">
        <v>0</v>
      </c>
      <c r="J29" s="20"/>
      <c r="K29" s="98">
        <f t="shared" si="2"/>
        <v>0</v>
      </c>
      <c r="L29" s="97">
        <v>77217.72000000003</v>
      </c>
      <c r="M29" s="20"/>
      <c r="N29" s="98">
        <f t="shared" si="3"/>
        <v>77217.72000000003</v>
      </c>
      <c r="O29" s="97">
        <v>80668.27</v>
      </c>
      <c r="P29" s="20"/>
      <c r="Q29" s="98">
        <f t="shared" si="4"/>
        <v>80668.27</v>
      </c>
      <c r="R29" s="97">
        <v>62564862.919999637</v>
      </c>
      <c r="S29" s="20"/>
      <c r="T29" s="98">
        <f t="shared" si="5"/>
        <v>62564862.919999637</v>
      </c>
      <c r="U29" s="219">
        <f t="shared" si="6"/>
        <v>0</v>
      </c>
      <c r="W29" s="105" t="s">
        <v>43</v>
      </c>
      <c r="X29" s="115">
        <f t="shared" si="7"/>
        <v>0</v>
      </c>
      <c r="Y29" s="116">
        <f t="shared" si="8"/>
        <v>0</v>
      </c>
      <c r="Z29" s="116">
        <f t="shared" si="9"/>
        <v>0</v>
      </c>
      <c r="AA29" s="116">
        <f t="shared" si="10"/>
        <v>0</v>
      </c>
      <c r="AB29" s="117">
        <f t="shared" si="11"/>
        <v>0</v>
      </c>
      <c r="AC29" s="122">
        <f t="shared" si="12"/>
        <v>0</v>
      </c>
    </row>
    <row r="30" spans="1:29" ht="15.75">
      <c r="A30" s="250"/>
      <c r="B30" s="135" t="s">
        <v>44</v>
      </c>
      <c r="C30" s="97">
        <v>46604317.219999552</v>
      </c>
      <c r="D30" s="20"/>
      <c r="E30" s="98">
        <f t="shared" si="0"/>
        <v>46604317.219999552</v>
      </c>
      <c r="F30" s="97">
        <v>256414.31</v>
      </c>
      <c r="G30" s="20"/>
      <c r="H30" s="98">
        <f t="shared" si="1"/>
        <v>256414.31</v>
      </c>
      <c r="I30" s="97">
        <v>0</v>
      </c>
      <c r="J30" s="20"/>
      <c r="K30" s="98">
        <f t="shared" si="2"/>
        <v>0</v>
      </c>
      <c r="L30" s="97">
        <v>109272.53</v>
      </c>
      <c r="M30" s="20"/>
      <c r="N30" s="98">
        <f t="shared" si="3"/>
        <v>109272.53</v>
      </c>
      <c r="O30" s="97">
        <v>83561.100000000006</v>
      </c>
      <c r="P30" s="20"/>
      <c r="Q30" s="98">
        <f t="shared" si="4"/>
        <v>83561.100000000006</v>
      </c>
      <c r="R30" s="97">
        <v>44504190.089999549</v>
      </c>
      <c r="S30" s="20"/>
      <c r="T30" s="98">
        <f t="shared" si="5"/>
        <v>44504190.089999549</v>
      </c>
      <c r="U30" s="219">
        <f t="shared" si="6"/>
        <v>0</v>
      </c>
      <c r="W30" s="135" t="s">
        <v>44</v>
      </c>
      <c r="X30" s="115">
        <f t="shared" si="7"/>
        <v>0</v>
      </c>
      <c r="Y30" s="4">
        <f t="shared" si="8"/>
        <v>0</v>
      </c>
      <c r="Z30" s="123">
        <f t="shared" si="9"/>
        <v>0</v>
      </c>
      <c r="AA30" s="4">
        <f t="shared" si="10"/>
        <v>0</v>
      </c>
      <c r="AB30" s="117">
        <f t="shared" si="11"/>
        <v>0</v>
      </c>
      <c r="AC30" s="122">
        <f t="shared" si="12"/>
        <v>0</v>
      </c>
    </row>
    <row r="31" spans="1:29" ht="15.75">
      <c r="A31" s="250"/>
      <c r="B31" s="135" t="s">
        <v>45</v>
      </c>
      <c r="C31" s="97">
        <v>63929262.759996057</v>
      </c>
      <c r="D31" s="20"/>
      <c r="E31" s="98">
        <f t="shared" si="0"/>
        <v>63929262.759996057</v>
      </c>
      <c r="F31" s="97">
        <v>94358.099999999977</v>
      </c>
      <c r="G31" s="20"/>
      <c r="H31" s="98">
        <f t="shared" si="1"/>
        <v>94358.099999999977</v>
      </c>
      <c r="I31" s="97">
        <v>0</v>
      </c>
      <c r="J31" s="20"/>
      <c r="K31" s="98">
        <f t="shared" si="2"/>
        <v>0</v>
      </c>
      <c r="L31" s="97">
        <v>208351.72999999998</v>
      </c>
      <c r="M31" s="20"/>
      <c r="N31" s="98">
        <f t="shared" si="3"/>
        <v>208351.72999999998</v>
      </c>
      <c r="O31" s="97">
        <v>32814.78</v>
      </c>
      <c r="P31" s="20"/>
      <c r="Q31" s="98">
        <f t="shared" si="4"/>
        <v>32814.78</v>
      </c>
      <c r="R31" s="97">
        <v>61025896.919996053</v>
      </c>
      <c r="S31" s="20"/>
      <c r="T31" s="98">
        <f t="shared" si="5"/>
        <v>61025896.919996053</v>
      </c>
      <c r="U31" s="219">
        <f t="shared" si="6"/>
        <v>0</v>
      </c>
      <c r="W31" s="135" t="s">
        <v>45</v>
      </c>
      <c r="X31" s="115">
        <f t="shared" si="7"/>
        <v>0</v>
      </c>
      <c r="Y31" s="4">
        <f t="shared" si="8"/>
        <v>0</v>
      </c>
      <c r="Z31" s="123">
        <f t="shared" si="9"/>
        <v>0</v>
      </c>
      <c r="AA31" s="4">
        <f t="shared" si="10"/>
        <v>0</v>
      </c>
      <c r="AB31" s="4">
        <f t="shared" si="11"/>
        <v>0</v>
      </c>
      <c r="AC31" s="122">
        <f t="shared" si="12"/>
        <v>0</v>
      </c>
    </row>
    <row r="32" spans="1:29" ht="15.75">
      <c r="A32" s="250"/>
      <c r="B32" s="135" t="s">
        <v>46</v>
      </c>
      <c r="C32" s="97">
        <v>39171985.299999602</v>
      </c>
      <c r="D32" s="20"/>
      <c r="E32" s="98">
        <f t="shared" si="0"/>
        <v>39171985.299999602</v>
      </c>
      <c r="F32" s="97">
        <v>276755.57</v>
      </c>
      <c r="G32" s="20"/>
      <c r="H32" s="98">
        <f t="shared" si="1"/>
        <v>276755.57</v>
      </c>
      <c r="I32" s="97">
        <v>0</v>
      </c>
      <c r="J32" s="20"/>
      <c r="K32" s="98">
        <f t="shared" si="2"/>
        <v>0</v>
      </c>
      <c r="L32" s="97">
        <v>108624.13</v>
      </c>
      <c r="M32" s="20"/>
      <c r="N32" s="98">
        <f t="shared" si="3"/>
        <v>108624.13</v>
      </c>
      <c r="O32" s="97">
        <v>107934.26000000001</v>
      </c>
      <c r="P32" s="20"/>
      <c r="Q32" s="98">
        <f t="shared" si="4"/>
        <v>107934.26000000001</v>
      </c>
      <c r="R32" s="97">
        <v>36649256.349999607</v>
      </c>
      <c r="S32" s="20"/>
      <c r="T32" s="98">
        <f t="shared" si="5"/>
        <v>36649256.349999607</v>
      </c>
      <c r="U32" s="219">
        <f t="shared" si="6"/>
        <v>0</v>
      </c>
      <c r="W32" s="135" t="s">
        <v>46</v>
      </c>
      <c r="X32" s="115">
        <f t="shared" si="7"/>
        <v>0</v>
      </c>
      <c r="Y32" s="4">
        <f t="shared" si="8"/>
        <v>0</v>
      </c>
      <c r="Z32" s="123">
        <f t="shared" si="9"/>
        <v>0</v>
      </c>
      <c r="AA32" s="4">
        <f t="shared" si="10"/>
        <v>0</v>
      </c>
      <c r="AB32" s="4">
        <f t="shared" si="11"/>
        <v>0</v>
      </c>
      <c r="AC32" s="122">
        <f t="shared" si="12"/>
        <v>0</v>
      </c>
    </row>
    <row r="33" spans="1:29" ht="15.75">
      <c r="A33" s="250"/>
      <c r="B33" s="135" t="s">
        <v>47</v>
      </c>
      <c r="C33" s="97">
        <v>144783422.61000016</v>
      </c>
      <c r="D33" s="20"/>
      <c r="E33" s="98">
        <f t="shared" si="0"/>
        <v>144783422.61000016</v>
      </c>
      <c r="F33" s="97">
        <v>322647.94000000012</v>
      </c>
      <c r="G33" s="20"/>
      <c r="H33" s="98">
        <f t="shared" si="1"/>
        <v>322647.94000000012</v>
      </c>
      <c r="I33" s="97">
        <v>0</v>
      </c>
      <c r="J33" s="20"/>
      <c r="K33" s="98">
        <f t="shared" si="2"/>
        <v>0</v>
      </c>
      <c r="L33" s="97">
        <v>125335.56</v>
      </c>
      <c r="M33" s="20"/>
      <c r="N33" s="98">
        <f t="shared" si="3"/>
        <v>125335.56</v>
      </c>
      <c r="O33" s="97">
        <v>14464.76</v>
      </c>
      <c r="P33" s="20"/>
      <c r="Q33" s="98">
        <f t="shared" si="4"/>
        <v>14464.76</v>
      </c>
      <c r="R33" s="97">
        <v>140286636.77000016</v>
      </c>
      <c r="S33" s="20"/>
      <c r="T33" s="98">
        <f t="shared" si="5"/>
        <v>140286636.77000016</v>
      </c>
      <c r="U33" s="219">
        <f t="shared" si="6"/>
        <v>0</v>
      </c>
      <c r="W33" s="135" t="s">
        <v>47</v>
      </c>
      <c r="X33" s="115">
        <f t="shared" si="7"/>
        <v>0</v>
      </c>
      <c r="Y33" s="4">
        <f t="shared" si="8"/>
        <v>0</v>
      </c>
      <c r="Z33" s="123">
        <f t="shared" si="9"/>
        <v>0</v>
      </c>
      <c r="AA33" s="4">
        <f t="shared" si="10"/>
        <v>0</v>
      </c>
      <c r="AB33" s="4">
        <f t="shared" si="11"/>
        <v>0</v>
      </c>
      <c r="AC33" s="122">
        <f t="shared" si="12"/>
        <v>0</v>
      </c>
    </row>
    <row r="34" spans="1:29" ht="15.75">
      <c r="A34" s="250"/>
      <c r="B34" s="135" t="s">
        <v>48</v>
      </c>
      <c r="C34" s="97">
        <v>57131118.720000029</v>
      </c>
      <c r="D34" s="20"/>
      <c r="E34" s="98">
        <f t="shared" si="0"/>
        <v>57131118.720000029</v>
      </c>
      <c r="F34" s="97">
        <v>578734</v>
      </c>
      <c r="G34" s="20"/>
      <c r="H34" s="98">
        <f t="shared" si="1"/>
        <v>578734</v>
      </c>
      <c r="I34" s="97">
        <v>0</v>
      </c>
      <c r="J34" s="20"/>
      <c r="K34" s="98">
        <f t="shared" si="2"/>
        <v>0</v>
      </c>
      <c r="L34" s="97">
        <v>114975.83</v>
      </c>
      <c r="M34" s="20"/>
      <c r="N34" s="98">
        <f t="shared" si="3"/>
        <v>114975.83</v>
      </c>
      <c r="O34" s="97">
        <v>65722.41</v>
      </c>
      <c r="P34" s="20"/>
      <c r="Q34" s="98">
        <f t="shared" si="4"/>
        <v>65722.41</v>
      </c>
      <c r="R34" s="97">
        <v>55164019.230000012</v>
      </c>
      <c r="S34" s="20"/>
      <c r="T34" s="98">
        <f t="shared" si="5"/>
        <v>55164019.230000012</v>
      </c>
      <c r="U34" s="219">
        <f t="shared" si="6"/>
        <v>0</v>
      </c>
      <c r="W34" s="135" t="s">
        <v>48</v>
      </c>
      <c r="X34" s="115">
        <f t="shared" si="7"/>
        <v>0</v>
      </c>
      <c r="Y34" s="4">
        <f t="shared" si="8"/>
        <v>0</v>
      </c>
      <c r="Z34" s="123">
        <f t="shared" si="9"/>
        <v>0</v>
      </c>
      <c r="AA34" s="4">
        <f t="shared" si="10"/>
        <v>0</v>
      </c>
      <c r="AB34" s="4">
        <f t="shared" si="11"/>
        <v>0</v>
      </c>
      <c r="AC34" s="122">
        <f t="shared" si="12"/>
        <v>0</v>
      </c>
    </row>
    <row r="35" spans="1:29" ht="15.75">
      <c r="A35" s="251"/>
      <c r="B35" s="136" t="s">
        <v>49</v>
      </c>
      <c r="C35" s="97">
        <v>24496571.519999534</v>
      </c>
      <c r="D35" s="20"/>
      <c r="E35" s="98">
        <f t="shared" si="0"/>
        <v>24496571.519999534</v>
      </c>
      <c r="F35" s="97">
        <v>132249.34999999998</v>
      </c>
      <c r="G35" s="20"/>
      <c r="H35" s="98">
        <f t="shared" si="1"/>
        <v>132249.34999999998</v>
      </c>
      <c r="I35" s="97">
        <v>0</v>
      </c>
      <c r="J35" s="20"/>
      <c r="K35" s="98">
        <f t="shared" si="2"/>
        <v>0</v>
      </c>
      <c r="L35" s="97">
        <v>10278.959999999999</v>
      </c>
      <c r="M35" s="20"/>
      <c r="N35" s="98">
        <f t="shared" si="3"/>
        <v>10278.959999999999</v>
      </c>
      <c r="O35" s="97">
        <v>64042.82</v>
      </c>
      <c r="P35" s="20"/>
      <c r="Q35" s="98">
        <f t="shared" si="4"/>
        <v>64042.82</v>
      </c>
      <c r="R35" s="97">
        <v>22832768.769999534</v>
      </c>
      <c r="S35" s="20"/>
      <c r="T35" s="98">
        <f t="shared" si="5"/>
        <v>22832768.769999534</v>
      </c>
      <c r="U35" s="219">
        <f t="shared" si="6"/>
        <v>0</v>
      </c>
      <c r="W35" s="136" t="s">
        <v>49</v>
      </c>
      <c r="X35" s="115">
        <f t="shared" si="7"/>
        <v>0</v>
      </c>
      <c r="Y35" s="4">
        <f t="shared" si="8"/>
        <v>0</v>
      </c>
      <c r="Z35" s="123">
        <f t="shared" si="9"/>
        <v>0</v>
      </c>
      <c r="AA35" s="4">
        <f t="shared" si="10"/>
        <v>0</v>
      </c>
      <c r="AB35" s="4">
        <f t="shared" si="11"/>
        <v>0</v>
      </c>
      <c r="AC35" s="122">
        <f t="shared" si="12"/>
        <v>0</v>
      </c>
    </row>
    <row r="36" spans="1:29" ht="15.75" customHeight="1">
      <c r="A36" s="249">
        <v>42648</v>
      </c>
      <c r="B36" s="134" t="s">
        <v>41</v>
      </c>
      <c r="C36" s="217">
        <v>71410383.439999059</v>
      </c>
      <c r="D36" s="95"/>
      <c r="E36" s="96">
        <f t="shared" si="0"/>
        <v>71410383.439999059</v>
      </c>
      <c r="F36" s="217">
        <v>172006.83000000002</v>
      </c>
      <c r="G36" s="95"/>
      <c r="H36" s="96">
        <f t="shared" si="1"/>
        <v>172006.83000000002</v>
      </c>
      <c r="I36" s="217">
        <v>0</v>
      </c>
      <c r="J36" s="95"/>
      <c r="K36" s="96">
        <f t="shared" si="2"/>
        <v>0</v>
      </c>
      <c r="L36" s="217">
        <v>60473.079999999994</v>
      </c>
      <c r="M36" s="95"/>
      <c r="N36" s="96">
        <f t="shared" si="3"/>
        <v>60473.079999999994</v>
      </c>
      <c r="O36" s="217">
        <v>38206.99</v>
      </c>
      <c r="P36" s="95"/>
      <c r="Q36" s="96">
        <f t="shared" si="4"/>
        <v>38206.99</v>
      </c>
      <c r="R36" s="217">
        <v>69324017.21999906</v>
      </c>
      <c r="S36" s="95"/>
      <c r="T36" s="96">
        <f t="shared" si="5"/>
        <v>69324017.21999906</v>
      </c>
      <c r="U36" s="218">
        <f t="shared" si="6"/>
        <v>0</v>
      </c>
      <c r="W36" s="134" t="s">
        <v>41</v>
      </c>
      <c r="X36" s="111">
        <f t="shared" si="7"/>
        <v>0</v>
      </c>
      <c r="Y36" s="112">
        <f t="shared" si="8"/>
        <v>0</v>
      </c>
      <c r="Z36" s="112">
        <f t="shared" si="9"/>
        <v>0</v>
      </c>
      <c r="AA36" s="112">
        <f t="shared" si="10"/>
        <v>0</v>
      </c>
      <c r="AB36" s="112">
        <f t="shared" si="11"/>
        <v>0</v>
      </c>
      <c r="AC36" s="124">
        <f t="shared" si="12"/>
        <v>0</v>
      </c>
    </row>
    <row r="37" spans="1:29" ht="15.75">
      <c r="A37" s="250"/>
      <c r="B37" s="135" t="s">
        <v>42</v>
      </c>
      <c r="C37" s="97">
        <v>20647822.959998973</v>
      </c>
      <c r="D37" s="20"/>
      <c r="E37" s="98">
        <f t="shared" si="0"/>
        <v>20647822.959998973</v>
      </c>
      <c r="F37" s="97">
        <v>88008.109999999986</v>
      </c>
      <c r="G37" s="20"/>
      <c r="H37" s="98">
        <f t="shared" si="1"/>
        <v>88008.109999999986</v>
      </c>
      <c r="I37" s="97">
        <v>0</v>
      </c>
      <c r="J37" s="20"/>
      <c r="K37" s="98">
        <f t="shared" si="2"/>
        <v>0</v>
      </c>
      <c r="L37" s="97">
        <v>44274.33</v>
      </c>
      <c r="M37" s="20"/>
      <c r="N37" s="98">
        <f t="shared" si="3"/>
        <v>44274.33</v>
      </c>
      <c r="O37" s="97">
        <v>7699.93</v>
      </c>
      <c r="P37" s="20"/>
      <c r="Q37" s="98">
        <f t="shared" si="4"/>
        <v>7699.93</v>
      </c>
      <c r="R37" s="97">
        <v>18168313.839998972</v>
      </c>
      <c r="S37" s="20"/>
      <c r="T37" s="98">
        <f t="shared" si="5"/>
        <v>18168313.839998972</v>
      </c>
      <c r="U37" s="219">
        <f t="shared" si="6"/>
        <v>0</v>
      </c>
      <c r="W37" s="135" t="s">
        <v>42</v>
      </c>
      <c r="X37" s="115">
        <f t="shared" si="7"/>
        <v>0</v>
      </c>
      <c r="Y37" s="116">
        <f t="shared" si="8"/>
        <v>0</v>
      </c>
      <c r="Z37" s="116">
        <f t="shared" si="9"/>
        <v>0</v>
      </c>
      <c r="AA37" s="116">
        <f t="shared" si="10"/>
        <v>0</v>
      </c>
      <c r="AB37" s="116">
        <f t="shared" si="11"/>
        <v>0</v>
      </c>
      <c r="AC37" s="122">
        <f t="shared" si="12"/>
        <v>0</v>
      </c>
    </row>
    <row r="38" spans="1:29" ht="15.75">
      <c r="A38" s="250"/>
      <c r="B38" s="105" t="s">
        <v>43</v>
      </c>
      <c r="C38" s="97">
        <v>62564862.919999637</v>
      </c>
      <c r="D38" s="20"/>
      <c r="E38" s="98">
        <f t="shared" si="0"/>
        <v>62564862.919999637</v>
      </c>
      <c r="F38" s="97">
        <v>640436.19000000006</v>
      </c>
      <c r="G38" s="20"/>
      <c r="H38" s="98">
        <f t="shared" si="1"/>
        <v>640436.19000000006</v>
      </c>
      <c r="I38" s="97">
        <v>0</v>
      </c>
      <c r="J38" s="20"/>
      <c r="K38" s="98">
        <f t="shared" si="2"/>
        <v>0</v>
      </c>
      <c r="L38" s="97">
        <v>162883.01</v>
      </c>
      <c r="M38" s="20"/>
      <c r="N38" s="98">
        <f t="shared" si="3"/>
        <v>162883.01</v>
      </c>
      <c r="O38" s="97">
        <v>134956.14000000001</v>
      </c>
      <c r="P38" s="20"/>
      <c r="Q38" s="98">
        <f t="shared" si="4"/>
        <v>134956.14000000001</v>
      </c>
      <c r="R38" s="97">
        <v>60265289.099999636</v>
      </c>
      <c r="S38" s="20"/>
      <c r="T38" s="98">
        <f t="shared" si="5"/>
        <v>60265289.099999636</v>
      </c>
      <c r="U38" s="219">
        <f t="shared" si="6"/>
        <v>0</v>
      </c>
      <c r="W38" s="105" t="s">
        <v>43</v>
      </c>
      <c r="X38" s="115">
        <f t="shared" si="7"/>
        <v>0</v>
      </c>
      <c r="Y38" s="116">
        <f t="shared" si="8"/>
        <v>0</v>
      </c>
      <c r="Z38" s="116">
        <f t="shared" si="9"/>
        <v>0</v>
      </c>
      <c r="AA38" s="116">
        <f t="shared" si="10"/>
        <v>0</v>
      </c>
      <c r="AB38" s="116">
        <f t="shared" si="11"/>
        <v>0</v>
      </c>
      <c r="AC38" s="122">
        <f t="shared" si="12"/>
        <v>0</v>
      </c>
    </row>
    <row r="39" spans="1:29" ht="15.75">
      <c r="A39" s="250"/>
      <c r="B39" s="135" t="s">
        <v>44</v>
      </c>
      <c r="C39" s="97">
        <v>44504190.089999549</v>
      </c>
      <c r="D39" s="20"/>
      <c r="E39" s="98">
        <f t="shared" si="0"/>
        <v>44504190.089999549</v>
      </c>
      <c r="F39" s="97">
        <v>259119.59</v>
      </c>
      <c r="G39" s="20"/>
      <c r="H39" s="98">
        <f t="shared" si="1"/>
        <v>259119.59</v>
      </c>
      <c r="I39" s="97">
        <v>0</v>
      </c>
      <c r="J39" s="20"/>
      <c r="K39" s="98">
        <f t="shared" si="2"/>
        <v>0</v>
      </c>
      <c r="L39" s="97">
        <v>5051.7</v>
      </c>
      <c r="M39" s="20"/>
      <c r="N39" s="98">
        <f t="shared" si="3"/>
        <v>5051.7</v>
      </c>
      <c r="O39" s="97">
        <v>43876.31</v>
      </c>
      <c r="P39" s="20"/>
      <c r="Q39" s="98">
        <f t="shared" si="4"/>
        <v>43876.31</v>
      </c>
      <c r="R39" s="97">
        <v>42883062.449999548</v>
      </c>
      <c r="S39" s="20"/>
      <c r="T39" s="98">
        <f t="shared" si="5"/>
        <v>42883062.449999548</v>
      </c>
      <c r="U39" s="219">
        <f t="shared" si="6"/>
        <v>0</v>
      </c>
      <c r="W39" s="135" t="s">
        <v>44</v>
      </c>
      <c r="X39" s="115">
        <f t="shared" si="7"/>
        <v>0</v>
      </c>
      <c r="Y39" s="116">
        <f t="shared" si="8"/>
        <v>0</v>
      </c>
      <c r="Z39" s="116">
        <f t="shared" si="9"/>
        <v>0</v>
      </c>
      <c r="AA39" s="116">
        <f t="shared" si="10"/>
        <v>0</v>
      </c>
      <c r="AB39" s="116">
        <f t="shared" si="11"/>
        <v>0</v>
      </c>
      <c r="AC39" s="122">
        <f t="shared" si="12"/>
        <v>0</v>
      </c>
    </row>
    <row r="40" spans="1:29" ht="15.75">
      <c r="A40" s="250"/>
      <c r="B40" s="135" t="s">
        <v>45</v>
      </c>
      <c r="C40" s="97">
        <v>61025896.919996053</v>
      </c>
      <c r="D40" s="20"/>
      <c r="E40" s="98">
        <f t="shared" si="0"/>
        <v>61025896.919996053</v>
      </c>
      <c r="F40" s="97">
        <v>103419.75</v>
      </c>
      <c r="G40" s="20"/>
      <c r="H40" s="98">
        <f t="shared" si="1"/>
        <v>103419.75</v>
      </c>
      <c r="I40" s="97">
        <v>0</v>
      </c>
      <c r="J40" s="20"/>
      <c r="K40" s="98">
        <f t="shared" si="2"/>
        <v>0</v>
      </c>
      <c r="L40" s="97">
        <v>218991.23</v>
      </c>
      <c r="M40" s="20"/>
      <c r="N40" s="98">
        <f t="shared" si="3"/>
        <v>218991.23</v>
      </c>
      <c r="O40" s="97">
        <v>2049.3000000000002</v>
      </c>
      <c r="P40" s="20"/>
      <c r="Q40" s="98">
        <f t="shared" si="4"/>
        <v>2049.3000000000002</v>
      </c>
      <c r="R40" s="97">
        <v>59209312.359996051</v>
      </c>
      <c r="S40" s="20"/>
      <c r="T40" s="98">
        <f t="shared" si="5"/>
        <v>59209312.359996051</v>
      </c>
      <c r="U40" s="219">
        <f t="shared" si="6"/>
        <v>0</v>
      </c>
      <c r="W40" s="135" t="s">
        <v>45</v>
      </c>
      <c r="X40" s="115">
        <f t="shared" si="7"/>
        <v>0</v>
      </c>
      <c r="Y40" s="116">
        <f t="shared" si="8"/>
        <v>0</v>
      </c>
      <c r="Z40" s="116">
        <f t="shared" si="9"/>
        <v>0</v>
      </c>
      <c r="AA40" s="116">
        <f t="shared" si="10"/>
        <v>0</v>
      </c>
      <c r="AB40" s="116">
        <f t="shared" si="11"/>
        <v>0</v>
      </c>
      <c r="AC40" s="122">
        <f t="shared" si="12"/>
        <v>0</v>
      </c>
    </row>
    <row r="41" spans="1:29" ht="15.75">
      <c r="A41" s="250"/>
      <c r="B41" s="135" t="s">
        <v>46</v>
      </c>
      <c r="C41" s="97">
        <v>36649256.349999607</v>
      </c>
      <c r="D41" s="20"/>
      <c r="E41" s="98">
        <f t="shared" si="0"/>
        <v>36649256.349999607</v>
      </c>
      <c r="F41" s="97">
        <v>225270.39999999999</v>
      </c>
      <c r="G41" s="20"/>
      <c r="H41" s="98">
        <f t="shared" si="1"/>
        <v>225270.39999999999</v>
      </c>
      <c r="I41" s="97">
        <v>6614054.5399999898</v>
      </c>
      <c r="J41" s="20"/>
      <c r="K41" s="98">
        <f t="shared" si="2"/>
        <v>6614054.5399999898</v>
      </c>
      <c r="L41" s="97">
        <v>76009.100000000006</v>
      </c>
      <c r="M41" s="20"/>
      <c r="N41" s="98">
        <f t="shared" si="3"/>
        <v>76009.100000000006</v>
      </c>
      <c r="O41" s="97">
        <v>0</v>
      </c>
      <c r="P41" s="20"/>
      <c r="Q41" s="98">
        <f t="shared" si="4"/>
        <v>0</v>
      </c>
      <c r="R41" s="97">
        <v>40698894.409999594</v>
      </c>
      <c r="S41" s="20"/>
      <c r="T41" s="98">
        <f t="shared" si="5"/>
        <v>40698894.409999594</v>
      </c>
      <c r="U41" s="219">
        <f t="shared" si="6"/>
        <v>0</v>
      </c>
      <c r="W41" s="135" t="s">
        <v>46</v>
      </c>
      <c r="X41" s="115">
        <f t="shared" si="7"/>
        <v>0</v>
      </c>
      <c r="Y41" s="116">
        <f t="shared" si="8"/>
        <v>0</v>
      </c>
      <c r="Z41" s="116">
        <f t="shared" si="9"/>
        <v>0</v>
      </c>
      <c r="AA41" s="116">
        <f t="shared" si="10"/>
        <v>0</v>
      </c>
      <c r="AB41" s="116">
        <f t="shared" si="11"/>
        <v>0</v>
      </c>
      <c r="AC41" s="122">
        <f t="shared" si="12"/>
        <v>0</v>
      </c>
    </row>
    <row r="42" spans="1:29" ht="15.75">
      <c r="A42" s="250"/>
      <c r="B42" s="135" t="s">
        <v>47</v>
      </c>
      <c r="C42" s="97">
        <v>140286636.77000016</v>
      </c>
      <c r="D42" s="20"/>
      <c r="E42" s="98">
        <f t="shared" si="0"/>
        <v>140286636.77000016</v>
      </c>
      <c r="F42" s="97">
        <v>412898.01</v>
      </c>
      <c r="G42" s="20"/>
      <c r="H42" s="98">
        <f t="shared" si="1"/>
        <v>412898.01</v>
      </c>
      <c r="I42" s="97">
        <v>0</v>
      </c>
      <c r="J42" s="20"/>
      <c r="K42" s="98">
        <f t="shared" si="2"/>
        <v>0</v>
      </c>
      <c r="L42" s="97">
        <v>577812.16</v>
      </c>
      <c r="M42" s="20"/>
      <c r="N42" s="98">
        <f t="shared" si="3"/>
        <v>577812.16</v>
      </c>
      <c r="O42" s="97">
        <v>644977.86000000022</v>
      </c>
      <c r="P42" s="20"/>
      <c r="Q42" s="98">
        <f t="shared" si="4"/>
        <v>644977.86000000022</v>
      </c>
      <c r="R42" s="97">
        <v>135911088.94000015</v>
      </c>
      <c r="S42" s="20"/>
      <c r="T42" s="98">
        <f t="shared" si="5"/>
        <v>135911088.94000015</v>
      </c>
      <c r="U42" s="219">
        <f t="shared" si="6"/>
        <v>0</v>
      </c>
      <c r="W42" s="135" t="s">
        <v>47</v>
      </c>
      <c r="X42" s="115">
        <f t="shared" si="7"/>
        <v>0</v>
      </c>
      <c r="Y42" s="116">
        <f t="shared" si="8"/>
        <v>0</v>
      </c>
      <c r="Z42" s="116">
        <f t="shared" si="9"/>
        <v>0</v>
      </c>
      <c r="AA42" s="116">
        <f t="shared" si="10"/>
        <v>0</v>
      </c>
      <c r="AB42" s="116">
        <f t="shared" si="11"/>
        <v>0</v>
      </c>
      <c r="AC42" s="122">
        <f t="shared" si="12"/>
        <v>0</v>
      </c>
    </row>
    <row r="43" spans="1:29" ht="15.75">
      <c r="A43" s="250"/>
      <c r="B43" s="135" t="s">
        <v>48</v>
      </c>
      <c r="C43" s="97">
        <v>55164019.230000012</v>
      </c>
      <c r="D43" s="20"/>
      <c r="E43" s="98">
        <f t="shared" si="0"/>
        <v>55164019.230000012</v>
      </c>
      <c r="F43" s="97">
        <v>513095.77</v>
      </c>
      <c r="G43" s="20"/>
      <c r="H43" s="98">
        <f t="shared" si="1"/>
        <v>513095.77</v>
      </c>
      <c r="I43" s="97">
        <v>0</v>
      </c>
      <c r="J43" s="20"/>
      <c r="K43" s="98">
        <f t="shared" si="2"/>
        <v>0</v>
      </c>
      <c r="L43" s="97">
        <v>88967.98</v>
      </c>
      <c r="M43" s="20"/>
      <c r="N43" s="98">
        <f t="shared" si="3"/>
        <v>88967.98</v>
      </c>
      <c r="O43" s="97">
        <v>43179.21</v>
      </c>
      <c r="P43" s="20"/>
      <c r="Q43" s="98">
        <f t="shared" si="4"/>
        <v>43179.21</v>
      </c>
      <c r="R43" s="97">
        <v>53298586.840000011</v>
      </c>
      <c r="S43" s="20"/>
      <c r="T43" s="98">
        <f t="shared" si="5"/>
        <v>53298586.840000011</v>
      </c>
      <c r="U43" s="219">
        <f t="shared" si="6"/>
        <v>0</v>
      </c>
      <c r="W43" s="135" t="s">
        <v>48</v>
      </c>
      <c r="X43" s="115">
        <f t="shared" si="7"/>
        <v>0</v>
      </c>
      <c r="Y43" s="116">
        <f t="shared" si="8"/>
        <v>0</v>
      </c>
      <c r="Z43" s="116">
        <f t="shared" si="9"/>
        <v>0</v>
      </c>
      <c r="AA43" s="116">
        <f t="shared" si="10"/>
        <v>0</v>
      </c>
      <c r="AB43" s="116">
        <f t="shared" si="11"/>
        <v>0</v>
      </c>
      <c r="AC43" s="122">
        <f t="shared" si="12"/>
        <v>0</v>
      </c>
    </row>
    <row r="44" spans="1:29" ht="15.75">
      <c r="A44" s="251"/>
      <c r="B44" s="136" t="s">
        <v>49</v>
      </c>
      <c r="C44" s="99">
        <v>22832768.769999534</v>
      </c>
      <c r="D44" s="100"/>
      <c r="E44" s="101">
        <f t="shared" si="0"/>
        <v>22832768.769999534</v>
      </c>
      <c r="F44" s="99">
        <v>132846.42000000001</v>
      </c>
      <c r="G44" s="100"/>
      <c r="H44" s="101">
        <f t="shared" si="1"/>
        <v>132846.42000000001</v>
      </c>
      <c r="I44" s="99">
        <v>0</v>
      </c>
      <c r="J44" s="100"/>
      <c r="K44" s="101">
        <f t="shared" si="2"/>
        <v>0</v>
      </c>
      <c r="L44" s="99">
        <v>50735.25</v>
      </c>
      <c r="M44" s="100"/>
      <c r="N44" s="101">
        <f t="shared" si="3"/>
        <v>50735.25</v>
      </c>
      <c r="O44" s="99">
        <v>0</v>
      </c>
      <c r="P44" s="100"/>
      <c r="Q44" s="101">
        <f t="shared" si="4"/>
        <v>0</v>
      </c>
      <c r="R44" s="99">
        <v>21492330.379999533</v>
      </c>
      <c r="S44" s="100"/>
      <c r="T44" s="101">
        <f t="shared" si="5"/>
        <v>21492330.379999533</v>
      </c>
      <c r="U44" s="220">
        <f t="shared" si="6"/>
        <v>0</v>
      </c>
      <c r="W44" s="136" t="s">
        <v>49</v>
      </c>
      <c r="X44" s="119">
        <f t="shared" si="7"/>
        <v>0</v>
      </c>
      <c r="Y44" s="120">
        <f t="shared" si="8"/>
        <v>0</v>
      </c>
      <c r="Z44" s="120">
        <f t="shared" si="9"/>
        <v>0</v>
      </c>
      <c r="AA44" s="120">
        <f t="shared" si="10"/>
        <v>0</v>
      </c>
      <c r="AB44" s="120">
        <f t="shared" si="11"/>
        <v>0</v>
      </c>
      <c r="AC44" s="125">
        <f t="shared" si="12"/>
        <v>0</v>
      </c>
    </row>
    <row r="45" spans="1:29" ht="15.75" customHeight="1">
      <c r="A45" s="249">
        <v>42649</v>
      </c>
      <c r="B45" s="134" t="s">
        <v>41</v>
      </c>
      <c r="C45" s="97">
        <v>69324017.21999906</v>
      </c>
      <c r="D45" s="20"/>
      <c r="E45" s="98">
        <f t="shared" si="0"/>
        <v>69324017.21999906</v>
      </c>
      <c r="F45" s="97">
        <v>194247.87</v>
      </c>
      <c r="G45" s="20"/>
      <c r="H45" s="98">
        <f t="shared" si="1"/>
        <v>194247.87</v>
      </c>
      <c r="I45" s="97">
        <v>16275038.530000001</v>
      </c>
      <c r="J45" s="20"/>
      <c r="K45" s="98">
        <f t="shared" si="2"/>
        <v>16275038.530000001</v>
      </c>
      <c r="L45" s="97">
        <v>108784.19000000006</v>
      </c>
      <c r="M45" s="20"/>
      <c r="N45" s="98">
        <f t="shared" si="3"/>
        <v>108784.19000000006</v>
      </c>
      <c r="O45" s="97">
        <v>0</v>
      </c>
      <c r="P45" s="20"/>
      <c r="Q45" s="98">
        <f t="shared" si="4"/>
        <v>0</v>
      </c>
      <c r="R45" s="97">
        <v>83605758.34999907</v>
      </c>
      <c r="S45" s="20"/>
      <c r="T45" s="98">
        <f t="shared" si="5"/>
        <v>83605758.34999907</v>
      </c>
      <c r="U45" s="219">
        <f t="shared" si="6"/>
        <v>0</v>
      </c>
      <c r="W45" s="134" t="s">
        <v>41</v>
      </c>
      <c r="X45" s="111">
        <f t="shared" si="7"/>
        <v>0</v>
      </c>
      <c r="Y45" s="112">
        <f t="shared" si="8"/>
        <v>0</v>
      </c>
      <c r="Z45" s="112">
        <f t="shared" si="9"/>
        <v>0</v>
      </c>
      <c r="AA45" s="112">
        <f t="shared" si="10"/>
        <v>0</v>
      </c>
      <c r="AB45" s="112">
        <f t="shared" si="11"/>
        <v>0</v>
      </c>
      <c r="AC45" s="124">
        <f t="shared" si="12"/>
        <v>0</v>
      </c>
    </row>
    <row r="46" spans="1:29" ht="15.75">
      <c r="A46" s="250"/>
      <c r="B46" s="135" t="s">
        <v>42</v>
      </c>
      <c r="C46" s="97">
        <v>18168313.839998972</v>
      </c>
      <c r="D46" s="90"/>
      <c r="E46" s="98">
        <f t="shared" si="0"/>
        <v>18168313.839998972</v>
      </c>
      <c r="F46" s="97">
        <v>37973.71</v>
      </c>
      <c r="G46" s="6"/>
      <c r="H46" s="98">
        <f t="shared" si="1"/>
        <v>37973.71</v>
      </c>
      <c r="I46" s="97">
        <v>0</v>
      </c>
      <c r="J46" s="20"/>
      <c r="K46" s="98">
        <f t="shared" si="2"/>
        <v>0</v>
      </c>
      <c r="L46" s="97">
        <v>22763.32</v>
      </c>
      <c r="M46" s="20"/>
      <c r="N46" s="98">
        <f t="shared" si="3"/>
        <v>22763.32</v>
      </c>
      <c r="O46" s="97">
        <v>10919.62</v>
      </c>
      <c r="P46" s="6"/>
      <c r="Q46" s="98">
        <f t="shared" si="4"/>
        <v>10919.62</v>
      </c>
      <c r="R46" s="97">
        <v>16653410.619998973</v>
      </c>
      <c r="S46" s="6"/>
      <c r="T46" s="98">
        <f t="shared" si="5"/>
        <v>16653410.619998973</v>
      </c>
      <c r="U46" s="219">
        <f t="shared" si="6"/>
        <v>0</v>
      </c>
      <c r="W46" s="135" t="s">
        <v>42</v>
      </c>
      <c r="X46" s="115">
        <f t="shared" si="7"/>
        <v>0</v>
      </c>
      <c r="Y46" s="116">
        <f t="shared" si="8"/>
        <v>0</v>
      </c>
      <c r="Z46" s="116">
        <f t="shared" si="9"/>
        <v>0</v>
      </c>
      <c r="AA46" s="116">
        <f t="shared" si="10"/>
        <v>0</v>
      </c>
      <c r="AB46" s="116">
        <f t="shared" si="11"/>
        <v>0</v>
      </c>
      <c r="AC46" s="122">
        <f t="shared" si="12"/>
        <v>0</v>
      </c>
    </row>
    <row r="47" spans="1:29" ht="15.75">
      <c r="A47" s="250"/>
      <c r="B47" s="105" t="s">
        <v>43</v>
      </c>
      <c r="C47" s="97">
        <v>60265289.099999636</v>
      </c>
      <c r="D47" s="6"/>
      <c r="E47" s="98">
        <f t="shared" si="0"/>
        <v>60265289.099999636</v>
      </c>
      <c r="F47" s="97">
        <v>448477.41000000003</v>
      </c>
      <c r="G47" s="6"/>
      <c r="H47" s="98">
        <f t="shared" si="1"/>
        <v>448477.41000000003</v>
      </c>
      <c r="I47" s="97">
        <v>5878713.1400000053</v>
      </c>
      <c r="J47" s="20"/>
      <c r="K47" s="98">
        <f t="shared" si="2"/>
        <v>5878713.1400000053</v>
      </c>
      <c r="L47" s="97">
        <v>230289.28999999998</v>
      </c>
      <c r="M47" s="20"/>
      <c r="N47" s="98">
        <f t="shared" si="3"/>
        <v>230289.28999999998</v>
      </c>
      <c r="O47" s="97">
        <v>167350.6</v>
      </c>
      <c r="P47" s="6"/>
      <c r="Q47" s="98">
        <f t="shared" si="4"/>
        <v>167350.6</v>
      </c>
      <c r="R47" s="97">
        <v>64080336.789999612</v>
      </c>
      <c r="S47" s="6"/>
      <c r="T47" s="98">
        <f t="shared" si="5"/>
        <v>64080336.789999612</v>
      </c>
      <c r="U47" s="219">
        <f t="shared" si="6"/>
        <v>0</v>
      </c>
      <c r="W47" s="105" t="s">
        <v>43</v>
      </c>
      <c r="X47" s="115">
        <f t="shared" si="7"/>
        <v>0</v>
      </c>
      <c r="Y47" s="116">
        <f t="shared" si="8"/>
        <v>0</v>
      </c>
      <c r="Z47" s="116">
        <f t="shared" si="9"/>
        <v>0</v>
      </c>
      <c r="AA47" s="116">
        <f t="shared" si="10"/>
        <v>0</v>
      </c>
      <c r="AB47" s="116">
        <f t="shared" si="11"/>
        <v>0</v>
      </c>
      <c r="AC47" s="122">
        <f t="shared" si="12"/>
        <v>0</v>
      </c>
    </row>
    <row r="48" spans="1:29" ht="15.75">
      <c r="A48" s="250"/>
      <c r="B48" s="135" t="s">
        <v>44</v>
      </c>
      <c r="C48" s="97">
        <v>42883062.449999548</v>
      </c>
      <c r="D48" s="6"/>
      <c r="E48" s="98">
        <f t="shared" si="0"/>
        <v>42883062.449999548</v>
      </c>
      <c r="F48" s="97">
        <v>158849.65</v>
      </c>
      <c r="G48" s="6"/>
      <c r="H48" s="98">
        <f t="shared" si="1"/>
        <v>158849.65</v>
      </c>
      <c r="I48" s="97">
        <v>0</v>
      </c>
      <c r="J48" s="20"/>
      <c r="K48" s="98">
        <f t="shared" si="2"/>
        <v>0</v>
      </c>
      <c r="L48" s="97">
        <v>20059.23</v>
      </c>
      <c r="M48" s="20"/>
      <c r="N48" s="98">
        <f t="shared" si="3"/>
        <v>20059.23</v>
      </c>
      <c r="O48" s="97">
        <v>20803.169999999998</v>
      </c>
      <c r="P48" s="6"/>
      <c r="Q48" s="98">
        <f t="shared" si="4"/>
        <v>20803.169999999998</v>
      </c>
      <c r="R48" s="97">
        <v>41928989.179999545</v>
      </c>
      <c r="S48" s="6"/>
      <c r="T48" s="98">
        <f t="shared" si="5"/>
        <v>41928989.179999545</v>
      </c>
      <c r="U48" s="219">
        <f t="shared" si="6"/>
        <v>0</v>
      </c>
      <c r="W48" s="135" t="s">
        <v>44</v>
      </c>
      <c r="X48" s="115">
        <f t="shared" si="7"/>
        <v>0</v>
      </c>
      <c r="Y48" s="116">
        <f t="shared" si="8"/>
        <v>0</v>
      </c>
      <c r="Z48" s="116">
        <f t="shared" si="9"/>
        <v>0</v>
      </c>
      <c r="AA48" s="116">
        <f t="shared" si="10"/>
        <v>0</v>
      </c>
      <c r="AB48" s="116">
        <f t="shared" si="11"/>
        <v>0</v>
      </c>
      <c r="AC48" s="122">
        <f t="shared" si="12"/>
        <v>0</v>
      </c>
    </row>
    <row r="49" spans="1:29" ht="15.75">
      <c r="A49" s="250"/>
      <c r="B49" s="135" t="s">
        <v>45</v>
      </c>
      <c r="C49" s="97">
        <v>59209312.359996051</v>
      </c>
      <c r="D49" s="6"/>
      <c r="E49" s="98">
        <f t="shared" si="0"/>
        <v>59209312.359996051</v>
      </c>
      <c r="F49" s="97">
        <v>26644.37</v>
      </c>
      <c r="G49" s="6"/>
      <c r="H49" s="98">
        <f t="shared" si="1"/>
        <v>26644.37</v>
      </c>
      <c r="I49" s="97">
        <v>0</v>
      </c>
      <c r="J49" s="20"/>
      <c r="K49" s="98">
        <f t="shared" si="2"/>
        <v>0</v>
      </c>
      <c r="L49" s="97">
        <v>48457.13</v>
      </c>
      <c r="M49" s="20"/>
      <c r="N49" s="98">
        <f t="shared" si="3"/>
        <v>48457.13</v>
      </c>
      <c r="O49" s="97">
        <v>561.73</v>
      </c>
      <c r="P49" s="6"/>
      <c r="Q49" s="98">
        <f t="shared" si="4"/>
        <v>561.73</v>
      </c>
      <c r="R49" s="97">
        <v>57460814.799996056</v>
      </c>
      <c r="S49" s="6"/>
      <c r="T49" s="98">
        <f t="shared" si="5"/>
        <v>57460814.799996056</v>
      </c>
      <c r="U49" s="219">
        <f t="shared" si="6"/>
        <v>0</v>
      </c>
      <c r="W49" s="135" t="s">
        <v>45</v>
      </c>
      <c r="X49" s="115">
        <f t="shared" si="7"/>
        <v>0</v>
      </c>
      <c r="Y49" s="116">
        <f t="shared" si="8"/>
        <v>0</v>
      </c>
      <c r="Z49" s="116">
        <f t="shared" si="9"/>
        <v>0</v>
      </c>
      <c r="AA49" s="116">
        <f t="shared" si="10"/>
        <v>0</v>
      </c>
      <c r="AB49" s="116">
        <f t="shared" si="11"/>
        <v>0</v>
      </c>
      <c r="AC49" s="122">
        <f t="shared" si="12"/>
        <v>0</v>
      </c>
    </row>
    <row r="50" spans="1:29" ht="15.75">
      <c r="A50" s="250"/>
      <c r="B50" s="135" t="s">
        <v>46</v>
      </c>
      <c r="C50" s="97">
        <v>40698894.409999594</v>
      </c>
      <c r="D50" s="6"/>
      <c r="E50" s="98">
        <f t="shared" si="0"/>
        <v>40698894.409999594</v>
      </c>
      <c r="F50" s="97">
        <v>184349.54</v>
      </c>
      <c r="G50" s="6"/>
      <c r="H50" s="98">
        <f t="shared" si="1"/>
        <v>184349.54</v>
      </c>
      <c r="I50" s="97">
        <v>0</v>
      </c>
      <c r="J50" s="20"/>
      <c r="K50" s="98">
        <f t="shared" si="2"/>
        <v>0</v>
      </c>
      <c r="L50" s="97">
        <v>41476.149999999994</v>
      </c>
      <c r="M50" s="20"/>
      <c r="N50" s="98">
        <f t="shared" si="3"/>
        <v>41476.149999999994</v>
      </c>
      <c r="O50" s="97">
        <v>96502.95</v>
      </c>
      <c r="P50" s="6"/>
      <c r="Q50" s="98">
        <f t="shared" si="4"/>
        <v>96502.95</v>
      </c>
      <c r="R50" s="97">
        <v>38618624.899999596</v>
      </c>
      <c r="S50" s="6"/>
      <c r="T50" s="98">
        <f t="shared" si="5"/>
        <v>38618624.899999596</v>
      </c>
      <c r="U50" s="219">
        <f t="shared" si="6"/>
        <v>0</v>
      </c>
      <c r="W50" s="135" t="s">
        <v>46</v>
      </c>
      <c r="X50" s="115">
        <f t="shared" si="7"/>
        <v>0</v>
      </c>
      <c r="Y50" s="116">
        <f t="shared" si="8"/>
        <v>0</v>
      </c>
      <c r="Z50" s="116">
        <f t="shared" si="9"/>
        <v>0</v>
      </c>
      <c r="AA50" s="116">
        <f t="shared" si="10"/>
        <v>0</v>
      </c>
      <c r="AB50" s="116">
        <f t="shared" si="11"/>
        <v>0</v>
      </c>
      <c r="AC50" s="122">
        <f t="shared" si="12"/>
        <v>0</v>
      </c>
    </row>
    <row r="51" spans="1:29" ht="15.75">
      <c r="A51" s="250"/>
      <c r="B51" s="135" t="s">
        <v>47</v>
      </c>
      <c r="C51" s="97">
        <v>135911088.94000015</v>
      </c>
      <c r="D51" s="6"/>
      <c r="E51" s="98">
        <f t="shared" si="0"/>
        <v>135911088.94000015</v>
      </c>
      <c r="F51" s="97">
        <v>153430.46999999997</v>
      </c>
      <c r="G51" s="6"/>
      <c r="H51" s="98">
        <f t="shared" si="1"/>
        <v>153430.46999999997</v>
      </c>
      <c r="I51" s="97">
        <v>0</v>
      </c>
      <c r="J51" s="20"/>
      <c r="K51" s="98">
        <f t="shared" si="2"/>
        <v>0</v>
      </c>
      <c r="L51" s="97">
        <v>197149.90999999997</v>
      </c>
      <c r="M51" s="20"/>
      <c r="N51" s="98">
        <f t="shared" si="3"/>
        <v>197149.90999999997</v>
      </c>
      <c r="O51" s="97">
        <v>351487.73999999993</v>
      </c>
      <c r="P51" s="6"/>
      <c r="Q51" s="98">
        <f t="shared" si="4"/>
        <v>351487.73999999993</v>
      </c>
      <c r="R51" s="97">
        <v>133428417.47000018</v>
      </c>
      <c r="S51" s="6"/>
      <c r="T51" s="98">
        <f t="shared" si="5"/>
        <v>133428417.47000018</v>
      </c>
      <c r="U51" s="219">
        <f t="shared" si="6"/>
        <v>0</v>
      </c>
      <c r="W51" s="135" t="s">
        <v>47</v>
      </c>
      <c r="X51" s="115">
        <f t="shared" si="7"/>
        <v>0</v>
      </c>
      <c r="Y51" s="116">
        <f t="shared" si="8"/>
        <v>0</v>
      </c>
      <c r="Z51" s="116">
        <f t="shared" si="9"/>
        <v>0</v>
      </c>
      <c r="AA51" s="116">
        <f t="shared" si="10"/>
        <v>0</v>
      </c>
      <c r="AB51" s="116">
        <f t="shared" si="11"/>
        <v>0</v>
      </c>
      <c r="AC51" s="122">
        <f t="shared" si="12"/>
        <v>0</v>
      </c>
    </row>
    <row r="52" spans="1:29" ht="15.75">
      <c r="A52" s="250"/>
      <c r="B52" s="135" t="s">
        <v>48</v>
      </c>
      <c r="C52" s="97">
        <v>53298586.840000011</v>
      </c>
      <c r="D52" s="6"/>
      <c r="E52" s="98">
        <f t="shared" si="0"/>
        <v>53298586.840000011</v>
      </c>
      <c r="F52" s="97">
        <v>254160.58000000002</v>
      </c>
      <c r="G52" s="6"/>
      <c r="H52" s="98">
        <f t="shared" si="1"/>
        <v>254160.58000000002</v>
      </c>
      <c r="I52" s="97">
        <v>0</v>
      </c>
      <c r="J52" s="20"/>
      <c r="K52" s="98">
        <f t="shared" si="2"/>
        <v>0</v>
      </c>
      <c r="L52" s="97">
        <v>77365.599999999991</v>
      </c>
      <c r="M52" s="20"/>
      <c r="N52" s="98">
        <f t="shared" si="3"/>
        <v>77365.599999999991</v>
      </c>
      <c r="O52" s="97">
        <v>48003.56</v>
      </c>
      <c r="P52" s="6"/>
      <c r="Q52" s="98">
        <f t="shared" si="4"/>
        <v>48003.56</v>
      </c>
      <c r="R52" s="97">
        <v>52459427.710000008</v>
      </c>
      <c r="S52" s="6"/>
      <c r="T52" s="98">
        <f t="shared" si="5"/>
        <v>52459427.710000008</v>
      </c>
      <c r="U52" s="219">
        <f t="shared" si="6"/>
        <v>0</v>
      </c>
      <c r="W52" s="135" t="s">
        <v>48</v>
      </c>
      <c r="X52" s="115">
        <f t="shared" si="7"/>
        <v>0</v>
      </c>
      <c r="Y52" s="116">
        <f t="shared" si="8"/>
        <v>0</v>
      </c>
      <c r="Z52" s="116">
        <f t="shared" si="9"/>
        <v>0</v>
      </c>
      <c r="AA52" s="116">
        <f t="shared" si="10"/>
        <v>0</v>
      </c>
      <c r="AB52" s="116">
        <f t="shared" si="11"/>
        <v>0</v>
      </c>
      <c r="AC52" s="122">
        <f t="shared" si="12"/>
        <v>0</v>
      </c>
    </row>
    <row r="53" spans="1:29" ht="15.75">
      <c r="A53" s="251"/>
      <c r="B53" s="136" t="s">
        <v>49</v>
      </c>
      <c r="C53" s="97">
        <v>21492330.379999533</v>
      </c>
      <c r="D53" s="6"/>
      <c r="E53" s="98">
        <f t="shared" si="0"/>
        <v>21492330.379999533</v>
      </c>
      <c r="F53" s="97">
        <v>65147.289999999994</v>
      </c>
      <c r="G53" s="6"/>
      <c r="H53" s="98">
        <f t="shared" si="1"/>
        <v>65147.289999999994</v>
      </c>
      <c r="I53" s="97">
        <v>14915525.19999999</v>
      </c>
      <c r="J53" s="20"/>
      <c r="K53" s="98">
        <f t="shared" si="2"/>
        <v>14915525.19999999</v>
      </c>
      <c r="L53" s="97">
        <v>8675.14</v>
      </c>
      <c r="M53" s="20"/>
      <c r="N53" s="98">
        <f t="shared" si="3"/>
        <v>8675.14</v>
      </c>
      <c r="O53" s="97">
        <v>0</v>
      </c>
      <c r="P53" s="6"/>
      <c r="Q53" s="98">
        <f t="shared" si="4"/>
        <v>0</v>
      </c>
      <c r="R53" s="97">
        <v>35212376.489999525</v>
      </c>
      <c r="S53" s="6"/>
      <c r="T53" s="98">
        <f t="shared" si="5"/>
        <v>35212376.489999525</v>
      </c>
      <c r="U53" s="219">
        <f t="shared" si="6"/>
        <v>0</v>
      </c>
      <c r="W53" s="136" t="s">
        <v>49</v>
      </c>
      <c r="X53" s="119">
        <f t="shared" si="7"/>
        <v>0</v>
      </c>
      <c r="Y53" s="120">
        <f t="shared" si="8"/>
        <v>0</v>
      </c>
      <c r="Z53" s="120">
        <f t="shared" si="9"/>
        <v>0</v>
      </c>
      <c r="AA53" s="120">
        <f t="shared" si="10"/>
        <v>0</v>
      </c>
      <c r="AB53" s="120">
        <f t="shared" si="11"/>
        <v>0</v>
      </c>
      <c r="AC53" s="125">
        <f t="shared" si="12"/>
        <v>0</v>
      </c>
    </row>
    <row r="54" spans="1:29" ht="15.75" customHeight="1">
      <c r="A54" s="249">
        <v>42651</v>
      </c>
      <c r="B54" s="134" t="s">
        <v>41</v>
      </c>
      <c r="C54" s="217">
        <v>83605758.34999907</v>
      </c>
      <c r="D54" s="95"/>
      <c r="E54" s="96">
        <f t="shared" si="0"/>
        <v>83605758.34999907</v>
      </c>
      <c r="F54" s="217">
        <v>0</v>
      </c>
      <c r="G54" s="95"/>
      <c r="H54" s="96">
        <f t="shared" si="1"/>
        <v>0</v>
      </c>
      <c r="I54" s="217">
        <v>0</v>
      </c>
      <c r="J54" s="95"/>
      <c r="K54" s="96">
        <f t="shared" si="2"/>
        <v>0</v>
      </c>
      <c r="L54" s="217">
        <v>0</v>
      </c>
      <c r="M54" s="95"/>
      <c r="N54" s="96">
        <f t="shared" si="3"/>
        <v>0</v>
      </c>
      <c r="O54" s="217">
        <v>0</v>
      </c>
      <c r="P54" s="95"/>
      <c r="Q54" s="96">
        <f t="shared" si="4"/>
        <v>0</v>
      </c>
      <c r="R54" s="217">
        <v>82825871.989999071</v>
      </c>
      <c r="S54" s="95"/>
      <c r="T54" s="96">
        <f t="shared" si="5"/>
        <v>82825871.989999071</v>
      </c>
      <c r="U54" s="218">
        <f t="shared" si="6"/>
        <v>0</v>
      </c>
      <c r="W54" s="134" t="s">
        <v>41</v>
      </c>
      <c r="X54" s="115">
        <f t="shared" si="7"/>
        <v>0</v>
      </c>
      <c r="Y54" s="116">
        <f t="shared" si="8"/>
        <v>0</v>
      </c>
      <c r="Z54" s="116">
        <f t="shared" si="9"/>
        <v>0</v>
      </c>
      <c r="AA54" s="116">
        <f t="shared" si="10"/>
        <v>0</v>
      </c>
      <c r="AB54" s="116">
        <f t="shared" si="11"/>
        <v>0</v>
      </c>
      <c r="AC54" s="122">
        <f t="shared" si="12"/>
        <v>0</v>
      </c>
    </row>
    <row r="55" spans="1:29" ht="15.75">
      <c r="A55" s="250"/>
      <c r="B55" s="135" t="s">
        <v>42</v>
      </c>
      <c r="C55" s="97">
        <v>16653410.619998973</v>
      </c>
      <c r="D55" s="20"/>
      <c r="E55" s="98">
        <f t="shared" si="0"/>
        <v>16653410.619998973</v>
      </c>
      <c r="F55" s="97">
        <v>0</v>
      </c>
      <c r="G55" s="20"/>
      <c r="H55" s="98">
        <f t="shared" si="1"/>
        <v>0</v>
      </c>
      <c r="I55" s="97">
        <v>0</v>
      </c>
      <c r="J55" s="20"/>
      <c r="K55" s="98">
        <f t="shared" si="2"/>
        <v>0</v>
      </c>
      <c r="L55" s="97">
        <v>0</v>
      </c>
      <c r="M55" s="20"/>
      <c r="N55" s="98">
        <f t="shared" si="3"/>
        <v>0</v>
      </c>
      <c r="O55" s="97">
        <v>0</v>
      </c>
      <c r="P55" s="20"/>
      <c r="Q55" s="98">
        <f t="shared" si="4"/>
        <v>0</v>
      </c>
      <c r="R55" s="97">
        <v>16211048.029998977</v>
      </c>
      <c r="S55" s="20"/>
      <c r="T55" s="98">
        <f t="shared" si="5"/>
        <v>16211048.029998977</v>
      </c>
      <c r="U55" s="219">
        <f t="shared" si="6"/>
        <v>0</v>
      </c>
      <c r="W55" s="135" t="s">
        <v>42</v>
      </c>
      <c r="X55" s="115">
        <f t="shared" si="7"/>
        <v>0</v>
      </c>
      <c r="Y55" s="116">
        <f t="shared" si="8"/>
        <v>0</v>
      </c>
      <c r="Z55" s="116">
        <f t="shared" si="9"/>
        <v>0</v>
      </c>
      <c r="AA55" s="116">
        <f t="shared" si="10"/>
        <v>0</v>
      </c>
      <c r="AB55" s="116">
        <f t="shared" si="11"/>
        <v>0</v>
      </c>
      <c r="AC55" s="122">
        <f t="shared" si="12"/>
        <v>0</v>
      </c>
    </row>
    <row r="56" spans="1:29" ht="15.75">
      <c r="A56" s="250"/>
      <c r="B56" s="105" t="s">
        <v>43</v>
      </c>
      <c r="C56" s="97">
        <v>64080336.789999612</v>
      </c>
      <c r="D56" s="20"/>
      <c r="E56" s="98">
        <f t="shared" si="0"/>
        <v>64080336.789999612</v>
      </c>
      <c r="F56" s="97">
        <v>0</v>
      </c>
      <c r="G56" s="20"/>
      <c r="H56" s="98">
        <f t="shared" si="1"/>
        <v>0</v>
      </c>
      <c r="I56" s="97">
        <v>0</v>
      </c>
      <c r="J56" s="20"/>
      <c r="K56" s="98">
        <f t="shared" si="2"/>
        <v>0</v>
      </c>
      <c r="L56" s="97">
        <v>12117.960000000001</v>
      </c>
      <c r="M56" s="20"/>
      <c r="N56" s="98">
        <f t="shared" si="3"/>
        <v>12117.960000000001</v>
      </c>
      <c r="O56" s="97">
        <v>6794.99</v>
      </c>
      <c r="P56" s="20"/>
      <c r="Q56" s="98">
        <f t="shared" si="4"/>
        <v>6794.99</v>
      </c>
      <c r="R56" s="97">
        <v>63642028.409999616</v>
      </c>
      <c r="S56" s="20"/>
      <c r="T56" s="98">
        <f t="shared" si="5"/>
        <v>63642028.409999616</v>
      </c>
      <c r="U56" s="219">
        <f t="shared" si="6"/>
        <v>0</v>
      </c>
      <c r="W56" s="105" t="s">
        <v>43</v>
      </c>
      <c r="X56" s="115">
        <f t="shared" si="7"/>
        <v>0</v>
      </c>
      <c r="Y56" s="116">
        <f t="shared" si="8"/>
        <v>0</v>
      </c>
      <c r="Z56" s="116">
        <f t="shared" si="9"/>
        <v>0</v>
      </c>
      <c r="AA56" s="116">
        <f t="shared" si="10"/>
        <v>0</v>
      </c>
      <c r="AB56" s="116">
        <f t="shared" si="11"/>
        <v>0</v>
      </c>
      <c r="AC56" s="122">
        <f t="shared" si="12"/>
        <v>0</v>
      </c>
    </row>
    <row r="57" spans="1:29" ht="15.75">
      <c r="A57" s="250"/>
      <c r="B57" s="135" t="s">
        <v>44</v>
      </c>
      <c r="C57" s="97">
        <v>41928989.179999545</v>
      </c>
      <c r="D57" s="20"/>
      <c r="E57" s="98">
        <f t="shared" si="0"/>
        <v>41928989.179999545</v>
      </c>
      <c r="F57" s="97">
        <v>0</v>
      </c>
      <c r="G57" s="20"/>
      <c r="H57" s="98">
        <f t="shared" si="1"/>
        <v>0</v>
      </c>
      <c r="I57" s="97">
        <v>0</v>
      </c>
      <c r="J57" s="20"/>
      <c r="K57" s="98">
        <f t="shared" si="2"/>
        <v>0</v>
      </c>
      <c r="L57" s="97">
        <v>0</v>
      </c>
      <c r="M57" s="20"/>
      <c r="N57" s="98">
        <f t="shared" si="3"/>
        <v>0</v>
      </c>
      <c r="O57" s="97">
        <v>0</v>
      </c>
      <c r="P57" s="20"/>
      <c r="Q57" s="98">
        <f t="shared" si="4"/>
        <v>0</v>
      </c>
      <c r="R57" s="97">
        <v>41527974.079999536</v>
      </c>
      <c r="S57" s="20"/>
      <c r="T57" s="98">
        <f t="shared" si="5"/>
        <v>41527974.079999536</v>
      </c>
      <c r="U57" s="219">
        <f t="shared" si="6"/>
        <v>0</v>
      </c>
      <c r="W57" s="135" t="s">
        <v>44</v>
      </c>
      <c r="X57" s="115">
        <f t="shared" si="7"/>
        <v>0</v>
      </c>
      <c r="Y57" s="116">
        <f t="shared" si="8"/>
        <v>0</v>
      </c>
      <c r="Z57" s="116">
        <f t="shared" si="9"/>
        <v>0</v>
      </c>
      <c r="AA57" s="116">
        <f t="shared" si="10"/>
        <v>0</v>
      </c>
      <c r="AB57" s="116">
        <f t="shared" si="11"/>
        <v>0</v>
      </c>
      <c r="AC57" s="122">
        <f t="shared" si="12"/>
        <v>0</v>
      </c>
    </row>
    <row r="58" spans="1:29" ht="15.75">
      <c r="A58" s="250"/>
      <c r="B58" s="135" t="s">
        <v>45</v>
      </c>
      <c r="C58" s="97">
        <v>57460814.799996056</v>
      </c>
      <c r="D58" s="20"/>
      <c r="E58" s="98">
        <f t="shared" si="0"/>
        <v>57460814.799996056</v>
      </c>
      <c r="F58" s="97">
        <v>0</v>
      </c>
      <c r="G58" s="20"/>
      <c r="H58" s="98">
        <f t="shared" si="1"/>
        <v>0</v>
      </c>
      <c r="I58" s="97">
        <v>0</v>
      </c>
      <c r="J58" s="20"/>
      <c r="K58" s="98">
        <f t="shared" si="2"/>
        <v>0</v>
      </c>
      <c r="L58" s="97">
        <v>80.5</v>
      </c>
      <c r="M58" s="20"/>
      <c r="N58" s="98">
        <f t="shared" si="3"/>
        <v>80.5</v>
      </c>
      <c r="O58" s="97">
        <v>80.5</v>
      </c>
      <c r="P58" s="20"/>
      <c r="Q58" s="98">
        <f t="shared" si="4"/>
        <v>80.5</v>
      </c>
      <c r="R58" s="97">
        <v>56513555.859996051</v>
      </c>
      <c r="S58" s="20"/>
      <c r="T58" s="98">
        <f t="shared" si="5"/>
        <v>56513555.859996051</v>
      </c>
      <c r="U58" s="219">
        <f t="shared" si="6"/>
        <v>0</v>
      </c>
      <c r="W58" s="135" t="s">
        <v>45</v>
      </c>
      <c r="X58" s="115">
        <f t="shared" si="7"/>
        <v>0</v>
      </c>
      <c r="Y58" s="116">
        <f t="shared" si="8"/>
        <v>0</v>
      </c>
      <c r="Z58" s="116">
        <f t="shared" si="9"/>
        <v>0</v>
      </c>
      <c r="AA58" s="116">
        <f t="shared" si="10"/>
        <v>0</v>
      </c>
      <c r="AB58" s="116">
        <f t="shared" si="11"/>
        <v>0</v>
      </c>
      <c r="AC58" s="122">
        <f t="shared" si="12"/>
        <v>0</v>
      </c>
    </row>
    <row r="59" spans="1:29" ht="15.75">
      <c r="A59" s="250"/>
      <c r="B59" s="135" t="s">
        <v>46</v>
      </c>
      <c r="C59" s="97">
        <v>38618624.899999596</v>
      </c>
      <c r="D59" s="20"/>
      <c r="E59" s="98">
        <f t="shared" si="0"/>
        <v>38618624.899999596</v>
      </c>
      <c r="F59" s="97">
        <v>0</v>
      </c>
      <c r="G59" s="20"/>
      <c r="H59" s="98">
        <f t="shared" si="1"/>
        <v>0</v>
      </c>
      <c r="I59" s="97">
        <v>0</v>
      </c>
      <c r="J59" s="20"/>
      <c r="K59" s="98">
        <f t="shared" si="2"/>
        <v>0</v>
      </c>
      <c r="L59" s="97">
        <v>0</v>
      </c>
      <c r="M59" s="20"/>
      <c r="N59" s="98">
        <f t="shared" si="3"/>
        <v>0</v>
      </c>
      <c r="O59" s="97">
        <v>0</v>
      </c>
      <c r="P59" s="20"/>
      <c r="Q59" s="98">
        <f t="shared" si="4"/>
        <v>0</v>
      </c>
      <c r="R59" s="97">
        <v>37726198.559999585</v>
      </c>
      <c r="S59" s="20"/>
      <c r="T59" s="98">
        <f t="shared" si="5"/>
        <v>37726198.559999585</v>
      </c>
      <c r="U59" s="219">
        <f t="shared" si="6"/>
        <v>0</v>
      </c>
      <c r="W59" s="135" t="s">
        <v>46</v>
      </c>
      <c r="X59" s="115">
        <f t="shared" si="7"/>
        <v>0</v>
      </c>
      <c r="Y59" s="116">
        <f t="shared" si="8"/>
        <v>0</v>
      </c>
      <c r="Z59" s="116">
        <f t="shared" si="9"/>
        <v>0</v>
      </c>
      <c r="AA59" s="116">
        <f t="shared" si="10"/>
        <v>0</v>
      </c>
      <c r="AB59" s="116">
        <f t="shared" si="11"/>
        <v>0</v>
      </c>
      <c r="AC59" s="122">
        <f t="shared" si="12"/>
        <v>0</v>
      </c>
    </row>
    <row r="60" spans="1:29" ht="16.5" customHeight="1">
      <c r="A60" s="250"/>
      <c r="B60" s="135" t="s">
        <v>47</v>
      </c>
      <c r="C60" s="97">
        <v>133428417.47000018</v>
      </c>
      <c r="D60" s="20"/>
      <c r="E60" s="98">
        <f t="shared" si="0"/>
        <v>133428417.47000018</v>
      </c>
      <c r="F60" s="97">
        <v>0</v>
      </c>
      <c r="G60" s="20"/>
      <c r="H60" s="98">
        <f t="shared" si="1"/>
        <v>0</v>
      </c>
      <c r="I60" s="97">
        <v>0</v>
      </c>
      <c r="J60" s="20"/>
      <c r="K60" s="98">
        <f t="shared" si="2"/>
        <v>0</v>
      </c>
      <c r="L60" s="97">
        <v>0</v>
      </c>
      <c r="M60" s="20"/>
      <c r="N60" s="98">
        <f t="shared" si="3"/>
        <v>0</v>
      </c>
      <c r="O60" s="97">
        <v>0</v>
      </c>
      <c r="P60" s="20"/>
      <c r="Q60" s="98">
        <f t="shared" si="4"/>
        <v>0</v>
      </c>
      <c r="R60" s="97">
        <v>130575460.41000018</v>
      </c>
      <c r="S60" s="20"/>
      <c r="T60" s="98">
        <f t="shared" si="5"/>
        <v>130575460.41000018</v>
      </c>
      <c r="U60" s="219">
        <f t="shared" si="6"/>
        <v>0</v>
      </c>
      <c r="W60" s="135" t="s">
        <v>47</v>
      </c>
      <c r="X60" s="115">
        <f t="shared" si="7"/>
        <v>0</v>
      </c>
      <c r="Y60" s="116">
        <f t="shared" si="8"/>
        <v>0</v>
      </c>
      <c r="Z60" s="116">
        <f t="shared" si="9"/>
        <v>0</v>
      </c>
      <c r="AA60" s="116">
        <f t="shared" si="10"/>
        <v>0</v>
      </c>
      <c r="AB60" s="116">
        <f t="shared" si="11"/>
        <v>0</v>
      </c>
      <c r="AC60" s="122">
        <f t="shared" si="12"/>
        <v>0</v>
      </c>
    </row>
    <row r="61" spans="1:29" ht="15.75">
      <c r="A61" s="250"/>
      <c r="B61" s="135" t="s">
        <v>48</v>
      </c>
      <c r="C61" s="97">
        <v>52459427.710000008</v>
      </c>
      <c r="D61" s="20"/>
      <c r="E61" s="98">
        <f t="shared" si="0"/>
        <v>52459427.710000008</v>
      </c>
      <c r="F61" s="97">
        <v>0</v>
      </c>
      <c r="G61" s="20"/>
      <c r="H61" s="98">
        <f t="shared" si="1"/>
        <v>0</v>
      </c>
      <c r="I61" s="97">
        <v>0</v>
      </c>
      <c r="J61" s="20"/>
      <c r="K61" s="98">
        <f t="shared" si="2"/>
        <v>0</v>
      </c>
      <c r="L61" s="97">
        <v>0</v>
      </c>
      <c r="M61" s="20"/>
      <c r="N61" s="98">
        <f t="shared" si="3"/>
        <v>0</v>
      </c>
      <c r="O61" s="97">
        <v>0</v>
      </c>
      <c r="P61" s="20"/>
      <c r="Q61" s="98">
        <f t="shared" si="4"/>
        <v>0</v>
      </c>
      <c r="R61" s="97">
        <v>51773542.570000008</v>
      </c>
      <c r="S61" s="20"/>
      <c r="T61" s="98">
        <f t="shared" si="5"/>
        <v>51773542.570000008</v>
      </c>
      <c r="U61" s="219">
        <f t="shared" si="6"/>
        <v>0</v>
      </c>
      <c r="W61" s="135" t="s">
        <v>48</v>
      </c>
      <c r="X61" s="115">
        <f t="shared" si="7"/>
        <v>0</v>
      </c>
      <c r="Y61" s="116">
        <f t="shared" si="8"/>
        <v>0</v>
      </c>
      <c r="Z61" s="116">
        <f t="shared" si="9"/>
        <v>0</v>
      </c>
      <c r="AA61" s="116">
        <f t="shared" si="10"/>
        <v>0</v>
      </c>
      <c r="AB61" s="116">
        <f t="shared" si="11"/>
        <v>0</v>
      </c>
      <c r="AC61" s="122">
        <f t="shared" si="12"/>
        <v>0</v>
      </c>
    </row>
    <row r="62" spans="1:29" ht="15.75">
      <c r="A62" s="251"/>
      <c r="B62" s="136" t="s">
        <v>49</v>
      </c>
      <c r="C62" s="99"/>
      <c r="D62" s="100"/>
      <c r="E62" s="101">
        <f t="shared" si="0"/>
        <v>0</v>
      </c>
      <c r="F62" s="99"/>
      <c r="G62" s="100"/>
      <c r="H62" s="101">
        <f t="shared" si="1"/>
        <v>0</v>
      </c>
      <c r="I62" s="99"/>
      <c r="J62" s="100"/>
      <c r="K62" s="101">
        <f t="shared" si="2"/>
        <v>0</v>
      </c>
      <c r="L62" s="99"/>
      <c r="M62" s="100"/>
      <c r="N62" s="101">
        <f t="shared" si="3"/>
        <v>0</v>
      </c>
      <c r="O62" s="99"/>
      <c r="P62" s="100"/>
      <c r="Q62" s="101">
        <f t="shared" si="4"/>
        <v>0</v>
      </c>
      <c r="R62" s="99"/>
      <c r="S62" s="100"/>
      <c r="T62" s="101">
        <f t="shared" si="5"/>
        <v>0</v>
      </c>
      <c r="U62" s="220">
        <f t="shared" si="6"/>
        <v>0</v>
      </c>
      <c r="W62" s="135" t="s">
        <v>49</v>
      </c>
      <c r="X62" s="115">
        <f t="shared" si="7"/>
        <v>0</v>
      </c>
      <c r="Y62" s="116">
        <f t="shared" si="8"/>
        <v>0</v>
      </c>
      <c r="Z62" s="116">
        <f t="shared" si="9"/>
        <v>0</v>
      </c>
      <c r="AA62" s="116">
        <f t="shared" si="10"/>
        <v>0</v>
      </c>
      <c r="AB62" s="116">
        <f t="shared" si="11"/>
        <v>0</v>
      </c>
      <c r="AC62" s="122">
        <f t="shared" si="12"/>
        <v>0</v>
      </c>
    </row>
    <row r="63" spans="1:29" ht="15.75" customHeight="1">
      <c r="A63" s="249">
        <v>42652</v>
      </c>
      <c r="B63" s="134" t="s">
        <v>41</v>
      </c>
      <c r="C63" s="217">
        <v>82825871.989999071</v>
      </c>
      <c r="D63" s="95"/>
      <c r="E63" s="96">
        <f t="shared" si="0"/>
        <v>82825871.989999071</v>
      </c>
      <c r="F63" s="217">
        <v>296655.95</v>
      </c>
      <c r="G63" s="95"/>
      <c r="H63" s="96">
        <f t="shared" si="1"/>
        <v>296655.95</v>
      </c>
      <c r="I63" s="217">
        <v>0</v>
      </c>
      <c r="J63" s="95"/>
      <c r="K63" s="96">
        <f t="shared" si="2"/>
        <v>0</v>
      </c>
      <c r="L63" s="217">
        <v>198501.49000000011</v>
      </c>
      <c r="M63" s="95"/>
      <c r="N63" s="96">
        <f t="shared" si="3"/>
        <v>198501.49000000011</v>
      </c>
      <c r="O63" s="217">
        <v>86600.83</v>
      </c>
      <c r="P63" s="95"/>
      <c r="Q63" s="96">
        <f t="shared" si="4"/>
        <v>86600.83</v>
      </c>
      <c r="R63" s="217">
        <v>80186830.939999059</v>
      </c>
      <c r="S63" s="95"/>
      <c r="T63" s="96">
        <f t="shared" si="5"/>
        <v>80186830.939999059</v>
      </c>
      <c r="U63" s="218">
        <f t="shared" si="6"/>
        <v>0</v>
      </c>
      <c r="W63" s="134" t="s">
        <v>41</v>
      </c>
      <c r="X63" s="111">
        <f t="shared" si="7"/>
        <v>0</v>
      </c>
      <c r="Y63" s="112">
        <f t="shared" si="8"/>
        <v>0</v>
      </c>
      <c r="Z63" s="112">
        <f t="shared" si="9"/>
        <v>0</v>
      </c>
      <c r="AA63" s="112">
        <f t="shared" si="10"/>
        <v>0</v>
      </c>
      <c r="AB63" s="112">
        <f t="shared" si="11"/>
        <v>0</v>
      </c>
      <c r="AC63" s="124">
        <f t="shared" si="12"/>
        <v>0</v>
      </c>
    </row>
    <row r="64" spans="1:29" ht="15.75">
      <c r="A64" s="250"/>
      <c r="B64" s="135" t="s">
        <v>42</v>
      </c>
      <c r="C64" s="97">
        <v>16211048.029998977</v>
      </c>
      <c r="D64" s="20"/>
      <c r="E64" s="98">
        <f t="shared" si="0"/>
        <v>16211048.029998977</v>
      </c>
      <c r="F64" s="97">
        <v>129066.21</v>
      </c>
      <c r="G64" s="20"/>
      <c r="H64" s="98">
        <f t="shared" si="1"/>
        <v>129066.21</v>
      </c>
      <c r="I64" s="97">
        <v>4186186.4399999995</v>
      </c>
      <c r="J64" s="20"/>
      <c r="K64" s="98">
        <f t="shared" si="2"/>
        <v>4186186.4399999995</v>
      </c>
      <c r="L64" s="97">
        <v>63475.69</v>
      </c>
      <c r="M64" s="20"/>
      <c r="N64" s="98">
        <f t="shared" si="3"/>
        <v>63475.69</v>
      </c>
      <c r="O64" s="97">
        <v>36895.94</v>
      </c>
      <c r="P64" s="20"/>
      <c r="Q64" s="98">
        <f t="shared" si="4"/>
        <v>36895.94</v>
      </c>
      <c r="R64" s="97">
        <v>17824226.23999897</v>
      </c>
      <c r="S64" s="20"/>
      <c r="T64" s="98">
        <f t="shared" si="5"/>
        <v>17824226.23999897</v>
      </c>
      <c r="U64" s="219">
        <f t="shared" si="6"/>
        <v>0</v>
      </c>
      <c r="W64" s="135" t="s">
        <v>42</v>
      </c>
      <c r="X64" s="115">
        <f t="shared" si="7"/>
        <v>0</v>
      </c>
      <c r="Y64" s="116">
        <f t="shared" si="8"/>
        <v>0</v>
      </c>
      <c r="Z64" s="116">
        <f t="shared" si="9"/>
        <v>0</v>
      </c>
      <c r="AA64" s="116">
        <f t="shared" si="10"/>
        <v>0</v>
      </c>
      <c r="AB64" s="116">
        <f t="shared" si="11"/>
        <v>0</v>
      </c>
      <c r="AC64" s="122">
        <f t="shared" si="12"/>
        <v>0</v>
      </c>
    </row>
    <row r="65" spans="1:29" ht="15.75">
      <c r="A65" s="250"/>
      <c r="B65" s="105" t="s">
        <v>43</v>
      </c>
      <c r="C65" s="97">
        <v>63642028.409999616</v>
      </c>
      <c r="D65" s="20"/>
      <c r="E65" s="98">
        <f t="shared" si="0"/>
        <v>63642028.409999616</v>
      </c>
      <c r="F65" s="97">
        <v>683132.62000000046</v>
      </c>
      <c r="G65" s="20"/>
      <c r="H65" s="98">
        <f t="shared" si="1"/>
        <v>683132.62000000046</v>
      </c>
      <c r="I65" s="97">
        <v>0</v>
      </c>
      <c r="J65" s="20"/>
      <c r="K65" s="98">
        <f t="shared" si="2"/>
        <v>0</v>
      </c>
      <c r="L65" s="97">
        <v>204349.08000000002</v>
      </c>
      <c r="M65" s="20"/>
      <c r="N65" s="98">
        <f t="shared" si="3"/>
        <v>204349.08000000002</v>
      </c>
      <c r="O65" s="97">
        <v>98553.34</v>
      </c>
      <c r="P65" s="20"/>
      <c r="Q65" s="98">
        <f t="shared" si="4"/>
        <v>98553.34</v>
      </c>
      <c r="R65" s="97">
        <v>60930194.879999623</v>
      </c>
      <c r="S65" s="20"/>
      <c r="T65" s="98">
        <f t="shared" si="5"/>
        <v>60930194.879999623</v>
      </c>
      <c r="U65" s="219">
        <f t="shared" si="6"/>
        <v>0</v>
      </c>
      <c r="W65" s="105" t="s">
        <v>43</v>
      </c>
      <c r="X65" s="115">
        <f t="shared" si="7"/>
        <v>0</v>
      </c>
      <c r="Y65" s="116">
        <f t="shared" si="8"/>
        <v>0</v>
      </c>
      <c r="Z65" s="116">
        <f t="shared" si="9"/>
        <v>0</v>
      </c>
      <c r="AA65" s="116">
        <f t="shared" si="10"/>
        <v>0</v>
      </c>
      <c r="AB65" s="116">
        <f t="shared" si="11"/>
        <v>0</v>
      </c>
      <c r="AC65" s="122">
        <f t="shared" si="12"/>
        <v>0</v>
      </c>
    </row>
    <row r="66" spans="1:29" ht="15.75">
      <c r="A66" s="250"/>
      <c r="B66" s="135" t="s">
        <v>44</v>
      </c>
      <c r="C66" s="97">
        <v>41527974.079999536</v>
      </c>
      <c r="D66" s="20"/>
      <c r="E66" s="98">
        <f t="shared" si="0"/>
        <v>41527974.079999536</v>
      </c>
      <c r="F66" s="97">
        <v>298709.13</v>
      </c>
      <c r="G66" s="20"/>
      <c r="H66" s="98">
        <f t="shared" si="1"/>
        <v>298709.13</v>
      </c>
      <c r="I66" s="97">
        <v>0</v>
      </c>
      <c r="J66" s="20"/>
      <c r="K66" s="98">
        <f t="shared" si="2"/>
        <v>0</v>
      </c>
      <c r="L66" s="97">
        <v>7605</v>
      </c>
      <c r="M66" s="20"/>
      <c r="N66" s="98">
        <f t="shared" si="3"/>
        <v>7605</v>
      </c>
      <c r="O66" s="97">
        <v>0</v>
      </c>
      <c r="P66" s="20"/>
      <c r="Q66" s="98">
        <f t="shared" si="4"/>
        <v>0</v>
      </c>
      <c r="R66" s="97">
        <v>39676882.249999531</v>
      </c>
      <c r="S66" s="20"/>
      <c r="T66" s="98">
        <f t="shared" si="5"/>
        <v>39676882.249999531</v>
      </c>
      <c r="U66" s="219">
        <f t="shared" si="6"/>
        <v>0</v>
      </c>
      <c r="W66" s="135" t="s">
        <v>44</v>
      </c>
      <c r="X66" s="115">
        <f t="shared" si="7"/>
        <v>0</v>
      </c>
      <c r="Y66" s="116">
        <f t="shared" si="8"/>
        <v>0</v>
      </c>
      <c r="Z66" s="116">
        <f t="shared" si="9"/>
        <v>0</v>
      </c>
      <c r="AA66" s="116">
        <f t="shared" si="10"/>
        <v>0</v>
      </c>
      <c r="AB66" s="116">
        <f t="shared" si="11"/>
        <v>0</v>
      </c>
      <c r="AC66" s="122">
        <f t="shared" si="12"/>
        <v>0</v>
      </c>
    </row>
    <row r="67" spans="1:29" ht="15.75">
      <c r="A67" s="250"/>
      <c r="B67" s="135" t="s">
        <v>45</v>
      </c>
      <c r="C67" s="97">
        <v>56513555.859996051</v>
      </c>
      <c r="D67" s="20"/>
      <c r="E67" s="98">
        <f t="shared" si="0"/>
        <v>56513555.859996051</v>
      </c>
      <c r="F67" s="97">
        <v>96587.040000000008</v>
      </c>
      <c r="G67" s="20"/>
      <c r="H67" s="98">
        <f t="shared" si="1"/>
        <v>96587.040000000008</v>
      </c>
      <c r="I67" s="97">
        <v>6706495.9999999944</v>
      </c>
      <c r="J67" s="20"/>
      <c r="K67" s="98">
        <f t="shared" si="2"/>
        <v>6706495.9999999944</v>
      </c>
      <c r="L67" s="97">
        <v>40800.300000000003</v>
      </c>
      <c r="M67" s="20"/>
      <c r="N67" s="98">
        <f t="shared" si="3"/>
        <v>40800.300000000003</v>
      </c>
      <c r="O67" s="97">
        <v>0</v>
      </c>
      <c r="P67" s="20"/>
      <c r="Q67" s="98">
        <f t="shared" si="4"/>
        <v>0</v>
      </c>
      <c r="R67" s="97">
        <v>60824772.129996054</v>
      </c>
      <c r="S67" s="20"/>
      <c r="T67" s="98">
        <f t="shared" si="5"/>
        <v>60824772.129996054</v>
      </c>
      <c r="U67" s="219">
        <f t="shared" si="6"/>
        <v>0</v>
      </c>
      <c r="W67" s="135" t="s">
        <v>45</v>
      </c>
      <c r="X67" s="115">
        <f t="shared" si="7"/>
        <v>0</v>
      </c>
      <c r="Y67" s="116">
        <f t="shared" si="8"/>
        <v>0</v>
      </c>
      <c r="Z67" s="116">
        <f t="shared" si="9"/>
        <v>0</v>
      </c>
      <c r="AA67" s="116">
        <f t="shared" si="10"/>
        <v>0</v>
      </c>
      <c r="AB67" s="116">
        <f t="shared" si="11"/>
        <v>0</v>
      </c>
      <c r="AC67" s="122">
        <f t="shared" si="12"/>
        <v>0</v>
      </c>
    </row>
    <row r="68" spans="1:29" ht="15.75">
      <c r="A68" s="250"/>
      <c r="B68" s="135" t="s">
        <v>46</v>
      </c>
      <c r="C68" s="97">
        <v>37726198.559999585</v>
      </c>
      <c r="D68" s="20"/>
      <c r="E68" s="98">
        <f t="shared" si="0"/>
        <v>37726198.559999585</v>
      </c>
      <c r="F68" s="97">
        <v>418631.92000000016</v>
      </c>
      <c r="G68" s="20"/>
      <c r="H68" s="98">
        <f t="shared" si="1"/>
        <v>418631.92000000016</v>
      </c>
      <c r="I68" s="97">
        <v>8154421.5899999943</v>
      </c>
      <c r="J68" s="20"/>
      <c r="K68" s="98">
        <f t="shared" si="2"/>
        <v>8154421.5899999943</v>
      </c>
      <c r="L68" s="97">
        <v>85269.67</v>
      </c>
      <c r="M68" s="20"/>
      <c r="N68" s="98">
        <f t="shared" si="3"/>
        <v>85269.67</v>
      </c>
      <c r="O68" s="97">
        <v>0</v>
      </c>
      <c r="P68" s="20"/>
      <c r="Q68" s="98">
        <f t="shared" si="4"/>
        <v>0</v>
      </c>
      <c r="R68" s="97">
        <v>43327887.299999587</v>
      </c>
      <c r="S68" s="20"/>
      <c r="T68" s="98">
        <f t="shared" si="5"/>
        <v>43327887.299999587</v>
      </c>
      <c r="U68" s="219">
        <f t="shared" si="6"/>
        <v>0</v>
      </c>
      <c r="W68" s="135" t="s">
        <v>46</v>
      </c>
      <c r="X68" s="115">
        <f t="shared" si="7"/>
        <v>0</v>
      </c>
      <c r="Y68" s="116">
        <f t="shared" si="8"/>
        <v>0</v>
      </c>
      <c r="Z68" s="116">
        <f t="shared" si="9"/>
        <v>0</v>
      </c>
      <c r="AA68" s="116">
        <f t="shared" si="10"/>
        <v>0</v>
      </c>
      <c r="AB68" s="116">
        <f t="shared" si="11"/>
        <v>0</v>
      </c>
      <c r="AC68" s="122">
        <f t="shared" si="12"/>
        <v>0</v>
      </c>
    </row>
    <row r="69" spans="1:29" ht="15.75">
      <c r="A69" s="250"/>
      <c r="B69" s="135" t="s">
        <v>47</v>
      </c>
      <c r="C69" s="97">
        <v>130575460.41000018</v>
      </c>
      <c r="D69" s="20"/>
      <c r="E69" s="98">
        <f t="shared" si="0"/>
        <v>130575460.41000018</v>
      </c>
      <c r="F69" s="97">
        <v>293592.55000000005</v>
      </c>
      <c r="G69" s="20"/>
      <c r="H69" s="98">
        <f t="shared" si="1"/>
        <v>293592.55000000005</v>
      </c>
      <c r="I69" s="97">
        <v>16498197.970000017</v>
      </c>
      <c r="J69" s="20"/>
      <c r="K69" s="98">
        <f t="shared" si="2"/>
        <v>16498197.970000017</v>
      </c>
      <c r="L69" s="97">
        <v>243002.45000000013</v>
      </c>
      <c r="M69" s="20"/>
      <c r="N69" s="98">
        <f t="shared" si="3"/>
        <v>243002.45000000013</v>
      </c>
      <c r="O69" s="97">
        <v>75691.69</v>
      </c>
      <c r="P69" s="20"/>
      <c r="Q69" s="98">
        <f t="shared" si="4"/>
        <v>75691.69</v>
      </c>
      <c r="R69" s="97">
        <v>143437480.34000018</v>
      </c>
      <c r="S69" s="20"/>
      <c r="T69" s="98">
        <f t="shared" si="5"/>
        <v>143437480.34000018</v>
      </c>
      <c r="U69" s="219">
        <f t="shared" si="6"/>
        <v>0</v>
      </c>
      <c r="W69" s="135" t="s">
        <v>47</v>
      </c>
      <c r="X69" s="115">
        <f t="shared" si="7"/>
        <v>0</v>
      </c>
      <c r="Y69" s="116">
        <f t="shared" si="8"/>
        <v>0</v>
      </c>
      <c r="Z69" s="116">
        <f t="shared" si="9"/>
        <v>0</v>
      </c>
      <c r="AA69" s="116">
        <f t="shared" si="10"/>
        <v>0</v>
      </c>
      <c r="AB69" s="116">
        <f t="shared" si="11"/>
        <v>0</v>
      </c>
      <c r="AC69" s="122">
        <f t="shared" si="12"/>
        <v>0</v>
      </c>
    </row>
    <row r="70" spans="1:29" ht="15.75">
      <c r="A70" s="250"/>
      <c r="B70" s="135" t="s">
        <v>48</v>
      </c>
      <c r="C70" s="97">
        <v>51773542.570000008</v>
      </c>
      <c r="D70" s="20"/>
      <c r="E70" s="98">
        <f t="shared" si="0"/>
        <v>51773542.570000008</v>
      </c>
      <c r="F70" s="97">
        <v>426649.19</v>
      </c>
      <c r="G70" s="20"/>
      <c r="H70" s="98">
        <f t="shared" si="1"/>
        <v>426649.19</v>
      </c>
      <c r="I70" s="97">
        <v>0</v>
      </c>
      <c r="J70" s="20"/>
      <c r="K70" s="98">
        <f t="shared" si="2"/>
        <v>0</v>
      </c>
      <c r="L70" s="97">
        <v>103404.09</v>
      </c>
      <c r="M70" s="20"/>
      <c r="N70" s="98">
        <f t="shared" si="3"/>
        <v>103404.09</v>
      </c>
      <c r="O70" s="97">
        <v>32941.81</v>
      </c>
      <c r="P70" s="20"/>
      <c r="Q70" s="98">
        <f t="shared" si="4"/>
        <v>32941.81</v>
      </c>
      <c r="R70" s="97">
        <v>50342411.850000009</v>
      </c>
      <c r="S70" s="20"/>
      <c r="T70" s="98">
        <f t="shared" si="5"/>
        <v>50342411.850000009</v>
      </c>
      <c r="U70" s="219">
        <f t="shared" si="6"/>
        <v>0</v>
      </c>
      <c r="W70" s="135" t="s">
        <v>48</v>
      </c>
      <c r="X70" s="115">
        <f t="shared" si="7"/>
        <v>0</v>
      </c>
      <c r="Y70" s="116">
        <f t="shared" si="8"/>
        <v>0</v>
      </c>
      <c r="Z70" s="116">
        <f t="shared" si="9"/>
        <v>0</v>
      </c>
      <c r="AA70" s="116">
        <f t="shared" si="10"/>
        <v>0</v>
      </c>
      <c r="AB70" s="116">
        <f t="shared" si="11"/>
        <v>0</v>
      </c>
      <c r="AC70" s="122">
        <f t="shared" si="12"/>
        <v>0</v>
      </c>
    </row>
    <row r="71" spans="1:29" ht="15.75">
      <c r="A71" s="251"/>
      <c r="B71" s="136" t="s">
        <v>49</v>
      </c>
      <c r="C71" s="99">
        <v>35212376.489999525</v>
      </c>
      <c r="D71" s="100"/>
      <c r="E71" s="101">
        <f t="shared" si="0"/>
        <v>35212376.489999525</v>
      </c>
      <c r="F71" s="99">
        <v>157215.67000000001</v>
      </c>
      <c r="G71" s="100"/>
      <c r="H71" s="101">
        <f t="shared" si="1"/>
        <v>157215.67000000001</v>
      </c>
      <c r="I71" s="99">
        <v>0</v>
      </c>
      <c r="J71" s="100"/>
      <c r="K71" s="101">
        <f t="shared" si="2"/>
        <v>0</v>
      </c>
      <c r="L71" s="99">
        <v>73495.360000000001</v>
      </c>
      <c r="M71" s="100"/>
      <c r="N71" s="101">
        <f t="shared" si="3"/>
        <v>73495.360000000001</v>
      </c>
      <c r="O71" s="99">
        <v>43492.94999999999</v>
      </c>
      <c r="P71" s="100"/>
      <c r="Q71" s="101">
        <f t="shared" si="4"/>
        <v>43492.94999999999</v>
      </c>
      <c r="R71" s="99">
        <v>33113673.019999534</v>
      </c>
      <c r="S71" s="100"/>
      <c r="T71" s="101">
        <f t="shared" si="5"/>
        <v>33113673.019999534</v>
      </c>
      <c r="U71" s="220">
        <f t="shared" si="6"/>
        <v>0</v>
      </c>
      <c r="W71" s="136" t="s">
        <v>49</v>
      </c>
      <c r="X71" s="119">
        <f t="shared" si="7"/>
        <v>0</v>
      </c>
      <c r="Y71" s="120">
        <f t="shared" si="8"/>
        <v>0</v>
      </c>
      <c r="Z71" s="120">
        <f t="shared" si="9"/>
        <v>0</v>
      </c>
      <c r="AA71" s="120">
        <f t="shared" si="10"/>
        <v>0</v>
      </c>
      <c r="AB71" s="120">
        <f t="shared" si="11"/>
        <v>0</v>
      </c>
      <c r="AC71" s="125">
        <f t="shared" si="12"/>
        <v>0</v>
      </c>
    </row>
    <row r="72" spans="1:29" ht="15.75" customHeight="1">
      <c r="A72" s="249">
        <v>42653</v>
      </c>
      <c r="B72" s="134" t="s">
        <v>41</v>
      </c>
      <c r="C72" s="97">
        <v>80186830.939999059</v>
      </c>
      <c r="D72" s="20"/>
      <c r="E72" s="98">
        <f t="shared" si="0"/>
        <v>80186830.939999059</v>
      </c>
      <c r="F72" s="97">
        <v>340725.65</v>
      </c>
      <c r="G72" s="20"/>
      <c r="H72" s="98">
        <f t="shared" si="1"/>
        <v>340725.65</v>
      </c>
      <c r="I72" s="97">
        <v>0</v>
      </c>
      <c r="J72" s="20"/>
      <c r="K72" s="98">
        <f t="shared" si="2"/>
        <v>0</v>
      </c>
      <c r="L72" s="97">
        <v>148014.36000000002</v>
      </c>
      <c r="M72" s="20"/>
      <c r="N72" s="98">
        <f t="shared" si="3"/>
        <v>148014.36000000002</v>
      </c>
      <c r="O72" s="97">
        <v>178915.63</v>
      </c>
      <c r="P72" s="20"/>
      <c r="Q72" s="98">
        <f t="shared" si="4"/>
        <v>178915.63</v>
      </c>
      <c r="R72" s="97">
        <v>77201321.329999059</v>
      </c>
      <c r="S72" s="20"/>
      <c r="T72" s="98">
        <f t="shared" si="5"/>
        <v>77201321.329999059</v>
      </c>
      <c r="U72" s="219">
        <f t="shared" si="6"/>
        <v>0</v>
      </c>
      <c r="W72" s="134" t="s">
        <v>41</v>
      </c>
      <c r="X72" s="111">
        <f t="shared" si="7"/>
        <v>0</v>
      </c>
      <c r="Y72" s="112">
        <f t="shared" si="8"/>
        <v>0</v>
      </c>
      <c r="Z72" s="112">
        <f t="shared" si="9"/>
        <v>0</v>
      </c>
      <c r="AA72" s="112">
        <f t="shared" si="10"/>
        <v>0</v>
      </c>
      <c r="AB72" s="112">
        <f t="shared" si="11"/>
        <v>0</v>
      </c>
      <c r="AC72" s="124">
        <f t="shared" si="12"/>
        <v>0</v>
      </c>
    </row>
    <row r="73" spans="1:29" ht="15.75">
      <c r="A73" s="250"/>
      <c r="B73" s="135" t="s">
        <v>42</v>
      </c>
      <c r="C73" s="97">
        <v>17824226.23999897</v>
      </c>
      <c r="D73" s="20"/>
      <c r="E73" s="98">
        <f t="shared" ref="E73:E136" si="18">C73-D73</f>
        <v>17824226.23999897</v>
      </c>
      <c r="F73" s="97">
        <v>24083.38</v>
      </c>
      <c r="G73" s="20"/>
      <c r="H73" s="98">
        <f t="shared" ref="H73:H136" si="19">F73-G73</f>
        <v>24083.38</v>
      </c>
      <c r="I73" s="97">
        <v>0</v>
      </c>
      <c r="J73" s="20"/>
      <c r="K73" s="98">
        <f t="shared" ref="K73:K136" si="20">I73-J73</f>
        <v>0</v>
      </c>
      <c r="L73" s="97">
        <v>4487.04</v>
      </c>
      <c r="M73" s="20"/>
      <c r="N73" s="98">
        <f t="shared" ref="N73:N136" si="21">L73-M73</f>
        <v>4487.04</v>
      </c>
      <c r="O73" s="97">
        <v>1300</v>
      </c>
      <c r="P73" s="20"/>
      <c r="Q73" s="98">
        <f t="shared" ref="Q73:Q136" si="22">O73-P73</f>
        <v>1300</v>
      </c>
      <c r="R73" s="97">
        <v>16479690.869998971</v>
      </c>
      <c r="S73" s="20"/>
      <c r="T73" s="98">
        <f t="shared" ref="T73:T136" si="23">R73-S73</f>
        <v>16479690.869998971</v>
      </c>
      <c r="U73" s="219">
        <f t="shared" si="6"/>
        <v>0</v>
      </c>
      <c r="W73" s="135" t="s">
        <v>42</v>
      </c>
      <c r="X73" s="115">
        <f t="shared" si="7"/>
        <v>0</v>
      </c>
      <c r="Y73" s="116">
        <f t="shared" si="8"/>
        <v>0</v>
      </c>
      <c r="Z73" s="116">
        <f t="shared" si="9"/>
        <v>0</v>
      </c>
      <c r="AA73" s="116">
        <f t="shared" si="10"/>
        <v>0</v>
      </c>
      <c r="AB73" s="116">
        <f t="shared" si="11"/>
        <v>0</v>
      </c>
      <c r="AC73" s="122">
        <f t="shared" si="12"/>
        <v>0</v>
      </c>
    </row>
    <row r="74" spans="1:29" ht="15.75">
      <c r="A74" s="250"/>
      <c r="B74" s="105" t="s">
        <v>43</v>
      </c>
      <c r="C74" s="97">
        <v>60930194.879999623</v>
      </c>
      <c r="D74" s="20"/>
      <c r="E74" s="98">
        <f t="shared" si="18"/>
        <v>60930194.879999623</v>
      </c>
      <c r="F74" s="97">
        <v>669851.51999999967</v>
      </c>
      <c r="G74" s="20"/>
      <c r="H74" s="98">
        <f t="shared" si="19"/>
        <v>669851.51999999967</v>
      </c>
      <c r="I74" s="97">
        <v>12988250.009999981</v>
      </c>
      <c r="J74" s="20"/>
      <c r="K74" s="98">
        <f t="shared" si="20"/>
        <v>12988250.009999981</v>
      </c>
      <c r="L74" s="97">
        <v>277091.56000000011</v>
      </c>
      <c r="M74" s="20"/>
      <c r="N74" s="98">
        <f t="shared" si="21"/>
        <v>277091.56000000011</v>
      </c>
      <c r="O74" s="97">
        <v>142883.97</v>
      </c>
      <c r="P74" s="20"/>
      <c r="Q74" s="98">
        <f t="shared" si="22"/>
        <v>142883.97</v>
      </c>
      <c r="R74" s="97">
        <v>71811902.229999602</v>
      </c>
      <c r="S74" s="20"/>
      <c r="T74" s="98">
        <f t="shared" si="23"/>
        <v>71811902.229999602</v>
      </c>
      <c r="U74" s="219">
        <f t="shared" ref="U74:U137" si="24">IF(D74=0,0,1)</f>
        <v>0</v>
      </c>
      <c r="W74" s="105" t="s">
        <v>43</v>
      </c>
      <c r="X74" s="115">
        <f t="shared" ref="X74:X137" si="25">+IF(AND(C74&lt;&gt;0,D74&lt;&gt;0,OR(E74&gt;100,E74&lt;-100)),1,0)</f>
        <v>0</v>
      </c>
      <c r="Y74" s="116">
        <f t="shared" ref="Y74:Y137" si="26">+IF(AND(F74&lt;&gt;0,G74&lt;&gt;0,OR(H74&gt;100,H74&lt;-100)),1,0)</f>
        <v>0</v>
      </c>
      <c r="Z74" s="116">
        <f t="shared" ref="Z74:Z137" si="27">+IF(AND(I74&lt;&gt;0,J74&lt;&gt;0,OR(K74&gt;100,K74&lt;-100)),1,0)</f>
        <v>0</v>
      </c>
      <c r="AA74" s="116">
        <f t="shared" ref="AA74:AA137" si="28">+IF(AND(L74&lt;&gt;0,M74&lt;&gt;0,OR(N74&gt;100,N74&lt;-100)),1,0)</f>
        <v>0</v>
      </c>
      <c r="AB74" s="116">
        <f t="shared" ref="AB74:AB137" si="29">+IF(AND(O74&lt;&gt;0,P74&lt;&gt;0,OR(Q74&gt;100,Q74&lt;-100)),1,0)</f>
        <v>0</v>
      </c>
      <c r="AC74" s="122">
        <f t="shared" ref="AC74:AC137" si="30">+IF(AND(R74&lt;&gt;0,S74&lt;&gt;0,OR(T74&gt;100,T74&lt;-100)),1,0)</f>
        <v>0</v>
      </c>
    </row>
    <row r="75" spans="1:29" ht="15.75">
      <c r="A75" s="250"/>
      <c r="B75" s="135" t="s">
        <v>44</v>
      </c>
      <c r="C75" s="97">
        <v>39676882.249999531</v>
      </c>
      <c r="D75" s="20"/>
      <c r="E75" s="98">
        <f t="shared" si="18"/>
        <v>39676882.249999531</v>
      </c>
      <c r="F75" s="97">
        <v>243925.66</v>
      </c>
      <c r="G75" s="20"/>
      <c r="H75" s="98">
        <f t="shared" si="19"/>
        <v>243925.66</v>
      </c>
      <c r="I75" s="97">
        <v>12382154.079999991</v>
      </c>
      <c r="J75" s="20"/>
      <c r="K75" s="98">
        <f t="shared" si="20"/>
        <v>12382154.079999991</v>
      </c>
      <c r="L75" s="97">
        <v>36638.559999999998</v>
      </c>
      <c r="M75" s="20"/>
      <c r="N75" s="98">
        <f t="shared" si="21"/>
        <v>36638.559999999998</v>
      </c>
      <c r="O75" s="97">
        <v>0</v>
      </c>
      <c r="P75" s="20"/>
      <c r="Q75" s="98">
        <f t="shared" si="22"/>
        <v>0</v>
      </c>
      <c r="R75" s="97">
        <v>50844618.699999534</v>
      </c>
      <c r="S75" s="20"/>
      <c r="T75" s="98">
        <f t="shared" si="23"/>
        <v>50844618.699999534</v>
      </c>
      <c r="U75" s="219">
        <f t="shared" si="24"/>
        <v>0</v>
      </c>
      <c r="W75" s="135" t="s">
        <v>44</v>
      </c>
      <c r="X75" s="115">
        <f t="shared" si="25"/>
        <v>0</v>
      </c>
      <c r="Y75" s="116">
        <f t="shared" si="26"/>
        <v>0</v>
      </c>
      <c r="Z75" s="116">
        <f t="shared" si="27"/>
        <v>0</v>
      </c>
      <c r="AA75" s="116">
        <f t="shared" si="28"/>
        <v>0</v>
      </c>
      <c r="AB75" s="116">
        <f t="shared" si="29"/>
        <v>0</v>
      </c>
      <c r="AC75" s="122">
        <f t="shared" si="30"/>
        <v>0</v>
      </c>
    </row>
    <row r="76" spans="1:29" ht="15.75">
      <c r="A76" s="250"/>
      <c r="B76" s="135" t="s">
        <v>45</v>
      </c>
      <c r="C76" s="97">
        <v>60824772.129996054</v>
      </c>
      <c r="D76" s="20"/>
      <c r="E76" s="98">
        <f t="shared" si="18"/>
        <v>60824772.129996054</v>
      </c>
      <c r="F76" s="97">
        <v>194350.82</v>
      </c>
      <c r="G76" s="20"/>
      <c r="H76" s="98">
        <f t="shared" si="19"/>
        <v>194350.82</v>
      </c>
      <c r="I76" s="97">
        <v>9032568.7899999991</v>
      </c>
      <c r="J76" s="20"/>
      <c r="K76" s="98">
        <f t="shared" si="20"/>
        <v>9032568.7899999991</v>
      </c>
      <c r="L76" s="97">
        <v>39464.58</v>
      </c>
      <c r="M76" s="20"/>
      <c r="N76" s="98">
        <f t="shared" si="21"/>
        <v>39464.58</v>
      </c>
      <c r="O76" s="97">
        <v>0</v>
      </c>
      <c r="P76" s="20"/>
      <c r="Q76" s="98">
        <f t="shared" si="22"/>
        <v>0</v>
      </c>
      <c r="R76" s="97">
        <v>67745768.939996049</v>
      </c>
      <c r="S76" s="20"/>
      <c r="T76" s="98">
        <f t="shared" si="23"/>
        <v>67745768.939996049</v>
      </c>
      <c r="U76" s="219">
        <f t="shared" si="24"/>
        <v>0</v>
      </c>
      <c r="W76" s="135" t="s">
        <v>45</v>
      </c>
      <c r="X76" s="115">
        <f t="shared" si="25"/>
        <v>0</v>
      </c>
      <c r="Y76" s="116">
        <f t="shared" si="26"/>
        <v>0</v>
      </c>
      <c r="Z76" s="116">
        <f t="shared" si="27"/>
        <v>0</v>
      </c>
      <c r="AA76" s="116">
        <f t="shared" si="28"/>
        <v>0</v>
      </c>
      <c r="AB76" s="116">
        <f t="shared" si="29"/>
        <v>0</v>
      </c>
      <c r="AC76" s="122">
        <f t="shared" si="30"/>
        <v>0</v>
      </c>
    </row>
    <row r="77" spans="1:29" ht="15.75">
      <c r="A77" s="250"/>
      <c r="B77" s="135" t="s">
        <v>46</v>
      </c>
      <c r="C77" s="97">
        <v>43327887.299999587</v>
      </c>
      <c r="D77" s="20"/>
      <c r="E77" s="98">
        <f t="shared" si="18"/>
        <v>43327887.299999587</v>
      </c>
      <c r="F77" s="97">
        <v>353147.33</v>
      </c>
      <c r="G77" s="20"/>
      <c r="H77" s="98">
        <f t="shared" si="19"/>
        <v>353147.33</v>
      </c>
      <c r="I77" s="97">
        <v>0</v>
      </c>
      <c r="J77" s="20"/>
      <c r="K77" s="98">
        <f t="shared" si="20"/>
        <v>0</v>
      </c>
      <c r="L77" s="97">
        <v>140529.53999999998</v>
      </c>
      <c r="M77" s="20"/>
      <c r="N77" s="98">
        <f t="shared" si="21"/>
        <v>140529.53999999998</v>
      </c>
      <c r="O77" s="97">
        <v>0</v>
      </c>
      <c r="P77" s="20"/>
      <c r="Q77" s="98">
        <f t="shared" si="22"/>
        <v>0</v>
      </c>
      <c r="R77" s="97">
        <v>41508371.289999589</v>
      </c>
      <c r="S77" s="20"/>
      <c r="T77" s="98">
        <f t="shared" si="23"/>
        <v>41508371.289999589</v>
      </c>
      <c r="U77" s="219">
        <f t="shared" si="24"/>
        <v>0</v>
      </c>
      <c r="W77" s="135" t="s">
        <v>46</v>
      </c>
      <c r="X77" s="115">
        <f t="shared" si="25"/>
        <v>0</v>
      </c>
      <c r="Y77" s="116">
        <f t="shared" si="26"/>
        <v>0</v>
      </c>
      <c r="Z77" s="116">
        <f t="shared" si="27"/>
        <v>0</v>
      </c>
      <c r="AA77" s="116">
        <f t="shared" si="28"/>
        <v>0</v>
      </c>
      <c r="AB77" s="116">
        <f t="shared" si="29"/>
        <v>0</v>
      </c>
      <c r="AC77" s="122">
        <f t="shared" si="30"/>
        <v>0</v>
      </c>
    </row>
    <row r="78" spans="1:29" ht="15.75">
      <c r="A78" s="250"/>
      <c r="B78" s="135" t="s">
        <v>47</v>
      </c>
      <c r="C78" s="97">
        <v>143437480.34000018</v>
      </c>
      <c r="D78" s="20"/>
      <c r="E78" s="98">
        <f t="shared" si="18"/>
        <v>143437480.34000018</v>
      </c>
      <c r="F78" s="97">
        <v>177829.72999999995</v>
      </c>
      <c r="G78" s="20"/>
      <c r="H78" s="98">
        <f t="shared" si="19"/>
        <v>177829.72999999995</v>
      </c>
      <c r="I78" s="97">
        <v>0</v>
      </c>
      <c r="J78" s="20"/>
      <c r="K78" s="98">
        <f t="shared" si="20"/>
        <v>0</v>
      </c>
      <c r="L78" s="97">
        <v>214591.12999999998</v>
      </c>
      <c r="M78" s="20"/>
      <c r="N78" s="98">
        <f t="shared" si="21"/>
        <v>214591.12999999998</v>
      </c>
      <c r="O78" s="97">
        <v>87554.27</v>
      </c>
      <c r="P78" s="20"/>
      <c r="Q78" s="98">
        <f t="shared" si="22"/>
        <v>87554.27</v>
      </c>
      <c r="R78" s="97">
        <v>140255076.96000019</v>
      </c>
      <c r="S78" s="20"/>
      <c r="T78" s="98">
        <f t="shared" si="23"/>
        <v>140255076.96000019</v>
      </c>
      <c r="U78" s="219">
        <f t="shared" si="24"/>
        <v>0</v>
      </c>
      <c r="W78" s="135" t="s">
        <v>47</v>
      </c>
      <c r="X78" s="115">
        <f t="shared" si="25"/>
        <v>0</v>
      </c>
      <c r="Y78" s="116">
        <f t="shared" si="26"/>
        <v>0</v>
      </c>
      <c r="Z78" s="116">
        <f t="shared" si="27"/>
        <v>0</v>
      </c>
      <c r="AA78" s="116">
        <f t="shared" si="28"/>
        <v>0</v>
      </c>
      <c r="AB78" s="116">
        <f t="shared" si="29"/>
        <v>0</v>
      </c>
      <c r="AC78" s="122">
        <f t="shared" si="30"/>
        <v>0</v>
      </c>
    </row>
    <row r="79" spans="1:29" ht="15.75">
      <c r="A79" s="250"/>
      <c r="B79" s="135" t="s">
        <v>48</v>
      </c>
      <c r="C79" s="97">
        <v>50342411.850000009</v>
      </c>
      <c r="D79" s="20"/>
      <c r="E79" s="98">
        <f t="shared" si="18"/>
        <v>50342411.850000009</v>
      </c>
      <c r="F79" s="97">
        <v>481409.54000000004</v>
      </c>
      <c r="G79" s="20"/>
      <c r="H79" s="98">
        <f t="shared" si="19"/>
        <v>481409.54000000004</v>
      </c>
      <c r="I79" s="97">
        <v>21960439.129999977</v>
      </c>
      <c r="J79" s="20"/>
      <c r="K79" s="98">
        <f t="shared" si="20"/>
        <v>21960439.129999977</v>
      </c>
      <c r="L79" s="97">
        <v>109389.98</v>
      </c>
      <c r="M79" s="20"/>
      <c r="N79" s="98">
        <f t="shared" si="21"/>
        <v>109389.98</v>
      </c>
      <c r="O79" s="97">
        <v>72669.73</v>
      </c>
      <c r="P79" s="20"/>
      <c r="Q79" s="98">
        <f t="shared" si="22"/>
        <v>72669.73</v>
      </c>
      <c r="R79" s="97">
        <v>70731166.890000015</v>
      </c>
      <c r="S79" s="20"/>
      <c r="T79" s="98">
        <f t="shared" si="23"/>
        <v>70731166.890000015</v>
      </c>
      <c r="U79" s="219">
        <f t="shared" si="24"/>
        <v>0</v>
      </c>
      <c r="W79" s="135" t="s">
        <v>48</v>
      </c>
      <c r="X79" s="115">
        <f t="shared" si="25"/>
        <v>0</v>
      </c>
      <c r="Y79" s="116">
        <f t="shared" si="26"/>
        <v>0</v>
      </c>
      <c r="Z79" s="116">
        <f t="shared" si="27"/>
        <v>0</v>
      </c>
      <c r="AA79" s="116">
        <f t="shared" si="28"/>
        <v>0</v>
      </c>
      <c r="AB79" s="116">
        <f t="shared" si="29"/>
        <v>0</v>
      </c>
      <c r="AC79" s="122">
        <f t="shared" si="30"/>
        <v>0</v>
      </c>
    </row>
    <row r="80" spans="1:29" ht="15.75">
      <c r="A80" s="251"/>
      <c r="B80" s="136" t="s">
        <v>49</v>
      </c>
      <c r="C80" s="97">
        <v>33113673.019999534</v>
      </c>
      <c r="D80" s="20"/>
      <c r="E80" s="98">
        <f t="shared" si="18"/>
        <v>33113673.019999534</v>
      </c>
      <c r="F80" s="97">
        <v>139353.89000000001</v>
      </c>
      <c r="G80" s="20"/>
      <c r="H80" s="98">
        <f t="shared" si="19"/>
        <v>139353.89000000001</v>
      </c>
      <c r="I80" s="97">
        <v>0</v>
      </c>
      <c r="J80" s="20"/>
      <c r="K80" s="98">
        <f t="shared" si="20"/>
        <v>0</v>
      </c>
      <c r="L80" s="97">
        <v>17500.009999999998</v>
      </c>
      <c r="M80" s="20"/>
      <c r="N80" s="98">
        <f t="shared" si="21"/>
        <v>17500.009999999998</v>
      </c>
      <c r="O80" s="97">
        <v>0</v>
      </c>
      <c r="P80" s="20"/>
      <c r="Q80" s="98">
        <f t="shared" si="22"/>
        <v>0</v>
      </c>
      <c r="R80" s="97">
        <v>31329058.749999534</v>
      </c>
      <c r="S80" s="20"/>
      <c r="T80" s="98">
        <f t="shared" si="23"/>
        <v>31329058.749999534</v>
      </c>
      <c r="U80" s="219">
        <f t="shared" si="24"/>
        <v>0</v>
      </c>
      <c r="W80" s="136" t="s">
        <v>49</v>
      </c>
      <c r="X80" s="119">
        <f t="shared" si="25"/>
        <v>0</v>
      </c>
      <c r="Y80" s="120">
        <f t="shared" si="26"/>
        <v>0</v>
      </c>
      <c r="Z80" s="120">
        <f t="shared" si="27"/>
        <v>0</v>
      </c>
      <c r="AA80" s="120">
        <f t="shared" si="28"/>
        <v>0</v>
      </c>
      <c r="AB80" s="120">
        <f t="shared" si="29"/>
        <v>0</v>
      </c>
      <c r="AC80" s="125">
        <f t="shared" si="30"/>
        <v>0</v>
      </c>
    </row>
    <row r="81" spans="1:29" ht="15.75" customHeight="1">
      <c r="A81" s="249">
        <v>42654</v>
      </c>
      <c r="B81" s="134" t="s">
        <v>41</v>
      </c>
      <c r="C81" s="217">
        <v>77201321.329999059</v>
      </c>
      <c r="D81" s="95"/>
      <c r="E81" s="96">
        <f t="shared" si="18"/>
        <v>77201321.329999059</v>
      </c>
      <c r="F81" s="217">
        <v>422524.19999999995</v>
      </c>
      <c r="G81" s="95"/>
      <c r="H81" s="96">
        <f t="shared" si="19"/>
        <v>422524.19999999995</v>
      </c>
      <c r="I81" s="217">
        <v>10174856.609999981</v>
      </c>
      <c r="J81" s="95"/>
      <c r="K81" s="96">
        <f t="shared" si="20"/>
        <v>10174856.609999981</v>
      </c>
      <c r="L81" s="217">
        <v>33218.35</v>
      </c>
      <c r="M81" s="95"/>
      <c r="N81" s="96">
        <f t="shared" si="21"/>
        <v>33218.35</v>
      </c>
      <c r="O81" s="217">
        <v>3261.13</v>
      </c>
      <c r="P81" s="95"/>
      <c r="Q81" s="96">
        <f t="shared" si="22"/>
        <v>3261.13</v>
      </c>
      <c r="R81" s="217">
        <v>85378653.099999055</v>
      </c>
      <c r="S81" s="95"/>
      <c r="T81" s="96">
        <f t="shared" si="23"/>
        <v>85378653.099999055</v>
      </c>
      <c r="U81" s="218">
        <f t="shared" si="24"/>
        <v>0</v>
      </c>
      <c r="W81" s="134" t="s">
        <v>41</v>
      </c>
      <c r="X81" s="115">
        <f t="shared" si="25"/>
        <v>0</v>
      </c>
      <c r="Y81" s="116">
        <f t="shared" si="26"/>
        <v>0</v>
      </c>
      <c r="Z81" s="116">
        <f t="shared" si="27"/>
        <v>0</v>
      </c>
      <c r="AA81" s="116">
        <f t="shared" si="28"/>
        <v>0</v>
      </c>
      <c r="AB81" s="116">
        <f t="shared" si="29"/>
        <v>0</v>
      </c>
      <c r="AC81" s="122">
        <f t="shared" si="30"/>
        <v>0</v>
      </c>
    </row>
    <row r="82" spans="1:29" ht="15.75">
      <c r="A82" s="250"/>
      <c r="B82" s="135" t="s">
        <v>42</v>
      </c>
      <c r="C82" s="97">
        <v>16479690.869998971</v>
      </c>
      <c r="D82" s="20"/>
      <c r="E82" s="98">
        <f t="shared" si="18"/>
        <v>16479690.869998971</v>
      </c>
      <c r="F82" s="97">
        <v>106000.87</v>
      </c>
      <c r="G82" s="20"/>
      <c r="H82" s="98">
        <f t="shared" si="19"/>
        <v>106000.87</v>
      </c>
      <c r="I82" s="97">
        <v>8364794.9700000053</v>
      </c>
      <c r="J82" s="20"/>
      <c r="K82" s="98">
        <f t="shared" si="20"/>
        <v>8364794.9700000053</v>
      </c>
      <c r="L82" s="97">
        <v>62525.42</v>
      </c>
      <c r="M82" s="20"/>
      <c r="N82" s="98">
        <f t="shared" si="21"/>
        <v>62525.42</v>
      </c>
      <c r="O82" s="97">
        <v>40057.269999999997</v>
      </c>
      <c r="P82" s="20"/>
      <c r="Q82" s="98">
        <f t="shared" si="22"/>
        <v>40057.269999999997</v>
      </c>
      <c r="R82" s="97">
        <v>23412492.969998986</v>
      </c>
      <c r="S82" s="20"/>
      <c r="T82" s="98">
        <f t="shared" si="23"/>
        <v>23412492.969998986</v>
      </c>
      <c r="U82" s="219">
        <f t="shared" si="24"/>
        <v>0</v>
      </c>
      <c r="W82" s="135" t="s">
        <v>42</v>
      </c>
      <c r="X82" s="115">
        <f t="shared" si="25"/>
        <v>0</v>
      </c>
      <c r="Y82" s="116">
        <f t="shared" si="26"/>
        <v>0</v>
      </c>
      <c r="Z82" s="116">
        <f t="shared" si="27"/>
        <v>0</v>
      </c>
      <c r="AA82" s="116">
        <f t="shared" si="28"/>
        <v>0</v>
      </c>
      <c r="AB82" s="116">
        <f t="shared" si="29"/>
        <v>0</v>
      </c>
      <c r="AC82" s="122">
        <f t="shared" si="30"/>
        <v>0</v>
      </c>
    </row>
    <row r="83" spans="1:29" ht="15.75">
      <c r="A83" s="250"/>
      <c r="B83" s="105" t="s">
        <v>43</v>
      </c>
      <c r="C83" s="97">
        <v>71811902.229999602</v>
      </c>
      <c r="D83" s="20"/>
      <c r="E83" s="98">
        <f t="shared" si="18"/>
        <v>71811902.229999602</v>
      </c>
      <c r="F83" s="97">
        <v>504852.8</v>
      </c>
      <c r="G83" s="20"/>
      <c r="H83" s="98">
        <f t="shared" si="19"/>
        <v>504852.8</v>
      </c>
      <c r="I83" s="97">
        <v>14906531.84</v>
      </c>
      <c r="J83" s="20"/>
      <c r="K83" s="98">
        <f t="shared" si="20"/>
        <v>14906531.84</v>
      </c>
      <c r="L83" s="97">
        <v>2991129.6</v>
      </c>
      <c r="M83" s="20"/>
      <c r="N83" s="98">
        <f t="shared" si="21"/>
        <v>2991129.6</v>
      </c>
      <c r="O83" s="97">
        <v>167819.86000000002</v>
      </c>
      <c r="P83" s="20"/>
      <c r="Q83" s="98">
        <f t="shared" si="22"/>
        <v>167819.86000000002</v>
      </c>
      <c r="R83" s="97">
        <v>87045290.639999613</v>
      </c>
      <c r="S83" s="20"/>
      <c r="T83" s="98">
        <f t="shared" si="23"/>
        <v>87045290.639999613</v>
      </c>
      <c r="U83" s="219">
        <f t="shared" si="24"/>
        <v>0</v>
      </c>
      <c r="W83" s="105" t="s">
        <v>43</v>
      </c>
      <c r="X83" s="115">
        <f t="shared" si="25"/>
        <v>0</v>
      </c>
      <c r="Y83" s="116">
        <f t="shared" si="26"/>
        <v>0</v>
      </c>
      <c r="Z83" s="116">
        <f t="shared" si="27"/>
        <v>0</v>
      </c>
      <c r="AA83" s="116">
        <f t="shared" si="28"/>
        <v>0</v>
      </c>
      <c r="AB83" s="116">
        <f t="shared" si="29"/>
        <v>0</v>
      </c>
      <c r="AC83" s="122">
        <f t="shared" si="30"/>
        <v>0</v>
      </c>
    </row>
    <row r="84" spans="1:29" ht="15.75">
      <c r="A84" s="250"/>
      <c r="B84" s="135" t="s">
        <v>44</v>
      </c>
      <c r="C84" s="97">
        <v>50844618.699999534</v>
      </c>
      <c r="D84" s="20"/>
      <c r="E84" s="98">
        <f t="shared" si="18"/>
        <v>50844618.699999534</v>
      </c>
      <c r="F84" s="97">
        <v>124272.3</v>
      </c>
      <c r="G84" s="20"/>
      <c r="H84" s="98">
        <f t="shared" si="19"/>
        <v>124272.3</v>
      </c>
      <c r="I84" s="97">
        <v>18784226.670000002</v>
      </c>
      <c r="J84" s="20"/>
      <c r="K84" s="98">
        <f t="shared" si="20"/>
        <v>18784226.670000002</v>
      </c>
      <c r="L84" s="97">
        <v>15877.050000000001</v>
      </c>
      <c r="M84" s="20"/>
      <c r="N84" s="98">
        <f t="shared" si="21"/>
        <v>15877.050000000001</v>
      </c>
      <c r="O84" s="97">
        <v>448168.35000000003</v>
      </c>
      <c r="P84" s="20"/>
      <c r="Q84" s="98">
        <f t="shared" si="22"/>
        <v>448168.35000000003</v>
      </c>
      <c r="R84" s="97">
        <v>67873045.769999519</v>
      </c>
      <c r="S84" s="20"/>
      <c r="T84" s="98">
        <f t="shared" si="23"/>
        <v>67873045.769999519</v>
      </c>
      <c r="U84" s="219">
        <f t="shared" si="24"/>
        <v>0</v>
      </c>
      <c r="W84" s="135" t="s">
        <v>44</v>
      </c>
      <c r="X84" s="115">
        <f t="shared" si="25"/>
        <v>0</v>
      </c>
      <c r="Y84" s="116">
        <f t="shared" si="26"/>
        <v>0</v>
      </c>
      <c r="Z84" s="116">
        <f t="shared" si="27"/>
        <v>0</v>
      </c>
      <c r="AA84" s="116">
        <f t="shared" si="28"/>
        <v>0</v>
      </c>
      <c r="AB84" s="116">
        <f t="shared" si="29"/>
        <v>0</v>
      </c>
      <c r="AC84" s="122">
        <f t="shared" si="30"/>
        <v>0</v>
      </c>
    </row>
    <row r="85" spans="1:29" ht="15.75">
      <c r="A85" s="250"/>
      <c r="B85" s="135" t="s">
        <v>45</v>
      </c>
      <c r="C85" s="97">
        <v>67745768.939996049</v>
      </c>
      <c r="D85" s="20"/>
      <c r="E85" s="98">
        <f t="shared" si="18"/>
        <v>67745768.939996049</v>
      </c>
      <c r="F85" s="97">
        <v>45371.05</v>
      </c>
      <c r="G85" s="20"/>
      <c r="H85" s="98">
        <f t="shared" si="19"/>
        <v>45371.05</v>
      </c>
      <c r="I85" s="97">
        <v>2825463.11</v>
      </c>
      <c r="J85" s="20"/>
      <c r="K85" s="98">
        <f t="shared" si="20"/>
        <v>2825463.11</v>
      </c>
      <c r="L85" s="97">
        <v>174394.36999999997</v>
      </c>
      <c r="M85" s="20"/>
      <c r="N85" s="98">
        <f t="shared" si="21"/>
        <v>174394.36999999997</v>
      </c>
      <c r="O85" s="97">
        <v>169558.45</v>
      </c>
      <c r="P85" s="20"/>
      <c r="Q85" s="98">
        <f t="shared" si="22"/>
        <v>169558.45</v>
      </c>
      <c r="R85" s="97">
        <v>68623321.899996057</v>
      </c>
      <c r="S85" s="20"/>
      <c r="T85" s="98">
        <f t="shared" si="23"/>
        <v>68623321.899996057</v>
      </c>
      <c r="U85" s="219">
        <f t="shared" si="24"/>
        <v>0</v>
      </c>
      <c r="W85" s="135" t="s">
        <v>45</v>
      </c>
      <c r="X85" s="115">
        <f t="shared" si="25"/>
        <v>0</v>
      </c>
      <c r="Y85" s="116">
        <f t="shared" si="26"/>
        <v>0</v>
      </c>
      <c r="Z85" s="116">
        <f t="shared" si="27"/>
        <v>0</v>
      </c>
      <c r="AA85" s="116">
        <f t="shared" si="28"/>
        <v>0</v>
      </c>
      <c r="AB85" s="116">
        <f t="shared" si="29"/>
        <v>0</v>
      </c>
      <c r="AC85" s="122">
        <f t="shared" si="30"/>
        <v>0</v>
      </c>
    </row>
    <row r="86" spans="1:29" ht="15.75">
      <c r="A86" s="250"/>
      <c r="B86" s="135" t="s">
        <v>46</v>
      </c>
      <c r="C86" s="97">
        <v>41508371.289999589</v>
      </c>
      <c r="D86" s="20"/>
      <c r="E86" s="98">
        <f t="shared" si="18"/>
        <v>41508371.289999589</v>
      </c>
      <c r="F86" s="97">
        <v>174125.80000000002</v>
      </c>
      <c r="G86" s="20"/>
      <c r="H86" s="98">
        <f t="shared" si="19"/>
        <v>174125.80000000002</v>
      </c>
      <c r="I86" s="97">
        <v>0</v>
      </c>
      <c r="J86" s="20"/>
      <c r="K86" s="98">
        <f t="shared" si="20"/>
        <v>0</v>
      </c>
      <c r="L86" s="97">
        <v>0</v>
      </c>
      <c r="M86" s="20"/>
      <c r="N86" s="98">
        <f t="shared" si="21"/>
        <v>0</v>
      </c>
      <c r="O86" s="97">
        <v>0</v>
      </c>
      <c r="P86" s="20"/>
      <c r="Q86" s="98">
        <f t="shared" si="22"/>
        <v>0</v>
      </c>
      <c r="R86" s="97">
        <v>39748255.959999591</v>
      </c>
      <c r="S86" s="20"/>
      <c r="T86" s="98">
        <f t="shared" si="23"/>
        <v>39748255.959999591</v>
      </c>
      <c r="U86" s="219">
        <f t="shared" si="24"/>
        <v>0</v>
      </c>
      <c r="W86" s="135" t="s">
        <v>46</v>
      </c>
      <c r="X86" s="115">
        <f t="shared" si="25"/>
        <v>0</v>
      </c>
      <c r="Y86" s="116">
        <f t="shared" si="26"/>
        <v>0</v>
      </c>
      <c r="Z86" s="116">
        <f t="shared" si="27"/>
        <v>0</v>
      </c>
      <c r="AA86" s="116">
        <f t="shared" si="28"/>
        <v>0</v>
      </c>
      <c r="AB86" s="116">
        <f t="shared" si="29"/>
        <v>0</v>
      </c>
      <c r="AC86" s="122">
        <f t="shared" si="30"/>
        <v>0</v>
      </c>
    </row>
    <row r="87" spans="1:29" ht="15.75">
      <c r="A87" s="250"/>
      <c r="B87" s="135" t="s">
        <v>47</v>
      </c>
      <c r="C87" s="97">
        <v>140255076.96000019</v>
      </c>
      <c r="D87" s="20"/>
      <c r="E87" s="98">
        <f t="shared" si="18"/>
        <v>140255076.96000019</v>
      </c>
      <c r="F87" s="97">
        <v>98705.86</v>
      </c>
      <c r="G87" s="20"/>
      <c r="H87" s="98">
        <f t="shared" si="19"/>
        <v>98705.86</v>
      </c>
      <c r="I87" s="97">
        <v>7930222.4500000132</v>
      </c>
      <c r="J87" s="20"/>
      <c r="K87" s="98">
        <f t="shared" si="20"/>
        <v>7930222.4500000132</v>
      </c>
      <c r="L87" s="97">
        <v>187243.51</v>
      </c>
      <c r="M87" s="20"/>
      <c r="N87" s="98">
        <f t="shared" si="21"/>
        <v>187243.51</v>
      </c>
      <c r="O87" s="97">
        <v>111156.98</v>
      </c>
      <c r="P87" s="20"/>
      <c r="Q87" s="98">
        <f t="shared" si="22"/>
        <v>111156.98</v>
      </c>
      <c r="R87" s="97">
        <v>145083907.17000023</v>
      </c>
      <c r="S87" s="20"/>
      <c r="T87" s="98">
        <f t="shared" si="23"/>
        <v>145083907.17000023</v>
      </c>
      <c r="U87" s="219">
        <f t="shared" si="24"/>
        <v>0</v>
      </c>
      <c r="W87" s="135" t="s">
        <v>47</v>
      </c>
      <c r="X87" s="115">
        <f t="shared" si="25"/>
        <v>0</v>
      </c>
      <c r="Y87" s="116">
        <f t="shared" si="26"/>
        <v>0</v>
      </c>
      <c r="Z87" s="116">
        <f t="shared" si="27"/>
        <v>0</v>
      </c>
      <c r="AA87" s="116">
        <f t="shared" si="28"/>
        <v>0</v>
      </c>
      <c r="AB87" s="116">
        <f t="shared" si="29"/>
        <v>0</v>
      </c>
      <c r="AC87" s="122">
        <f t="shared" si="30"/>
        <v>0</v>
      </c>
    </row>
    <row r="88" spans="1:29" ht="15.75">
      <c r="A88" s="250"/>
      <c r="B88" s="135" t="s">
        <v>48</v>
      </c>
      <c r="C88" s="97">
        <v>70731166.890000015</v>
      </c>
      <c r="D88" s="20"/>
      <c r="E88" s="98">
        <f t="shared" si="18"/>
        <v>70731166.890000015</v>
      </c>
      <c r="F88" s="97">
        <v>210140.82999999996</v>
      </c>
      <c r="G88" s="20"/>
      <c r="H88" s="98">
        <f t="shared" si="19"/>
        <v>210140.82999999996</v>
      </c>
      <c r="I88" s="97">
        <v>26505565.130000077</v>
      </c>
      <c r="J88" s="20"/>
      <c r="K88" s="98">
        <f t="shared" si="20"/>
        <v>26505565.130000077</v>
      </c>
      <c r="L88" s="97">
        <v>283680.99</v>
      </c>
      <c r="M88" s="20"/>
      <c r="N88" s="98">
        <f t="shared" si="21"/>
        <v>283680.99</v>
      </c>
      <c r="O88" s="97">
        <v>2612.85</v>
      </c>
      <c r="P88" s="20"/>
      <c r="Q88" s="98">
        <f t="shared" si="22"/>
        <v>2612.85</v>
      </c>
      <c r="R88" s="97">
        <v>95498211.6300001</v>
      </c>
      <c r="S88" s="20"/>
      <c r="T88" s="98">
        <f t="shared" si="23"/>
        <v>95498211.6300001</v>
      </c>
      <c r="U88" s="219">
        <f t="shared" si="24"/>
        <v>0</v>
      </c>
      <c r="W88" s="135" t="s">
        <v>48</v>
      </c>
      <c r="X88" s="115">
        <f t="shared" si="25"/>
        <v>0</v>
      </c>
      <c r="Y88" s="116">
        <f t="shared" si="26"/>
        <v>0</v>
      </c>
      <c r="Z88" s="116">
        <f t="shared" si="27"/>
        <v>0</v>
      </c>
      <c r="AA88" s="116">
        <f t="shared" si="28"/>
        <v>0</v>
      </c>
      <c r="AB88" s="116">
        <f t="shared" si="29"/>
        <v>0</v>
      </c>
      <c r="AC88" s="122">
        <f t="shared" si="30"/>
        <v>0</v>
      </c>
    </row>
    <row r="89" spans="1:29" ht="15.75">
      <c r="A89" s="251"/>
      <c r="B89" s="136" t="s">
        <v>49</v>
      </c>
      <c r="C89" s="99">
        <v>31329058.749999534</v>
      </c>
      <c r="D89" s="100"/>
      <c r="E89" s="101">
        <f t="shared" si="18"/>
        <v>31329058.749999534</v>
      </c>
      <c r="F89" s="99">
        <v>81479.23</v>
      </c>
      <c r="G89" s="100"/>
      <c r="H89" s="101">
        <f t="shared" si="19"/>
        <v>81479.23</v>
      </c>
      <c r="I89" s="99">
        <v>1555709.6999999997</v>
      </c>
      <c r="J89" s="100"/>
      <c r="K89" s="101">
        <f t="shared" si="20"/>
        <v>1555709.6999999997</v>
      </c>
      <c r="L89" s="99">
        <v>2477.63</v>
      </c>
      <c r="M89" s="100"/>
      <c r="N89" s="101">
        <f t="shared" si="21"/>
        <v>2477.63</v>
      </c>
      <c r="O89" s="99">
        <v>0</v>
      </c>
      <c r="P89" s="100"/>
      <c r="Q89" s="101">
        <f t="shared" si="22"/>
        <v>0</v>
      </c>
      <c r="R89" s="99">
        <v>31288521.509999532</v>
      </c>
      <c r="S89" s="100"/>
      <c r="T89" s="101">
        <f t="shared" si="23"/>
        <v>31288521.509999532</v>
      </c>
      <c r="U89" s="220">
        <f t="shared" si="24"/>
        <v>0</v>
      </c>
      <c r="W89" s="136" t="s">
        <v>49</v>
      </c>
      <c r="X89" s="115">
        <f t="shared" si="25"/>
        <v>0</v>
      </c>
      <c r="Y89" s="116">
        <f t="shared" si="26"/>
        <v>0</v>
      </c>
      <c r="Z89" s="116">
        <f t="shared" si="27"/>
        <v>0</v>
      </c>
      <c r="AA89" s="116">
        <f t="shared" si="28"/>
        <v>0</v>
      </c>
      <c r="AB89" s="116">
        <f t="shared" si="29"/>
        <v>0</v>
      </c>
      <c r="AC89" s="122">
        <f t="shared" si="30"/>
        <v>0</v>
      </c>
    </row>
    <row r="90" spans="1:29" ht="15.75" customHeight="1">
      <c r="A90" s="249">
        <v>42656</v>
      </c>
      <c r="B90" s="134" t="s">
        <v>41</v>
      </c>
      <c r="C90" s="97">
        <v>85378653.099999055</v>
      </c>
      <c r="D90" s="20"/>
      <c r="E90" s="98">
        <f t="shared" si="18"/>
        <v>85378653.099999055</v>
      </c>
      <c r="F90" s="97">
        <v>385643.92000000016</v>
      </c>
      <c r="G90" s="20"/>
      <c r="H90" s="98">
        <f t="shared" si="19"/>
        <v>385643.92000000016</v>
      </c>
      <c r="I90" s="97">
        <v>0</v>
      </c>
      <c r="J90" s="20"/>
      <c r="K90" s="98">
        <f t="shared" si="20"/>
        <v>0</v>
      </c>
      <c r="L90" s="97">
        <v>92925.430000000008</v>
      </c>
      <c r="M90" s="20"/>
      <c r="N90" s="98">
        <f t="shared" si="21"/>
        <v>92925.430000000008</v>
      </c>
      <c r="O90" s="97">
        <v>69371.41</v>
      </c>
      <c r="P90" s="20"/>
      <c r="Q90" s="98">
        <f t="shared" si="22"/>
        <v>69371.41</v>
      </c>
      <c r="R90" s="97">
        <v>82991043.299999043</v>
      </c>
      <c r="S90" s="20"/>
      <c r="T90" s="98">
        <f t="shared" si="23"/>
        <v>82991043.299999043</v>
      </c>
      <c r="U90" s="219">
        <f t="shared" si="24"/>
        <v>0</v>
      </c>
      <c r="W90" s="134" t="s">
        <v>41</v>
      </c>
      <c r="X90" s="111">
        <f t="shared" si="25"/>
        <v>0</v>
      </c>
      <c r="Y90" s="112">
        <f t="shared" si="26"/>
        <v>0</v>
      </c>
      <c r="Z90" s="112">
        <f t="shared" si="27"/>
        <v>0</v>
      </c>
      <c r="AA90" s="112">
        <f t="shared" si="28"/>
        <v>0</v>
      </c>
      <c r="AB90" s="112">
        <f t="shared" si="29"/>
        <v>0</v>
      </c>
      <c r="AC90" s="124">
        <f t="shared" si="30"/>
        <v>0</v>
      </c>
    </row>
    <row r="91" spans="1:29" ht="15.75">
      <c r="A91" s="250"/>
      <c r="B91" s="135" t="s">
        <v>42</v>
      </c>
      <c r="C91" s="97">
        <v>23412492.969998986</v>
      </c>
      <c r="D91" s="20"/>
      <c r="E91" s="98">
        <f t="shared" si="18"/>
        <v>23412492.969998986</v>
      </c>
      <c r="F91" s="97">
        <v>14474.28</v>
      </c>
      <c r="G91" s="20"/>
      <c r="H91" s="98">
        <f t="shared" si="19"/>
        <v>14474.28</v>
      </c>
      <c r="I91" s="97">
        <v>0</v>
      </c>
      <c r="J91" s="20"/>
      <c r="K91" s="98">
        <f t="shared" si="20"/>
        <v>0</v>
      </c>
      <c r="L91" s="97">
        <v>10980.82</v>
      </c>
      <c r="M91" s="20"/>
      <c r="N91" s="98">
        <f t="shared" si="21"/>
        <v>10980.82</v>
      </c>
      <c r="O91" s="97">
        <v>0</v>
      </c>
      <c r="P91" s="20"/>
      <c r="Q91" s="98">
        <f t="shared" si="22"/>
        <v>0</v>
      </c>
      <c r="R91" s="97">
        <v>22347511.219998982</v>
      </c>
      <c r="S91" s="20"/>
      <c r="T91" s="98">
        <f t="shared" si="23"/>
        <v>22347511.219998982</v>
      </c>
      <c r="U91" s="219">
        <f t="shared" si="24"/>
        <v>0</v>
      </c>
      <c r="W91" s="135" t="s">
        <v>42</v>
      </c>
      <c r="X91" s="115">
        <f t="shared" si="25"/>
        <v>0</v>
      </c>
      <c r="Y91" s="116">
        <f t="shared" si="26"/>
        <v>0</v>
      </c>
      <c r="Z91" s="116">
        <f t="shared" si="27"/>
        <v>0</v>
      </c>
      <c r="AA91" s="116">
        <f t="shared" si="28"/>
        <v>0</v>
      </c>
      <c r="AB91" s="116">
        <f t="shared" si="29"/>
        <v>0</v>
      </c>
      <c r="AC91" s="122">
        <f t="shared" si="30"/>
        <v>0</v>
      </c>
    </row>
    <row r="92" spans="1:29" ht="15.75">
      <c r="A92" s="250"/>
      <c r="B92" s="105" t="s">
        <v>43</v>
      </c>
      <c r="C92" s="97">
        <v>87045290.639999613</v>
      </c>
      <c r="D92" s="20"/>
      <c r="E92" s="98">
        <f t="shared" si="18"/>
        <v>87045290.639999613</v>
      </c>
      <c r="F92" s="97">
        <v>509489.97999999992</v>
      </c>
      <c r="G92" s="20"/>
      <c r="H92" s="98">
        <f t="shared" si="19"/>
        <v>509489.97999999992</v>
      </c>
      <c r="I92" s="97">
        <v>0</v>
      </c>
      <c r="J92" s="20"/>
      <c r="K92" s="98">
        <f t="shared" si="20"/>
        <v>0</v>
      </c>
      <c r="L92" s="97">
        <v>195886.09</v>
      </c>
      <c r="M92" s="20"/>
      <c r="N92" s="98">
        <f t="shared" si="21"/>
        <v>195886.09</v>
      </c>
      <c r="O92" s="97">
        <v>136298.85</v>
      </c>
      <c r="P92" s="20"/>
      <c r="Q92" s="98">
        <f t="shared" si="22"/>
        <v>136298.85</v>
      </c>
      <c r="R92" s="97">
        <v>84739438.0599996</v>
      </c>
      <c r="S92" s="20"/>
      <c r="T92" s="98">
        <f t="shared" si="23"/>
        <v>84739438.0599996</v>
      </c>
      <c r="U92" s="219">
        <f t="shared" si="24"/>
        <v>0</v>
      </c>
      <c r="W92" s="105" t="s">
        <v>43</v>
      </c>
      <c r="X92" s="115">
        <f t="shared" si="25"/>
        <v>0</v>
      </c>
      <c r="Y92" s="116">
        <f t="shared" si="26"/>
        <v>0</v>
      </c>
      <c r="Z92" s="116">
        <f t="shared" si="27"/>
        <v>0</v>
      </c>
      <c r="AA92" s="116">
        <f t="shared" si="28"/>
        <v>0</v>
      </c>
      <c r="AB92" s="116">
        <f t="shared" si="29"/>
        <v>0</v>
      </c>
      <c r="AC92" s="122">
        <f t="shared" si="30"/>
        <v>0</v>
      </c>
    </row>
    <row r="93" spans="1:29" ht="15.75">
      <c r="A93" s="250"/>
      <c r="B93" s="135" t="s">
        <v>44</v>
      </c>
      <c r="C93" s="97">
        <v>67873045.769999519</v>
      </c>
      <c r="D93" s="20"/>
      <c r="E93" s="98">
        <f t="shared" si="18"/>
        <v>67873045.769999519</v>
      </c>
      <c r="F93" s="97">
        <v>103982.37</v>
      </c>
      <c r="G93" s="20"/>
      <c r="H93" s="98">
        <f t="shared" si="19"/>
        <v>103982.37</v>
      </c>
      <c r="I93" s="97">
        <v>0</v>
      </c>
      <c r="J93" s="20"/>
      <c r="K93" s="98">
        <f t="shared" si="20"/>
        <v>0</v>
      </c>
      <c r="L93" s="97">
        <v>13704.9</v>
      </c>
      <c r="M93" s="20"/>
      <c r="N93" s="98">
        <f t="shared" si="21"/>
        <v>13704.9</v>
      </c>
      <c r="O93" s="97">
        <v>0</v>
      </c>
      <c r="P93" s="20"/>
      <c r="Q93" s="98">
        <f t="shared" si="22"/>
        <v>0</v>
      </c>
      <c r="R93" s="97">
        <v>66884711.329999521</v>
      </c>
      <c r="S93" s="20"/>
      <c r="T93" s="98">
        <f t="shared" si="23"/>
        <v>66884711.329999521</v>
      </c>
      <c r="U93" s="219">
        <f t="shared" si="24"/>
        <v>0</v>
      </c>
      <c r="W93" s="135" t="s">
        <v>44</v>
      </c>
      <c r="X93" s="115">
        <f t="shared" si="25"/>
        <v>0</v>
      </c>
      <c r="Y93" s="116">
        <f t="shared" si="26"/>
        <v>0</v>
      </c>
      <c r="Z93" s="116">
        <f t="shared" si="27"/>
        <v>0</v>
      </c>
      <c r="AA93" s="116">
        <f t="shared" si="28"/>
        <v>0</v>
      </c>
      <c r="AB93" s="116">
        <f t="shared" si="29"/>
        <v>0</v>
      </c>
      <c r="AC93" s="122">
        <f t="shared" si="30"/>
        <v>0</v>
      </c>
    </row>
    <row r="94" spans="1:29" ht="15.75">
      <c r="A94" s="250"/>
      <c r="B94" s="135" t="s">
        <v>45</v>
      </c>
      <c r="C94" s="97">
        <v>68623321.899996057</v>
      </c>
      <c r="D94" s="20"/>
      <c r="E94" s="98">
        <f t="shared" si="18"/>
        <v>68623321.899996057</v>
      </c>
      <c r="F94" s="97">
        <v>62778.51</v>
      </c>
      <c r="G94" s="20"/>
      <c r="H94" s="98">
        <f t="shared" si="19"/>
        <v>62778.51</v>
      </c>
      <c r="I94" s="97">
        <v>0</v>
      </c>
      <c r="J94" s="20"/>
      <c r="K94" s="98">
        <f t="shared" si="20"/>
        <v>0</v>
      </c>
      <c r="L94" s="97">
        <v>106079.17</v>
      </c>
      <c r="M94" s="20"/>
      <c r="N94" s="98">
        <f t="shared" si="21"/>
        <v>106079.17</v>
      </c>
      <c r="O94" s="97">
        <v>17232.169999999998</v>
      </c>
      <c r="P94" s="20"/>
      <c r="Q94" s="98">
        <f t="shared" si="22"/>
        <v>17232.169999999998</v>
      </c>
      <c r="R94" s="97">
        <v>66057253.589996047</v>
      </c>
      <c r="S94" s="20"/>
      <c r="T94" s="98">
        <f t="shared" si="23"/>
        <v>66057253.589996047</v>
      </c>
      <c r="U94" s="219">
        <f t="shared" si="24"/>
        <v>0</v>
      </c>
      <c r="W94" s="135" t="s">
        <v>45</v>
      </c>
      <c r="X94" s="115">
        <f t="shared" si="25"/>
        <v>0</v>
      </c>
      <c r="Y94" s="116">
        <f t="shared" si="26"/>
        <v>0</v>
      </c>
      <c r="Z94" s="116">
        <f t="shared" si="27"/>
        <v>0</v>
      </c>
      <c r="AA94" s="116">
        <f t="shared" si="28"/>
        <v>0</v>
      </c>
      <c r="AB94" s="116">
        <f t="shared" si="29"/>
        <v>0</v>
      </c>
      <c r="AC94" s="122">
        <f t="shared" si="30"/>
        <v>0</v>
      </c>
    </row>
    <row r="95" spans="1:29" ht="15.75">
      <c r="A95" s="250"/>
      <c r="B95" s="135" t="s">
        <v>46</v>
      </c>
      <c r="C95" s="97">
        <v>39748255.959999591</v>
      </c>
      <c r="D95" s="20"/>
      <c r="E95" s="98">
        <f t="shared" si="18"/>
        <v>39748255.959999591</v>
      </c>
      <c r="F95" s="97">
        <v>302637.8</v>
      </c>
      <c r="G95" s="20"/>
      <c r="H95" s="98">
        <f t="shared" si="19"/>
        <v>302637.8</v>
      </c>
      <c r="I95" s="97">
        <v>0</v>
      </c>
      <c r="J95" s="20"/>
      <c r="K95" s="98">
        <f t="shared" si="20"/>
        <v>0</v>
      </c>
      <c r="L95" s="97">
        <v>55350.28</v>
      </c>
      <c r="M95" s="20"/>
      <c r="N95" s="98">
        <f t="shared" si="21"/>
        <v>55350.28</v>
      </c>
      <c r="O95" s="97">
        <v>0</v>
      </c>
      <c r="P95" s="20"/>
      <c r="Q95" s="98">
        <f t="shared" si="22"/>
        <v>0</v>
      </c>
      <c r="R95" s="97">
        <v>37926652.789999589</v>
      </c>
      <c r="S95" s="20"/>
      <c r="T95" s="98">
        <f t="shared" si="23"/>
        <v>37926652.789999589</v>
      </c>
      <c r="U95" s="219">
        <f t="shared" si="24"/>
        <v>0</v>
      </c>
      <c r="W95" s="135" t="s">
        <v>46</v>
      </c>
      <c r="X95" s="115">
        <f t="shared" si="25"/>
        <v>0</v>
      </c>
      <c r="Y95" s="116">
        <f t="shared" si="26"/>
        <v>0</v>
      </c>
      <c r="Z95" s="116">
        <f t="shared" si="27"/>
        <v>0</v>
      </c>
      <c r="AA95" s="116">
        <f t="shared" si="28"/>
        <v>0</v>
      </c>
      <c r="AB95" s="116">
        <f t="shared" si="29"/>
        <v>0</v>
      </c>
      <c r="AC95" s="122">
        <f t="shared" si="30"/>
        <v>0</v>
      </c>
    </row>
    <row r="96" spans="1:29" ht="15.75">
      <c r="A96" s="250"/>
      <c r="B96" s="135" t="s">
        <v>47</v>
      </c>
      <c r="C96" s="97">
        <v>145083907.17000023</v>
      </c>
      <c r="D96" s="20"/>
      <c r="E96" s="98">
        <f t="shared" si="18"/>
        <v>145083907.17000023</v>
      </c>
      <c r="F96" s="97">
        <v>237729.17000000013</v>
      </c>
      <c r="G96" s="20"/>
      <c r="H96" s="98">
        <f t="shared" si="19"/>
        <v>237729.17000000013</v>
      </c>
      <c r="I96" s="97">
        <v>0</v>
      </c>
      <c r="J96" s="20"/>
      <c r="K96" s="98">
        <f t="shared" si="20"/>
        <v>0</v>
      </c>
      <c r="L96" s="97">
        <v>236920.32000000001</v>
      </c>
      <c r="M96" s="20"/>
      <c r="N96" s="98">
        <f t="shared" si="21"/>
        <v>236920.32000000001</v>
      </c>
      <c r="O96" s="97">
        <v>102446.54000000001</v>
      </c>
      <c r="P96" s="20"/>
      <c r="Q96" s="98">
        <f t="shared" si="22"/>
        <v>102446.54000000001</v>
      </c>
      <c r="R96" s="97">
        <v>143092417.78000015</v>
      </c>
      <c r="S96" s="20"/>
      <c r="T96" s="98">
        <f t="shared" si="23"/>
        <v>143092417.78000015</v>
      </c>
      <c r="U96" s="219">
        <f t="shared" si="24"/>
        <v>0</v>
      </c>
      <c r="W96" s="135" t="s">
        <v>47</v>
      </c>
      <c r="X96" s="115">
        <f t="shared" si="25"/>
        <v>0</v>
      </c>
      <c r="Y96" s="116">
        <f t="shared" si="26"/>
        <v>0</v>
      </c>
      <c r="Z96" s="116">
        <f t="shared" si="27"/>
        <v>0</v>
      </c>
      <c r="AA96" s="116">
        <f t="shared" si="28"/>
        <v>0</v>
      </c>
      <c r="AB96" s="116">
        <f t="shared" si="29"/>
        <v>0</v>
      </c>
      <c r="AC96" s="122">
        <f t="shared" si="30"/>
        <v>0</v>
      </c>
    </row>
    <row r="97" spans="1:29" ht="15.75">
      <c r="A97" s="250"/>
      <c r="B97" s="135" t="s">
        <v>48</v>
      </c>
      <c r="C97" s="97">
        <v>95498211.6300001</v>
      </c>
      <c r="D97" s="20"/>
      <c r="E97" s="98">
        <f t="shared" si="18"/>
        <v>95498211.6300001</v>
      </c>
      <c r="F97" s="97">
        <v>258805.81999999998</v>
      </c>
      <c r="G97" s="20"/>
      <c r="H97" s="98">
        <f t="shared" si="19"/>
        <v>258805.81999999998</v>
      </c>
      <c r="I97" s="97">
        <v>0</v>
      </c>
      <c r="J97" s="20"/>
      <c r="K97" s="98">
        <f t="shared" si="20"/>
        <v>0</v>
      </c>
      <c r="L97" s="97">
        <v>36311.78</v>
      </c>
      <c r="M97" s="20"/>
      <c r="N97" s="98">
        <f t="shared" si="21"/>
        <v>36311.78</v>
      </c>
      <c r="O97" s="97">
        <v>93786.59</v>
      </c>
      <c r="P97" s="20"/>
      <c r="Q97" s="98">
        <f t="shared" si="22"/>
        <v>93786.59</v>
      </c>
      <c r="R97" s="97">
        <v>93920778.090000093</v>
      </c>
      <c r="S97" s="20"/>
      <c r="T97" s="98">
        <f t="shared" si="23"/>
        <v>93920778.090000093</v>
      </c>
      <c r="U97" s="219">
        <f t="shared" si="24"/>
        <v>0</v>
      </c>
      <c r="W97" s="135" t="s">
        <v>48</v>
      </c>
      <c r="X97" s="115">
        <f t="shared" si="25"/>
        <v>0</v>
      </c>
      <c r="Y97" s="116">
        <f t="shared" si="26"/>
        <v>0</v>
      </c>
      <c r="Z97" s="116">
        <f t="shared" si="27"/>
        <v>0</v>
      </c>
      <c r="AA97" s="116">
        <f t="shared" si="28"/>
        <v>0</v>
      </c>
      <c r="AB97" s="116">
        <f t="shared" si="29"/>
        <v>0</v>
      </c>
      <c r="AC97" s="122">
        <f t="shared" si="30"/>
        <v>0</v>
      </c>
    </row>
    <row r="98" spans="1:29" ht="15.75">
      <c r="A98" s="251"/>
      <c r="B98" s="136" t="s">
        <v>49</v>
      </c>
      <c r="C98" s="97">
        <v>31288521.509999532</v>
      </c>
      <c r="D98" s="20"/>
      <c r="E98" s="98">
        <f t="shared" si="18"/>
        <v>31288521.509999532</v>
      </c>
      <c r="F98" s="97">
        <v>112266.37999999999</v>
      </c>
      <c r="G98" s="20"/>
      <c r="H98" s="98">
        <f t="shared" si="19"/>
        <v>112266.37999999999</v>
      </c>
      <c r="I98" s="97">
        <v>0</v>
      </c>
      <c r="J98" s="20"/>
      <c r="K98" s="98">
        <f t="shared" si="20"/>
        <v>0</v>
      </c>
      <c r="L98" s="97">
        <v>19971.129999999997</v>
      </c>
      <c r="M98" s="20"/>
      <c r="N98" s="98">
        <f t="shared" si="21"/>
        <v>19971.129999999997</v>
      </c>
      <c r="O98" s="97">
        <v>262.22000000000003</v>
      </c>
      <c r="P98" s="20"/>
      <c r="Q98" s="98">
        <f t="shared" si="22"/>
        <v>262.22000000000003</v>
      </c>
      <c r="R98" s="97">
        <v>30044201.369999532</v>
      </c>
      <c r="S98" s="20"/>
      <c r="T98" s="98">
        <f t="shared" si="23"/>
        <v>30044201.369999532</v>
      </c>
      <c r="U98" s="219">
        <f t="shared" si="24"/>
        <v>0</v>
      </c>
      <c r="W98" s="136" t="s">
        <v>49</v>
      </c>
      <c r="X98" s="119">
        <f t="shared" si="25"/>
        <v>0</v>
      </c>
      <c r="Y98" s="120">
        <f t="shared" si="26"/>
        <v>0</v>
      </c>
      <c r="Z98" s="120">
        <f t="shared" si="27"/>
        <v>0</v>
      </c>
      <c r="AA98" s="120">
        <f t="shared" si="28"/>
        <v>0</v>
      </c>
      <c r="AB98" s="120">
        <f t="shared" si="29"/>
        <v>0</v>
      </c>
      <c r="AC98" s="125">
        <f t="shared" si="30"/>
        <v>0</v>
      </c>
    </row>
    <row r="99" spans="1:29" ht="15.75" customHeight="1">
      <c r="A99" s="249">
        <v>42658</v>
      </c>
      <c r="B99" s="134" t="s">
        <v>41</v>
      </c>
      <c r="C99" s="217">
        <v>82991043.299999043</v>
      </c>
      <c r="D99" s="222"/>
      <c r="E99" s="96">
        <f t="shared" si="18"/>
        <v>82991043.299999043</v>
      </c>
      <c r="F99" s="217">
        <v>0</v>
      </c>
      <c r="G99" s="95"/>
      <c r="H99" s="96">
        <f t="shared" si="19"/>
        <v>0</v>
      </c>
      <c r="I99" s="217">
        <v>0</v>
      </c>
      <c r="J99" s="95"/>
      <c r="K99" s="96">
        <f t="shared" si="20"/>
        <v>0</v>
      </c>
      <c r="L99" s="217">
        <v>3940.33</v>
      </c>
      <c r="M99" s="95"/>
      <c r="N99" s="96">
        <f t="shared" si="21"/>
        <v>3940.33</v>
      </c>
      <c r="O99" s="217">
        <v>11190.5</v>
      </c>
      <c r="P99" s="102"/>
      <c r="Q99" s="96">
        <f t="shared" si="22"/>
        <v>11190.5</v>
      </c>
      <c r="R99" s="217">
        <v>82440613.639999047</v>
      </c>
      <c r="S99" s="95"/>
      <c r="T99" s="96">
        <f t="shared" si="23"/>
        <v>82440613.639999047</v>
      </c>
      <c r="U99" s="218">
        <f t="shared" si="24"/>
        <v>0</v>
      </c>
      <c r="W99" s="134" t="s">
        <v>41</v>
      </c>
      <c r="X99" s="111">
        <f t="shared" si="25"/>
        <v>0</v>
      </c>
      <c r="Y99" s="112">
        <f t="shared" si="26"/>
        <v>0</v>
      </c>
      <c r="Z99" s="112">
        <f t="shared" si="27"/>
        <v>0</v>
      </c>
      <c r="AA99" s="112">
        <f t="shared" si="28"/>
        <v>0</v>
      </c>
      <c r="AB99" s="112">
        <f t="shared" si="29"/>
        <v>0</v>
      </c>
      <c r="AC99" s="124">
        <f t="shared" si="30"/>
        <v>0</v>
      </c>
    </row>
    <row r="100" spans="1:29" ht="15.75">
      <c r="A100" s="250"/>
      <c r="B100" s="135" t="s">
        <v>42</v>
      </c>
      <c r="C100" s="97">
        <v>22347511.219998982</v>
      </c>
      <c r="D100" s="126"/>
      <c r="E100" s="98">
        <f t="shared" si="18"/>
        <v>22347511.219998982</v>
      </c>
      <c r="F100" s="97">
        <v>0</v>
      </c>
      <c r="G100" s="20"/>
      <c r="H100" s="98">
        <f t="shared" si="19"/>
        <v>0</v>
      </c>
      <c r="I100" s="97">
        <v>0</v>
      </c>
      <c r="J100" s="20"/>
      <c r="K100" s="98">
        <f t="shared" si="20"/>
        <v>0</v>
      </c>
      <c r="L100" s="97">
        <v>1772.3600000000001</v>
      </c>
      <c r="M100" s="20"/>
      <c r="N100" s="98">
        <f t="shared" si="21"/>
        <v>1772.3600000000001</v>
      </c>
      <c r="O100" s="97">
        <v>61708.90999999988</v>
      </c>
      <c r="P100" s="6"/>
      <c r="Q100" s="98">
        <f t="shared" si="22"/>
        <v>61708.90999999988</v>
      </c>
      <c r="R100" s="97">
        <v>21663592.069998983</v>
      </c>
      <c r="S100" s="20"/>
      <c r="T100" s="98">
        <f t="shared" si="23"/>
        <v>21663592.069998983</v>
      </c>
      <c r="U100" s="219">
        <f t="shared" si="24"/>
        <v>0</v>
      </c>
      <c r="W100" s="135" t="s">
        <v>42</v>
      </c>
      <c r="X100" s="115">
        <f t="shared" si="25"/>
        <v>0</v>
      </c>
      <c r="Y100" s="116">
        <f t="shared" si="26"/>
        <v>0</v>
      </c>
      <c r="Z100" s="116">
        <f t="shared" si="27"/>
        <v>0</v>
      </c>
      <c r="AA100" s="116">
        <f t="shared" si="28"/>
        <v>0</v>
      </c>
      <c r="AB100" s="116">
        <f t="shared" si="29"/>
        <v>0</v>
      </c>
      <c r="AC100" s="122">
        <f t="shared" si="30"/>
        <v>0</v>
      </c>
    </row>
    <row r="101" spans="1:29" ht="15.75">
      <c r="A101" s="250"/>
      <c r="B101" s="105" t="s">
        <v>43</v>
      </c>
      <c r="C101" s="97">
        <v>84739438.0599996</v>
      </c>
      <c r="D101" s="126"/>
      <c r="E101" s="98">
        <f t="shared" si="18"/>
        <v>84739438.0599996</v>
      </c>
      <c r="F101" s="97">
        <v>0</v>
      </c>
      <c r="G101" s="20"/>
      <c r="H101" s="98">
        <f t="shared" si="19"/>
        <v>0</v>
      </c>
      <c r="I101" s="97">
        <v>0</v>
      </c>
      <c r="J101" s="20"/>
      <c r="K101" s="98">
        <f t="shared" si="20"/>
        <v>0</v>
      </c>
      <c r="L101" s="97">
        <v>0</v>
      </c>
      <c r="M101" s="20"/>
      <c r="N101" s="98">
        <f t="shared" si="21"/>
        <v>0</v>
      </c>
      <c r="O101" s="97">
        <v>0</v>
      </c>
      <c r="P101" s="6"/>
      <c r="Q101" s="98">
        <f t="shared" si="22"/>
        <v>0</v>
      </c>
      <c r="R101" s="97">
        <v>84001480.599999607</v>
      </c>
      <c r="S101" s="20"/>
      <c r="T101" s="98">
        <f t="shared" si="23"/>
        <v>84001480.599999607</v>
      </c>
      <c r="U101" s="219">
        <f t="shared" si="24"/>
        <v>0</v>
      </c>
      <c r="W101" s="105" t="s">
        <v>43</v>
      </c>
      <c r="X101" s="115">
        <f t="shared" si="25"/>
        <v>0</v>
      </c>
      <c r="Y101" s="116">
        <f t="shared" si="26"/>
        <v>0</v>
      </c>
      <c r="Z101" s="116">
        <f t="shared" si="27"/>
        <v>0</v>
      </c>
      <c r="AA101" s="116">
        <f t="shared" si="28"/>
        <v>0</v>
      </c>
      <c r="AB101" s="116">
        <f t="shared" si="29"/>
        <v>0</v>
      </c>
      <c r="AC101" s="122">
        <f t="shared" si="30"/>
        <v>0</v>
      </c>
    </row>
    <row r="102" spans="1:29" ht="15.75">
      <c r="A102" s="250"/>
      <c r="B102" s="135" t="s">
        <v>44</v>
      </c>
      <c r="C102" s="97">
        <v>66884711.329999521</v>
      </c>
      <c r="D102" s="126"/>
      <c r="E102" s="98">
        <f t="shared" si="18"/>
        <v>66884711.329999521</v>
      </c>
      <c r="F102" s="97">
        <v>0</v>
      </c>
      <c r="G102" s="20"/>
      <c r="H102" s="98">
        <f t="shared" si="19"/>
        <v>0</v>
      </c>
      <c r="I102" s="97">
        <v>0</v>
      </c>
      <c r="J102" s="20"/>
      <c r="K102" s="98">
        <f t="shared" si="20"/>
        <v>0</v>
      </c>
      <c r="L102" s="97">
        <v>0</v>
      </c>
      <c r="M102" s="20"/>
      <c r="N102" s="98">
        <f t="shared" si="21"/>
        <v>0</v>
      </c>
      <c r="O102" s="97">
        <v>0</v>
      </c>
      <c r="P102" s="6"/>
      <c r="Q102" s="98">
        <f t="shared" si="22"/>
        <v>0</v>
      </c>
      <c r="R102" s="97">
        <v>66399838.699999526</v>
      </c>
      <c r="S102" s="20"/>
      <c r="T102" s="98">
        <f t="shared" si="23"/>
        <v>66399838.699999526</v>
      </c>
      <c r="U102" s="219">
        <f t="shared" si="24"/>
        <v>0</v>
      </c>
      <c r="W102" s="135" t="s">
        <v>44</v>
      </c>
      <c r="X102" s="115">
        <f t="shared" si="25"/>
        <v>0</v>
      </c>
      <c r="Y102" s="116">
        <f t="shared" si="26"/>
        <v>0</v>
      </c>
      <c r="Z102" s="116">
        <f t="shared" si="27"/>
        <v>0</v>
      </c>
      <c r="AA102" s="116">
        <f t="shared" si="28"/>
        <v>0</v>
      </c>
      <c r="AB102" s="116">
        <f t="shared" si="29"/>
        <v>0</v>
      </c>
      <c r="AC102" s="122">
        <f t="shared" si="30"/>
        <v>0</v>
      </c>
    </row>
    <row r="103" spans="1:29" ht="15.75">
      <c r="A103" s="250"/>
      <c r="B103" s="135" t="s">
        <v>45</v>
      </c>
      <c r="C103" s="97">
        <v>66057253.589996047</v>
      </c>
      <c r="D103" s="126"/>
      <c r="E103" s="98">
        <f t="shared" si="18"/>
        <v>66057253.589996047</v>
      </c>
      <c r="F103" s="97">
        <v>0</v>
      </c>
      <c r="G103" s="20"/>
      <c r="H103" s="98">
        <f t="shared" si="19"/>
        <v>0</v>
      </c>
      <c r="I103" s="97">
        <v>0</v>
      </c>
      <c r="J103" s="20"/>
      <c r="K103" s="98">
        <f t="shared" si="20"/>
        <v>0</v>
      </c>
      <c r="L103" s="97">
        <v>0</v>
      </c>
      <c r="M103" s="20"/>
      <c r="N103" s="98">
        <f t="shared" si="21"/>
        <v>0</v>
      </c>
      <c r="O103" s="97">
        <v>0</v>
      </c>
      <c r="P103" s="6"/>
      <c r="Q103" s="98">
        <f t="shared" si="22"/>
        <v>0</v>
      </c>
      <c r="R103" s="97">
        <v>64964508.40999604</v>
      </c>
      <c r="S103" s="20"/>
      <c r="T103" s="98">
        <f t="shared" si="23"/>
        <v>64964508.40999604</v>
      </c>
      <c r="U103" s="219">
        <f t="shared" si="24"/>
        <v>0</v>
      </c>
      <c r="W103" s="135" t="s">
        <v>45</v>
      </c>
      <c r="X103" s="115">
        <f t="shared" si="25"/>
        <v>0</v>
      </c>
      <c r="Y103" s="116">
        <f t="shared" si="26"/>
        <v>0</v>
      </c>
      <c r="Z103" s="116">
        <f t="shared" si="27"/>
        <v>0</v>
      </c>
      <c r="AA103" s="116">
        <f t="shared" si="28"/>
        <v>0</v>
      </c>
      <c r="AB103" s="116">
        <f t="shared" si="29"/>
        <v>0</v>
      </c>
      <c r="AC103" s="122">
        <f t="shared" si="30"/>
        <v>0</v>
      </c>
    </row>
    <row r="104" spans="1:29" ht="15.75">
      <c r="A104" s="250"/>
      <c r="B104" s="135" t="s">
        <v>46</v>
      </c>
      <c r="C104" s="97">
        <v>37926652.789999589</v>
      </c>
      <c r="D104" s="126"/>
      <c r="E104" s="98">
        <f t="shared" si="18"/>
        <v>37926652.789999589</v>
      </c>
      <c r="F104" s="97">
        <v>0</v>
      </c>
      <c r="G104" s="20"/>
      <c r="H104" s="98">
        <f t="shared" si="19"/>
        <v>0</v>
      </c>
      <c r="I104" s="97">
        <v>0</v>
      </c>
      <c r="J104" s="20"/>
      <c r="K104" s="98">
        <f t="shared" si="20"/>
        <v>0</v>
      </c>
      <c r="L104" s="97">
        <v>0</v>
      </c>
      <c r="M104" s="20"/>
      <c r="N104" s="98">
        <f t="shared" si="21"/>
        <v>0</v>
      </c>
      <c r="O104" s="97">
        <v>0</v>
      </c>
      <c r="P104" s="6"/>
      <c r="Q104" s="98">
        <f t="shared" si="22"/>
        <v>0</v>
      </c>
      <c r="R104" s="97">
        <v>37162669.499999583</v>
      </c>
      <c r="S104" s="20"/>
      <c r="T104" s="98">
        <f t="shared" si="23"/>
        <v>37162669.499999583</v>
      </c>
      <c r="U104" s="219">
        <f t="shared" si="24"/>
        <v>0</v>
      </c>
      <c r="W104" s="135" t="s">
        <v>46</v>
      </c>
      <c r="X104" s="115">
        <f t="shared" si="25"/>
        <v>0</v>
      </c>
      <c r="Y104" s="116">
        <f t="shared" si="26"/>
        <v>0</v>
      </c>
      <c r="Z104" s="116">
        <f t="shared" si="27"/>
        <v>0</v>
      </c>
      <c r="AA104" s="116">
        <f t="shared" si="28"/>
        <v>0</v>
      </c>
      <c r="AB104" s="116">
        <f t="shared" si="29"/>
        <v>0</v>
      </c>
      <c r="AC104" s="122">
        <f t="shared" si="30"/>
        <v>0</v>
      </c>
    </row>
    <row r="105" spans="1:29" ht="15.75">
      <c r="A105" s="250"/>
      <c r="B105" s="135" t="s">
        <v>47</v>
      </c>
      <c r="C105" s="97"/>
      <c r="D105" s="126"/>
      <c r="E105" s="98">
        <f t="shared" si="18"/>
        <v>0</v>
      </c>
      <c r="F105" s="97"/>
      <c r="G105" s="20"/>
      <c r="H105" s="98">
        <f t="shared" si="19"/>
        <v>0</v>
      </c>
      <c r="I105" s="97"/>
      <c r="J105" s="20"/>
      <c r="K105" s="98">
        <f t="shared" si="20"/>
        <v>0</v>
      </c>
      <c r="L105" s="97"/>
      <c r="M105" s="20"/>
      <c r="N105" s="98">
        <f t="shared" si="21"/>
        <v>0</v>
      </c>
      <c r="O105" s="97"/>
      <c r="P105" s="6"/>
      <c r="Q105" s="98">
        <f t="shared" si="22"/>
        <v>0</v>
      </c>
      <c r="R105" s="97"/>
      <c r="S105" s="20"/>
      <c r="T105" s="98">
        <f t="shared" si="23"/>
        <v>0</v>
      </c>
      <c r="U105" s="219">
        <f t="shared" si="24"/>
        <v>0</v>
      </c>
      <c r="W105" s="135" t="s">
        <v>47</v>
      </c>
      <c r="X105" s="115">
        <f t="shared" si="25"/>
        <v>0</v>
      </c>
      <c r="Y105" s="116">
        <f t="shared" si="26"/>
        <v>0</v>
      </c>
      <c r="Z105" s="116">
        <f t="shared" si="27"/>
        <v>0</v>
      </c>
      <c r="AA105" s="116">
        <f t="shared" si="28"/>
        <v>0</v>
      </c>
      <c r="AB105" s="116">
        <f t="shared" si="29"/>
        <v>0</v>
      </c>
      <c r="AC105" s="122">
        <f t="shared" si="30"/>
        <v>0</v>
      </c>
    </row>
    <row r="106" spans="1:29" ht="15.75">
      <c r="A106" s="250"/>
      <c r="B106" s="135" t="s">
        <v>48</v>
      </c>
      <c r="C106" s="97">
        <v>93920778.090000093</v>
      </c>
      <c r="D106" s="126"/>
      <c r="E106" s="98">
        <f t="shared" si="18"/>
        <v>93920778.090000093</v>
      </c>
      <c r="F106" s="97">
        <v>0</v>
      </c>
      <c r="G106" s="20"/>
      <c r="H106" s="98">
        <f t="shared" si="19"/>
        <v>0</v>
      </c>
      <c r="I106" s="97">
        <v>0</v>
      </c>
      <c r="J106" s="20"/>
      <c r="K106" s="98">
        <f t="shared" si="20"/>
        <v>0</v>
      </c>
      <c r="L106" s="97">
        <v>0</v>
      </c>
      <c r="M106" s="20"/>
      <c r="N106" s="98">
        <f t="shared" si="21"/>
        <v>0</v>
      </c>
      <c r="O106" s="97">
        <v>0</v>
      </c>
      <c r="P106" s="6"/>
      <c r="Q106" s="98">
        <f t="shared" si="22"/>
        <v>0</v>
      </c>
      <c r="R106" s="97">
        <v>93395300.850000098</v>
      </c>
      <c r="S106" s="20"/>
      <c r="T106" s="98">
        <f t="shared" si="23"/>
        <v>93395300.850000098</v>
      </c>
      <c r="U106" s="219">
        <f t="shared" si="24"/>
        <v>0</v>
      </c>
      <c r="W106" s="135" t="s">
        <v>48</v>
      </c>
      <c r="X106" s="115">
        <f t="shared" si="25"/>
        <v>0</v>
      </c>
      <c r="Y106" s="116">
        <f t="shared" si="26"/>
        <v>0</v>
      </c>
      <c r="Z106" s="116">
        <f t="shared" si="27"/>
        <v>0</v>
      </c>
      <c r="AA106" s="116">
        <f t="shared" si="28"/>
        <v>0</v>
      </c>
      <c r="AB106" s="116">
        <f t="shared" si="29"/>
        <v>0</v>
      </c>
      <c r="AC106" s="122">
        <f t="shared" si="30"/>
        <v>0</v>
      </c>
    </row>
    <row r="107" spans="1:29" ht="15.75">
      <c r="A107" s="251"/>
      <c r="B107" s="136" t="s">
        <v>49</v>
      </c>
      <c r="C107" s="99"/>
      <c r="D107" s="223"/>
      <c r="E107" s="101">
        <f t="shared" si="18"/>
        <v>0</v>
      </c>
      <c r="F107" s="99"/>
      <c r="G107" s="100"/>
      <c r="H107" s="101">
        <f t="shared" si="19"/>
        <v>0</v>
      </c>
      <c r="I107" s="99"/>
      <c r="J107" s="100"/>
      <c r="K107" s="101">
        <f t="shared" si="20"/>
        <v>0</v>
      </c>
      <c r="L107" s="99"/>
      <c r="M107" s="100"/>
      <c r="N107" s="101">
        <f t="shared" si="21"/>
        <v>0</v>
      </c>
      <c r="O107" s="99"/>
      <c r="P107" s="104"/>
      <c r="Q107" s="101">
        <f t="shared" si="22"/>
        <v>0</v>
      </c>
      <c r="R107" s="99"/>
      <c r="S107" s="100"/>
      <c r="T107" s="101">
        <f t="shared" si="23"/>
        <v>0</v>
      </c>
      <c r="U107" s="220">
        <f t="shared" si="24"/>
        <v>0</v>
      </c>
      <c r="W107" s="136" t="s">
        <v>49</v>
      </c>
      <c r="X107" s="119">
        <f t="shared" si="25"/>
        <v>0</v>
      </c>
      <c r="Y107" s="120">
        <f t="shared" si="26"/>
        <v>0</v>
      </c>
      <c r="Z107" s="120">
        <f t="shared" si="27"/>
        <v>0</v>
      </c>
      <c r="AA107" s="120">
        <f t="shared" si="28"/>
        <v>0</v>
      </c>
      <c r="AB107" s="120">
        <f t="shared" si="29"/>
        <v>0</v>
      </c>
      <c r="AC107" s="125">
        <f t="shared" si="30"/>
        <v>0</v>
      </c>
    </row>
    <row r="108" spans="1:29" ht="15.75" customHeight="1">
      <c r="A108" s="249">
        <v>42659</v>
      </c>
      <c r="B108" s="134" t="s">
        <v>41</v>
      </c>
      <c r="C108" s="97">
        <v>82440613.639999047</v>
      </c>
      <c r="D108" s="20"/>
      <c r="E108" s="98">
        <f t="shared" si="18"/>
        <v>82440613.639999047</v>
      </c>
      <c r="F108" s="97">
        <v>568438.68000000005</v>
      </c>
      <c r="G108" s="6"/>
      <c r="H108" s="98">
        <f t="shared" si="19"/>
        <v>568438.68000000005</v>
      </c>
      <c r="I108" s="97">
        <v>0</v>
      </c>
      <c r="J108" s="20"/>
      <c r="K108" s="98">
        <f t="shared" si="20"/>
        <v>0</v>
      </c>
      <c r="L108" s="97">
        <v>40230.870000000003</v>
      </c>
      <c r="M108" s="20"/>
      <c r="N108" s="98">
        <f t="shared" si="21"/>
        <v>40230.870000000003</v>
      </c>
      <c r="O108" s="97">
        <v>60179.91</v>
      </c>
      <c r="P108" s="20"/>
      <c r="Q108" s="98">
        <f t="shared" si="22"/>
        <v>60179.91</v>
      </c>
      <c r="R108" s="97">
        <v>79964831.329999045</v>
      </c>
      <c r="S108" s="6"/>
      <c r="T108" s="98">
        <f t="shared" si="23"/>
        <v>79964831.329999045</v>
      </c>
      <c r="U108" s="219">
        <f t="shared" si="24"/>
        <v>0</v>
      </c>
      <c r="W108" s="134" t="s">
        <v>41</v>
      </c>
      <c r="X108" s="115">
        <f t="shared" si="25"/>
        <v>0</v>
      </c>
      <c r="Y108" s="116">
        <f t="shared" si="26"/>
        <v>0</v>
      </c>
      <c r="Z108" s="116">
        <f t="shared" si="27"/>
        <v>0</v>
      </c>
      <c r="AA108" s="116">
        <f t="shared" si="28"/>
        <v>0</v>
      </c>
      <c r="AB108" s="116">
        <f t="shared" si="29"/>
        <v>0</v>
      </c>
      <c r="AC108" s="122">
        <f t="shared" si="30"/>
        <v>0</v>
      </c>
    </row>
    <row r="109" spans="1:29" ht="15.75">
      <c r="A109" s="250"/>
      <c r="B109" s="135" t="s">
        <v>42</v>
      </c>
      <c r="C109" s="97">
        <v>21663592.069998983</v>
      </c>
      <c r="D109" s="20"/>
      <c r="E109" s="98">
        <f t="shared" si="18"/>
        <v>21663592.069998983</v>
      </c>
      <c r="F109" s="97">
        <v>24936.27</v>
      </c>
      <c r="G109" s="6"/>
      <c r="H109" s="98">
        <f t="shared" si="19"/>
        <v>24936.27</v>
      </c>
      <c r="I109" s="97">
        <v>0</v>
      </c>
      <c r="J109" s="20"/>
      <c r="K109" s="98">
        <f t="shared" si="20"/>
        <v>0</v>
      </c>
      <c r="L109" s="97">
        <v>19095.04</v>
      </c>
      <c r="M109" s="20"/>
      <c r="N109" s="98">
        <f t="shared" si="21"/>
        <v>19095.04</v>
      </c>
      <c r="O109" s="97">
        <v>0</v>
      </c>
      <c r="P109" s="20"/>
      <c r="Q109" s="98">
        <f t="shared" si="22"/>
        <v>0</v>
      </c>
      <c r="R109" s="97">
        <v>20375880.239998981</v>
      </c>
      <c r="S109" s="6"/>
      <c r="T109" s="98">
        <f t="shared" si="23"/>
        <v>20375880.239998981</v>
      </c>
      <c r="U109" s="219">
        <f t="shared" si="24"/>
        <v>0</v>
      </c>
      <c r="W109" s="135" t="s">
        <v>42</v>
      </c>
      <c r="X109" s="115">
        <f t="shared" si="25"/>
        <v>0</v>
      </c>
      <c r="Y109" s="116">
        <f t="shared" si="26"/>
        <v>0</v>
      </c>
      <c r="Z109" s="116">
        <f t="shared" si="27"/>
        <v>0</v>
      </c>
      <c r="AA109" s="116">
        <f t="shared" si="28"/>
        <v>0</v>
      </c>
      <c r="AB109" s="116">
        <f t="shared" si="29"/>
        <v>0</v>
      </c>
      <c r="AC109" s="122">
        <f t="shared" si="30"/>
        <v>0</v>
      </c>
    </row>
    <row r="110" spans="1:29" ht="15.75">
      <c r="A110" s="250"/>
      <c r="B110" s="105" t="s">
        <v>43</v>
      </c>
      <c r="C110" s="97">
        <v>84001480.599999607</v>
      </c>
      <c r="D110" s="20"/>
      <c r="E110" s="98">
        <f t="shared" si="18"/>
        <v>84001480.599999607</v>
      </c>
      <c r="F110" s="97">
        <v>802500.21</v>
      </c>
      <c r="G110" s="6"/>
      <c r="H110" s="98">
        <f t="shared" si="19"/>
        <v>802500.21</v>
      </c>
      <c r="I110" s="97">
        <v>0</v>
      </c>
      <c r="J110" s="20"/>
      <c r="K110" s="98">
        <f t="shared" si="20"/>
        <v>0</v>
      </c>
      <c r="L110" s="97">
        <v>219715.00999999998</v>
      </c>
      <c r="M110" s="20"/>
      <c r="N110" s="98">
        <f t="shared" si="21"/>
        <v>219715.00999999998</v>
      </c>
      <c r="O110" s="97">
        <v>142740.75</v>
      </c>
      <c r="P110" s="20"/>
      <c r="Q110" s="98">
        <f t="shared" si="22"/>
        <v>142740.75</v>
      </c>
      <c r="R110" s="97">
        <v>81022376.419999614</v>
      </c>
      <c r="S110" s="6"/>
      <c r="T110" s="98">
        <f t="shared" si="23"/>
        <v>81022376.419999614</v>
      </c>
      <c r="U110" s="219">
        <f t="shared" si="24"/>
        <v>0</v>
      </c>
      <c r="W110" s="105" t="s">
        <v>43</v>
      </c>
      <c r="X110" s="115">
        <f t="shared" si="25"/>
        <v>0</v>
      </c>
      <c r="Y110" s="116">
        <f t="shared" si="26"/>
        <v>0</v>
      </c>
      <c r="Z110" s="116">
        <f t="shared" si="27"/>
        <v>0</v>
      </c>
      <c r="AA110" s="116">
        <f t="shared" si="28"/>
        <v>0</v>
      </c>
      <c r="AB110" s="116">
        <f t="shared" si="29"/>
        <v>0</v>
      </c>
      <c r="AC110" s="122">
        <f t="shared" si="30"/>
        <v>0</v>
      </c>
    </row>
    <row r="111" spans="1:29" ht="15.75">
      <c r="A111" s="250"/>
      <c r="B111" s="135" t="s">
        <v>44</v>
      </c>
      <c r="C111" s="97">
        <v>66399838.699999526</v>
      </c>
      <c r="D111" s="20"/>
      <c r="E111" s="98">
        <f t="shared" si="18"/>
        <v>66399838.699999526</v>
      </c>
      <c r="F111" s="97">
        <v>142785.83000000005</v>
      </c>
      <c r="G111" s="6"/>
      <c r="H111" s="98">
        <f t="shared" si="19"/>
        <v>142785.83000000005</v>
      </c>
      <c r="I111" s="97">
        <v>0</v>
      </c>
      <c r="J111" s="20"/>
      <c r="K111" s="98">
        <f t="shared" si="20"/>
        <v>0</v>
      </c>
      <c r="L111" s="97">
        <v>17207.07</v>
      </c>
      <c r="M111" s="20"/>
      <c r="N111" s="98">
        <f t="shared" si="21"/>
        <v>17207.07</v>
      </c>
      <c r="O111" s="97">
        <v>357070.91000000003</v>
      </c>
      <c r="P111" s="20"/>
      <c r="Q111" s="98">
        <f t="shared" si="22"/>
        <v>357070.91000000003</v>
      </c>
      <c r="R111" s="97">
        <v>64254125.479999527</v>
      </c>
      <c r="S111" s="6"/>
      <c r="T111" s="98">
        <f t="shared" si="23"/>
        <v>64254125.479999527</v>
      </c>
      <c r="U111" s="219">
        <f t="shared" si="24"/>
        <v>0</v>
      </c>
      <c r="W111" s="135" t="s">
        <v>44</v>
      </c>
      <c r="X111" s="115">
        <f t="shared" si="25"/>
        <v>0</v>
      </c>
      <c r="Y111" s="116">
        <f t="shared" si="26"/>
        <v>0</v>
      </c>
      <c r="Z111" s="116">
        <f t="shared" si="27"/>
        <v>0</v>
      </c>
      <c r="AA111" s="116">
        <f t="shared" si="28"/>
        <v>0</v>
      </c>
      <c r="AB111" s="116">
        <f t="shared" si="29"/>
        <v>0</v>
      </c>
      <c r="AC111" s="122">
        <f t="shared" si="30"/>
        <v>0</v>
      </c>
    </row>
    <row r="112" spans="1:29" ht="15.75">
      <c r="A112" s="250"/>
      <c r="B112" s="135" t="s">
        <v>45</v>
      </c>
      <c r="C112" s="97">
        <v>64964508.40999604</v>
      </c>
      <c r="D112" s="20"/>
      <c r="E112" s="98">
        <f t="shared" si="18"/>
        <v>64964508.40999604</v>
      </c>
      <c r="F112" s="97">
        <v>181818.38</v>
      </c>
      <c r="G112" s="6"/>
      <c r="H112" s="98">
        <f t="shared" si="19"/>
        <v>181818.38</v>
      </c>
      <c r="I112" s="97">
        <v>0</v>
      </c>
      <c r="J112" s="20"/>
      <c r="K112" s="98">
        <f t="shared" si="20"/>
        <v>0</v>
      </c>
      <c r="L112" s="97">
        <v>180618.25999999998</v>
      </c>
      <c r="M112" s="20"/>
      <c r="N112" s="98">
        <f t="shared" si="21"/>
        <v>180618.25999999998</v>
      </c>
      <c r="O112" s="97">
        <v>18763.66</v>
      </c>
      <c r="P112" s="20"/>
      <c r="Q112" s="98">
        <f t="shared" si="22"/>
        <v>18763.66</v>
      </c>
      <c r="R112" s="97">
        <v>62064931.999996051</v>
      </c>
      <c r="S112" s="6"/>
      <c r="T112" s="98">
        <f t="shared" si="23"/>
        <v>62064931.999996051</v>
      </c>
      <c r="U112" s="219">
        <f t="shared" si="24"/>
        <v>0</v>
      </c>
      <c r="W112" s="135" t="s">
        <v>45</v>
      </c>
      <c r="X112" s="115">
        <f t="shared" si="25"/>
        <v>0</v>
      </c>
      <c r="Y112" s="116">
        <f t="shared" si="26"/>
        <v>0</v>
      </c>
      <c r="Z112" s="116">
        <f t="shared" si="27"/>
        <v>0</v>
      </c>
      <c r="AA112" s="116">
        <f t="shared" si="28"/>
        <v>0</v>
      </c>
      <c r="AB112" s="116">
        <f t="shared" si="29"/>
        <v>0</v>
      </c>
      <c r="AC112" s="122">
        <f t="shared" si="30"/>
        <v>0</v>
      </c>
    </row>
    <row r="113" spans="1:29" ht="15.75">
      <c r="A113" s="250"/>
      <c r="B113" s="135" t="s">
        <v>46</v>
      </c>
      <c r="C113" s="97">
        <v>37162669.499999583</v>
      </c>
      <c r="D113" s="20"/>
      <c r="E113" s="98">
        <f t="shared" si="18"/>
        <v>37162669.499999583</v>
      </c>
      <c r="F113" s="97">
        <v>414099.96</v>
      </c>
      <c r="G113" s="6"/>
      <c r="H113" s="98">
        <f t="shared" si="19"/>
        <v>414099.96</v>
      </c>
      <c r="I113" s="97">
        <v>0</v>
      </c>
      <c r="J113" s="20"/>
      <c r="K113" s="98">
        <f t="shared" si="20"/>
        <v>0</v>
      </c>
      <c r="L113" s="97">
        <v>66349.69</v>
      </c>
      <c r="M113" s="20"/>
      <c r="N113" s="98">
        <f t="shared" si="21"/>
        <v>66349.69</v>
      </c>
      <c r="O113" s="97">
        <v>2355.69</v>
      </c>
      <c r="P113" s="20"/>
      <c r="Q113" s="98">
        <f t="shared" si="22"/>
        <v>2355.69</v>
      </c>
      <c r="R113" s="97">
        <v>35072330.599999584</v>
      </c>
      <c r="S113" s="6"/>
      <c r="T113" s="98">
        <f t="shared" si="23"/>
        <v>35072330.599999584</v>
      </c>
      <c r="U113" s="219">
        <f t="shared" si="24"/>
        <v>0</v>
      </c>
      <c r="W113" s="135" t="s">
        <v>46</v>
      </c>
      <c r="X113" s="115">
        <f t="shared" si="25"/>
        <v>0</v>
      </c>
      <c r="Y113" s="116">
        <f t="shared" si="26"/>
        <v>0</v>
      </c>
      <c r="Z113" s="116">
        <f t="shared" si="27"/>
        <v>0</v>
      </c>
      <c r="AA113" s="116">
        <f t="shared" si="28"/>
        <v>0</v>
      </c>
      <c r="AB113" s="116">
        <f t="shared" si="29"/>
        <v>0</v>
      </c>
      <c r="AC113" s="122">
        <f t="shared" si="30"/>
        <v>0</v>
      </c>
    </row>
    <row r="114" spans="1:29" ht="15.75">
      <c r="A114" s="250"/>
      <c r="B114" s="135" t="s">
        <v>47</v>
      </c>
      <c r="C114" s="97">
        <v>143092417.78000015</v>
      </c>
      <c r="D114" s="20"/>
      <c r="E114" s="98">
        <f t="shared" si="18"/>
        <v>143092417.78000015</v>
      </c>
      <c r="F114" s="97">
        <v>126413.04000000001</v>
      </c>
      <c r="G114" s="6"/>
      <c r="H114" s="98">
        <f t="shared" si="19"/>
        <v>126413.04000000001</v>
      </c>
      <c r="I114" s="97">
        <v>0</v>
      </c>
      <c r="J114" s="20"/>
      <c r="K114" s="98">
        <f t="shared" si="20"/>
        <v>0</v>
      </c>
      <c r="L114" s="97">
        <v>457304.09</v>
      </c>
      <c r="M114" s="20"/>
      <c r="N114" s="98">
        <f t="shared" si="21"/>
        <v>457304.09</v>
      </c>
      <c r="O114" s="97">
        <v>269420.53000000003</v>
      </c>
      <c r="P114" s="20"/>
      <c r="Q114" s="98">
        <f t="shared" si="22"/>
        <v>269420.53000000003</v>
      </c>
      <c r="R114" s="97">
        <v>137894020.82000014</v>
      </c>
      <c r="S114" s="6"/>
      <c r="T114" s="98">
        <f t="shared" si="23"/>
        <v>137894020.82000014</v>
      </c>
      <c r="U114" s="219">
        <f t="shared" si="24"/>
        <v>0</v>
      </c>
      <c r="W114" s="135" t="s">
        <v>47</v>
      </c>
      <c r="X114" s="115">
        <f t="shared" si="25"/>
        <v>0</v>
      </c>
      <c r="Y114" s="116">
        <f t="shared" si="26"/>
        <v>0</v>
      </c>
      <c r="Z114" s="116">
        <f t="shared" si="27"/>
        <v>0</v>
      </c>
      <c r="AA114" s="116">
        <f t="shared" si="28"/>
        <v>0</v>
      </c>
      <c r="AB114" s="116">
        <f t="shared" si="29"/>
        <v>0</v>
      </c>
      <c r="AC114" s="122">
        <f t="shared" si="30"/>
        <v>0</v>
      </c>
    </row>
    <row r="115" spans="1:29" ht="15.75">
      <c r="A115" s="250"/>
      <c r="B115" s="135" t="s">
        <v>48</v>
      </c>
      <c r="C115" s="97">
        <v>93395300.850000098</v>
      </c>
      <c r="D115" s="20"/>
      <c r="E115" s="98">
        <f t="shared" si="18"/>
        <v>93395300.850000098</v>
      </c>
      <c r="F115" s="97">
        <v>237298.78999999986</v>
      </c>
      <c r="G115" s="6"/>
      <c r="H115" s="98">
        <f t="shared" si="19"/>
        <v>237298.78999999986</v>
      </c>
      <c r="I115" s="97">
        <v>0</v>
      </c>
      <c r="J115" s="20"/>
      <c r="K115" s="98">
        <f t="shared" si="20"/>
        <v>0</v>
      </c>
      <c r="L115" s="97">
        <v>302072.45</v>
      </c>
      <c r="M115" s="20"/>
      <c r="N115" s="98">
        <f t="shared" si="21"/>
        <v>302072.45</v>
      </c>
      <c r="O115" s="97">
        <v>248853.7</v>
      </c>
      <c r="P115" s="20"/>
      <c r="Q115" s="98">
        <f t="shared" si="22"/>
        <v>248853.7</v>
      </c>
      <c r="R115" s="97">
        <v>91562888.480000123</v>
      </c>
      <c r="S115" s="6"/>
      <c r="T115" s="98">
        <f t="shared" si="23"/>
        <v>91562888.480000123</v>
      </c>
      <c r="U115" s="219">
        <f t="shared" si="24"/>
        <v>0</v>
      </c>
      <c r="W115" s="135" t="s">
        <v>48</v>
      </c>
      <c r="X115" s="115">
        <f t="shared" si="25"/>
        <v>0</v>
      </c>
      <c r="Y115" s="116">
        <f t="shared" si="26"/>
        <v>0</v>
      </c>
      <c r="Z115" s="116">
        <f t="shared" si="27"/>
        <v>0</v>
      </c>
      <c r="AA115" s="116">
        <f t="shared" si="28"/>
        <v>0</v>
      </c>
      <c r="AB115" s="116">
        <f t="shared" si="29"/>
        <v>0</v>
      </c>
      <c r="AC115" s="122">
        <f t="shared" si="30"/>
        <v>0</v>
      </c>
    </row>
    <row r="116" spans="1:29" ht="15.75">
      <c r="A116" s="251"/>
      <c r="B116" s="135" t="s">
        <v>49</v>
      </c>
      <c r="C116" s="97">
        <v>30044201.369999532</v>
      </c>
      <c r="D116" s="20"/>
      <c r="E116" s="98">
        <f t="shared" si="18"/>
        <v>30044201.369999532</v>
      </c>
      <c r="F116" s="97">
        <v>193869.30000000002</v>
      </c>
      <c r="G116" s="6"/>
      <c r="H116" s="98">
        <f t="shared" si="19"/>
        <v>193869.30000000002</v>
      </c>
      <c r="I116" s="97">
        <v>0</v>
      </c>
      <c r="J116" s="20"/>
      <c r="K116" s="98">
        <f t="shared" si="20"/>
        <v>0</v>
      </c>
      <c r="L116" s="97">
        <v>6956.04</v>
      </c>
      <c r="M116" s="20"/>
      <c r="N116" s="98">
        <f t="shared" si="21"/>
        <v>6956.04</v>
      </c>
      <c r="O116" s="97">
        <v>497.41</v>
      </c>
      <c r="P116" s="20"/>
      <c r="Q116" s="98">
        <f t="shared" si="22"/>
        <v>497.41</v>
      </c>
      <c r="R116" s="97">
        <v>27473719.729999527</v>
      </c>
      <c r="S116" s="6"/>
      <c r="T116" s="98">
        <f t="shared" si="23"/>
        <v>27473719.729999527</v>
      </c>
      <c r="U116" s="219">
        <f t="shared" si="24"/>
        <v>0</v>
      </c>
      <c r="W116" s="136" t="s">
        <v>49</v>
      </c>
      <c r="X116" s="119">
        <f t="shared" si="25"/>
        <v>0</v>
      </c>
      <c r="Y116" s="120">
        <f t="shared" si="26"/>
        <v>0</v>
      </c>
      <c r="Z116" s="120">
        <f t="shared" si="27"/>
        <v>0</v>
      </c>
      <c r="AA116" s="120">
        <f t="shared" si="28"/>
        <v>0</v>
      </c>
      <c r="AB116" s="120">
        <f t="shared" si="29"/>
        <v>0</v>
      </c>
      <c r="AC116" s="125">
        <f t="shared" si="30"/>
        <v>0</v>
      </c>
    </row>
    <row r="117" spans="1:29" ht="15.75" customHeight="1">
      <c r="A117" s="249">
        <v>42660</v>
      </c>
      <c r="B117" s="134" t="s">
        <v>41</v>
      </c>
      <c r="C117" s="217">
        <v>79964831.329999045</v>
      </c>
      <c r="D117" s="95"/>
      <c r="E117" s="96">
        <f t="shared" si="18"/>
        <v>79964831.329999045</v>
      </c>
      <c r="F117" s="217">
        <v>780668.99000000034</v>
      </c>
      <c r="G117" s="102"/>
      <c r="H117" s="96">
        <f t="shared" si="19"/>
        <v>780668.99000000034</v>
      </c>
      <c r="I117" s="217">
        <v>7045659.0200000005</v>
      </c>
      <c r="J117" s="95"/>
      <c r="K117" s="96">
        <f t="shared" si="20"/>
        <v>7045659.0200000005</v>
      </c>
      <c r="L117" s="217">
        <v>92246.790000000008</v>
      </c>
      <c r="M117" s="95"/>
      <c r="N117" s="96">
        <f t="shared" si="21"/>
        <v>92246.790000000008</v>
      </c>
      <c r="O117" s="217">
        <v>47191.94</v>
      </c>
      <c r="P117" s="95"/>
      <c r="Q117" s="96">
        <f t="shared" si="22"/>
        <v>47191.94</v>
      </c>
      <c r="R117" s="217">
        <v>84651160.249999046</v>
      </c>
      <c r="S117" s="102"/>
      <c r="T117" s="96">
        <f t="shared" si="23"/>
        <v>84651160.249999046</v>
      </c>
      <c r="U117" s="218">
        <f t="shared" si="24"/>
        <v>0</v>
      </c>
      <c r="W117" s="134" t="s">
        <v>41</v>
      </c>
      <c r="X117" s="115">
        <f t="shared" si="25"/>
        <v>0</v>
      </c>
      <c r="Y117" s="116">
        <f t="shared" si="26"/>
        <v>0</v>
      </c>
      <c r="Z117" s="116">
        <f t="shared" si="27"/>
        <v>0</v>
      </c>
      <c r="AA117" s="116">
        <f t="shared" si="28"/>
        <v>0</v>
      </c>
      <c r="AB117" s="116">
        <f t="shared" si="29"/>
        <v>0</v>
      </c>
      <c r="AC117" s="122">
        <f t="shared" si="30"/>
        <v>0</v>
      </c>
    </row>
    <row r="118" spans="1:29" ht="15.75">
      <c r="A118" s="250"/>
      <c r="B118" s="135" t="s">
        <v>42</v>
      </c>
      <c r="C118" s="97">
        <v>20375880.239998981</v>
      </c>
      <c r="D118" s="20"/>
      <c r="E118" s="98">
        <f t="shared" si="18"/>
        <v>20375880.239998981</v>
      </c>
      <c r="F118" s="97">
        <v>17113.379999999997</v>
      </c>
      <c r="G118" s="6"/>
      <c r="H118" s="98">
        <f t="shared" si="19"/>
        <v>17113.379999999997</v>
      </c>
      <c r="I118" s="97">
        <v>0</v>
      </c>
      <c r="J118" s="20"/>
      <c r="K118" s="98">
        <f t="shared" si="20"/>
        <v>0</v>
      </c>
      <c r="L118" s="97">
        <v>27813.68</v>
      </c>
      <c r="M118" s="20"/>
      <c r="N118" s="98">
        <f t="shared" si="21"/>
        <v>27813.68</v>
      </c>
      <c r="O118" s="97">
        <v>0</v>
      </c>
      <c r="P118" s="20"/>
      <c r="Q118" s="98">
        <f t="shared" si="22"/>
        <v>0</v>
      </c>
      <c r="R118" s="97">
        <v>19178256.669998981</v>
      </c>
      <c r="S118" s="6"/>
      <c r="T118" s="98">
        <f t="shared" si="23"/>
        <v>19178256.669998981</v>
      </c>
      <c r="U118" s="219">
        <f t="shared" si="24"/>
        <v>0</v>
      </c>
      <c r="W118" s="135" t="s">
        <v>42</v>
      </c>
      <c r="X118" s="115">
        <f t="shared" si="25"/>
        <v>0</v>
      </c>
      <c r="Y118" s="116">
        <f t="shared" si="26"/>
        <v>0</v>
      </c>
      <c r="Z118" s="116">
        <f t="shared" si="27"/>
        <v>0</v>
      </c>
      <c r="AA118" s="116">
        <f t="shared" si="28"/>
        <v>0</v>
      </c>
      <c r="AB118" s="116">
        <f t="shared" si="29"/>
        <v>0</v>
      </c>
      <c r="AC118" s="122">
        <f t="shared" si="30"/>
        <v>0</v>
      </c>
    </row>
    <row r="119" spans="1:29" ht="15.75">
      <c r="A119" s="250"/>
      <c r="B119" s="105" t="s">
        <v>43</v>
      </c>
      <c r="C119" s="97">
        <v>81022376.419999614</v>
      </c>
      <c r="D119" s="20"/>
      <c r="E119" s="98">
        <f t="shared" si="18"/>
        <v>81022376.419999614</v>
      </c>
      <c r="F119" s="97">
        <v>911346.24000000034</v>
      </c>
      <c r="G119" s="6"/>
      <c r="H119" s="98">
        <f t="shared" si="19"/>
        <v>911346.24000000034</v>
      </c>
      <c r="I119" s="97">
        <v>13257489.490000019</v>
      </c>
      <c r="J119" s="20"/>
      <c r="K119" s="98">
        <f t="shared" si="20"/>
        <v>13257489.490000019</v>
      </c>
      <c r="L119" s="97">
        <v>214625.9</v>
      </c>
      <c r="M119" s="20"/>
      <c r="N119" s="98">
        <f t="shared" si="21"/>
        <v>214625.9</v>
      </c>
      <c r="O119" s="97">
        <v>113856.32000000001</v>
      </c>
      <c r="P119" s="20"/>
      <c r="Q119" s="98">
        <f t="shared" si="22"/>
        <v>113856.32000000001</v>
      </c>
      <c r="R119" s="97">
        <v>91353737.659999624</v>
      </c>
      <c r="S119" s="6"/>
      <c r="T119" s="98">
        <f t="shared" si="23"/>
        <v>91353737.659999624</v>
      </c>
      <c r="U119" s="219">
        <f t="shared" si="24"/>
        <v>0</v>
      </c>
      <c r="W119" s="105" t="s">
        <v>43</v>
      </c>
      <c r="X119" s="115">
        <f t="shared" si="25"/>
        <v>0</v>
      </c>
      <c r="Y119" s="116">
        <f t="shared" si="26"/>
        <v>0</v>
      </c>
      <c r="Z119" s="116">
        <f t="shared" si="27"/>
        <v>0</v>
      </c>
      <c r="AA119" s="116">
        <f t="shared" si="28"/>
        <v>0</v>
      </c>
      <c r="AB119" s="116">
        <f t="shared" si="29"/>
        <v>0</v>
      </c>
      <c r="AC119" s="122">
        <f t="shared" si="30"/>
        <v>0</v>
      </c>
    </row>
    <row r="120" spans="1:29" ht="15.75">
      <c r="A120" s="250"/>
      <c r="B120" s="135" t="s">
        <v>44</v>
      </c>
      <c r="C120" s="97">
        <v>64254125.479999527</v>
      </c>
      <c r="D120" s="20"/>
      <c r="E120" s="98">
        <f t="shared" si="18"/>
        <v>64254125.479999527</v>
      </c>
      <c r="F120" s="97">
        <v>170173.75</v>
      </c>
      <c r="G120" s="6"/>
      <c r="H120" s="98">
        <f t="shared" si="19"/>
        <v>170173.75</v>
      </c>
      <c r="I120" s="97">
        <v>0</v>
      </c>
      <c r="J120" s="20"/>
      <c r="K120" s="98">
        <f t="shared" si="20"/>
        <v>0</v>
      </c>
      <c r="L120" s="97">
        <v>15170.759999999998</v>
      </c>
      <c r="M120" s="20"/>
      <c r="N120" s="98">
        <f t="shared" si="21"/>
        <v>15170.759999999998</v>
      </c>
      <c r="O120" s="97">
        <v>24602.12</v>
      </c>
      <c r="P120" s="20"/>
      <c r="Q120" s="98">
        <f t="shared" si="22"/>
        <v>24602.12</v>
      </c>
      <c r="R120" s="97">
        <v>62435438.849999547</v>
      </c>
      <c r="S120" s="6"/>
      <c r="T120" s="98">
        <f t="shared" si="23"/>
        <v>62435438.849999547</v>
      </c>
      <c r="U120" s="219">
        <f t="shared" si="24"/>
        <v>0</v>
      </c>
      <c r="W120" s="135" t="s">
        <v>44</v>
      </c>
      <c r="X120" s="115">
        <f t="shared" si="25"/>
        <v>0</v>
      </c>
      <c r="Y120" s="116">
        <f t="shared" si="26"/>
        <v>0</v>
      </c>
      <c r="Z120" s="116">
        <f t="shared" si="27"/>
        <v>0</v>
      </c>
      <c r="AA120" s="116">
        <f t="shared" si="28"/>
        <v>0</v>
      </c>
      <c r="AB120" s="116">
        <f t="shared" si="29"/>
        <v>0</v>
      </c>
      <c r="AC120" s="122">
        <f t="shared" si="30"/>
        <v>0</v>
      </c>
    </row>
    <row r="121" spans="1:29" ht="15.75">
      <c r="A121" s="250"/>
      <c r="B121" s="135" t="s">
        <v>45</v>
      </c>
      <c r="C121" s="97">
        <v>62064931.999996051</v>
      </c>
      <c r="D121" s="20"/>
      <c r="E121" s="98">
        <f t="shared" si="18"/>
        <v>62064931.999996051</v>
      </c>
      <c r="F121" s="97">
        <v>50472.57</v>
      </c>
      <c r="G121" s="6"/>
      <c r="H121" s="98">
        <f t="shared" si="19"/>
        <v>50472.57</v>
      </c>
      <c r="I121" s="97">
        <v>0</v>
      </c>
      <c r="J121" s="20"/>
      <c r="K121" s="98">
        <f t="shared" si="20"/>
        <v>0</v>
      </c>
      <c r="L121" s="97">
        <v>101506.25</v>
      </c>
      <c r="M121" s="20"/>
      <c r="N121" s="98">
        <f t="shared" si="21"/>
        <v>101506.25</v>
      </c>
      <c r="O121" s="97">
        <v>64058.28</v>
      </c>
      <c r="P121" s="20"/>
      <c r="Q121" s="98">
        <f t="shared" si="22"/>
        <v>64058.28</v>
      </c>
      <c r="R121" s="97">
        <v>59333804.469996043</v>
      </c>
      <c r="S121" s="6"/>
      <c r="T121" s="98">
        <f t="shared" si="23"/>
        <v>59333804.469996043</v>
      </c>
      <c r="U121" s="219">
        <f t="shared" si="24"/>
        <v>0</v>
      </c>
      <c r="W121" s="135" t="s">
        <v>45</v>
      </c>
      <c r="X121" s="115">
        <f t="shared" si="25"/>
        <v>0</v>
      </c>
      <c r="Y121" s="116">
        <f t="shared" si="26"/>
        <v>0</v>
      </c>
      <c r="Z121" s="116">
        <f t="shared" si="27"/>
        <v>0</v>
      </c>
      <c r="AA121" s="116">
        <f t="shared" si="28"/>
        <v>0</v>
      </c>
      <c r="AB121" s="116">
        <f t="shared" si="29"/>
        <v>0</v>
      </c>
      <c r="AC121" s="122">
        <f t="shared" si="30"/>
        <v>0</v>
      </c>
    </row>
    <row r="122" spans="1:29" ht="15.75">
      <c r="A122" s="250"/>
      <c r="B122" s="135" t="s">
        <v>46</v>
      </c>
      <c r="C122" s="97">
        <v>35072330.599999584</v>
      </c>
      <c r="D122" s="20"/>
      <c r="E122" s="98">
        <f t="shared" si="18"/>
        <v>35072330.599999584</v>
      </c>
      <c r="F122" s="97">
        <v>495864.66000000003</v>
      </c>
      <c r="G122" s="6"/>
      <c r="H122" s="98">
        <f t="shared" si="19"/>
        <v>495864.66000000003</v>
      </c>
      <c r="I122" s="97">
        <v>0</v>
      </c>
      <c r="J122" s="20"/>
      <c r="K122" s="98">
        <f t="shared" si="20"/>
        <v>0</v>
      </c>
      <c r="L122" s="97">
        <v>276652.68999999994</v>
      </c>
      <c r="M122" s="20"/>
      <c r="N122" s="98">
        <f t="shared" si="21"/>
        <v>276652.68999999994</v>
      </c>
      <c r="O122" s="97">
        <v>18637.23</v>
      </c>
      <c r="P122" s="20"/>
      <c r="Q122" s="98">
        <f t="shared" si="22"/>
        <v>18637.23</v>
      </c>
      <c r="R122" s="97">
        <v>32866730.54999958</v>
      </c>
      <c r="S122" s="6"/>
      <c r="T122" s="98">
        <f t="shared" si="23"/>
        <v>32866730.54999958</v>
      </c>
      <c r="U122" s="219">
        <f t="shared" si="24"/>
        <v>0</v>
      </c>
      <c r="W122" s="135" t="s">
        <v>46</v>
      </c>
      <c r="X122" s="115">
        <f t="shared" si="25"/>
        <v>0</v>
      </c>
      <c r="Y122" s="116">
        <f t="shared" si="26"/>
        <v>0</v>
      </c>
      <c r="Z122" s="116">
        <f t="shared" si="27"/>
        <v>0</v>
      </c>
      <c r="AA122" s="116">
        <f t="shared" si="28"/>
        <v>0</v>
      </c>
      <c r="AB122" s="116">
        <f t="shared" si="29"/>
        <v>0</v>
      </c>
      <c r="AC122" s="122">
        <f t="shared" si="30"/>
        <v>0</v>
      </c>
    </row>
    <row r="123" spans="1:29" ht="15.75">
      <c r="A123" s="250"/>
      <c r="B123" s="135" t="s">
        <v>47</v>
      </c>
      <c r="C123" s="97">
        <v>137894020.82000014</v>
      </c>
      <c r="D123" s="20"/>
      <c r="E123" s="98">
        <f t="shared" si="18"/>
        <v>137894020.82000014</v>
      </c>
      <c r="F123" s="97">
        <v>261334.19999999998</v>
      </c>
      <c r="G123" s="6"/>
      <c r="H123" s="98">
        <f t="shared" si="19"/>
        <v>261334.19999999998</v>
      </c>
      <c r="I123" s="97">
        <v>0</v>
      </c>
      <c r="J123" s="20"/>
      <c r="K123" s="98">
        <f t="shared" si="20"/>
        <v>0</v>
      </c>
      <c r="L123" s="97">
        <v>121754.83</v>
      </c>
      <c r="M123" s="20"/>
      <c r="N123" s="98">
        <f t="shared" si="21"/>
        <v>121754.83</v>
      </c>
      <c r="O123" s="97">
        <v>59210.899999999994</v>
      </c>
      <c r="P123" s="20"/>
      <c r="Q123" s="98">
        <f t="shared" si="22"/>
        <v>59210.899999999994</v>
      </c>
      <c r="R123" s="97">
        <v>135455931.93000022</v>
      </c>
      <c r="S123" s="6"/>
      <c r="T123" s="98">
        <f t="shared" si="23"/>
        <v>135455931.93000022</v>
      </c>
      <c r="U123" s="219">
        <f t="shared" si="24"/>
        <v>0</v>
      </c>
      <c r="W123" s="135" t="s">
        <v>47</v>
      </c>
      <c r="X123" s="115">
        <f t="shared" si="25"/>
        <v>0</v>
      </c>
      <c r="Y123" s="116">
        <f t="shared" si="26"/>
        <v>0</v>
      </c>
      <c r="Z123" s="116">
        <f t="shared" si="27"/>
        <v>0</v>
      </c>
      <c r="AA123" s="116">
        <f t="shared" si="28"/>
        <v>0</v>
      </c>
      <c r="AB123" s="116">
        <f t="shared" si="29"/>
        <v>0</v>
      </c>
      <c r="AC123" s="122">
        <f t="shared" si="30"/>
        <v>0</v>
      </c>
    </row>
    <row r="124" spans="1:29" ht="15.75">
      <c r="A124" s="250"/>
      <c r="B124" s="135" t="s">
        <v>48</v>
      </c>
      <c r="C124" s="97">
        <v>91562888.480000123</v>
      </c>
      <c r="D124" s="20"/>
      <c r="E124" s="98">
        <f t="shared" si="18"/>
        <v>91562888.480000123</v>
      </c>
      <c r="F124" s="97">
        <v>522105.09</v>
      </c>
      <c r="G124" s="6"/>
      <c r="H124" s="98">
        <f t="shared" si="19"/>
        <v>522105.09</v>
      </c>
      <c r="I124" s="97">
        <v>0</v>
      </c>
      <c r="J124" s="20"/>
      <c r="K124" s="98">
        <f t="shared" si="20"/>
        <v>0</v>
      </c>
      <c r="L124" s="97">
        <v>170615.56</v>
      </c>
      <c r="M124" s="20"/>
      <c r="N124" s="98">
        <f t="shared" si="21"/>
        <v>170615.56</v>
      </c>
      <c r="O124" s="97">
        <v>120304.35</v>
      </c>
      <c r="P124" s="20"/>
      <c r="Q124" s="98">
        <f t="shared" si="22"/>
        <v>120304.35</v>
      </c>
      <c r="R124" s="97">
        <v>89089047.840000123</v>
      </c>
      <c r="S124" s="6"/>
      <c r="T124" s="98">
        <f t="shared" si="23"/>
        <v>89089047.840000123</v>
      </c>
      <c r="U124" s="219">
        <f t="shared" si="24"/>
        <v>0</v>
      </c>
      <c r="W124" s="135" t="s">
        <v>48</v>
      </c>
      <c r="X124" s="115">
        <f t="shared" si="25"/>
        <v>0</v>
      </c>
      <c r="Y124" s="116">
        <f t="shared" si="26"/>
        <v>0</v>
      </c>
      <c r="Z124" s="116">
        <f t="shared" si="27"/>
        <v>0</v>
      </c>
      <c r="AA124" s="116">
        <f t="shared" si="28"/>
        <v>0</v>
      </c>
      <c r="AB124" s="116">
        <f t="shared" si="29"/>
        <v>0</v>
      </c>
      <c r="AC124" s="122">
        <f t="shared" si="30"/>
        <v>0</v>
      </c>
    </row>
    <row r="125" spans="1:29" ht="15.75">
      <c r="A125" s="251"/>
      <c r="B125" s="136" t="s">
        <v>49</v>
      </c>
      <c r="C125" s="99">
        <v>27473719.729999527</v>
      </c>
      <c r="D125" s="100"/>
      <c r="E125" s="101">
        <f t="shared" si="18"/>
        <v>27473719.729999527</v>
      </c>
      <c r="F125" s="99">
        <v>201008.25</v>
      </c>
      <c r="G125" s="104"/>
      <c r="H125" s="101">
        <f t="shared" si="19"/>
        <v>201008.25</v>
      </c>
      <c r="I125" s="99">
        <v>3580751.9800000023</v>
      </c>
      <c r="J125" s="100"/>
      <c r="K125" s="101">
        <f t="shared" si="20"/>
        <v>3580751.9800000023</v>
      </c>
      <c r="L125" s="99">
        <v>20350.28</v>
      </c>
      <c r="M125" s="100"/>
      <c r="N125" s="101">
        <f t="shared" si="21"/>
        <v>20350.28</v>
      </c>
      <c r="O125" s="99">
        <v>0</v>
      </c>
      <c r="P125" s="100"/>
      <c r="Q125" s="101">
        <f t="shared" si="22"/>
        <v>0</v>
      </c>
      <c r="R125" s="99">
        <v>29493888.099999532</v>
      </c>
      <c r="S125" s="104"/>
      <c r="T125" s="101">
        <f t="shared" si="23"/>
        <v>29493888.099999532</v>
      </c>
      <c r="U125" s="220">
        <f t="shared" si="24"/>
        <v>0</v>
      </c>
      <c r="W125" s="136" t="s">
        <v>49</v>
      </c>
      <c r="X125" s="119">
        <f t="shared" si="25"/>
        <v>0</v>
      </c>
      <c r="Y125" s="120">
        <f t="shared" si="26"/>
        <v>0</v>
      </c>
      <c r="Z125" s="120">
        <f t="shared" si="27"/>
        <v>0</v>
      </c>
      <c r="AA125" s="120">
        <f t="shared" si="28"/>
        <v>0</v>
      </c>
      <c r="AB125" s="120">
        <f t="shared" si="29"/>
        <v>0</v>
      </c>
      <c r="AC125" s="125">
        <f t="shared" si="30"/>
        <v>0</v>
      </c>
    </row>
    <row r="126" spans="1:29" ht="15.75" customHeight="1">
      <c r="A126" s="249">
        <v>42661</v>
      </c>
      <c r="B126" s="134" t="s">
        <v>41</v>
      </c>
      <c r="C126" s="217">
        <v>84651160.249999046</v>
      </c>
      <c r="D126" s="95"/>
      <c r="E126" s="96">
        <f t="shared" si="18"/>
        <v>84651160.249999046</v>
      </c>
      <c r="F126" s="217">
        <v>583007.74</v>
      </c>
      <c r="G126" s="95"/>
      <c r="H126" s="96">
        <f t="shared" si="19"/>
        <v>583007.74</v>
      </c>
      <c r="I126" s="217">
        <v>3885774.4299999955</v>
      </c>
      <c r="J126" s="95"/>
      <c r="K126" s="96">
        <f t="shared" si="20"/>
        <v>3885774.4299999955</v>
      </c>
      <c r="L126" s="217">
        <v>82640.81</v>
      </c>
      <c r="M126" s="95"/>
      <c r="N126" s="96">
        <f t="shared" si="21"/>
        <v>82640.81</v>
      </c>
      <c r="O126" s="217">
        <v>54875.609999999993</v>
      </c>
      <c r="P126" s="95"/>
      <c r="Q126" s="96">
        <f t="shared" si="22"/>
        <v>54875.609999999993</v>
      </c>
      <c r="R126" s="217">
        <v>85567036.459999025</v>
      </c>
      <c r="S126" s="95"/>
      <c r="T126" s="96">
        <f t="shared" si="23"/>
        <v>85567036.459999025</v>
      </c>
      <c r="U126" s="218">
        <f t="shared" si="24"/>
        <v>0</v>
      </c>
      <c r="W126" s="134" t="s">
        <v>41</v>
      </c>
      <c r="X126" s="115">
        <f t="shared" si="25"/>
        <v>0</v>
      </c>
      <c r="Y126" s="116">
        <f t="shared" si="26"/>
        <v>0</v>
      </c>
      <c r="Z126" s="116">
        <f t="shared" si="27"/>
        <v>0</v>
      </c>
      <c r="AA126" s="116">
        <f t="shared" si="28"/>
        <v>0</v>
      </c>
      <c r="AB126" s="116">
        <f t="shared" si="29"/>
        <v>0</v>
      </c>
      <c r="AC126" s="122">
        <f t="shared" si="30"/>
        <v>0</v>
      </c>
    </row>
    <row r="127" spans="1:29" ht="15.75">
      <c r="A127" s="250"/>
      <c r="B127" s="135" t="s">
        <v>42</v>
      </c>
      <c r="C127" s="97">
        <v>19178256.669998981</v>
      </c>
      <c r="D127" s="20"/>
      <c r="E127" s="98">
        <f t="shared" si="18"/>
        <v>19178256.669998981</v>
      </c>
      <c r="F127" s="97">
        <v>33013.71</v>
      </c>
      <c r="G127" s="6"/>
      <c r="H127" s="98">
        <f t="shared" si="19"/>
        <v>33013.71</v>
      </c>
      <c r="I127" s="97">
        <v>4215037.4200000027</v>
      </c>
      <c r="J127" s="20"/>
      <c r="K127" s="98">
        <f t="shared" si="20"/>
        <v>4215037.4200000027</v>
      </c>
      <c r="L127" s="97">
        <v>225157.61000000002</v>
      </c>
      <c r="M127" s="20"/>
      <c r="N127" s="98">
        <f t="shared" si="21"/>
        <v>225157.61000000002</v>
      </c>
      <c r="O127" s="97">
        <v>126057.19</v>
      </c>
      <c r="P127" s="20"/>
      <c r="Q127" s="98">
        <f t="shared" si="22"/>
        <v>126057.19</v>
      </c>
      <c r="R127" s="97">
        <v>22424961.619998977</v>
      </c>
      <c r="S127" s="20"/>
      <c r="T127" s="98">
        <f t="shared" si="23"/>
        <v>22424961.619998977</v>
      </c>
      <c r="U127" s="219">
        <f t="shared" si="24"/>
        <v>0</v>
      </c>
      <c r="W127" s="135" t="s">
        <v>42</v>
      </c>
      <c r="X127" s="115">
        <f t="shared" si="25"/>
        <v>0</v>
      </c>
      <c r="Y127" s="116">
        <f t="shared" si="26"/>
        <v>0</v>
      </c>
      <c r="Z127" s="116">
        <f t="shared" si="27"/>
        <v>0</v>
      </c>
      <c r="AA127" s="116">
        <f t="shared" si="28"/>
        <v>0</v>
      </c>
      <c r="AB127" s="116">
        <f t="shared" si="29"/>
        <v>0</v>
      </c>
      <c r="AC127" s="122">
        <f t="shared" si="30"/>
        <v>0</v>
      </c>
    </row>
    <row r="128" spans="1:29" ht="15.75">
      <c r="A128" s="250"/>
      <c r="B128" s="105" t="s">
        <v>43</v>
      </c>
      <c r="C128" s="97">
        <v>91353737.659999624</v>
      </c>
      <c r="D128" s="20"/>
      <c r="E128" s="98">
        <f t="shared" si="18"/>
        <v>91353737.659999624</v>
      </c>
      <c r="F128" s="97">
        <v>806850.37</v>
      </c>
      <c r="G128" s="6"/>
      <c r="H128" s="98">
        <f t="shared" si="19"/>
        <v>806850.37</v>
      </c>
      <c r="I128" s="97">
        <v>0</v>
      </c>
      <c r="J128" s="20"/>
      <c r="K128" s="98">
        <f t="shared" si="20"/>
        <v>0</v>
      </c>
      <c r="L128" s="97">
        <v>202487.94999999995</v>
      </c>
      <c r="M128" s="20"/>
      <c r="N128" s="98">
        <f t="shared" si="21"/>
        <v>202487.94999999995</v>
      </c>
      <c r="O128" s="97">
        <v>161431.48000000001</v>
      </c>
      <c r="P128" s="20"/>
      <c r="Q128" s="98">
        <f t="shared" si="22"/>
        <v>161431.48000000001</v>
      </c>
      <c r="R128" s="97">
        <v>88693310.559999615</v>
      </c>
      <c r="S128" s="20"/>
      <c r="T128" s="98">
        <f t="shared" si="23"/>
        <v>88693310.559999615</v>
      </c>
      <c r="U128" s="219">
        <f t="shared" si="24"/>
        <v>0</v>
      </c>
      <c r="W128" s="105" t="s">
        <v>43</v>
      </c>
      <c r="X128" s="115">
        <f t="shared" si="25"/>
        <v>0</v>
      </c>
      <c r="Y128" s="116">
        <f t="shared" si="26"/>
        <v>0</v>
      </c>
      <c r="Z128" s="116">
        <f t="shared" si="27"/>
        <v>0</v>
      </c>
      <c r="AA128" s="116">
        <f t="shared" si="28"/>
        <v>0</v>
      </c>
      <c r="AB128" s="116">
        <f t="shared" si="29"/>
        <v>0</v>
      </c>
      <c r="AC128" s="122">
        <f t="shared" si="30"/>
        <v>0</v>
      </c>
    </row>
    <row r="129" spans="1:29" ht="15.75">
      <c r="A129" s="250"/>
      <c r="B129" s="135" t="s">
        <v>44</v>
      </c>
      <c r="C129" s="97">
        <v>62435438.849999547</v>
      </c>
      <c r="D129" s="20"/>
      <c r="E129" s="98">
        <f t="shared" si="18"/>
        <v>62435438.849999547</v>
      </c>
      <c r="F129" s="97">
        <v>231590.24000000011</v>
      </c>
      <c r="G129" s="6"/>
      <c r="H129" s="98">
        <f t="shared" si="19"/>
        <v>231590.24000000011</v>
      </c>
      <c r="I129" s="97">
        <v>5947573.129999999</v>
      </c>
      <c r="J129" s="20"/>
      <c r="K129" s="98">
        <f t="shared" si="20"/>
        <v>5947573.129999999</v>
      </c>
      <c r="L129" s="97">
        <v>85297.279999999999</v>
      </c>
      <c r="M129" s="20"/>
      <c r="N129" s="98">
        <f t="shared" si="21"/>
        <v>85297.279999999999</v>
      </c>
      <c r="O129" s="97">
        <v>75760.37</v>
      </c>
      <c r="P129" s="20"/>
      <c r="Q129" s="98">
        <f t="shared" si="22"/>
        <v>75760.37</v>
      </c>
      <c r="R129" s="97">
        <v>66719070.769999541</v>
      </c>
      <c r="S129" s="20"/>
      <c r="T129" s="98">
        <f t="shared" si="23"/>
        <v>66719070.769999541</v>
      </c>
      <c r="U129" s="219">
        <f t="shared" si="24"/>
        <v>0</v>
      </c>
      <c r="W129" s="135" t="s">
        <v>44</v>
      </c>
      <c r="X129" s="115">
        <f t="shared" si="25"/>
        <v>0</v>
      </c>
      <c r="Y129" s="116">
        <f t="shared" si="26"/>
        <v>0</v>
      </c>
      <c r="Z129" s="116">
        <f t="shared" si="27"/>
        <v>0</v>
      </c>
      <c r="AA129" s="116">
        <f t="shared" si="28"/>
        <v>0</v>
      </c>
      <c r="AB129" s="116">
        <f t="shared" si="29"/>
        <v>0</v>
      </c>
      <c r="AC129" s="122">
        <f t="shared" si="30"/>
        <v>0</v>
      </c>
    </row>
    <row r="130" spans="1:29" ht="15.75">
      <c r="A130" s="250"/>
      <c r="B130" s="135" t="s">
        <v>45</v>
      </c>
      <c r="C130" s="97">
        <v>59333804.469996043</v>
      </c>
      <c r="D130" s="20"/>
      <c r="E130" s="98">
        <f t="shared" si="18"/>
        <v>59333804.469996043</v>
      </c>
      <c r="F130" s="97">
        <v>147657.37999999998</v>
      </c>
      <c r="G130" s="6"/>
      <c r="H130" s="98">
        <f t="shared" si="19"/>
        <v>147657.37999999998</v>
      </c>
      <c r="I130" s="97">
        <v>0</v>
      </c>
      <c r="J130" s="20"/>
      <c r="K130" s="98">
        <f t="shared" si="20"/>
        <v>0</v>
      </c>
      <c r="L130" s="97">
        <v>257868.49999999997</v>
      </c>
      <c r="M130" s="20"/>
      <c r="N130" s="98">
        <f t="shared" si="21"/>
        <v>257868.49999999997</v>
      </c>
      <c r="O130" s="97">
        <v>11210.04</v>
      </c>
      <c r="P130" s="20"/>
      <c r="Q130" s="98">
        <f t="shared" si="22"/>
        <v>11210.04</v>
      </c>
      <c r="R130" s="97">
        <v>56988673.469996043</v>
      </c>
      <c r="S130" s="20"/>
      <c r="T130" s="98">
        <f t="shared" si="23"/>
        <v>56988673.469996043</v>
      </c>
      <c r="U130" s="219">
        <f t="shared" si="24"/>
        <v>0</v>
      </c>
      <c r="W130" s="135" t="s">
        <v>45</v>
      </c>
      <c r="X130" s="115">
        <f t="shared" si="25"/>
        <v>0</v>
      </c>
      <c r="Y130" s="116">
        <f t="shared" si="26"/>
        <v>0</v>
      </c>
      <c r="Z130" s="116">
        <f t="shared" si="27"/>
        <v>0</v>
      </c>
      <c r="AA130" s="116">
        <f t="shared" si="28"/>
        <v>0</v>
      </c>
      <c r="AB130" s="116">
        <f t="shared" si="29"/>
        <v>0</v>
      </c>
      <c r="AC130" s="122">
        <f t="shared" si="30"/>
        <v>0</v>
      </c>
    </row>
    <row r="131" spans="1:29" ht="15.75">
      <c r="A131" s="250"/>
      <c r="B131" s="135" t="s">
        <v>46</v>
      </c>
      <c r="C131" s="97">
        <v>32866730.54999958</v>
      </c>
      <c r="D131" s="20"/>
      <c r="E131" s="98">
        <f t="shared" si="18"/>
        <v>32866730.54999958</v>
      </c>
      <c r="F131" s="97">
        <v>253043.62</v>
      </c>
      <c r="G131" s="6"/>
      <c r="H131" s="98">
        <f t="shared" si="19"/>
        <v>253043.62</v>
      </c>
      <c r="I131" s="97">
        <v>15290775.260000017</v>
      </c>
      <c r="J131" s="20"/>
      <c r="K131" s="98">
        <f t="shared" si="20"/>
        <v>15290775.260000017</v>
      </c>
      <c r="L131" s="97">
        <v>26103.479999999996</v>
      </c>
      <c r="M131" s="20"/>
      <c r="N131" s="98">
        <f t="shared" si="21"/>
        <v>26103.479999999996</v>
      </c>
      <c r="O131" s="97">
        <v>0</v>
      </c>
      <c r="P131" s="20"/>
      <c r="Q131" s="98">
        <f t="shared" si="22"/>
        <v>0</v>
      </c>
      <c r="R131" s="97">
        <v>46781270.709999599</v>
      </c>
      <c r="S131" s="20"/>
      <c r="T131" s="98">
        <f t="shared" si="23"/>
        <v>46781270.709999599</v>
      </c>
      <c r="U131" s="219">
        <f t="shared" si="24"/>
        <v>0</v>
      </c>
      <c r="W131" s="135" t="s">
        <v>46</v>
      </c>
      <c r="X131" s="115">
        <f t="shared" si="25"/>
        <v>0</v>
      </c>
      <c r="Y131" s="116">
        <f t="shared" si="26"/>
        <v>0</v>
      </c>
      <c r="Z131" s="116">
        <f t="shared" si="27"/>
        <v>0</v>
      </c>
      <c r="AA131" s="116">
        <f t="shared" si="28"/>
        <v>0</v>
      </c>
      <c r="AB131" s="116">
        <f t="shared" si="29"/>
        <v>0</v>
      </c>
      <c r="AC131" s="122">
        <f t="shared" si="30"/>
        <v>0</v>
      </c>
    </row>
    <row r="132" spans="1:29" ht="15.75">
      <c r="A132" s="250"/>
      <c r="B132" s="135" t="s">
        <v>47</v>
      </c>
      <c r="C132" s="97"/>
      <c r="D132" s="20"/>
      <c r="E132" s="98">
        <f t="shared" si="18"/>
        <v>0</v>
      </c>
      <c r="F132" s="97"/>
      <c r="G132" s="6"/>
      <c r="H132" s="98">
        <f t="shared" si="19"/>
        <v>0</v>
      </c>
      <c r="I132" s="97"/>
      <c r="J132" s="20"/>
      <c r="K132" s="98">
        <f t="shared" si="20"/>
        <v>0</v>
      </c>
      <c r="L132" s="97"/>
      <c r="M132" s="20"/>
      <c r="N132" s="98">
        <f t="shared" si="21"/>
        <v>0</v>
      </c>
      <c r="O132" s="97"/>
      <c r="P132" s="20"/>
      <c r="Q132" s="98">
        <f t="shared" si="22"/>
        <v>0</v>
      </c>
      <c r="R132" s="97"/>
      <c r="S132" s="20"/>
      <c r="T132" s="98">
        <f t="shared" si="23"/>
        <v>0</v>
      </c>
      <c r="U132" s="219">
        <f t="shared" si="24"/>
        <v>0</v>
      </c>
      <c r="W132" s="135" t="s">
        <v>47</v>
      </c>
      <c r="X132" s="115">
        <f t="shared" si="25"/>
        <v>0</v>
      </c>
      <c r="Y132" s="116">
        <f t="shared" si="26"/>
        <v>0</v>
      </c>
      <c r="Z132" s="116">
        <f t="shared" si="27"/>
        <v>0</v>
      </c>
      <c r="AA132" s="116">
        <f t="shared" si="28"/>
        <v>0</v>
      </c>
      <c r="AB132" s="116">
        <f t="shared" si="29"/>
        <v>0</v>
      </c>
      <c r="AC132" s="122">
        <f t="shared" si="30"/>
        <v>0</v>
      </c>
    </row>
    <row r="133" spans="1:29" ht="15.75">
      <c r="A133" s="250"/>
      <c r="B133" s="135" t="s">
        <v>48</v>
      </c>
      <c r="C133" s="97">
        <v>89089047.840000123</v>
      </c>
      <c r="D133" s="20"/>
      <c r="E133" s="98">
        <f t="shared" si="18"/>
        <v>89089047.840000123</v>
      </c>
      <c r="F133" s="97">
        <v>322139.50999999995</v>
      </c>
      <c r="G133" s="6"/>
      <c r="H133" s="98">
        <f t="shared" si="19"/>
        <v>322139.50999999995</v>
      </c>
      <c r="I133" s="97">
        <v>0</v>
      </c>
      <c r="J133" s="20"/>
      <c r="K133" s="98">
        <f t="shared" si="20"/>
        <v>0</v>
      </c>
      <c r="L133" s="97">
        <v>115162.97</v>
      </c>
      <c r="M133" s="20"/>
      <c r="N133" s="98">
        <f t="shared" si="21"/>
        <v>115162.97</v>
      </c>
      <c r="O133" s="97">
        <v>473904.52</v>
      </c>
      <c r="P133" s="20"/>
      <c r="Q133" s="98">
        <f t="shared" si="22"/>
        <v>473904.52</v>
      </c>
      <c r="R133" s="97">
        <v>86241873.370000094</v>
      </c>
      <c r="S133" s="20"/>
      <c r="T133" s="98">
        <f t="shared" si="23"/>
        <v>86241873.370000094</v>
      </c>
      <c r="U133" s="219">
        <f t="shared" si="24"/>
        <v>0</v>
      </c>
      <c r="W133" s="135" t="s">
        <v>48</v>
      </c>
      <c r="X133" s="115">
        <f t="shared" si="25"/>
        <v>0</v>
      </c>
      <c r="Y133" s="116">
        <f t="shared" si="26"/>
        <v>0</v>
      </c>
      <c r="Z133" s="116">
        <f t="shared" si="27"/>
        <v>0</v>
      </c>
      <c r="AA133" s="116">
        <f t="shared" si="28"/>
        <v>0</v>
      </c>
      <c r="AB133" s="116">
        <f t="shared" si="29"/>
        <v>0</v>
      </c>
      <c r="AC133" s="122">
        <f t="shared" si="30"/>
        <v>0</v>
      </c>
    </row>
    <row r="134" spans="1:29" ht="15.75">
      <c r="A134" s="251"/>
      <c r="B134" s="136" t="s">
        <v>49</v>
      </c>
      <c r="C134" s="99">
        <v>29493888.099999532</v>
      </c>
      <c r="D134" s="100"/>
      <c r="E134" s="101">
        <f t="shared" si="18"/>
        <v>29493888.099999532</v>
      </c>
      <c r="F134" s="99">
        <v>227461.70999999996</v>
      </c>
      <c r="G134" s="104"/>
      <c r="H134" s="101">
        <f t="shared" si="19"/>
        <v>227461.70999999996</v>
      </c>
      <c r="I134" s="99">
        <v>0</v>
      </c>
      <c r="J134" s="100"/>
      <c r="K134" s="101">
        <f t="shared" si="20"/>
        <v>0</v>
      </c>
      <c r="L134" s="99">
        <v>78696.960000000006</v>
      </c>
      <c r="M134" s="100"/>
      <c r="N134" s="101">
        <f t="shared" si="21"/>
        <v>78696.960000000006</v>
      </c>
      <c r="O134" s="99">
        <v>0</v>
      </c>
      <c r="P134" s="100"/>
      <c r="Q134" s="101">
        <f t="shared" si="22"/>
        <v>0</v>
      </c>
      <c r="R134" s="99">
        <v>27915730.089999534</v>
      </c>
      <c r="S134" s="100"/>
      <c r="T134" s="101">
        <f t="shared" si="23"/>
        <v>27915730.089999534</v>
      </c>
      <c r="U134" s="220">
        <f t="shared" si="24"/>
        <v>0</v>
      </c>
      <c r="W134" s="136" t="s">
        <v>49</v>
      </c>
      <c r="X134" s="115">
        <f t="shared" si="25"/>
        <v>0</v>
      </c>
      <c r="Y134" s="116">
        <f t="shared" si="26"/>
        <v>0</v>
      </c>
      <c r="Z134" s="116">
        <f t="shared" si="27"/>
        <v>0</v>
      </c>
      <c r="AA134" s="116">
        <f t="shared" si="28"/>
        <v>0</v>
      </c>
      <c r="AB134" s="116">
        <f t="shared" si="29"/>
        <v>0</v>
      </c>
      <c r="AC134" s="122">
        <f t="shared" si="30"/>
        <v>0</v>
      </c>
    </row>
    <row r="135" spans="1:29" ht="15.75" customHeight="1">
      <c r="A135" s="249">
        <v>42662</v>
      </c>
      <c r="B135" s="134" t="s">
        <v>41</v>
      </c>
      <c r="C135" s="137">
        <v>85567036.459999025</v>
      </c>
      <c r="D135" s="20"/>
      <c r="E135" s="98">
        <f t="shared" si="18"/>
        <v>85567036.459999025</v>
      </c>
      <c r="F135" s="137">
        <v>650970.90000000026</v>
      </c>
      <c r="G135" s="20"/>
      <c r="H135" s="98">
        <f t="shared" si="19"/>
        <v>650970.90000000026</v>
      </c>
      <c r="I135" s="137">
        <v>6406.12</v>
      </c>
      <c r="J135" s="133"/>
      <c r="K135" s="98">
        <f t="shared" si="20"/>
        <v>6406.12</v>
      </c>
      <c r="L135" s="137">
        <v>80332.140000000029</v>
      </c>
      <c r="M135" s="133"/>
      <c r="N135" s="98">
        <f t="shared" si="21"/>
        <v>80332.140000000029</v>
      </c>
      <c r="O135" s="137">
        <v>312794.36</v>
      </c>
      <c r="P135" s="20"/>
      <c r="Q135" s="98">
        <f t="shared" si="22"/>
        <v>312794.36</v>
      </c>
      <c r="R135" s="137">
        <v>82614970.399999022</v>
      </c>
      <c r="S135" s="20"/>
      <c r="T135" s="98">
        <f t="shared" si="23"/>
        <v>82614970.399999022</v>
      </c>
      <c r="U135" s="219">
        <f t="shared" si="24"/>
        <v>0</v>
      </c>
      <c r="W135" s="134" t="s">
        <v>41</v>
      </c>
      <c r="X135" s="111">
        <f t="shared" si="25"/>
        <v>0</v>
      </c>
      <c r="Y135" s="112">
        <f t="shared" si="26"/>
        <v>0</v>
      </c>
      <c r="Z135" s="112">
        <f t="shared" si="27"/>
        <v>0</v>
      </c>
      <c r="AA135" s="112">
        <f t="shared" si="28"/>
        <v>0</v>
      </c>
      <c r="AB135" s="112">
        <f t="shared" si="29"/>
        <v>0</v>
      </c>
      <c r="AC135" s="124">
        <f t="shared" si="30"/>
        <v>0</v>
      </c>
    </row>
    <row r="136" spans="1:29" ht="15.75">
      <c r="A136" s="250"/>
      <c r="B136" s="135" t="s">
        <v>42</v>
      </c>
      <c r="C136" s="97">
        <v>22424961.619998977</v>
      </c>
      <c r="D136" s="20"/>
      <c r="E136" s="98">
        <f t="shared" si="18"/>
        <v>22424961.619998977</v>
      </c>
      <c r="F136" s="97">
        <v>8888.14</v>
      </c>
      <c r="G136" s="20"/>
      <c r="H136" s="98">
        <f t="shared" si="19"/>
        <v>8888.14</v>
      </c>
      <c r="I136" s="97">
        <v>9954848.4199999943</v>
      </c>
      <c r="J136" s="20"/>
      <c r="K136" s="98">
        <f t="shared" si="20"/>
        <v>9954848.4199999943</v>
      </c>
      <c r="L136" s="97">
        <v>43316.51</v>
      </c>
      <c r="M136" s="20"/>
      <c r="N136" s="98">
        <f t="shared" si="21"/>
        <v>43316.51</v>
      </c>
      <c r="O136" s="97">
        <v>24109.55</v>
      </c>
      <c r="P136" s="20"/>
      <c r="Q136" s="98">
        <f t="shared" si="22"/>
        <v>24109.55</v>
      </c>
      <c r="R136" s="97">
        <v>31300108.729998965</v>
      </c>
      <c r="S136" s="20"/>
      <c r="T136" s="98">
        <f t="shared" si="23"/>
        <v>31300108.729998965</v>
      </c>
      <c r="U136" s="219">
        <f t="shared" si="24"/>
        <v>0</v>
      </c>
      <c r="W136" s="135" t="s">
        <v>42</v>
      </c>
      <c r="X136" s="115">
        <f t="shared" si="25"/>
        <v>0</v>
      </c>
      <c r="Y136" s="116">
        <f t="shared" si="26"/>
        <v>0</v>
      </c>
      <c r="Z136" s="116">
        <f t="shared" si="27"/>
        <v>0</v>
      </c>
      <c r="AA136" s="116">
        <f t="shared" si="28"/>
        <v>0</v>
      </c>
      <c r="AB136" s="116">
        <f t="shared" si="29"/>
        <v>0</v>
      </c>
      <c r="AC136" s="122">
        <f t="shared" si="30"/>
        <v>0</v>
      </c>
    </row>
    <row r="137" spans="1:29" ht="15.75">
      <c r="A137" s="250"/>
      <c r="B137" s="105" t="s">
        <v>43</v>
      </c>
      <c r="C137" s="97">
        <v>88693310.559999615</v>
      </c>
      <c r="D137" s="20"/>
      <c r="E137" s="98">
        <f t="shared" ref="E137:E200" si="31">C137-D137</f>
        <v>88693310.559999615</v>
      </c>
      <c r="F137" s="97">
        <v>622435.74</v>
      </c>
      <c r="G137" s="20"/>
      <c r="H137" s="98">
        <f t="shared" ref="H137:H200" si="32">F137-G137</f>
        <v>622435.74</v>
      </c>
      <c r="I137" s="97">
        <v>522.04</v>
      </c>
      <c r="J137" s="20"/>
      <c r="K137" s="98">
        <f t="shared" ref="K137:K200" si="33">I137-J137</f>
        <v>522.04</v>
      </c>
      <c r="L137" s="97">
        <v>133629.16999999998</v>
      </c>
      <c r="M137" s="20"/>
      <c r="N137" s="98">
        <f t="shared" ref="N137:N200" si="34">L137-M137</f>
        <v>133629.16999999998</v>
      </c>
      <c r="O137" s="97">
        <v>112806.21999999997</v>
      </c>
      <c r="P137" s="20"/>
      <c r="Q137" s="98">
        <f t="shared" ref="Q137:Q200" si="35">O137-P137</f>
        <v>112806.21999999997</v>
      </c>
      <c r="R137" s="97">
        <v>86105700.319999635</v>
      </c>
      <c r="S137" s="20"/>
      <c r="T137" s="98">
        <f t="shared" ref="T137:T200" si="36">R137-S137</f>
        <v>86105700.319999635</v>
      </c>
      <c r="U137" s="219">
        <f t="shared" si="24"/>
        <v>0</v>
      </c>
      <c r="W137" s="105" t="s">
        <v>43</v>
      </c>
      <c r="X137" s="115">
        <f t="shared" si="25"/>
        <v>0</v>
      </c>
      <c r="Y137" s="116">
        <f t="shared" si="26"/>
        <v>0</v>
      </c>
      <c r="Z137" s="116">
        <f t="shared" si="27"/>
        <v>0</v>
      </c>
      <c r="AA137" s="116">
        <f t="shared" si="28"/>
        <v>0</v>
      </c>
      <c r="AB137" s="116">
        <f t="shared" si="29"/>
        <v>0</v>
      </c>
      <c r="AC137" s="122">
        <f t="shared" si="30"/>
        <v>0</v>
      </c>
    </row>
    <row r="138" spans="1:29" ht="15.75">
      <c r="A138" s="250"/>
      <c r="B138" s="135" t="s">
        <v>44</v>
      </c>
      <c r="C138" s="97">
        <v>66719070.769999541</v>
      </c>
      <c r="D138" s="20"/>
      <c r="E138" s="98">
        <f t="shared" si="31"/>
        <v>66719070.769999541</v>
      </c>
      <c r="F138" s="97">
        <v>200322.68</v>
      </c>
      <c r="G138" s="20"/>
      <c r="H138" s="98">
        <f t="shared" si="32"/>
        <v>200322.68</v>
      </c>
      <c r="I138" s="97">
        <v>5698055.7799999891</v>
      </c>
      <c r="J138" s="20"/>
      <c r="K138" s="98">
        <f t="shared" si="33"/>
        <v>5698055.7799999891</v>
      </c>
      <c r="L138" s="97">
        <v>61251.630000000005</v>
      </c>
      <c r="M138" s="20"/>
      <c r="N138" s="98">
        <f t="shared" si="34"/>
        <v>61251.630000000005</v>
      </c>
      <c r="O138" s="97">
        <v>11712.22</v>
      </c>
      <c r="P138" s="20"/>
      <c r="Q138" s="98">
        <f t="shared" si="35"/>
        <v>11712.22</v>
      </c>
      <c r="R138" s="97">
        <v>69688585.339999527</v>
      </c>
      <c r="S138" s="20"/>
      <c r="T138" s="98">
        <f t="shared" si="36"/>
        <v>69688585.339999527</v>
      </c>
      <c r="U138" s="219">
        <f t="shared" ref="U138:U201" si="37">IF(D138=0,0,1)</f>
        <v>0</v>
      </c>
      <c r="W138" s="135" t="s">
        <v>44</v>
      </c>
      <c r="X138" s="115">
        <f t="shared" ref="X138:X201" si="38">+IF(AND(C138&lt;&gt;0,D138&lt;&gt;0,OR(E138&gt;100,E138&lt;-100)),1,0)</f>
        <v>0</v>
      </c>
      <c r="Y138" s="116">
        <f t="shared" ref="Y138:Y201" si="39">+IF(AND(F138&lt;&gt;0,G138&lt;&gt;0,OR(H138&gt;100,H138&lt;-100)),1,0)</f>
        <v>0</v>
      </c>
      <c r="Z138" s="116">
        <f t="shared" ref="Z138:Z201" si="40">+IF(AND(I138&lt;&gt;0,J138&lt;&gt;0,OR(K138&gt;100,K138&lt;-100)),1,0)</f>
        <v>0</v>
      </c>
      <c r="AA138" s="116">
        <f t="shared" ref="AA138:AA201" si="41">+IF(AND(L138&lt;&gt;0,M138&lt;&gt;0,OR(N138&gt;100,N138&lt;-100)),1,0)</f>
        <v>0</v>
      </c>
      <c r="AB138" s="116">
        <f t="shared" ref="AB138:AB201" si="42">+IF(AND(O138&lt;&gt;0,P138&lt;&gt;0,OR(Q138&gt;100,Q138&lt;-100)),1,0)</f>
        <v>0</v>
      </c>
      <c r="AC138" s="122">
        <f t="shared" ref="AC138:AC201" si="43">+IF(AND(R138&lt;&gt;0,S138&lt;&gt;0,OR(T138&gt;100,T138&lt;-100)),1,0)</f>
        <v>0</v>
      </c>
    </row>
    <row r="139" spans="1:29" ht="15.75">
      <c r="A139" s="250"/>
      <c r="B139" s="135" t="s">
        <v>45</v>
      </c>
      <c r="C139" s="97">
        <v>56988673.469996043</v>
      </c>
      <c r="D139" s="20"/>
      <c r="E139" s="98">
        <f t="shared" si="31"/>
        <v>56988673.469996043</v>
      </c>
      <c r="F139" s="97">
        <v>72471.39</v>
      </c>
      <c r="G139" s="20"/>
      <c r="H139" s="98">
        <f t="shared" si="32"/>
        <v>72471.39</v>
      </c>
      <c r="I139" s="97">
        <v>19730647.46999998</v>
      </c>
      <c r="J139" s="20"/>
      <c r="K139" s="98">
        <f t="shared" si="33"/>
        <v>19730647.46999998</v>
      </c>
      <c r="L139" s="97">
        <v>80461.48</v>
      </c>
      <c r="M139" s="20"/>
      <c r="N139" s="98">
        <f t="shared" si="34"/>
        <v>80461.48</v>
      </c>
      <c r="O139" s="97">
        <v>12495.39</v>
      </c>
      <c r="P139" s="20"/>
      <c r="Q139" s="98">
        <f t="shared" si="35"/>
        <v>12495.39</v>
      </c>
      <c r="R139" s="97">
        <v>74918520.179996029</v>
      </c>
      <c r="S139" s="20"/>
      <c r="T139" s="98">
        <f t="shared" si="36"/>
        <v>74918520.179996029</v>
      </c>
      <c r="U139" s="219">
        <f t="shared" si="37"/>
        <v>0</v>
      </c>
      <c r="W139" s="135" t="s">
        <v>45</v>
      </c>
      <c r="X139" s="115">
        <f t="shared" si="38"/>
        <v>0</v>
      </c>
      <c r="Y139" s="116">
        <f t="shared" si="39"/>
        <v>0</v>
      </c>
      <c r="Z139" s="116">
        <f t="shared" si="40"/>
        <v>0</v>
      </c>
      <c r="AA139" s="116">
        <f t="shared" si="41"/>
        <v>0</v>
      </c>
      <c r="AB139" s="116">
        <f t="shared" si="42"/>
        <v>0</v>
      </c>
      <c r="AC139" s="122">
        <f t="shared" si="43"/>
        <v>0</v>
      </c>
    </row>
    <row r="140" spans="1:29" ht="15.75">
      <c r="A140" s="250"/>
      <c r="B140" s="135" t="s">
        <v>46</v>
      </c>
      <c r="C140" s="97">
        <v>46781270.709999599</v>
      </c>
      <c r="D140" s="20"/>
      <c r="E140" s="98">
        <f t="shared" si="31"/>
        <v>46781270.709999599</v>
      </c>
      <c r="F140" s="97">
        <v>462503.86999999994</v>
      </c>
      <c r="G140" s="20"/>
      <c r="H140" s="98">
        <f t="shared" si="32"/>
        <v>462503.86999999994</v>
      </c>
      <c r="I140" s="97">
        <v>9191336.3499999996</v>
      </c>
      <c r="J140" s="20"/>
      <c r="K140" s="98">
        <f t="shared" si="33"/>
        <v>9191336.3499999996</v>
      </c>
      <c r="L140" s="97">
        <v>334090</v>
      </c>
      <c r="M140" s="20"/>
      <c r="N140" s="98">
        <f t="shared" si="34"/>
        <v>334090</v>
      </c>
      <c r="O140" s="97">
        <v>64901.29</v>
      </c>
      <c r="P140" s="20"/>
      <c r="Q140" s="98">
        <f t="shared" si="35"/>
        <v>64901.29</v>
      </c>
      <c r="R140" s="97">
        <v>55029715.659999602</v>
      </c>
      <c r="S140" s="20"/>
      <c r="T140" s="98">
        <f t="shared" si="36"/>
        <v>55029715.659999602</v>
      </c>
      <c r="U140" s="219">
        <f t="shared" si="37"/>
        <v>0</v>
      </c>
      <c r="W140" s="135" t="s">
        <v>46</v>
      </c>
      <c r="X140" s="115">
        <f t="shared" si="38"/>
        <v>0</v>
      </c>
      <c r="Y140" s="116">
        <f t="shared" si="39"/>
        <v>0</v>
      </c>
      <c r="Z140" s="116">
        <f t="shared" si="40"/>
        <v>0</v>
      </c>
      <c r="AA140" s="116">
        <f t="shared" si="41"/>
        <v>0</v>
      </c>
      <c r="AB140" s="116">
        <f t="shared" si="42"/>
        <v>0</v>
      </c>
      <c r="AC140" s="122">
        <f t="shared" si="43"/>
        <v>0</v>
      </c>
    </row>
    <row r="141" spans="1:29" ht="15.75">
      <c r="A141" s="250"/>
      <c r="B141" s="135" t="s">
        <v>47</v>
      </c>
      <c r="C141" s="97">
        <v>135455931.93000022</v>
      </c>
      <c r="D141" s="20"/>
      <c r="E141" s="98">
        <f t="shared" si="31"/>
        <v>135455931.93000022</v>
      </c>
      <c r="F141" s="97">
        <v>217317.77000000011</v>
      </c>
      <c r="G141" s="20"/>
      <c r="H141" s="98">
        <f t="shared" si="32"/>
        <v>217317.77000000011</v>
      </c>
      <c r="I141" s="97">
        <v>21623630.350000016</v>
      </c>
      <c r="J141" s="20"/>
      <c r="K141" s="98">
        <f t="shared" si="33"/>
        <v>21623630.350000016</v>
      </c>
      <c r="L141" s="97">
        <v>337817.46</v>
      </c>
      <c r="M141" s="20"/>
      <c r="N141" s="98">
        <f t="shared" si="34"/>
        <v>337817.46</v>
      </c>
      <c r="O141" s="97">
        <v>179239.48</v>
      </c>
      <c r="P141" s="20"/>
      <c r="Q141" s="98">
        <f t="shared" si="35"/>
        <v>179239.48</v>
      </c>
      <c r="R141" s="97">
        <v>150735469.7900002</v>
      </c>
      <c r="S141" s="20"/>
      <c r="T141" s="98">
        <f t="shared" si="36"/>
        <v>150735469.7900002</v>
      </c>
      <c r="U141" s="219">
        <f t="shared" si="37"/>
        <v>0</v>
      </c>
      <c r="W141" s="135" t="s">
        <v>47</v>
      </c>
      <c r="X141" s="115">
        <f t="shared" si="38"/>
        <v>0</v>
      </c>
      <c r="Y141" s="116">
        <f t="shared" si="39"/>
        <v>0</v>
      </c>
      <c r="Z141" s="116">
        <f t="shared" si="40"/>
        <v>0</v>
      </c>
      <c r="AA141" s="116">
        <f t="shared" si="41"/>
        <v>0</v>
      </c>
      <c r="AB141" s="116">
        <f t="shared" si="42"/>
        <v>0</v>
      </c>
      <c r="AC141" s="122">
        <f t="shared" si="43"/>
        <v>0</v>
      </c>
    </row>
    <row r="142" spans="1:29" ht="15.75">
      <c r="A142" s="250"/>
      <c r="B142" s="135" t="s">
        <v>48</v>
      </c>
      <c r="C142" s="97">
        <v>86241873.370000094</v>
      </c>
      <c r="D142" s="20"/>
      <c r="E142" s="98">
        <f t="shared" si="31"/>
        <v>86241873.370000094</v>
      </c>
      <c r="F142" s="97">
        <v>171457.26</v>
      </c>
      <c r="G142" s="20"/>
      <c r="H142" s="98">
        <f t="shared" si="32"/>
        <v>171457.26</v>
      </c>
      <c r="I142" s="97">
        <v>17155729.659999982</v>
      </c>
      <c r="J142" s="20"/>
      <c r="K142" s="98">
        <f t="shared" si="33"/>
        <v>17155729.659999982</v>
      </c>
      <c r="L142" s="97">
        <v>314392.06999999995</v>
      </c>
      <c r="M142" s="20"/>
      <c r="N142" s="98">
        <f t="shared" si="34"/>
        <v>314392.06999999995</v>
      </c>
      <c r="O142" s="97">
        <v>195879.29</v>
      </c>
      <c r="P142" s="20"/>
      <c r="Q142" s="98">
        <f t="shared" si="35"/>
        <v>195879.29</v>
      </c>
      <c r="R142" s="97">
        <v>100255436.80000007</v>
      </c>
      <c r="S142" s="20"/>
      <c r="T142" s="98">
        <f t="shared" si="36"/>
        <v>100255436.80000007</v>
      </c>
      <c r="U142" s="219">
        <f t="shared" si="37"/>
        <v>0</v>
      </c>
      <c r="W142" s="135" t="s">
        <v>48</v>
      </c>
      <c r="X142" s="115">
        <f t="shared" si="38"/>
        <v>0</v>
      </c>
      <c r="Y142" s="116">
        <f t="shared" si="39"/>
        <v>0</v>
      </c>
      <c r="Z142" s="116">
        <f t="shared" si="40"/>
        <v>0</v>
      </c>
      <c r="AA142" s="116">
        <f t="shared" si="41"/>
        <v>0</v>
      </c>
      <c r="AB142" s="116">
        <f t="shared" si="42"/>
        <v>0</v>
      </c>
      <c r="AC142" s="122">
        <f t="shared" si="43"/>
        <v>0</v>
      </c>
    </row>
    <row r="143" spans="1:29" ht="15.75">
      <c r="A143" s="251"/>
      <c r="B143" s="136" t="s">
        <v>49</v>
      </c>
      <c r="C143" s="97">
        <v>27915730.089999534</v>
      </c>
      <c r="D143" s="20"/>
      <c r="E143" s="98">
        <f t="shared" si="31"/>
        <v>27915730.089999534</v>
      </c>
      <c r="F143" s="97">
        <v>103499.71</v>
      </c>
      <c r="G143" s="20"/>
      <c r="H143" s="98">
        <f t="shared" si="32"/>
        <v>103499.71</v>
      </c>
      <c r="I143" s="97">
        <v>2828814.2200000021</v>
      </c>
      <c r="J143" s="20"/>
      <c r="K143" s="98">
        <f t="shared" si="33"/>
        <v>2828814.2200000021</v>
      </c>
      <c r="L143" s="97">
        <v>18888.23</v>
      </c>
      <c r="M143" s="20"/>
      <c r="N143" s="98">
        <f t="shared" si="34"/>
        <v>18888.23</v>
      </c>
      <c r="O143" s="97">
        <v>17211.490000000002</v>
      </c>
      <c r="P143" s="20"/>
      <c r="Q143" s="98">
        <f t="shared" si="35"/>
        <v>17211.490000000002</v>
      </c>
      <c r="R143" s="97">
        <v>29465738.069999535</v>
      </c>
      <c r="S143" s="20"/>
      <c r="T143" s="98">
        <f t="shared" si="36"/>
        <v>29465738.069999535</v>
      </c>
      <c r="U143" s="219">
        <f t="shared" si="37"/>
        <v>0</v>
      </c>
      <c r="W143" s="136" t="s">
        <v>49</v>
      </c>
      <c r="X143" s="119">
        <f t="shared" si="38"/>
        <v>0</v>
      </c>
      <c r="Y143" s="120">
        <f t="shared" si="39"/>
        <v>0</v>
      </c>
      <c r="Z143" s="120">
        <f t="shared" si="40"/>
        <v>0</v>
      </c>
      <c r="AA143" s="120">
        <f t="shared" si="41"/>
        <v>0</v>
      </c>
      <c r="AB143" s="120">
        <f t="shared" si="42"/>
        <v>0</v>
      </c>
      <c r="AC143" s="125">
        <f t="shared" si="43"/>
        <v>0</v>
      </c>
    </row>
    <row r="144" spans="1:29" ht="15.75" customHeight="1">
      <c r="A144" s="249">
        <v>42663</v>
      </c>
      <c r="B144" s="134" t="s">
        <v>41</v>
      </c>
      <c r="C144" s="217">
        <v>82614970.399999022</v>
      </c>
      <c r="D144" s="224"/>
      <c r="E144" s="96">
        <f t="shared" si="31"/>
        <v>82614970.399999022</v>
      </c>
      <c r="F144" s="217">
        <v>672605.01</v>
      </c>
      <c r="G144" s="95"/>
      <c r="H144" s="96">
        <f t="shared" si="32"/>
        <v>672605.01</v>
      </c>
      <c r="I144" s="217">
        <v>0</v>
      </c>
      <c r="J144" s="95"/>
      <c r="K144" s="96">
        <f t="shared" si="33"/>
        <v>0</v>
      </c>
      <c r="L144" s="217">
        <v>152091.26999999999</v>
      </c>
      <c r="M144" s="95"/>
      <c r="N144" s="96">
        <f t="shared" si="34"/>
        <v>152091.26999999999</v>
      </c>
      <c r="O144" s="217">
        <v>271263.16000000003</v>
      </c>
      <c r="P144" s="224"/>
      <c r="Q144" s="96">
        <f t="shared" si="35"/>
        <v>271263.16000000003</v>
      </c>
      <c r="R144" s="217">
        <v>79790367.069999024</v>
      </c>
      <c r="S144" s="95"/>
      <c r="T144" s="96">
        <f t="shared" si="36"/>
        <v>79790367.069999024</v>
      </c>
      <c r="U144" s="218">
        <f t="shared" si="37"/>
        <v>0</v>
      </c>
      <c r="W144" s="134" t="s">
        <v>41</v>
      </c>
      <c r="X144" s="111">
        <f t="shared" si="38"/>
        <v>0</v>
      </c>
      <c r="Y144" s="112">
        <f t="shared" si="39"/>
        <v>0</v>
      </c>
      <c r="Z144" s="112">
        <f t="shared" si="40"/>
        <v>0</v>
      </c>
      <c r="AA144" s="112">
        <f t="shared" si="41"/>
        <v>0</v>
      </c>
      <c r="AB144" s="112">
        <f t="shared" si="42"/>
        <v>0</v>
      </c>
      <c r="AC144" s="124">
        <f t="shared" si="43"/>
        <v>0</v>
      </c>
    </row>
    <row r="145" spans="1:29" ht="15.75">
      <c r="A145" s="250"/>
      <c r="B145" s="135" t="s">
        <v>42</v>
      </c>
      <c r="C145" s="97">
        <v>31300108.729998965</v>
      </c>
      <c r="D145" s="133"/>
      <c r="E145" s="98">
        <f t="shared" si="31"/>
        <v>31300108.729998965</v>
      </c>
      <c r="F145" s="97">
        <v>19459.23</v>
      </c>
      <c r="G145" s="20"/>
      <c r="H145" s="98">
        <f t="shared" si="32"/>
        <v>19459.23</v>
      </c>
      <c r="I145" s="97">
        <v>0</v>
      </c>
      <c r="J145" s="20"/>
      <c r="K145" s="98">
        <f t="shared" si="33"/>
        <v>0</v>
      </c>
      <c r="L145" s="97">
        <v>14162.880000000001</v>
      </c>
      <c r="M145" s="20"/>
      <c r="N145" s="98">
        <f t="shared" si="34"/>
        <v>14162.880000000001</v>
      </c>
      <c r="O145" s="97">
        <v>14018.52</v>
      </c>
      <c r="P145" s="133"/>
      <c r="Q145" s="98">
        <f t="shared" si="35"/>
        <v>14018.52</v>
      </c>
      <c r="R145" s="97">
        <v>30240769.159998972</v>
      </c>
      <c r="S145" s="20"/>
      <c r="T145" s="98">
        <f t="shared" si="36"/>
        <v>30240769.159998972</v>
      </c>
      <c r="U145" s="219">
        <f t="shared" si="37"/>
        <v>0</v>
      </c>
      <c r="W145" s="135" t="s">
        <v>42</v>
      </c>
      <c r="X145" s="115">
        <f t="shared" si="38"/>
        <v>0</v>
      </c>
      <c r="Y145" s="116">
        <f t="shared" si="39"/>
        <v>0</v>
      </c>
      <c r="Z145" s="116">
        <f t="shared" si="40"/>
        <v>0</v>
      </c>
      <c r="AA145" s="116">
        <f t="shared" si="41"/>
        <v>0</v>
      </c>
      <c r="AB145" s="116">
        <f t="shared" si="42"/>
        <v>0</v>
      </c>
      <c r="AC145" s="122">
        <f t="shared" si="43"/>
        <v>0</v>
      </c>
    </row>
    <row r="146" spans="1:29" ht="15.75">
      <c r="A146" s="250"/>
      <c r="B146" s="105" t="s">
        <v>43</v>
      </c>
      <c r="C146" s="97">
        <v>86105700.319999635</v>
      </c>
      <c r="D146" s="20"/>
      <c r="E146" s="98">
        <f t="shared" si="31"/>
        <v>86105700.319999635</v>
      </c>
      <c r="F146" s="97">
        <v>582534.04999999993</v>
      </c>
      <c r="G146" s="20"/>
      <c r="H146" s="98">
        <f t="shared" si="32"/>
        <v>582534.04999999993</v>
      </c>
      <c r="I146" s="97">
        <v>0</v>
      </c>
      <c r="J146" s="20"/>
      <c r="K146" s="98">
        <f t="shared" si="33"/>
        <v>0</v>
      </c>
      <c r="L146" s="97">
        <v>265344.43999999994</v>
      </c>
      <c r="M146" s="20"/>
      <c r="N146" s="98">
        <f t="shared" si="34"/>
        <v>265344.43999999994</v>
      </c>
      <c r="O146" s="97">
        <v>27710.670000000002</v>
      </c>
      <c r="P146" s="20"/>
      <c r="Q146" s="98">
        <f t="shared" si="35"/>
        <v>27710.670000000002</v>
      </c>
      <c r="R146" s="97">
        <v>83560555.239999622</v>
      </c>
      <c r="S146" s="20"/>
      <c r="T146" s="98">
        <f t="shared" si="36"/>
        <v>83560555.239999622</v>
      </c>
      <c r="U146" s="219">
        <f t="shared" si="37"/>
        <v>0</v>
      </c>
      <c r="W146" s="105" t="s">
        <v>43</v>
      </c>
      <c r="X146" s="115">
        <f t="shared" si="38"/>
        <v>0</v>
      </c>
      <c r="Y146" s="116">
        <f t="shared" si="39"/>
        <v>0</v>
      </c>
      <c r="Z146" s="116">
        <f t="shared" si="40"/>
        <v>0</v>
      </c>
      <c r="AA146" s="116">
        <f t="shared" si="41"/>
        <v>0</v>
      </c>
      <c r="AB146" s="116">
        <f t="shared" si="42"/>
        <v>0</v>
      </c>
      <c r="AC146" s="122">
        <f t="shared" si="43"/>
        <v>0</v>
      </c>
    </row>
    <row r="147" spans="1:29" ht="15.75">
      <c r="A147" s="250"/>
      <c r="B147" s="135" t="s">
        <v>44</v>
      </c>
      <c r="C147" s="97">
        <v>69688585.339999527</v>
      </c>
      <c r="D147" s="20"/>
      <c r="E147" s="98">
        <f t="shared" si="31"/>
        <v>69688585.339999527</v>
      </c>
      <c r="F147" s="97">
        <v>347677.43000000017</v>
      </c>
      <c r="G147" s="20"/>
      <c r="H147" s="98">
        <f t="shared" si="32"/>
        <v>347677.43000000017</v>
      </c>
      <c r="I147" s="97">
        <v>0</v>
      </c>
      <c r="J147" s="20"/>
      <c r="K147" s="98">
        <f t="shared" si="33"/>
        <v>0</v>
      </c>
      <c r="L147" s="97">
        <v>0</v>
      </c>
      <c r="M147" s="20"/>
      <c r="N147" s="98">
        <f t="shared" si="34"/>
        <v>0</v>
      </c>
      <c r="O147" s="97">
        <v>0</v>
      </c>
      <c r="P147" s="20"/>
      <c r="Q147" s="98">
        <f t="shared" si="35"/>
        <v>0</v>
      </c>
      <c r="R147" s="97">
        <v>67306294.259999529</v>
      </c>
      <c r="S147" s="20"/>
      <c r="T147" s="98">
        <f t="shared" si="36"/>
        <v>67306294.259999529</v>
      </c>
      <c r="U147" s="219">
        <f t="shared" si="37"/>
        <v>0</v>
      </c>
      <c r="W147" s="135" t="s">
        <v>44</v>
      </c>
      <c r="X147" s="115">
        <f t="shared" si="38"/>
        <v>0</v>
      </c>
      <c r="Y147" s="116">
        <f t="shared" si="39"/>
        <v>0</v>
      </c>
      <c r="Z147" s="116">
        <f t="shared" si="40"/>
        <v>0</v>
      </c>
      <c r="AA147" s="116">
        <f t="shared" si="41"/>
        <v>0</v>
      </c>
      <c r="AB147" s="116">
        <f t="shared" si="42"/>
        <v>0</v>
      </c>
      <c r="AC147" s="122">
        <f t="shared" si="43"/>
        <v>0</v>
      </c>
    </row>
    <row r="148" spans="1:29" ht="15.75">
      <c r="A148" s="250"/>
      <c r="B148" s="135" t="s">
        <v>45</v>
      </c>
      <c r="C148" s="97">
        <v>74918520.179996029</v>
      </c>
      <c r="D148" s="20"/>
      <c r="E148" s="98">
        <f t="shared" si="31"/>
        <v>74918520.179996029</v>
      </c>
      <c r="F148" s="97">
        <v>89214.040000000008</v>
      </c>
      <c r="G148" s="20"/>
      <c r="H148" s="98">
        <f t="shared" si="32"/>
        <v>89214.040000000008</v>
      </c>
      <c r="I148" s="97">
        <v>0</v>
      </c>
      <c r="J148" s="20"/>
      <c r="K148" s="98">
        <f t="shared" si="33"/>
        <v>0</v>
      </c>
      <c r="L148" s="97">
        <v>125804.88</v>
      </c>
      <c r="M148" s="20"/>
      <c r="N148" s="98">
        <f t="shared" si="34"/>
        <v>125804.88</v>
      </c>
      <c r="O148" s="97">
        <v>18258.36</v>
      </c>
      <c r="P148" s="20"/>
      <c r="Q148" s="98">
        <f t="shared" si="35"/>
        <v>18258.36</v>
      </c>
      <c r="R148" s="97">
        <v>73451863.049996018</v>
      </c>
      <c r="S148" s="20"/>
      <c r="T148" s="98">
        <f t="shared" si="36"/>
        <v>73451863.049996018</v>
      </c>
      <c r="U148" s="219">
        <f t="shared" si="37"/>
        <v>0</v>
      </c>
      <c r="W148" s="135" t="s">
        <v>45</v>
      </c>
      <c r="X148" s="115">
        <f t="shared" si="38"/>
        <v>0</v>
      </c>
      <c r="Y148" s="116">
        <f t="shared" si="39"/>
        <v>0</v>
      </c>
      <c r="Z148" s="116">
        <f t="shared" si="40"/>
        <v>0</v>
      </c>
      <c r="AA148" s="116">
        <f t="shared" si="41"/>
        <v>0</v>
      </c>
      <c r="AB148" s="116">
        <f t="shared" si="42"/>
        <v>0</v>
      </c>
      <c r="AC148" s="122">
        <f t="shared" si="43"/>
        <v>0</v>
      </c>
    </row>
    <row r="149" spans="1:29" ht="15.75">
      <c r="A149" s="250"/>
      <c r="B149" s="135" t="s">
        <v>46</v>
      </c>
      <c r="C149" s="97">
        <v>55029715.659999602</v>
      </c>
      <c r="D149" s="20"/>
      <c r="E149" s="98">
        <f t="shared" si="31"/>
        <v>55029715.659999602</v>
      </c>
      <c r="F149" s="97">
        <v>256410.28</v>
      </c>
      <c r="G149" s="20"/>
      <c r="H149" s="98">
        <f t="shared" si="32"/>
        <v>256410.28</v>
      </c>
      <c r="I149" s="97">
        <v>0</v>
      </c>
      <c r="J149" s="20"/>
      <c r="K149" s="98">
        <f t="shared" si="33"/>
        <v>0</v>
      </c>
      <c r="L149" s="97">
        <v>57489.840000000004</v>
      </c>
      <c r="M149" s="20"/>
      <c r="N149" s="98">
        <f t="shared" si="34"/>
        <v>57489.840000000004</v>
      </c>
      <c r="O149" s="97">
        <v>0</v>
      </c>
      <c r="P149" s="20"/>
      <c r="Q149" s="98">
        <f t="shared" si="35"/>
        <v>0</v>
      </c>
      <c r="R149" s="97">
        <v>53380434.579999611</v>
      </c>
      <c r="S149" s="20"/>
      <c r="T149" s="98">
        <f t="shared" si="36"/>
        <v>53380434.579999611</v>
      </c>
      <c r="U149" s="219">
        <f t="shared" si="37"/>
        <v>0</v>
      </c>
      <c r="W149" s="135" t="s">
        <v>46</v>
      </c>
      <c r="X149" s="115">
        <f t="shared" si="38"/>
        <v>0</v>
      </c>
      <c r="Y149" s="116">
        <f t="shared" si="39"/>
        <v>0</v>
      </c>
      <c r="Z149" s="116">
        <f t="shared" si="40"/>
        <v>0</v>
      </c>
      <c r="AA149" s="116">
        <f t="shared" si="41"/>
        <v>0</v>
      </c>
      <c r="AB149" s="116">
        <f t="shared" si="42"/>
        <v>0</v>
      </c>
      <c r="AC149" s="122">
        <f t="shared" si="43"/>
        <v>0</v>
      </c>
    </row>
    <row r="150" spans="1:29" ht="15.75">
      <c r="A150" s="250"/>
      <c r="B150" s="135" t="s">
        <v>47</v>
      </c>
      <c r="C150" s="97">
        <v>150735469.7900002</v>
      </c>
      <c r="D150" s="20"/>
      <c r="E150" s="98">
        <f t="shared" si="31"/>
        <v>150735469.7900002</v>
      </c>
      <c r="F150" s="97">
        <v>278197.39000000007</v>
      </c>
      <c r="G150" s="20"/>
      <c r="H150" s="98">
        <f t="shared" si="32"/>
        <v>278197.39000000007</v>
      </c>
      <c r="I150" s="97">
        <v>0</v>
      </c>
      <c r="J150" s="20"/>
      <c r="K150" s="98">
        <f t="shared" si="33"/>
        <v>0</v>
      </c>
      <c r="L150" s="97">
        <v>696046.38</v>
      </c>
      <c r="M150" s="20"/>
      <c r="N150" s="98">
        <f t="shared" si="34"/>
        <v>696046.38</v>
      </c>
      <c r="O150" s="97">
        <v>0</v>
      </c>
      <c r="P150" s="20"/>
      <c r="Q150" s="98">
        <f t="shared" si="35"/>
        <v>0</v>
      </c>
      <c r="R150" s="97">
        <v>148904150.27000019</v>
      </c>
      <c r="S150" s="20"/>
      <c r="T150" s="98">
        <f t="shared" si="36"/>
        <v>148904150.27000019</v>
      </c>
      <c r="U150" s="219">
        <f t="shared" si="37"/>
        <v>0</v>
      </c>
      <c r="W150" s="135" t="s">
        <v>47</v>
      </c>
      <c r="X150" s="115">
        <f t="shared" si="38"/>
        <v>0</v>
      </c>
      <c r="Y150" s="116">
        <f t="shared" si="39"/>
        <v>0</v>
      </c>
      <c r="Z150" s="116">
        <f t="shared" si="40"/>
        <v>0</v>
      </c>
      <c r="AA150" s="116">
        <f t="shared" si="41"/>
        <v>0</v>
      </c>
      <c r="AB150" s="116">
        <f t="shared" si="42"/>
        <v>0</v>
      </c>
      <c r="AC150" s="122">
        <f t="shared" si="43"/>
        <v>0</v>
      </c>
    </row>
    <row r="151" spans="1:29" ht="15.75">
      <c r="A151" s="250"/>
      <c r="B151" s="135" t="s">
        <v>48</v>
      </c>
      <c r="C151" s="97">
        <v>100255436.80000007</v>
      </c>
      <c r="D151" s="20"/>
      <c r="E151" s="98">
        <f t="shared" si="31"/>
        <v>100255436.80000007</v>
      </c>
      <c r="F151" s="97">
        <v>215568.65</v>
      </c>
      <c r="G151" s="20"/>
      <c r="H151" s="98">
        <f t="shared" si="32"/>
        <v>215568.65</v>
      </c>
      <c r="I151" s="97">
        <v>0</v>
      </c>
      <c r="J151" s="20"/>
      <c r="K151" s="98">
        <f t="shared" si="33"/>
        <v>0</v>
      </c>
      <c r="L151" s="97">
        <v>155313.71</v>
      </c>
      <c r="M151" s="20"/>
      <c r="N151" s="98">
        <f t="shared" si="34"/>
        <v>155313.71</v>
      </c>
      <c r="O151" s="97">
        <v>649997.87</v>
      </c>
      <c r="P151" s="20"/>
      <c r="Q151" s="98">
        <f t="shared" si="35"/>
        <v>649997.87</v>
      </c>
      <c r="R151" s="97">
        <v>97087996.300000072</v>
      </c>
      <c r="S151" s="20"/>
      <c r="T151" s="98">
        <f t="shared" si="36"/>
        <v>97087996.300000072</v>
      </c>
      <c r="U151" s="219">
        <f t="shared" si="37"/>
        <v>0</v>
      </c>
      <c r="W151" s="135" t="s">
        <v>48</v>
      </c>
      <c r="X151" s="115">
        <f t="shared" si="38"/>
        <v>0</v>
      </c>
      <c r="Y151" s="116">
        <f t="shared" si="39"/>
        <v>0</v>
      </c>
      <c r="Z151" s="116">
        <f t="shared" si="40"/>
        <v>0</v>
      </c>
      <c r="AA151" s="116">
        <f t="shared" si="41"/>
        <v>0</v>
      </c>
      <c r="AB151" s="116">
        <f t="shared" si="42"/>
        <v>0</v>
      </c>
      <c r="AC151" s="122">
        <f t="shared" si="43"/>
        <v>0</v>
      </c>
    </row>
    <row r="152" spans="1:29" ht="15.75">
      <c r="A152" s="251"/>
      <c r="B152" s="136" t="s">
        <v>49</v>
      </c>
      <c r="C152" s="99">
        <v>29465738.069999535</v>
      </c>
      <c r="D152" s="100"/>
      <c r="E152" s="101">
        <f t="shared" si="31"/>
        <v>29465738.069999535</v>
      </c>
      <c r="F152" s="99">
        <v>124217.11999999998</v>
      </c>
      <c r="G152" s="100"/>
      <c r="H152" s="101">
        <f t="shared" si="32"/>
        <v>124217.11999999998</v>
      </c>
      <c r="I152" s="99">
        <v>0</v>
      </c>
      <c r="J152" s="100"/>
      <c r="K152" s="101">
        <f t="shared" si="33"/>
        <v>0</v>
      </c>
      <c r="L152" s="99">
        <v>6903.95</v>
      </c>
      <c r="M152" s="100"/>
      <c r="N152" s="101">
        <f t="shared" si="34"/>
        <v>6903.95</v>
      </c>
      <c r="O152" s="99">
        <v>71330.789999999994</v>
      </c>
      <c r="P152" s="100"/>
      <c r="Q152" s="101">
        <f t="shared" si="35"/>
        <v>71330.789999999994</v>
      </c>
      <c r="R152" s="99">
        <v>28285702.329999533</v>
      </c>
      <c r="S152" s="100"/>
      <c r="T152" s="101">
        <f t="shared" si="36"/>
        <v>28285702.329999533</v>
      </c>
      <c r="U152" s="220">
        <f t="shared" si="37"/>
        <v>0</v>
      </c>
      <c r="W152" s="136" t="s">
        <v>49</v>
      </c>
      <c r="X152" s="119">
        <f t="shared" si="38"/>
        <v>0</v>
      </c>
      <c r="Y152" s="120">
        <f t="shared" si="39"/>
        <v>0</v>
      </c>
      <c r="Z152" s="120">
        <f t="shared" si="40"/>
        <v>0</v>
      </c>
      <c r="AA152" s="120">
        <f t="shared" si="41"/>
        <v>0</v>
      </c>
      <c r="AB152" s="120">
        <f t="shared" si="42"/>
        <v>0</v>
      </c>
      <c r="AC152" s="125">
        <f t="shared" si="43"/>
        <v>0</v>
      </c>
    </row>
    <row r="153" spans="1:29" ht="15.75" customHeight="1">
      <c r="A153" s="249">
        <v>42665</v>
      </c>
      <c r="B153" s="134" t="s">
        <v>41</v>
      </c>
      <c r="C153" s="97"/>
      <c r="D153" s="20"/>
      <c r="E153" s="98">
        <f t="shared" si="31"/>
        <v>0</v>
      </c>
      <c r="F153" s="97"/>
      <c r="G153" s="20"/>
      <c r="H153" s="98">
        <f t="shared" si="32"/>
        <v>0</v>
      </c>
      <c r="I153" s="97"/>
      <c r="J153" s="20"/>
      <c r="K153" s="98">
        <f t="shared" si="33"/>
        <v>0</v>
      </c>
      <c r="L153" s="97"/>
      <c r="M153" s="20"/>
      <c r="N153" s="98">
        <f t="shared" si="34"/>
        <v>0</v>
      </c>
      <c r="O153" s="97"/>
      <c r="P153" s="20"/>
      <c r="Q153" s="98">
        <f t="shared" si="35"/>
        <v>0</v>
      </c>
      <c r="R153" s="97"/>
      <c r="S153" s="133"/>
      <c r="T153" s="98">
        <f t="shared" si="36"/>
        <v>0</v>
      </c>
      <c r="U153" s="219">
        <f t="shared" si="37"/>
        <v>0</v>
      </c>
      <c r="W153" s="134" t="s">
        <v>41</v>
      </c>
      <c r="X153" s="111">
        <f t="shared" si="38"/>
        <v>0</v>
      </c>
      <c r="Y153" s="112">
        <f t="shared" si="39"/>
        <v>0</v>
      </c>
      <c r="Z153" s="112">
        <f t="shared" si="40"/>
        <v>0</v>
      </c>
      <c r="AA153" s="112">
        <f t="shared" si="41"/>
        <v>0</v>
      </c>
      <c r="AB153" s="112">
        <f t="shared" si="42"/>
        <v>0</v>
      </c>
      <c r="AC153" s="124">
        <f t="shared" si="43"/>
        <v>0</v>
      </c>
    </row>
    <row r="154" spans="1:29" ht="15.75">
      <c r="A154" s="250"/>
      <c r="B154" s="135" t="s">
        <v>42</v>
      </c>
      <c r="C154" s="97">
        <v>30240769.159998972</v>
      </c>
      <c r="D154" s="20"/>
      <c r="E154" s="98">
        <f t="shared" si="31"/>
        <v>30240769.159998972</v>
      </c>
      <c r="F154" s="97">
        <v>0</v>
      </c>
      <c r="G154" s="20"/>
      <c r="H154" s="98">
        <f t="shared" si="32"/>
        <v>0</v>
      </c>
      <c r="I154" s="97">
        <v>0</v>
      </c>
      <c r="J154" s="20"/>
      <c r="K154" s="98">
        <f t="shared" si="33"/>
        <v>0</v>
      </c>
      <c r="L154" s="97">
        <v>5998.54</v>
      </c>
      <c r="M154" s="20"/>
      <c r="N154" s="98">
        <f t="shared" si="34"/>
        <v>5998.54</v>
      </c>
      <c r="O154" s="97">
        <v>0</v>
      </c>
      <c r="P154" s="20"/>
      <c r="Q154" s="98">
        <f t="shared" si="35"/>
        <v>0</v>
      </c>
      <c r="R154" s="97">
        <v>29442640.549998969</v>
      </c>
      <c r="S154" s="20"/>
      <c r="T154" s="98">
        <f t="shared" si="36"/>
        <v>29442640.549998969</v>
      </c>
      <c r="U154" s="219">
        <f t="shared" si="37"/>
        <v>0</v>
      </c>
      <c r="W154" s="135" t="s">
        <v>42</v>
      </c>
      <c r="X154" s="115">
        <f t="shared" si="38"/>
        <v>0</v>
      </c>
      <c r="Y154" s="116">
        <f t="shared" si="39"/>
        <v>0</v>
      </c>
      <c r="Z154" s="116">
        <f t="shared" si="40"/>
        <v>0</v>
      </c>
      <c r="AA154" s="116">
        <f t="shared" si="41"/>
        <v>0</v>
      </c>
      <c r="AB154" s="116">
        <f t="shared" si="42"/>
        <v>0</v>
      </c>
      <c r="AC154" s="122">
        <f t="shared" si="43"/>
        <v>0</v>
      </c>
    </row>
    <row r="155" spans="1:29" ht="15.75">
      <c r="A155" s="250"/>
      <c r="B155" s="105" t="s">
        <v>43</v>
      </c>
      <c r="C155" s="97">
        <v>83560555.239999622</v>
      </c>
      <c r="D155" s="20"/>
      <c r="E155" s="98">
        <f t="shared" si="31"/>
        <v>83560555.239999622</v>
      </c>
      <c r="F155" s="97">
        <v>0</v>
      </c>
      <c r="G155" s="20"/>
      <c r="H155" s="98">
        <f t="shared" si="32"/>
        <v>0</v>
      </c>
      <c r="I155" s="97">
        <v>1761156.4900000009</v>
      </c>
      <c r="J155" s="20"/>
      <c r="K155" s="98">
        <f t="shared" si="33"/>
        <v>1761156.4900000009</v>
      </c>
      <c r="L155" s="97">
        <v>18227.05</v>
      </c>
      <c r="M155" s="20"/>
      <c r="N155" s="98">
        <f t="shared" si="34"/>
        <v>18227.05</v>
      </c>
      <c r="O155" s="97">
        <v>3431.12</v>
      </c>
      <c r="P155" s="20"/>
      <c r="Q155" s="98">
        <f t="shared" si="35"/>
        <v>3431.12</v>
      </c>
      <c r="R155" s="97">
        <v>84278519.949999616</v>
      </c>
      <c r="S155" s="20"/>
      <c r="T155" s="98">
        <f t="shared" si="36"/>
        <v>84278519.949999616</v>
      </c>
      <c r="U155" s="219">
        <f t="shared" si="37"/>
        <v>0</v>
      </c>
      <c r="W155" s="105" t="s">
        <v>43</v>
      </c>
      <c r="X155" s="115">
        <f t="shared" si="38"/>
        <v>0</v>
      </c>
      <c r="Y155" s="116">
        <f t="shared" si="39"/>
        <v>0</v>
      </c>
      <c r="Z155" s="116">
        <f t="shared" si="40"/>
        <v>0</v>
      </c>
      <c r="AA155" s="116">
        <f t="shared" si="41"/>
        <v>0</v>
      </c>
      <c r="AB155" s="116">
        <f t="shared" si="42"/>
        <v>0</v>
      </c>
      <c r="AC155" s="122">
        <f t="shared" si="43"/>
        <v>0</v>
      </c>
    </row>
    <row r="156" spans="1:29" ht="15.75">
      <c r="A156" s="250"/>
      <c r="B156" s="135" t="s">
        <v>44</v>
      </c>
      <c r="C156" s="97">
        <v>67306294.259999529</v>
      </c>
      <c r="D156" s="20"/>
      <c r="E156" s="98">
        <f t="shared" si="31"/>
        <v>67306294.259999529</v>
      </c>
      <c r="F156" s="97">
        <v>0</v>
      </c>
      <c r="G156" s="20"/>
      <c r="H156" s="98">
        <f t="shared" si="32"/>
        <v>0</v>
      </c>
      <c r="I156" s="97">
        <v>0</v>
      </c>
      <c r="J156" s="20"/>
      <c r="K156" s="98">
        <f t="shared" si="33"/>
        <v>0</v>
      </c>
      <c r="L156" s="97">
        <v>0</v>
      </c>
      <c r="M156" s="20"/>
      <c r="N156" s="98">
        <f t="shared" si="34"/>
        <v>0</v>
      </c>
      <c r="O156" s="97">
        <v>0</v>
      </c>
      <c r="P156" s="20"/>
      <c r="Q156" s="98">
        <f t="shared" si="35"/>
        <v>0</v>
      </c>
      <c r="R156" s="97">
        <v>65876413.349999547</v>
      </c>
      <c r="S156" s="20"/>
      <c r="T156" s="98">
        <f t="shared" si="36"/>
        <v>65876413.349999547</v>
      </c>
      <c r="U156" s="219">
        <f t="shared" si="37"/>
        <v>0</v>
      </c>
      <c r="W156" s="135" t="s">
        <v>44</v>
      </c>
      <c r="X156" s="115">
        <f t="shared" si="38"/>
        <v>0</v>
      </c>
      <c r="Y156" s="116">
        <f t="shared" si="39"/>
        <v>0</v>
      </c>
      <c r="Z156" s="116">
        <f t="shared" si="40"/>
        <v>0</v>
      </c>
      <c r="AA156" s="116">
        <f t="shared" si="41"/>
        <v>0</v>
      </c>
      <c r="AB156" s="116">
        <f t="shared" si="42"/>
        <v>0</v>
      </c>
      <c r="AC156" s="122">
        <f t="shared" si="43"/>
        <v>0</v>
      </c>
    </row>
    <row r="157" spans="1:29" ht="15.75">
      <c r="A157" s="250"/>
      <c r="B157" s="135" t="s">
        <v>45</v>
      </c>
      <c r="C157" s="97">
        <v>73451863.049996018</v>
      </c>
      <c r="D157" s="20"/>
      <c r="E157" s="98">
        <f t="shared" si="31"/>
        <v>73451863.049996018</v>
      </c>
      <c r="F157" s="97">
        <v>0</v>
      </c>
      <c r="G157" s="20"/>
      <c r="H157" s="98">
        <f t="shared" si="32"/>
        <v>0</v>
      </c>
      <c r="I157" s="97">
        <v>0</v>
      </c>
      <c r="J157" s="20"/>
      <c r="K157" s="98">
        <f t="shared" si="33"/>
        <v>0</v>
      </c>
      <c r="L157" s="97">
        <v>0</v>
      </c>
      <c r="M157" s="20"/>
      <c r="N157" s="98">
        <f t="shared" si="34"/>
        <v>0</v>
      </c>
      <c r="O157" s="97">
        <v>0</v>
      </c>
      <c r="P157" s="20"/>
      <c r="Q157" s="98">
        <f t="shared" si="35"/>
        <v>0</v>
      </c>
      <c r="R157" s="97">
        <v>72163699.759996027</v>
      </c>
      <c r="S157" s="20"/>
      <c r="T157" s="98">
        <f t="shared" si="36"/>
        <v>72163699.759996027</v>
      </c>
      <c r="U157" s="219">
        <f t="shared" si="37"/>
        <v>0</v>
      </c>
      <c r="W157" s="135" t="s">
        <v>45</v>
      </c>
      <c r="X157" s="115">
        <f t="shared" si="38"/>
        <v>0</v>
      </c>
      <c r="Y157" s="116">
        <f t="shared" si="39"/>
        <v>0</v>
      </c>
      <c r="Z157" s="116">
        <f t="shared" si="40"/>
        <v>0</v>
      </c>
      <c r="AA157" s="116">
        <f t="shared" si="41"/>
        <v>0</v>
      </c>
      <c r="AB157" s="116">
        <f t="shared" si="42"/>
        <v>0</v>
      </c>
      <c r="AC157" s="122">
        <f t="shared" si="43"/>
        <v>0</v>
      </c>
    </row>
    <row r="158" spans="1:29" ht="15.75">
      <c r="A158" s="250"/>
      <c r="B158" s="135" t="s">
        <v>46</v>
      </c>
      <c r="C158" s="97">
        <v>53380434.579999611</v>
      </c>
      <c r="D158" s="20"/>
      <c r="E158" s="98">
        <f t="shared" si="31"/>
        <v>53380434.579999611</v>
      </c>
      <c r="F158" s="97">
        <v>0</v>
      </c>
      <c r="G158" s="20"/>
      <c r="H158" s="98">
        <f t="shared" si="32"/>
        <v>0</v>
      </c>
      <c r="I158" s="97">
        <v>0</v>
      </c>
      <c r="J158" s="20"/>
      <c r="K158" s="98">
        <f t="shared" si="33"/>
        <v>0</v>
      </c>
      <c r="L158" s="97">
        <v>0</v>
      </c>
      <c r="M158" s="20"/>
      <c r="N158" s="98">
        <f t="shared" si="34"/>
        <v>0</v>
      </c>
      <c r="O158" s="97">
        <v>0</v>
      </c>
      <c r="P158" s="20"/>
      <c r="Q158" s="98">
        <f t="shared" si="35"/>
        <v>0</v>
      </c>
      <c r="R158" s="97">
        <v>52270697.079999618</v>
      </c>
      <c r="S158" s="20"/>
      <c r="T158" s="98">
        <f t="shared" si="36"/>
        <v>52270697.079999618</v>
      </c>
      <c r="U158" s="219">
        <f t="shared" si="37"/>
        <v>0</v>
      </c>
      <c r="W158" s="135" t="s">
        <v>46</v>
      </c>
      <c r="X158" s="115">
        <f t="shared" si="38"/>
        <v>0</v>
      </c>
      <c r="Y158" s="116">
        <f t="shared" si="39"/>
        <v>0</v>
      </c>
      <c r="Z158" s="116">
        <f t="shared" si="40"/>
        <v>0</v>
      </c>
      <c r="AA158" s="116">
        <f t="shared" si="41"/>
        <v>0</v>
      </c>
      <c r="AB158" s="116">
        <f t="shared" si="42"/>
        <v>0</v>
      </c>
      <c r="AC158" s="122">
        <f t="shared" si="43"/>
        <v>0</v>
      </c>
    </row>
    <row r="159" spans="1:29" ht="15.75">
      <c r="A159" s="250"/>
      <c r="B159" s="135" t="s">
        <v>47</v>
      </c>
      <c r="C159" s="97">
        <v>148904150.27000019</v>
      </c>
      <c r="D159" s="20"/>
      <c r="E159" s="98">
        <f t="shared" si="31"/>
        <v>148904150.27000019</v>
      </c>
      <c r="F159" s="97">
        <v>0</v>
      </c>
      <c r="G159" s="20"/>
      <c r="H159" s="98">
        <f t="shared" si="32"/>
        <v>0</v>
      </c>
      <c r="I159" s="97">
        <v>0</v>
      </c>
      <c r="J159" s="20"/>
      <c r="K159" s="98">
        <f t="shared" si="33"/>
        <v>0</v>
      </c>
      <c r="L159" s="97">
        <v>0</v>
      </c>
      <c r="M159" s="20"/>
      <c r="N159" s="98">
        <f t="shared" si="34"/>
        <v>0</v>
      </c>
      <c r="O159" s="97">
        <v>0</v>
      </c>
      <c r="P159" s="20"/>
      <c r="Q159" s="98">
        <f t="shared" si="35"/>
        <v>0</v>
      </c>
      <c r="R159" s="97">
        <v>144904998.24000025</v>
      </c>
      <c r="S159" s="20"/>
      <c r="T159" s="98">
        <f t="shared" si="36"/>
        <v>144904998.24000025</v>
      </c>
      <c r="U159" s="219">
        <f t="shared" si="37"/>
        <v>0</v>
      </c>
      <c r="W159" s="135" t="s">
        <v>47</v>
      </c>
      <c r="X159" s="115">
        <f t="shared" si="38"/>
        <v>0</v>
      </c>
      <c r="Y159" s="116">
        <f t="shared" si="39"/>
        <v>0</v>
      </c>
      <c r="Z159" s="116">
        <f t="shared" si="40"/>
        <v>0</v>
      </c>
      <c r="AA159" s="116">
        <f t="shared" si="41"/>
        <v>0</v>
      </c>
      <c r="AB159" s="116">
        <f t="shared" si="42"/>
        <v>0</v>
      </c>
      <c r="AC159" s="122">
        <f t="shared" si="43"/>
        <v>0</v>
      </c>
    </row>
    <row r="160" spans="1:29" ht="15.75">
      <c r="A160" s="250"/>
      <c r="B160" s="135" t="s">
        <v>48</v>
      </c>
      <c r="C160" s="97"/>
      <c r="D160" s="20"/>
      <c r="E160" s="98">
        <f t="shared" si="31"/>
        <v>0</v>
      </c>
      <c r="F160" s="97"/>
      <c r="G160" s="20"/>
      <c r="H160" s="98">
        <f t="shared" si="32"/>
        <v>0</v>
      </c>
      <c r="I160" s="97"/>
      <c r="J160" s="20"/>
      <c r="K160" s="98">
        <f t="shared" si="33"/>
        <v>0</v>
      </c>
      <c r="L160" s="97"/>
      <c r="M160" s="20"/>
      <c r="N160" s="98">
        <f t="shared" si="34"/>
        <v>0</v>
      </c>
      <c r="O160" s="97"/>
      <c r="P160" s="20"/>
      <c r="Q160" s="98">
        <f t="shared" si="35"/>
        <v>0</v>
      </c>
      <c r="R160" s="97"/>
      <c r="S160" s="20"/>
      <c r="T160" s="98">
        <f t="shared" si="36"/>
        <v>0</v>
      </c>
      <c r="U160" s="219">
        <f t="shared" si="37"/>
        <v>0</v>
      </c>
      <c r="W160" s="135" t="s">
        <v>48</v>
      </c>
      <c r="X160" s="115">
        <f t="shared" si="38"/>
        <v>0</v>
      </c>
      <c r="Y160" s="116">
        <f t="shared" si="39"/>
        <v>0</v>
      </c>
      <c r="Z160" s="116">
        <f t="shared" si="40"/>
        <v>0</v>
      </c>
      <c r="AA160" s="116">
        <f t="shared" si="41"/>
        <v>0</v>
      </c>
      <c r="AB160" s="116">
        <f t="shared" si="42"/>
        <v>0</v>
      </c>
      <c r="AC160" s="122">
        <f t="shared" si="43"/>
        <v>0</v>
      </c>
    </row>
    <row r="161" spans="1:29" ht="15.75">
      <c r="A161" s="251"/>
      <c r="B161" s="136" t="s">
        <v>49</v>
      </c>
      <c r="C161" s="97"/>
      <c r="D161" s="20"/>
      <c r="E161" s="98">
        <f t="shared" si="31"/>
        <v>0</v>
      </c>
      <c r="F161" s="97"/>
      <c r="G161" s="20"/>
      <c r="H161" s="98">
        <f t="shared" si="32"/>
        <v>0</v>
      </c>
      <c r="I161" s="97"/>
      <c r="J161" s="20"/>
      <c r="K161" s="98">
        <f t="shared" si="33"/>
        <v>0</v>
      </c>
      <c r="L161" s="97"/>
      <c r="M161" s="20"/>
      <c r="N161" s="98">
        <f t="shared" si="34"/>
        <v>0</v>
      </c>
      <c r="O161" s="97"/>
      <c r="P161" s="20"/>
      <c r="Q161" s="98">
        <f t="shared" si="35"/>
        <v>0</v>
      </c>
      <c r="R161" s="97"/>
      <c r="S161" s="20"/>
      <c r="T161" s="98">
        <f t="shared" si="36"/>
        <v>0</v>
      </c>
      <c r="U161" s="219">
        <f t="shared" si="37"/>
        <v>0</v>
      </c>
      <c r="W161" s="136" t="s">
        <v>49</v>
      </c>
      <c r="X161" s="119">
        <f t="shared" si="38"/>
        <v>0</v>
      </c>
      <c r="Y161" s="120">
        <f t="shared" si="39"/>
        <v>0</v>
      </c>
      <c r="Z161" s="120">
        <f t="shared" si="40"/>
        <v>0</v>
      </c>
      <c r="AA161" s="120">
        <f t="shared" si="41"/>
        <v>0</v>
      </c>
      <c r="AB161" s="120">
        <f t="shared" si="42"/>
        <v>0</v>
      </c>
      <c r="AC161" s="125">
        <f t="shared" si="43"/>
        <v>0</v>
      </c>
    </row>
    <row r="162" spans="1:29" ht="15.75" customHeight="1">
      <c r="A162" s="249">
        <v>42666</v>
      </c>
      <c r="B162" s="134" t="s">
        <v>41</v>
      </c>
      <c r="C162" s="217">
        <v>79790367.069999024</v>
      </c>
      <c r="D162" s="95"/>
      <c r="E162" s="96">
        <f t="shared" si="31"/>
        <v>79790367.069999024</v>
      </c>
      <c r="F162" s="217">
        <v>1197914.3600000001</v>
      </c>
      <c r="G162" s="95"/>
      <c r="H162" s="96">
        <f t="shared" si="32"/>
        <v>1197914.3600000001</v>
      </c>
      <c r="I162" s="217">
        <v>3783030.3099999973</v>
      </c>
      <c r="J162" s="95"/>
      <c r="K162" s="96">
        <f t="shared" si="33"/>
        <v>3783030.3099999973</v>
      </c>
      <c r="L162" s="217">
        <v>106175.76000000001</v>
      </c>
      <c r="M162" s="95"/>
      <c r="N162" s="96">
        <f t="shared" si="34"/>
        <v>106175.76000000001</v>
      </c>
      <c r="O162" s="217">
        <v>17306.96</v>
      </c>
      <c r="P162" s="95"/>
      <c r="Q162" s="96">
        <f t="shared" si="35"/>
        <v>17306.96</v>
      </c>
      <c r="R162" s="217">
        <v>78352797.669999063</v>
      </c>
      <c r="S162" s="95"/>
      <c r="T162" s="96">
        <f t="shared" si="36"/>
        <v>78352797.669999063</v>
      </c>
      <c r="U162" s="218">
        <f t="shared" si="37"/>
        <v>0</v>
      </c>
      <c r="W162" s="134" t="s">
        <v>41</v>
      </c>
      <c r="X162" s="111">
        <f t="shared" si="38"/>
        <v>0</v>
      </c>
      <c r="Y162" s="112">
        <f t="shared" si="39"/>
        <v>0</v>
      </c>
      <c r="Z162" s="112">
        <f t="shared" si="40"/>
        <v>0</v>
      </c>
      <c r="AA162" s="112">
        <f t="shared" si="41"/>
        <v>0</v>
      </c>
      <c r="AB162" s="112">
        <f t="shared" si="42"/>
        <v>0</v>
      </c>
      <c r="AC162" s="124">
        <f t="shared" si="43"/>
        <v>0</v>
      </c>
    </row>
    <row r="163" spans="1:29" ht="15.75">
      <c r="A163" s="250"/>
      <c r="B163" s="135" t="s">
        <v>42</v>
      </c>
      <c r="C163" s="97">
        <v>29442640.549998969</v>
      </c>
      <c r="D163" s="20"/>
      <c r="E163" s="98">
        <f t="shared" si="31"/>
        <v>29442640.549998969</v>
      </c>
      <c r="F163" s="97">
        <v>46937.4</v>
      </c>
      <c r="G163" s="20"/>
      <c r="H163" s="98">
        <f t="shared" si="32"/>
        <v>46937.4</v>
      </c>
      <c r="I163" s="97">
        <v>0</v>
      </c>
      <c r="J163" s="20"/>
      <c r="K163" s="98">
        <f t="shared" si="33"/>
        <v>0</v>
      </c>
      <c r="L163" s="97">
        <v>103773.69</v>
      </c>
      <c r="M163" s="20"/>
      <c r="N163" s="98">
        <f t="shared" si="34"/>
        <v>103773.69</v>
      </c>
      <c r="O163" s="97">
        <v>195280.1</v>
      </c>
      <c r="P163" s="20"/>
      <c r="Q163" s="98">
        <f t="shared" si="35"/>
        <v>195280.1</v>
      </c>
      <c r="R163" s="97">
        <v>26870598.389998972</v>
      </c>
      <c r="S163" s="20"/>
      <c r="T163" s="98">
        <f t="shared" si="36"/>
        <v>26870598.389998972</v>
      </c>
      <c r="U163" s="219">
        <f t="shared" si="37"/>
        <v>0</v>
      </c>
      <c r="W163" s="135" t="s">
        <v>42</v>
      </c>
      <c r="X163" s="115">
        <f t="shared" si="38"/>
        <v>0</v>
      </c>
      <c r="Y163" s="116">
        <f t="shared" si="39"/>
        <v>0</v>
      </c>
      <c r="Z163" s="116">
        <f t="shared" si="40"/>
        <v>0</v>
      </c>
      <c r="AA163" s="116">
        <f t="shared" si="41"/>
        <v>0</v>
      </c>
      <c r="AB163" s="116">
        <f t="shared" si="42"/>
        <v>0</v>
      </c>
      <c r="AC163" s="122">
        <f t="shared" si="43"/>
        <v>0</v>
      </c>
    </row>
    <row r="164" spans="1:29" ht="15.75">
      <c r="A164" s="250"/>
      <c r="B164" s="105" t="s">
        <v>43</v>
      </c>
      <c r="C164" s="97">
        <v>84278519.949999616</v>
      </c>
      <c r="D164" s="20"/>
      <c r="E164" s="98">
        <f t="shared" si="31"/>
        <v>84278519.949999616</v>
      </c>
      <c r="F164" s="97">
        <v>881878.58999999973</v>
      </c>
      <c r="G164" s="20"/>
      <c r="H164" s="98">
        <f t="shared" si="32"/>
        <v>881878.58999999973</v>
      </c>
      <c r="I164" s="97">
        <v>0</v>
      </c>
      <c r="J164" s="20"/>
      <c r="K164" s="98">
        <f t="shared" si="33"/>
        <v>0</v>
      </c>
      <c r="L164" s="97">
        <v>263620.68</v>
      </c>
      <c r="M164" s="20"/>
      <c r="N164" s="98">
        <f t="shared" si="34"/>
        <v>263620.68</v>
      </c>
      <c r="O164" s="97">
        <v>257741.16</v>
      </c>
      <c r="P164" s="20"/>
      <c r="Q164" s="98">
        <f t="shared" si="35"/>
        <v>257741.16</v>
      </c>
      <c r="R164" s="97">
        <v>80560258.849999622</v>
      </c>
      <c r="S164" s="20"/>
      <c r="T164" s="98">
        <f t="shared" si="36"/>
        <v>80560258.849999622</v>
      </c>
      <c r="U164" s="219">
        <f t="shared" si="37"/>
        <v>0</v>
      </c>
      <c r="W164" s="105" t="s">
        <v>43</v>
      </c>
      <c r="X164" s="115">
        <f t="shared" si="38"/>
        <v>0</v>
      </c>
      <c r="Y164" s="116">
        <f t="shared" si="39"/>
        <v>0</v>
      </c>
      <c r="Z164" s="116">
        <f t="shared" si="40"/>
        <v>0</v>
      </c>
      <c r="AA164" s="116">
        <f t="shared" si="41"/>
        <v>0</v>
      </c>
      <c r="AB164" s="116">
        <f t="shared" si="42"/>
        <v>0</v>
      </c>
      <c r="AC164" s="122">
        <f t="shared" si="43"/>
        <v>0</v>
      </c>
    </row>
    <row r="165" spans="1:29" ht="15.75">
      <c r="A165" s="250"/>
      <c r="B165" s="135" t="s">
        <v>44</v>
      </c>
      <c r="C165" s="97">
        <v>65876413.349999547</v>
      </c>
      <c r="D165" s="20"/>
      <c r="E165" s="98">
        <f t="shared" si="31"/>
        <v>65876413.349999547</v>
      </c>
      <c r="F165" s="97">
        <v>680721.61</v>
      </c>
      <c r="G165" s="20"/>
      <c r="H165" s="98">
        <f t="shared" si="32"/>
        <v>680721.61</v>
      </c>
      <c r="I165" s="97">
        <v>0</v>
      </c>
      <c r="J165" s="20"/>
      <c r="K165" s="98">
        <f t="shared" si="33"/>
        <v>0</v>
      </c>
      <c r="L165" s="97">
        <v>38351.660000000003</v>
      </c>
      <c r="M165" s="20"/>
      <c r="N165" s="98">
        <f t="shared" si="34"/>
        <v>38351.660000000003</v>
      </c>
      <c r="O165" s="97">
        <v>14647.300000000001</v>
      </c>
      <c r="P165" s="20"/>
      <c r="Q165" s="98">
        <f t="shared" si="35"/>
        <v>14647.300000000001</v>
      </c>
      <c r="R165" s="97">
        <v>61642493.389999524</v>
      </c>
      <c r="S165" s="20"/>
      <c r="T165" s="98">
        <f t="shared" si="36"/>
        <v>61642493.389999524</v>
      </c>
      <c r="U165" s="219">
        <f t="shared" si="37"/>
        <v>0</v>
      </c>
      <c r="W165" s="135" t="s">
        <v>44</v>
      </c>
      <c r="X165" s="115">
        <f t="shared" si="38"/>
        <v>0</v>
      </c>
      <c r="Y165" s="116">
        <f t="shared" si="39"/>
        <v>0</v>
      </c>
      <c r="Z165" s="116">
        <f t="shared" si="40"/>
        <v>0</v>
      </c>
      <c r="AA165" s="116">
        <f t="shared" si="41"/>
        <v>0</v>
      </c>
      <c r="AB165" s="116">
        <f t="shared" si="42"/>
        <v>0</v>
      </c>
      <c r="AC165" s="122">
        <f t="shared" si="43"/>
        <v>0</v>
      </c>
    </row>
    <row r="166" spans="1:29" ht="15.75">
      <c r="A166" s="250"/>
      <c r="B166" s="135" t="s">
        <v>45</v>
      </c>
      <c r="C166" s="97">
        <v>72163699.759996027</v>
      </c>
      <c r="D166" s="20"/>
      <c r="E166" s="98">
        <f t="shared" si="31"/>
        <v>72163699.759996027</v>
      </c>
      <c r="F166" s="97">
        <v>177342.67000000007</v>
      </c>
      <c r="G166" s="20"/>
      <c r="H166" s="98">
        <f t="shared" si="32"/>
        <v>177342.67000000007</v>
      </c>
      <c r="I166" s="97">
        <v>0</v>
      </c>
      <c r="J166" s="20"/>
      <c r="K166" s="98">
        <f t="shared" si="33"/>
        <v>0</v>
      </c>
      <c r="L166" s="97">
        <v>241811.34</v>
      </c>
      <c r="M166" s="20"/>
      <c r="N166" s="98">
        <f t="shared" si="34"/>
        <v>241811.34</v>
      </c>
      <c r="O166" s="97">
        <v>34030.949999999997</v>
      </c>
      <c r="P166" s="20"/>
      <c r="Q166" s="98">
        <f t="shared" si="35"/>
        <v>34030.949999999997</v>
      </c>
      <c r="R166" s="97">
        <v>68725614.429996029</v>
      </c>
      <c r="S166" s="20"/>
      <c r="T166" s="98">
        <f t="shared" si="36"/>
        <v>68725614.429996029</v>
      </c>
      <c r="U166" s="219">
        <f t="shared" si="37"/>
        <v>0</v>
      </c>
      <c r="W166" s="135" t="s">
        <v>45</v>
      </c>
      <c r="X166" s="115">
        <f t="shared" si="38"/>
        <v>0</v>
      </c>
      <c r="Y166" s="116">
        <f t="shared" si="39"/>
        <v>0</v>
      </c>
      <c r="Z166" s="116">
        <f t="shared" si="40"/>
        <v>0</v>
      </c>
      <c r="AA166" s="116">
        <f t="shared" si="41"/>
        <v>0</v>
      </c>
      <c r="AB166" s="116">
        <f t="shared" si="42"/>
        <v>0</v>
      </c>
      <c r="AC166" s="122">
        <f t="shared" si="43"/>
        <v>0</v>
      </c>
    </row>
    <row r="167" spans="1:29" ht="15.75">
      <c r="A167" s="250"/>
      <c r="B167" s="135" t="s">
        <v>46</v>
      </c>
      <c r="C167" s="97">
        <v>52270697.079999618</v>
      </c>
      <c r="D167" s="20"/>
      <c r="E167" s="98">
        <f t="shared" si="31"/>
        <v>52270697.079999618</v>
      </c>
      <c r="F167" s="97">
        <v>680008.1</v>
      </c>
      <c r="G167" s="20"/>
      <c r="H167" s="98">
        <f t="shared" si="32"/>
        <v>680008.1</v>
      </c>
      <c r="I167" s="97">
        <v>9907505.320000004</v>
      </c>
      <c r="J167" s="20"/>
      <c r="K167" s="98">
        <f t="shared" si="33"/>
        <v>9907505.320000004</v>
      </c>
      <c r="L167" s="97">
        <v>30505.43</v>
      </c>
      <c r="M167" s="20"/>
      <c r="N167" s="98">
        <f t="shared" si="34"/>
        <v>30505.43</v>
      </c>
      <c r="O167" s="97">
        <v>17140.670000000002</v>
      </c>
      <c r="P167" s="20"/>
      <c r="Q167" s="98">
        <f t="shared" si="35"/>
        <v>17140.670000000002</v>
      </c>
      <c r="R167" s="97">
        <v>58716714.49999962</v>
      </c>
      <c r="S167" s="20"/>
      <c r="T167" s="98">
        <f t="shared" si="36"/>
        <v>58716714.49999962</v>
      </c>
      <c r="U167" s="219">
        <f t="shared" si="37"/>
        <v>0</v>
      </c>
      <c r="W167" s="135" t="s">
        <v>46</v>
      </c>
      <c r="X167" s="115">
        <f t="shared" si="38"/>
        <v>0</v>
      </c>
      <c r="Y167" s="116">
        <f t="shared" si="39"/>
        <v>0</v>
      </c>
      <c r="Z167" s="116">
        <f t="shared" si="40"/>
        <v>0</v>
      </c>
      <c r="AA167" s="116">
        <f t="shared" si="41"/>
        <v>0</v>
      </c>
      <c r="AB167" s="116">
        <f t="shared" si="42"/>
        <v>0</v>
      </c>
      <c r="AC167" s="122">
        <f t="shared" si="43"/>
        <v>0</v>
      </c>
    </row>
    <row r="168" spans="1:29" ht="15.75">
      <c r="A168" s="250"/>
      <c r="B168" s="135" t="s">
        <v>47</v>
      </c>
      <c r="C168" s="97">
        <v>144904998.24000025</v>
      </c>
      <c r="D168" s="20"/>
      <c r="E168" s="98">
        <f t="shared" si="31"/>
        <v>144904998.24000025</v>
      </c>
      <c r="F168" s="97">
        <v>249068.25</v>
      </c>
      <c r="G168" s="20"/>
      <c r="H168" s="98">
        <f t="shared" si="32"/>
        <v>249068.25</v>
      </c>
      <c r="I168" s="97">
        <v>14943414.750000019</v>
      </c>
      <c r="J168" s="20"/>
      <c r="K168" s="98">
        <f t="shared" si="33"/>
        <v>14943414.750000019</v>
      </c>
      <c r="L168" s="97">
        <v>105112.58</v>
      </c>
      <c r="M168" s="20"/>
      <c r="N168" s="98">
        <f t="shared" si="34"/>
        <v>105112.58</v>
      </c>
      <c r="O168" s="97">
        <v>7928.08</v>
      </c>
      <c r="P168" s="20"/>
      <c r="Q168" s="98">
        <f t="shared" si="35"/>
        <v>7928.08</v>
      </c>
      <c r="R168" s="97">
        <v>155407946.2000002</v>
      </c>
      <c r="S168" s="20"/>
      <c r="T168" s="98">
        <f t="shared" si="36"/>
        <v>155407946.2000002</v>
      </c>
      <c r="U168" s="219">
        <f t="shared" si="37"/>
        <v>0</v>
      </c>
      <c r="W168" s="135" t="s">
        <v>47</v>
      </c>
      <c r="X168" s="115">
        <f t="shared" si="38"/>
        <v>0</v>
      </c>
      <c r="Y168" s="116">
        <f t="shared" si="39"/>
        <v>0</v>
      </c>
      <c r="Z168" s="116">
        <f t="shared" si="40"/>
        <v>0</v>
      </c>
      <c r="AA168" s="116">
        <f t="shared" si="41"/>
        <v>0</v>
      </c>
      <c r="AB168" s="116">
        <f t="shared" si="42"/>
        <v>0</v>
      </c>
      <c r="AC168" s="122">
        <f t="shared" si="43"/>
        <v>0</v>
      </c>
    </row>
    <row r="169" spans="1:29" ht="15.75">
      <c r="A169" s="250"/>
      <c r="B169" s="135" t="s">
        <v>48</v>
      </c>
      <c r="C169" s="97"/>
      <c r="D169" s="20"/>
      <c r="E169" s="98">
        <f t="shared" si="31"/>
        <v>0</v>
      </c>
      <c r="F169" s="97"/>
      <c r="G169" s="20"/>
      <c r="H169" s="98">
        <f t="shared" si="32"/>
        <v>0</v>
      </c>
      <c r="I169" s="97"/>
      <c r="J169" s="20"/>
      <c r="K169" s="98">
        <f t="shared" si="33"/>
        <v>0</v>
      </c>
      <c r="L169" s="97"/>
      <c r="M169" s="20"/>
      <c r="N169" s="98">
        <f t="shared" si="34"/>
        <v>0</v>
      </c>
      <c r="O169" s="97"/>
      <c r="P169" s="20"/>
      <c r="Q169" s="98">
        <f t="shared" si="35"/>
        <v>0</v>
      </c>
      <c r="R169" s="97"/>
      <c r="S169" s="20"/>
      <c r="T169" s="98">
        <f t="shared" si="36"/>
        <v>0</v>
      </c>
      <c r="U169" s="219">
        <f t="shared" si="37"/>
        <v>0</v>
      </c>
      <c r="W169" s="135" t="s">
        <v>48</v>
      </c>
      <c r="X169" s="115">
        <f t="shared" si="38"/>
        <v>0</v>
      </c>
      <c r="Y169" s="116">
        <f t="shared" si="39"/>
        <v>0</v>
      </c>
      <c r="Z169" s="116">
        <f t="shared" si="40"/>
        <v>0</v>
      </c>
      <c r="AA169" s="116">
        <f t="shared" si="41"/>
        <v>0</v>
      </c>
      <c r="AB169" s="116">
        <f t="shared" si="42"/>
        <v>0</v>
      </c>
      <c r="AC169" s="122">
        <f t="shared" si="43"/>
        <v>0</v>
      </c>
    </row>
    <row r="170" spans="1:29" ht="15.75">
      <c r="A170" s="251"/>
      <c r="B170" s="136" t="s">
        <v>49</v>
      </c>
      <c r="C170" s="99">
        <v>28285702.329999533</v>
      </c>
      <c r="D170" s="100"/>
      <c r="E170" s="101">
        <f t="shared" si="31"/>
        <v>28285702.329999533</v>
      </c>
      <c r="F170" s="99">
        <v>202695.96</v>
      </c>
      <c r="G170" s="100"/>
      <c r="H170" s="101">
        <f t="shared" si="32"/>
        <v>202695.96</v>
      </c>
      <c r="I170" s="99">
        <v>0</v>
      </c>
      <c r="J170" s="100"/>
      <c r="K170" s="101">
        <f t="shared" si="33"/>
        <v>0</v>
      </c>
      <c r="L170" s="99">
        <v>601757.12</v>
      </c>
      <c r="M170" s="100"/>
      <c r="N170" s="101">
        <f t="shared" si="34"/>
        <v>601757.12</v>
      </c>
      <c r="O170" s="99">
        <v>38807.660000000003</v>
      </c>
      <c r="P170" s="100"/>
      <c r="Q170" s="101">
        <f t="shared" si="35"/>
        <v>38807.660000000003</v>
      </c>
      <c r="R170" s="99">
        <v>25950321.319999535</v>
      </c>
      <c r="S170" s="100"/>
      <c r="T170" s="101">
        <f t="shared" si="36"/>
        <v>25950321.319999535</v>
      </c>
      <c r="U170" s="220">
        <f t="shared" si="37"/>
        <v>0</v>
      </c>
      <c r="W170" s="136" t="s">
        <v>49</v>
      </c>
      <c r="X170" s="119">
        <f t="shared" si="38"/>
        <v>0</v>
      </c>
      <c r="Y170" s="120">
        <f t="shared" si="39"/>
        <v>0</v>
      </c>
      <c r="Z170" s="120">
        <f t="shared" si="40"/>
        <v>0</v>
      </c>
      <c r="AA170" s="120">
        <f t="shared" si="41"/>
        <v>0</v>
      </c>
      <c r="AB170" s="120">
        <f t="shared" si="42"/>
        <v>0</v>
      </c>
      <c r="AC170" s="125">
        <f t="shared" si="43"/>
        <v>0</v>
      </c>
    </row>
    <row r="171" spans="1:29" ht="15.75" customHeight="1">
      <c r="A171" s="249">
        <v>42667</v>
      </c>
      <c r="B171" s="134" t="s">
        <v>41</v>
      </c>
      <c r="C171" s="97">
        <v>78352797.669999063</v>
      </c>
      <c r="D171" s="20"/>
      <c r="E171" s="98">
        <f t="shared" si="31"/>
        <v>78352797.669999063</v>
      </c>
      <c r="F171" s="97">
        <v>720635.95999999985</v>
      </c>
      <c r="G171" s="20"/>
      <c r="H171" s="98">
        <f t="shared" si="32"/>
        <v>720635.95999999985</v>
      </c>
      <c r="I171" s="97">
        <v>4667946.2400000086</v>
      </c>
      <c r="J171" s="20"/>
      <c r="K171" s="98">
        <f t="shared" si="33"/>
        <v>4667946.2400000086</v>
      </c>
      <c r="L171" s="97">
        <v>120437.43999999999</v>
      </c>
      <c r="M171" s="20"/>
      <c r="N171" s="98">
        <f t="shared" si="34"/>
        <v>120437.43999999999</v>
      </c>
      <c r="O171" s="97">
        <v>109252.7</v>
      </c>
      <c r="P171" s="20"/>
      <c r="Q171" s="98">
        <f t="shared" si="35"/>
        <v>109252.7</v>
      </c>
      <c r="R171" s="97">
        <v>79465466.539999068</v>
      </c>
      <c r="S171" s="20"/>
      <c r="T171" s="98">
        <f t="shared" si="36"/>
        <v>79465466.539999068</v>
      </c>
      <c r="U171" s="219">
        <f t="shared" si="37"/>
        <v>0</v>
      </c>
      <c r="W171" s="134" t="s">
        <v>41</v>
      </c>
      <c r="X171" s="111">
        <f t="shared" si="38"/>
        <v>0</v>
      </c>
      <c r="Y171" s="112">
        <f t="shared" si="39"/>
        <v>0</v>
      </c>
      <c r="Z171" s="112">
        <f t="shared" si="40"/>
        <v>0</v>
      </c>
      <c r="AA171" s="112">
        <f t="shared" si="41"/>
        <v>0</v>
      </c>
      <c r="AB171" s="112">
        <f t="shared" si="42"/>
        <v>0</v>
      </c>
      <c r="AC171" s="124">
        <f t="shared" si="43"/>
        <v>0</v>
      </c>
    </row>
    <row r="172" spans="1:29" ht="15.75">
      <c r="A172" s="250"/>
      <c r="B172" s="135" t="s">
        <v>42</v>
      </c>
      <c r="C172" s="97">
        <v>26870598.389998972</v>
      </c>
      <c r="D172" s="20"/>
      <c r="E172" s="98">
        <f t="shared" si="31"/>
        <v>26870598.389998972</v>
      </c>
      <c r="F172" s="97">
        <v>88417.03</v>
      </c>
      <c r="G172" s="20"/>
      <c r="H172" s="98">
        <f t="shared" si="32"/>
        <v>88417.03</v>
      </c>
      <c r="I172" s="97">
        <v>7372972.7299999939</v>
      </c>
      <c r="J172" s="20"/>
      <c r="K172" s="98">
        <f t="shared" si="33"/>
        <v>7372972.7299999939</v>
      </c>
      <c r="L172" s="97">
        <v>91137.41</v>
      </c>
      <c r="M172" s="20"/>
      <c r="N172" s="98">
        <f t="shared" si="34"/>
        <v>91137.41</v>
      </c>
      <c r="O172" s="97">
        <v>61183.61</v>
      </c>
      <c r="P172" s="20"/>
      <c r="Q172" s="98">
        <f t="shared" si="35"/>
        <v>61183.61</v>
      </c>
      <c r="R172" s="97">
        <v>32365091.51999896</v>
      </c>
      <c r="S172" s="20"/>
      <c r="T172" s="98">
        <f t="shared" si="36"/>
        <v>32365091.51999896</v>
      </c>
      <c r="U172" s="219">
        <f t="shared" si="37"/>
        <v>0</v>
      </c>
      <c r="W172" s="135" t="s">
        <v>42</v>
      </c>
      <c r="X172" s="115">
        <f t="shared" si="38"/>
        <v>0</v>
      </c>
      <c r="Y172" s="116">
        <f t="shared" si="39"/>
        <v>0</v>
      </c>
      <c r="Z172" s="116">
        <f t="shared" si="40"/>
        <v>0</v>
      </c>
      <c r="AA172" s="116">
        <f t="shared" si="41"/>
        <v>0</v>
      </c>
      <c r="AB172" s="116">
        <f t="shared" si="42"/>
        <v>0</v>
      </c>
      <c r="AC172" s="122">
        <f t="shared" si="43"/>
        <v>0</v>
      </c>
    </row>
    <row r="173" spans="1:29" ht="15.75">
      <c r="A173" s="250"/>
      <c r="B173" s="105" t="s">
        <v>43</v>
      </c>
      <c r="C173" s="97">
        <v>80560258.849999622</v>
      </c>
      <c r="D173" s="20"/>
      <c r="E173" s="98">
        <f t="shared" si="31"/>
        <v>80560258.849999622</v>
      </c>
      <c r="F173" s="97">
        <v>1012587.29</v>
      </c>
      <c r="G173" s="20"/>
      <c r="H173" s="98">
        <f t="shared" si="32"/>
        <v>1012587.29</v>
      </c>
      <c r="I173" s="97">
        <v>0</v>
      </c>
      <c r="J173" s="20"/>
      <c r="K173" s="98">
        <f t="shared" si="33"/>
        <v>0</v>
      </c>
      <c r="L173" s="97">
        <v>32396.81</v>
      </c>
      <c r="M173" s="20"/>
      <c r="N173" s="98">
        <f t="shared" si="34"/>
        <v>32396.81</v>
      </c>
      <c r="O173" s="97">
        <v>1339.26</v>
      </c>
      <c r="P173" s="20"/>
      <c r="Q173" s="98">
        <f t="shared" si="35"/>
        <v>1339.26</v>
      </c>
      <c r="R173" s="97">
        <v>76730228.349999636</v>
      </c>
      <c r="S173" s="20"/>
      <c r="T173" s="98">
        <f t="shared" si="36"/>
        <v>76730228.349999636</v>
      </c>
      <c r="U173" s="219">
        <f t="shared" si="37"/>
        <v>0</v>
      </c>
      <c r="W173" s="105" t="s">
        <v>43</v>
      </c>
      <c r="X173" s="115">
        <f t="shared" si="38"/>
        <v>0</v>
      </c>
      <c r="Y173" s="116">
        <f t="shared" si="39"/>
        <v>0</v>
      </c>
      <c r="Z173" s="116">
        <f t="shared" si="40"/>
        <v>0</v>
      </c>
      <c r="AA173" s="116">
        <f t="shared" si="41"/>
        <v>0</v>
      </c>
      <c r="AB173" s="116">
        <f t="shared" si="42"/>
        <v>0</v>
      </c>
      <c r="AC173" s="122">
        <f t="shared" si="43"/>
        <v>0</v>
      </c>
    </row>
    <row r="174" spans="1:29" ht="15.75">
      <c r="A174" s="250"/>
      <c r="B174" s="135" t="s">
        <v>44</v>
      </c>
      <c r="C174" s="97">
        <v>61642493.389999524</v>
      </c>
      <c r="D174" s="20"/>
      <c r="E174" s="98">
        <f t="shared" si="31"/>
        <v>61642493.389999524</v>
      </c>
      <c r="F174" s="97">
        <v>399088.47000000003</v>
      </c>
      <c r="G174" s="20"/>
      <c r="H174" s="98">
        <f t="shared" si="32"/>
        <v>399088.47000000003</v>
      </c>
      <c r="I174" s="97">
        <v>4817194.4099999974</v>
      </c>
      <c r="J174" s="20"/>
      <c r="K174" s="98">
        <f t="shared" si="33"/>
        <v>4817194.4099999974</v>
      </c>
      <c r="L174" s="97">
        <v>8605.16</v>
      </c>
      <c r="M174" s="20"/>
      <c r="N174" s="98">
        <f t="shared" si="34"/>
        <v>8605.16</v>
      </c>
      <c r="O174" s="97">
        <v>31107.159999999996</v>
      </c>
      <c r="P174" s="20"/>
      <c r="Q174" s="98">
        <f t="shared" si="35"/>
        <v>31107.159999999996</v>
      </c>
      <c r="R174" s="97">
        <v>63140557.249999531</v>
      </c>
      <c r="S174" s="20"/>
      <c r="T174" s="98">
        <f t="shared" si="36"/>
        <v>63140557.249999531</v>
      </c>
      <c r="U174" s="219">
        <f t="shared" si="37"/>
        <v>0</v>
      </c>
      <c r="W174" s="135" t="s">
        <v>44</v>
      </c>
      <c r="X174" s="115">
        <f t="shared" si="38"/>
        <v>0</v>
      </c>
      <c r="Y174" s="116">
        <f t="shared" si="39"/>
        <v>0</v>
      </c>
      <c r="Z174" s="116">
        <f t="shared" si="40"/>
        <v>0</v>
      </c>
      <c r="AA174" s="116">
        <f t="shared" si="41"/>
        <v>0</v>
      </c>
      <c r="AB174" s="116">
        <f t="shared" si="42"/>
        <v>0</v>
      </c>
      <c r="AC174" s="122">
        <f t="shared" si="43"/>
        <v>0</v>
      </c>
    </row>
    <row r="175" spans="1:29" ht="15.75">
      <c r="A175" s="250"/>
      <c r="B175" s="135" t="s">
        <v>45</v>
      </c>
      <c r="C175" s="97">
        <v>68725614.429996029</v>
      </c>
      <c r="D175" s="20"/>
      <c r="E175" s="98">
        <f t="shared" si="31"/>
        <v>68725614.429996029</v>
      </c>
      <c r="F175" s="97">
        <v>160706.20000000001</v>
      </c>
      <c r="G175" s="20"/>
      <c r="H175" s="98">
        <f t="shared" si="32"/>
        <v>160706.20000000001</v>
      </c>
      <c r="I175" s="97">
        <v>9912305.7999999989</v>
      </c>
      <c r="J175" s="20"/>
      <c r="K175" s="98">
        <f t="shared" si="33"/>
        <v>9912305.7999999989</v>
      </c>
      <c r="L175" s="97">
        <v>151242.79</v>
      </c>
      <c r="M175" s="20"/>
      <c r="N175" s="98">
        <f t="shared" si="34"/>
        <v>151242.79</v>
      </c>
      <c r="O175" s="97">
        <v>16170.849999999999</v>
      </c>
      <c r="P175" s="20"/>
      <c r="Q175" s="98">
        <f t="shared" si="35"/>
        <v>16170.849999999999</v>
      </c>
      <c r="R175" s="97">
        <v>76228995.009996012</v>
      </c>
      <c r="S175" s="20"/>
      <c r="T175" s="98">
        <f t="shared" si="36"/>
        <v>76228995.009996012</v>
      </c>
      <c r="U175" s="219">
        <f t="shared" si="37"/>
        <v>0</v>
      </c>
      <c r="W175" s="135" t="s">
        <v>45</v>
      </c>
      <c r="X175" s="115">
        <f t="shared" si="38"/>
        <v>0</v>
      </c>
      <c r="Y175" s="116">
        <f t="shared" si="39"/>
        <v>0</v>
      </c>
      <c r="Z175" s="116">
        <f t="shared" si="40"/>
        <v>0</v>
      </c>
      <c r="AA175" s="116">
        <f t="shared" si="41"/>
        <v>0</v>
      </c>
      <c r="AB175" s="116">
        <f t="shared" si="42"/>
        <v>0</v>
      </c>
      <c r="AC175" s="122">
        <f t="shared" si="43"/>
        <v>0</v>
      </c>
    </row>
    <row r="176" spans="1:29" ht="15.75">
      <c r="A176" s="250"/>
      <c r="B176" s="135" t="s">
        <v>46</v>
      </c>
      <c r="C176" s="97">
        <v>58716714.49999962</v>
      </c>
      <c r="D176" s="20"/>
      <c r="E176" s="98">
        <f t="shared" si="31"/>
        <v>58716714.49999962</v>
      </c>
      <c r="F176" s="97">
        <v>523261.93000000011</v>
      </c>
      <c r="G176" s="20"/>
      <c r="H176" s="98">
        <f t="shared" si="32"/>
        <v>523261.93000000011</v>
      </c>
      <c r="I176" s="97">
        <v>0</v>
      </c>
      <c r="J176" s="20"/>
      <c r="K176" s="98">
        <f t="shared" si="33"/>
        <v>0</v>
      </c>
      <c r="L176" s="97">
        <v>209088.51</v>
      </c>
      <c r="M176" s="20"/>
      <c r="N176" s="98">
        <f t="shared" si="34"/>
        <v>209088.51</v>
      </c>
      <c r="O176" s="97">
        <v>112933.36</v>
      </c>
      <c r="P176" s="20"/>
      <c r="Q176" s="98">
        <f t="shared" si="35"/>
        <v>112933.36</v>
      </c>
      <c r="R176" s="97">
        <v>54948253.209999613</v>
      </c>
      <c r="S176" s="20"/>
      <c r="T176" s="98">
        <f t="shared" si="36"/>
        <v>54948253.209999613</v>
      </c>
      <c r="U176" s="219">
        <f t="shared" si="37"/>
        <v>0</v>
      </c>
      <c r="W176" s="135" t="s">
        <v>46</v>
      </c>
      <c r="X176" s="115">
        <f t="shared" si="38"/>
        <v>0</v>
      </c>
      <c r="Y176" s="116">
        <f t="shared" si="39"/>
        <v>0</v>
      </c>
      <c r="Z176" s="116">
        <f t="shared" si="40"/>
        <v>0</v>
      </c>
      <c r="AA176" s="116">
        <f t="shared" si="41"/>
        <v>0</v>
      </c>
      <c r="AB176" s="116">
        <f t="shared" si="42"/>
        <v>0</v>
      </c>
      <c r="AC176" s="122">
        <f t="shared" si="43"/>
        <v>0</v>
      </c>
    </row>
    <row r="177" spans="1:29" ht="15.75">
      <c r="A177" s="250"/>
      <c r="B177" s="135" t="s">
        <v>47</v>
      </c>
      <c r="C177" s="97">
        <v>155407946.2000002</v>
      </c>
      <c r="D177" s="20"/>
      <c r="E177" s="98">
        <f t="shared" si="31"/>
        <v>155407946.2000002</v>
      </c>
      <c r="F177" s="97">
        <v>312997.83999999997</v>
      </c>
      <c r="G177" s="20"/>
      <c r="H177" s="98">
        <f t="shared" si="32"/>
        <v>312997.83999999997</v>
      </c>
      <c r="I177" s="97">
        <v>0</v>
      </c>
      <c r="J177" s="20"/>
      <c r="K177" s="98">
        <f t="shared" si="33"/>
        <v>0</v>
      </c>
      <c r="L177" s="97">
        <v>179836.58000000002</v>
      </c>
      <c r="M177" s="20"/>
      <c r="N177" s="98">
        <f t="shared" si="34"/>
        <v>179836.58000000002</v>
      </c>
      <c r="O177" s="97">
        <v>431534.8</v>
      </c>
      <c r="P177" s="20"/>
      <c r="Q177" s="98">
        <f t="shared" si="35"/>
        <v>431534.8</v>
      </c>
      <c r="R177" s="97">
        <v>151055106.75000021</v>
      </c>
      <c r="S177" s="20"/>
      <c r="T177" s="98">
        <f t="shared" si="36"/>
        <v>151055106.75000021</v>
      </c>
      <c r="U177" s="219">
        <f t="shared" si="37"/>
        <v>0</v>
      </c>
      <c r="W177" s="135" t="s">
        <v>47</v>
      </c>
      <c r="X177" s="115">
        <f t="shared" si="38"/>
        <v>0</v>
      </c>
      <c r="Y177" s="116">
        <f t="shared" si="39"/>
        <v>0</v>
      </c>
      <c r="Z177" s="116">
        <f t="shared" si="40"/>
        <v>0</v>
      </c>
      <c r="AA177" s="116">
        <f t="shared" si="41"/>
        <v>0</v>
      </c>
      <c r="AB177" s="116">
        <f t="shared" si="42"/>
        <v>0</v>
      </c>
      <c r="AC177" s="122">
        <f t="shared" si="43"/>
        <v>0</v>
      </c>
    </row>
    <row r="178" spans="1:29" ht="15.75">
      <c r="A178" s="250"/>
      <c r="B178" s="135" t="s">
        <v>48</v>
      </c>
      <c r="C178" s="97">
        <v>97087996.300000072</v>
      </c>
      <c r="D178" s="20"/>
      <c r="E178" s="98">
        <f t="shared" si="31"/>
        <v>97087996.300000072</v>
      </c>
      <c r="F178" s="97">
        <v>452523.13</v>
      </c>
      <c r="G178" s="20"/>
      <c r="H178" s="98">
        <f t="shared" si="32"/>
        <v>452523.13</v>
      </c>
      <c r="I178" s="97">
        <v>3056124.36</v>
      </c>
      <c r="J178" s="20"/>
      <c r="K178" s="98">
        <f t="shared" si="33"/>
        <v>3056124.36</v>
      </c>
      <c r="L178" s="97">
        <v>183339.87</v>
      </c>
      <c r="M178" s="20"/>
      <c r="N178" s="98">
        <f t="shared" si="34"/>
        <v>183339.87</v>
      </c>
      <c r="O178" s="97">
        <v>353567.01</v>
      </c>
      <c r="P178" s="20"/>
      <c r="Q178" s="98">
        <f t="shared" si="35"/>
        <v>353567.01</v>
      </c>
      <c r="R178" s="97">
        <v>93726685.850000083</v>
      </c>
      <c r="S178" s="20"/>
      <c r="T178" s="98">
        <f t="shared" si="36"/>
        <v>93726685.850000083</v>
      </c>
      <c r="U178" s="219">
        <f t="shared" si="37"/>
        <v>0</v>
      </c>
      <c r="W178" s="135" t="s">
        <v>48</v>
      </c>
      <c r="X178" s="115">
        <f t="shared" si="38"/>
        <v>0</v>
      </c>
      <c r="Y178" s="116">
        <f t="shared" si="39"/>
        <v>0</v>
      </c>
      <c r="Z178" s="116">
        <f t="shared" si="40"/>
        <v>0</v>
      </c>
      <c r="AA178" s="116">
        <f t="shared" si="41"/>
        <v>0</v>
      </c>
      <c r="AB178" s="116">
        <f t="shared" si="42"/>
        <v>0</v>
      </c>
      <c r="AC178" s="122">
        <f t="shared" si="43"/>
        <v>0</v>
      </c>
    </row>
    <row r="179" spans="1:29" ht="15.75">
      <c r="A179" s="251"/>
      <c r="B179" s="136" t="s">
        <v>49</v>
      </c>
      <c r="C179" s="97">
        <v>25950321.319999535</v>
      </c>
      <c r="D179" s="20"/>
      <c r="E179" s="98">
        <f t="shared" si="31"/>
        <v>25950321.319999535</v>
      </c>
      <c r="F179" s="97">
        <v>98975.22</v>
      </c>
      <c r="G179" s="20"/>
      <c r="H179" s="98">
        <f t="shared" si="32"/>
        <v>98975.22</v>
      </c>
      <c r="I179" s="97">
        <v>2511978.5499999975</v>
      </c>
      <c r="J179" s="20"/>
      <c r="K179" s="98">
        <f t="shared" si="33"/>
        <v>2511978.5499999975</v>
      </c>
      <c r="L179" s="97">
        <v>0</v>
      </c>
      <c r="M179" s="20"/>
      <c r="N179" s="98">
        <f t="shared" si="34"/>
        <v>0</v>
      </c>
      <c r="O179" s="97">
        <v>0</v>
      </c>
      <c r="P179" s="20"/>
      <c r="Q179" s="98">
        <f t="shared" si="35"/>
        <v>0</v>
      </c>
      <c r="R179" s="97">
        <v>27002211.009999529</v>
      </c>
      <c r="S179" s="20"/>
      <c r="T179" s="98">
        <f t="shared" si="36"/>
        <v>27002211.009999529</v>
      </c>
      <c r="U179" s="219">
        <f t="shared" si="37"/>
        <v>0</v>
      </c>
      <c r="W179" s="136" t="s">
        <v>49</v>
      </c>
      <c r="X179" s="119">
        <f t="shared" si="38"/>
        <v>0</v>
      </c>
      <c r="Y179" s="120">
        <f t="shared" si="39"/>
        <v>0</v>
      </c>
      <c r="Z179" s="120">
        <f t="shared" si="40"/>
        <v>0</v>
      </c>
      <c r="AA179" s="120">
        <f t="shared" si="41"/>
        <v>0</v>
      </c>
      <c r="AB179" s="120">
        <f t="shared" si="42"/>
        <v>0</v>
      </c>
      <c r="AC179" s="125">
        <f t="shared" si="43"/>
        <v>0</v>
      </c>
    </row>
    <row r="180" spans="1:29" ht="15.75" customHeight="1">
      <c r="A180" s="249">
        <v>42668</v>
      </c>
      <c r="B180" s="134" t="s">
        <v>41</v>
      </c>
      <c r="C180" s="217">
        <v>79465466.539999068</v>
      </c>
      <c r="D180" s="95"/>
      <c r="E180" s="96">
        <f t="shared" si="31"/>
        <v>79465466.539999068</v>
      </c>
      <c r="F180" s="217">
        <v>820819.88999999966</v>
      </c>
      <c r="G180" s="102"/>
      <c r="H180" s="96">
        <f t="shared" si="32"/>
        <v>820819.88999999966</v>
      </c>
      <c r="I180" s="217">
        <v>0</v>
      </c>
      <c r="J180" s="95"/>
      <c r="K180" s="96">
        <f t="shared" si="33"/>
        <v>0</v>
      </c>
      <c r="L180" s="217">
        <v>227581.65999999997</v>
      </c>
      <c r="M180" s="95"/>
      <c r="N180" s="96">
        <f t="shared" si="34"/>
        <v>227581.65999999997</v>
      </c>
      <c r="O180" s="217">
        <v>12616.25</v>
      </c>
      <c r="P180" s="95"/>
      <c r="Q180" s="96">
        <f t="shared" si="35"/>
        <v>12616.25</v>
      </c>
      <c r="R180" s="217">
        <v>76627261.609999061</v>
      </c>
      <c r="S180" s="95"/>
      <c r="T180" s="96">
        <f t="shared" si="36"/>
        <v>76627261.609999061</v>
      </c>
      <c r="U180" s="218">
        <f t="shared" si="37"/>
        <v>0</v>
      </c>
      <c r="W180" s="134" t="s">
        <v>41</v>
      </c>
      <c r="X180" s="115">
        <f t="shared" si="38"/>
        <v>0</v>
      </c>
      <c r="Y180" s="116">
        <f t="shared" si="39"/>
        <v>0</v>
      </c>
      <c r="Z180" s="116">
        <f t="shared" si="40"/>
        <v>0</v>
      </c>
      <c r="AA180" s="116">
        <f t="shared" si="41"/>
        <v>0</v>
      </c>
      <c r="AB180" s="116">
        <f t="shared" si="42"/>
        <v>0</v>
      </c>
      <c r="AC180" s="122">
        <f t="shared" si="43"/>
        <v>0</v>
      </c>
    </row>
    <row r="181" spans="1:29" ht="15.75">
      <c r="A181" s="250"/>
      <c r="B181" s="135" t="s">
        <v>42</v>
      </c>
      <c r="C181" s="97">
        <v>32365091.51999896</v>
      </c>
      <c r="D181" s="20"/>
      <c r="E181" s="98">
        <f t="shared" si="31"/>
        <v>32365091.51999896</v>
      </c>
      <c r="F181" s="97">
        <v>27050.909999999996</v>
      </c>
      <c r="G181" s="6"/>
      <c r="H181" s="98">
        <f t="shared" si="32"/>
        <v>27050.909999999996</v>
      </c>
      <c r="I181" s="97">
        <v>0</v>
      </c>
      <c r="J181" s="20"/>
      <c r="K181" s="98">
        <f t="shared" si="33"/>
        <v>0</v>
      </c>
      <c r="L181" s="97">
        <v>15401.76</v>
      </c>
      <c r="M181" s="20"/>
      <c r="N181" s="98">
        <f t="shared" si="34"/>
        <v>15401.76</v>
      </c>
      <c r="O181" s="97">
        <v>78224.89</v>
      </c>
      <c r="P181" s="20"/>
      <c r="Q181" s="98">
        <f t="shared" si="35"/>
        <v>78224.89</v>
      </c>
      <c r="R181" s="97">
        <v>30427823.699998967</v>
      </c>
      <c r="S181" s="20"/>
      <c r="T181" s="98">
        <f t="shared" si="36"/>
        <v>30427823.699998967</v>
      </c>
      <c r="U181" s="219">
        <f t="shared" si="37"/>
        <v>0</v>
      </c>
      <c r="W181" s="135" t="s">
        <v>42</v>
      </c>
      <c r="X181" s="115">
        <f t="shared" si="38"/>
        <v>0</v>
      </c>
      <c r="Y181" s="116">
        <f t="shared" si="39"/>
        <v>0</v>
      </c>
      <c r="Z181" s="116">
        <f t="shared" si="40"/>
        <v>0</v>
      </c>
      <c r="AA181" s="116">
        <f t="shared" si="41"/>
        <v>0</v>
      </c>
      <c r="AB181" s="116">
        <f t="shared" si="42"/>
        <v>0</v>
      </c>
      <c r="AC181" s="122">
        <f t="shared" si="43"/>
        <v>0</v>
      </c>
    </row>
    <row r="182" spans="1:29" ht="15.75">
      <c r="A182" s="250"/>
      <c r="B182" s="105" t="s">
        <v>43</v>
      </c>
      <c r="C182" s="97">
        <v>76730228.349999636</v>
      </c>
      <c r="D182" s="20"/>
      <c r="E182" s="98">
        <f t="shared" si="31"/>
        <v>76730228.349999636</v>
      </c>
      <c r="F182" s="97">
        <v>913521.80000000051</v>
      </c>
      <c r="G182" s="6"/>
      <c r="H182" s="98">
        <f t="shared" si="32"/>
        <v>913521.80000000051</v>
      </c>
      <c r="I182" s="97">
        <v>13387671.26999999</v>
      </c>
      <c r="J182" s="20"/>
      <c r="K182" s="98">
        <f t="shared" si="33"/>
        <v>13387671.26999999</v>
      </c>
      <c r="L182" s="97">
        <v>75818.42</v>
      </c>
      <c r="M182" s="20"/>
      <c r="N182" s="98">
        <f t="shared" si="34"/>
        <v>75818.42</v>
      </c>
      <c r="O182" s="97">
        <v>39851.17</v>
      </c>
      <c r="P182" s="20"/>
      <c r="Q182" s="98">
        <f t="shared" si="35"/>
        <v>39851.17</v>
      </c>
      <c r="R182" s="97">
        <v>86748281.199999645</v>
      </c>
      <c r="S182" s="20"/>
      <c r="T182" s="98">
        <f t="shared" si="36"/>
        <v>86748281.199999645</v>
      </c>
      <c r="U182" s="219">
        <f t="shared" si="37"/>
        <v>0</v>
      </c>
      <c r="W182" s="105" t="s">
        <v>43</v>
      </c>
      <c r="X182" s="115">
        <f t="shared" si="38"/>
        <v>0</v>
      </c>
      <c r="Y182" s="116">
        <f t="shared" si="39"/>
        <v>0</v>
      </c>
      <c r="Z182" s="116">
        <f t="shared" si="40"/>
        <v>0</v>
      </c>
      <c r="AA182" s="116">
        <f t="shared" si="41"/>
        <v>0</v>
      </c>
      <c r="AB182" s="116">
        <f t="shared" si="42"/>
        <v>0</v>
      </c>
      <c r="AC182" s="122">
        <f t="shared" si="43"/>
        <v>0</v>
      </c>
    </row>
    <row r="183" spans="1:29" ht="15.75">
      <c r="A183" s="250"/>
      <c r="B183" s="135" t="s">
        <v>44</v>
      </c>
      <c r="C183" s="97">
        <v>63140557.249999531</v>
      </c>
      <c r="D183" s="20"/>
      <c r="E183" s="98">
        <f t="shared" si="31"/>
        <v>63140557.249999531</v>
      </c>
      <c r="F183" s="97">
        <v>326742.31</v>
      </c>
      <c r="G183" s="6"/>
      <c r="H183" s="98">
        <f t="shared" si="32"/>
        <v>326742.31</v>
      </c>
      <c r="I183" s="97">
        <v>6037673.4600000046</v>
      </c>
      <c r="J183" s="20"/>
      <c r="K183" s="98">
        <f t="shared" si="33"/>
        <v>6037673.4600000046</v>
      </c>
      <c r="L183" s="97">
        <v>34388.58</v>
      </c>
      <c r="M183" s="20"/>
      <c r="N183" s="98">
        <f t="shared" si="34"/>
        <v>34388.58</v>
      </c>
      <c r="O183" s="97">
        <v>275500.5</v>
      </c>
      <c r="P183" s="20"/>
      <c r="Q183" s="98">
        <f t="shared" si="35"/>
        <v>275500.5</v>
      </c>
      <c r="R183" s="97">
        <v>65346580.73999954</v>
      </c>
      <c r="S183" s="20"/>
      <c r="T183" s="98">
        <f t="shared" si="36"/>
        <v>65346580.73999954</v>
      </c>
      <c r="U183" s="219">
        <f t="shared" si="37"/>
        <v>0</v>
      </c>
      <c r="W183" s="135" t="s">
        <v>44</v>
      </c>
      <c r="X183" s="115">
        <f t="shared" si="38"/>
        <v>0</v>
      </c>
      <c r="Y183" s="116">
        <f t="shared" si="39"/>
        <v>0</v>
      </c>
      <c r="Z183" s="116">
        <f t="shared" si="40"/>
        <v>0</v>
      </c>
      <c r="AA183" s="116">
        <f t="shared" si="41"/>
        <v>0</v>
      </c>
      <c r="AB183" s="116">
        <f t="shared" si="42"/>
        <v>0</v>
      </c>
      <c r="AC183" s="122">
        <f t="shared" si="43"/>
        <v>0</v>
      </c>
    </row>
    <row r="184" spans="1:29" ht="15.75">
      <c r="A184" s="250"/>
      <c r="B184" s="135" t="s">
        <v>45</v>
      </c>
      <c r="C184" s="97">
        <v>76228995.009996012</v>
      </c>
      <c r="D184" s="20"/>
      <c r="E184" s="98">
        <f t="shared" si="31"/>
        <v>76228995.009996012</v>
      </c>
      <c r="F184" s="97">
        <v>176390.26</v>
      </c>
      <c r="G184" s="6"/>
      <c r="H184" s="98">
        <f t="shared" si="32"/>
        <v>176390.26</v>
      </c>
      <c r="I184" s="97">
        <v>0</v>
      </c>
      <c r="J184" s="20"/>
      <c r="K184" s="98">
        <f t="shared" si="33"/>
        <v>0</v>
      </c>
      <c r="L184" s="97">
        <v>239433.11000000002</v>
      </c>
      <c r="M184" s="20"/>
      <c r="N184" s="98">
        <f t="shared" si="34"/>
        <v>239433.11000000002</v>
      </c>
      <c r="O184" s="97">
        <v>154860.12999999992</v>
      </c>
      <c r="P184" s="20"/>
      <c r="Q184" s="98">
        <f t="shared" si="35"/>
        <v>154860.12999999992</v>
      </c>
      <c r="R184" s="97">
        <v>73488665.729996011</v>
      </c>
      <c r="S184" s="20"/>
      <c r="T184" s="98">
        <f t="shared" si="36"/>
        <v>73488665.729996011</v>
      </c>
      <c r="U184" s="219">
        <f t="shared" si="37"/>
        <v>0</v>
      </c>
      <c r="W184" s="135" t="s">
        <v>45</v>
      </c>
      <c r="X184" s="115">
        <f t="shared" si="38"/>
        <v>0</v>
      </c>
      <c r="Y184" s="116">
        <f t="shared" si="39"/>
        <v>0</v>
      </c>
      <c r="Z184" s="116">
        <f t="shared" si="40"/>
        <v>0</v>
      </c>
      <c r="AA184" s="116">
        <f t="shared" si="41"/>
        <v>0</v>
      </c>
      <c r="AB184" s="116">
        <f t="shared" si="42"/>
        <v>0</v>
      </c>
      <c r="AC184" s="122">
        <f t="shared" si="43"/>
        <v>0</v>
      </c>
    </row>
    <row r="185" spans="1:29" ht="15.75">
      <c r="A185" s="250"/>
      <c r="B185" s="135" t="s">
        <v>46</v>
      </c>
      <c r="C185" s="97">
        <v>54948253.209999613</v>
      </c>
      <c r="D185" s="20"/>
      <c r="E185" s="98">
        <f t="shared" si="31"/>
        <v>54948253.209999613</v>
      </c>
      <c r="F185" s="97">
        <v>304958.71999999991</v>
      </c>
      <c r="G185" s="6"/>
      <c r="H185" s="98">
        <f t="shared" si="32"/>
        <v>304958.71999999991</v>
      </c>
      <c r="I185" s="97">
        <v>6663395.4199999906</v>
      </c>
      <c r="J185" s="20"/>
      <c r="K185" s="98">
        <f t="shared" si="33"/>
        <v>6663395.4199999906</v>
      </c>
      <c r="L185" s="97">
        <v>356765.48999999993</v>
      </c>
      <c r="M185" s="20"/>
      <c r="N185" s="98">
        <f t="shared" si="34"/>
        <v>356765.48999999993</v>
      </c>
      <c r="O185" s="97">
        <v>2137.09</v>
      </c>
      <c r="P185" s="20"/>
      <c r="Q185" s="98">
        <f t="shared" si="35"/>
        <v>2137.09</v>
      </c>
      <c r="R185" s="97">
        <v>58457387.849999599</v>
      </c>
      <c r="S185" s="20"/>
      <c r="T185" s="98">
        <f t="shared" si="36"/>
        <v>58457387.849999599</v>
      </c>
      <c r="U185" s="219">
        <f t="shared" si="37"/>
        <v>0</v>
      </c>
      <c r="W185" s="135" t="s">
        <v>46</v>
      </c>
      <c r="X185" s="115">
        <f t="shared" si="38"/>
        <v>0</v>
      </c>
      <c r="Y185" s="116">
        <f t="shared" si="39"/>
        <v>0</v>
      </c>
      <c r="Z185" s="116">
        <f t="shared" si="40"/>
        <v>0</v>
      </c>
      <c r="AA185" s="116">
        <f t="shared" si="41"/>
        <v>0</v>
      </c>
      <c r="AB185" s="116">
        <f t="shared" si="42"/>
        <v>0</v>
      </c>
      <c r="AC185" s="122">
        <f t="shared" si="43"/>
        <v>0</v>
      </c>
    </row>
    <row r="186" spans="1:29" ht="15.75">
      <c r="A186" s="250"/>
      <c r="B186" s="135" t="s">
        <v>47</v>
      </c>
      <c r="C186" s="97">
        <v>151055106.75000021</v>
      </c>
      <c r="D186" s="20"/>
      <c r="E186" s="98">
        <f t="shared" si="31"/>
        <v>151055106.75000021</v>
      </c>
      <c r="F186" s="97">
        <v>177666.51000000007</v>
      </c>
      <c r="G186" s="6"/>
      <c r="H186" s="98">
        <f t="shared" si="32"/>
        <v>177666.51000000007</v>
      </c>
      <c r="I186" s="97">
        <v>0</v>
      </c>
      <c r="J186" s="20"/>
      <c r="K186" s="98">
        <f t="shared" si="33"/>
        <v>0</v>
      </c>
      <c r="L186" s="97">
        <v>237728.31</v>
      </c>
      <c r="M186" s="20"/>
      <c r="N186" s="98">
        <f t="shared" si="34"/>
        <v>237728.31</v>
      </c>
      <c r="O186" s="97">
        <v>27140.21</v>
      </c>
      <c r="P186" s="20"/>
      <c r="Q186" s="98">
        <f t="shared" si="35"/>
        <v>27140.21</v>
      </c>
      <c r="R186" s="97">
        <v>146818316.69000027</v>
      </c>
      <c r="S186" s="20"/>
      <c r="T186" s="98">
        <f t="shared" si="36"/>
        <v>146818316.69000027</v>
      </c>
      <c r="U186" s="219">
        <f t="shared" si="37"/>
        <v>0</v>
      </c>
      <c r="W186" s="135" t="s">
        <v>47</v>
      </c>
      <c r="X186" s="115">
        <f t="shared" si="38"/>
        <v>0</v>
      </c>
      <c r="Y186" s="116">
        <f t="shared" si="39"/>
        <v>0</v>
      </c>
      <c r="Z186" s="116">
        <f t="shared" si="40"/>
        <v>0</v>
      </c>
      <c r="AA186" s="116">
        <f t="shared" si="41"/>
        <v>0</v>
      </c>
      <c r="AB186" s="116">
        <f t="shared" si="42"/>
        <v>0</v>
      </c>
      <c r="AC186" s="122">
        <f t="shared" si="43"/>
        <v>0</v>
      </c>
    </row>
    <row r="187" spans="1:29" ht="15.75">
      <c r="A187" s="250"/>
      <c r="B187" s="135" t="s">
        <v>48</v>
      </c>
      <c r="C187" s="97">
        <v>93726685.850000083</v>
      </c>
      <c r="D187" s="20"/>
      <c r="E187" s="98">
        <f t="shared" si="31"/>
        <v>93726685.850000083</v>
      </c>
      <c r="F187" s="97">
        <v>477646.71</v>
      </c>
      <c r="G187" s="6"/>
      <c r="H187" s="98">
        <f t="shared" si="32"/>
        <v>477646.71</v>
      </c>
      <c r="I187" s="97">
        <v>0</v>
      </c>
      <c r="J187" s="20"/>
      <c r="K187" s="98">
        <f t="shared" si="33"/>
        <v>0</v>
      </c>
      <c r="L187" s="97">
        <v>358151.13999999996</v>
      </c>
      <c r="M187" s="20"/>
      <c r="N187" s="98">
        <f t="shared" si="34"/>
        <v>358151.13999999996</v>
      </c>
      <c r="O187" s="97">
        <v>606437.23</v>
      </c>
      <c r="P187" s="20"/>
      <c r="Q187" s="98">
        <f t="shared" si="35"/>
        <v>606437.23</v>
      </c>
      <c r="R187" s="97">
        <v>89553829.890000075</v>
      </c>
      <c r="S187" s="20"/>
      <c r="T187" s="98">
        <f t="shared" si="36"/>
        <v>89553829.890000075</v>
      </c>
      <c r="U187" s="219">
        <f t="shared" si="37"/>
        <v>0</v>
      </c>
      <c r="W187" s="135" t="s">
        <v>48</v>
      </c>
      <c r="X187" s="115">
        <f t="shared" si="38"/>
        <v>0</v>
      </c>
      <c r="Y187" s="116">
        <f t="shared" si="39"/>
        <v>0</v>
      </c>
      <c r="Z187" s="116">
        <f t="shared" si="40"/>
        <v>0</v>
      </c>
      <c r="AA187" s="116">
        <f t="shared" si="41"/>
        <v>0</v>
      </c>
      <c r="AB187" s="116">
        <f t="shared" si="42"/>
        <v>0</v>
      </c>
      <c r="AC187" s="122">
        <f t="shared" si="43"/>
        <v>0</v>
      </c>
    </row>
    <row r="188" spans="1:29" ht="15.75">
      <c r="A188" s="251"/>
      <c r="B188" s="136" t="s">
        <v>49</v>
      </c>
      <c r="C188" s="99">
        <v>27002211.009999529</v>
      </c>
      <c r="D188" s="100"/>
      <c r="E188" s="101">
        <f t="shared" si="31"/>
        <v>27002211.009999529</v>
      </c>
      <c r="F188" s="99">
        <v>45550.3</v>
      </c>
      <c r="G188" s="104"/>
      <c r="H188" s="101">
        <f t="shared" si="32"/>
        <v>45550.3</v>
      </c>
      <c r="I188" s="99">
        <v>6738863.6499999892</v>
      </c>
      <c r="J188" s="100"/>
      <c r="K188" s="101">
        <f t="shared" si="33"/>
        <v>6738863.6499999892</v>
      </c>
      <c r="L188" s="99">
        <v>512514.13</v>
      </c>
      <c r="M188" s="100"/>
      <c r="N188" s="101">
        <f t="shared" si="34"/>
        <v>512514.13</v>
      </c>
      <c r="O188" s="99">
        <v>668008.23</v>
      </c>
      <c r="P188" s="100"/>
      <c r="Q188" s="101">
        <f t="shared" si="35"/>
        <v>668008.23</v>
      </c>
      <c r="R188" s="99">
        <v>31194308.589999516</v>
      </c>
      <c r="S188" s="100"/>
      <c r="T188" s="101">
        <f t="shared" si="36"/>
        <v>31194308.589999516</v>
      </c>
      <c r="U188" s="220">
        <f t="shared" si="37"/>
        <v>0</v>
      </c>
      <c r="W188" s="136" t="s">
        <v>49</v>
      </c>
      <c r="X188" s="119">
        <f t="shared" si="38"/>
        <v>0</v>
      </c>
      <c r="Y188" s="120">
        <f t="shared" si="39"/>
        <v>0</v>
      </c>
      <c r="Z188" s="120">
        <f t="shared" si="40"/>
        <v>0</v>
      </c>
      <c r="AA188" s="120">
        <f t="shared" si="41"/>
        <v>0</v>
      </c>
      <c r="AB188" s="120">
        <f t="shared" si="42"/>
        <v>0</v>
      </c>
      <c r="AC188" s="125">
        <f t="shared" si="43"/>
        <v>0</v>
      </c>
    </row>
    <row r="189" spans="1:29" ht="15.75" customHeight="1">
      <c r="A189" s="249">
        <v>42669</v>
      </c>
      <c r="B189" s="134" t="s">
        <v>41</v>
      </c>
      <c r="C189" s="97">
        <v>76627261.609999061</v>
      </c>
      <c r="D189" s="20"/>
      <c r="E189" s="98">
        <f t="shared" si="31"/>
        <v>76627261.609999061</v>
      </c>
      <c r="F189" s="97">
        <v>400917.35000000009</v>
      </c>
      <c r="G189" s="20"/>
      <c r="H189" s="98">
        <f t="shared" si="32"/>
        <v>400917.35000000009</v>
      </c>
      <c r="I189" s="97">
        <v>6313140.6599999955</v>
      </c>
      <c r="J189" s="20"/>
      <c r="K189" s="98">
        <f t="shared" si="33"/>
        <v>6313140.6599999955</v>
      </c>
      <c r="L189" s="97">
        <v>188572.1</v>
      </c>
      <c r="M189" s="20"/>
      <c r="N189" s="98">
        <f t="shared" si="34"/>
        <v>188572.1</v>
      </c>
      <c r="O189" s="97">
        <v>86669</v>
      </c>
      <c r="P189" s="20"/>
      <c r="Q189" s="98">
        <f t="shared" si="35"/>
        <v>86669</v>
      </c>
      <c r="R189" s="97">
        <v>80175108.539999068</v>
      </c>
      <c r="S189" s="20"/>
      <c r="T189" s="98">
        <f t="shared" si="36"/>
        <v>80175108.539999068</v>
      </c>
      <c r="U189" s="219">
        <f t="shared" si="37"/>
        <v>0</v>
      </c>
      <c r="W189" s="134" t="s">
        <v>41</v>
      </c>
      <c r="X189" s="111">
        <f t="shared" si="38"/>
        <v>0</v>
      </c>
      <c r="Y189" s="112">
        <f t="shared" si="39"/>
        <v>0</v>
      </c>
      <c r="Z189" s="112">
        <f t="shared" si="40"/>
        <v>0</v>
      </c>
      <c r="AA189" s="112">
        <f t="shared" si="41"/>
        <v>0</v>
      </c>
      <c r="AB189" s="112">
        <f t="shared" si="42"/>
        <v>0</v>
      </c>
      <c r="AC189" s="124">
        <f t="shared" si="43"/>
        <v>0</v>
      </c>
    </row>
    <row r="190" spans="1:29" ht="15.75">
      <c r="A190" s="250"/>
      <c r="B190" s="135" t="s">
        <v>42</v>
      </c>
      <c r="C190" s="97">
        <v>30427823.699998967</v>
      </c>
      <c r="D190" s="20"/>
      <c r="E190" s="98">
        <f t="shared" si="31"/>
        <v>30427823.699998967</v>
      </c>
      <c r="F190" s="97">
        <v>19619.82</v>
      </c>
      <c r="G190" s="20"/>
      <c r="H190" s="98">
        <f t="shared" si="32"/>
        <v>19619.82</v>
      </c>
      <c r="I190" s="97">
        <v>0</v>
      </c>
      <c r="J190" s="20"/>
      <c r="K190" s="98">
        <f t="shared" si="33"/>
        <v>0</v>
      </c>
      <c r="L190" s="97">
        <v>126849.94999999998</v>
      </c>
      <c r="M190" s="20"/>
      <c r="N190" s="98">
        <f t="shared" si="34"/>
        <v>126849.94999999998</v>
      </c>
      <c r="O190" s="97">
        <v>110033.06</v>
      </c>
      <c r="P190" s="20"/>
      <c r="Q190" s="98">
        <f t="shared" si="35"/>
        <v>110033.06</v>
      </c>
      <c r="R190" s="97">
        <v>28832899.159998961</v>
      </c>
      <c r="S190" s="20"/>
      <c r="T190" s="98">
        <f t="shared" si="36"/>
        <v>28832899.159998961</v>
      </c>
      <c r="U190" s="219">
        <f t="shared" si="37"/>
        <v>0</v>
      </c>
      <c r="W190" s="135" t="s">
        <v>42</v>
      </c>
      <c r="X190" s="115">
        <f t="shared" si="38"/>
        <v>0</v>
      </c>
      <c r="Y190" s="116">
        <f t="shared" si="39"/>
        <v>0</v>
      </c>
      <c r="Z190" s="116">
        <f t="shared" si="40"/>
        <v>0</v>
      </c>
      <c r="AA190" s="116">
        <f t="shared" si="41"/>
        <v>0</v>
      </c>
      <c r="AB190" s="116">
        <f t="shared" si="42"/>
        <v>0</v>
      </c>
      <c r="AC190" s="122">
        <f t="shared" si="43"/>
        <v>0</v>
      </c>
    </row>
    <row r="191" spans="1:29" ht="15.75">
      <c r="A191" s="250"/>
      <c r="B191" s="105" t="s">
        <v>43</v>
      </c>
      <c r="C191" s="97">
        <v>86748281.199999645</v>
      </c>
      <c r="D191" s="20"/>
      <c r="E191" s="98">
        <f t="shared" si="31"/>
        <v>86748281.199999645</v>
      </c>
      <c r="F191" s="97">
        <v>570709.1399999999</v>
      </c>
      <c r="G191" s="20"/>
      <c r="H191" s="98">
        <f t="shared" si="32"/>
        <v>570709.1399999999</v>
      </c>
      <c r="I191" s="97">
        <v>0</v>
      </c>
      <c r="J191" s="20"/>
      <c r="K191" s="98">
        <f t="shared" si="33"/>
        <v>0</v>
      </c>
      <c r="L191" s="97">
        <v>466608.59999999992</v>
      </c>
      <c r="M191" s="20"/>
      <c r="N191" s="98">
        <f t="shared" si="34"/>
        <v>466608.59999999992</v>
      </c>
      <c r="O191" s="97">
        <v>481612.44</v>
      </c>
      <c r="P191" s="20"/>
      <c r="Q191" s="98">
        <f t="shared" si="35"/>
        <v>481612.44</v>
      </c>
      <c r="R191" s="97">
        <v>83845975.349999636</v>
      </c>
      <c r="S191" s="20"/>
      <c r="T191" s="98">
        <f t="shared" si="36"/>
        <v>83845975.349999636</v>
      </c>
      <c r="U191" s="219">
        <f t="shared" si="37"/>
        <v>0</v>
      </c>
      <c r="W191" s="105" t="s">
        <v>43</v>
      </c>
      <c r="X191" s="115">
        <f t="shared" si="38"/>
        <v>0</v>
      </c>
      <c r="Y191" s="116">
        <f t="shared" si="39"/>
        <v>0</v>
      </c>
      <c r="Z191" s="116">
        <f t="shared" si="40"/>
        <v>0</v>
      </c>
      <c r="AA191" s="116">
        <f t="shared" si="41"/>
        <v>0</v>
      </c>
      <c r="AB191" s="116">
        <f t="shared" si="42"/>
        <v>0</v>
      </c>
      <c r="AC191" s="122">
        <f t="shared" si="43"/>
        <v>0</v>
      </c>
    </row>
    <row r="192" spans="1:29" ht="15.75">
      <c r="A192" s="250"/>
      <c r="B192" s="135" t="s">
        <v>44</v>
      </c>
      <c r="C192" s="97">
        <v>65346580.73999954</v>
      </c>
      <c r="D192" s="20"/>
      <c r="E192" s="98">
        <f t="shared" si="31"/>
        <v>65346580.73999954</v>
      </c>
      <c r="F192" s="97">
        <v>498292.98000000021</v>
      </c>
      <c r="G192" s="20"/>
      <c r="H192" s="98">
        <f t="shared" si="32"/>
        <v>498292.98000000021</v>
      </c>
      <c r="I192" s="97">
        <v>0</v>
      </c>
      <c r="J192" s="20"/>
      <c r="K192" s="98">
        <f t="shared" si="33"/>
        <v>0</v>
      </c>
      <c r="L192" s="97">
        <v>53652.770000000004</v>
      </c>
      <c r="M192" s="20"/>
      <c r="N192" s="98">
        <f t="shared" si="34"/>
        <v>53652.770000000004</v>
      </c>
      <c r="O192" s="97">
        <v>82169.13</v>
      </c>
      <c r="P192" s="20"/>
      <c r="Q192" s="98">
        <f t="shared" si="35"/>
        <v>82169.13</v>
      </c>
      <c r="R192" s="97">
        <v>61677322.969999522</v>
      </c>
      <c r="S192" s="20"/>
      <c r="T192" s="98">
        <f t="shared" si="36"/>
        <v>61677322.969999522</v>
      </c>
      <c r="U192" s="219">
        <f t="shared" si="37"/>
        <v>0</v>
      </c>
      <c r="W192" s="135" t="s">
        <v>44</v>
      </c>
      <c r="X192" s="115">
        <f t="shared" si="38"/>
        <v>0</v>
      </c>
      <c r="Y192" s="116">
        <f t="shared" si="39"/>
        <v>0</v>
      </c>
      <c r="Z192" s="116">
        <f t="shared" si="40"/>
        <v>0</v>
      </c>
      <c r="AA192" s="116">
        <f t="shared" si="41"/>
        <v>0</v>
      </c>
      <c r="AB192" s="116">
        <f t="shared" si="42"/>
        <v>0</v>
      </c>
      <c r="AC192" s="122">
        <f t="shared" si="43"/>
        <v>0</v>
      </c>
    </row>
    <row r="193" spans="1:29" ht="15.75">
      <c r="A193" s="250"/>
      <c r="B193" s="135" t="s">
        <v>45</v>
      </c>
      <c r="C193" s="97">
        <v>73488665.729996011</v>
      </c>
      <c r="D193" s="20"/>
      <c r="E193" s="98">
        <f t="shared" si="31"/>
        <v>73488665.729996011</v>
      </c>
      <c r="F193" s="97">
        <v>104646.71</v>
      </c>
      <c r="G193" s="20"/>
      <c r="H193" s="98">
        <f t="shared" si="32"/>
        <v>104646.71</v>
      </c>
      <c r="I193" s="97">
        <v>0</v>
      </c>
      <c r="J193" s="20"/>
      <c r="K193" s="98">
        <f t="shared" si="33"/>
        <v>0</v>
      </c>
      <c r="L193" s="97">
        <v>182720.37999999998</v>
      </c>
      <c r="M193" s="20"/>
      <c r="N193" s="98">
        <f t="shared" si="34"/>
        <v>182720.37999999998</v>
      </c>
      <c r="O193" s="97">
        <v>162147.16</v>
      </c>
      <c r="P193" s="20"/>
      <c r="Q193" s="98">
        <f t="shared" si="35"/>
        <v>162147.16</v>
      </c>
      <c r="R193" s="97">
        <v>71343154.139996007</v>
      </c>
      <c r="S193" s="20"/>
      <c r="T193" s="98">
        <f t="shared" si="36"/>
        <v>71343154.139996007</v>
      </c>
      <c r="U193" s="219">
        <f t="shared" si="37"/>
        <v>0</v>
      </c>
      <c r="W193" s="135" t="s">
        <v>45</v>
      </c>
      <c r="X193" s="115">
        <f t="shared" si="38"/>
        <v>0</v>
      </c>
      <c r="Y193" s="116">
        <f t="shared" si="39"/>
        <v>0</v>
      </c>
      <c r="Z193" s="116">
        <f t="shared" si="40"/>
        <v>0</v>
      </c>
      <c r="AA193" s="116">
        <f t="shared" si="41"/>
        <v>0</v>
      </c>
      <c r="AB193" s="116">
        <f t="shared" si="42"/>
        <v>0</v>
      </c>
      <c r="AC193" s="122">
        <f t="shared" si="43"/>
        <v>0</v>
      </c>
    </row>
    <row r="194" spans="1:29" ht="15.75">
      <c r="A194" s="250"/>
      <c r="B194" s="135" t="s">
        <v>46</v>
      </c>
      <c r="C194" s="97">
        <v>58457387.849999599</v>
      </c>
      <c r="D194" s="20"/>
      <c r="E194" s="98">
        <f t="shared" si="31"/>
        <v>58457387.849999599</v>
      </c>
      <c r="F194" s="97">
        <v>380071.98</v>
      </c>
      <c r="G194" s="20"/>
      <c r="H194" s="98">
        <f t="shared" si="32"/>
        <v>380071.98</v>
      </c>
      <c r="I194" s="97">
        <v>0</v>
      </c>
      <c r="J194" s="20"/>
      <c r="K194" s="98">
        <f t="shared" si="33"/>
        <v>0</v>
      </c>
      <c r="L194" s="97">
        <v>67391.190000000031</v>
      </c>
      <c r="M194" s="20"/>
      <c r="N194" s="98">
        <f t="shared" si="34"/>
        <v>67391.190000000031</v>
      </c>
      <c r="O194" s="97">
        <v>253320.18</v>
      </c>
      <c r="P194" s="20"/>
      <c r="Q194" s="98">
        <f t="shared" si="35"/>
        <v>253320.18</v>
      </c>
      <c r="R194" s="97">
        <v>54477494.149999604</v>
      </c>
      <c r="S194" s="20"/>
      <c r="T194" s="98">
        <f t="shared" si="36"/>
        <v>54477494.149999604</v>
      </c>
      <c r="U194" s="219">
        <f t="shared" si="37"/>
        <v>0</v>
      </c>
      <c r="W194" s="135" t="s">
        <v>46</v>
      </c>
      <c r="X194" s="115">
        <f t="shared" si="38"/>
        <v>0</v>
      </c>
      <c r="Y194" s="116">
        <f t="shared" si="39"/>
        <v>0</v>
      </c>
      <c r="Z194" s="116">
        <f t="shared" si="40"/>
        <v>0</v>
      </c>
      <c r="AA194" s="116">
        <f t="shared" si="41"/>
        <v>0</v>
      </c>
      <c r="AB194" s="116">
        <f t="shared" si="42"/>
        <v>0</v>
      </c>
      <c r="AC194" s="122">
        <f t="shared" si="43"/>
        <v>0</v>
      </c>
    </row>
    <row r="195" spans="1:29" ht="15.75">
      <c r="A195" s="250"/>
      <c r="B195" s="135" t="s">
        <v>47</v>
      </c>
      <c r="C195" s="97">
        <v>146818316.69000027</v>
      </c>
      <c r="D195" s="20"/>
      <c r="E195" s="98">
        <f t="shared" si="31"/>
        <v>146818316.69000027</v>
      </c>
      <c r="F195" s="97">
        <v>479651.90999999992</v>
      </c>
      <c r="G195" s="20"/>
      <c r="H195" s="98">
        <f t="shared" si="32"/>
        <v>479651.90999999992</v>
      </c>
      <c r="I195" s="97">
        <v>15945501.239999998</v>
      </c>
      <c r="J195" s="20"/>
      <c r="K195" s="98">
        <f t="shared" si="33"/>
        <v>15945501.239999998</v>
      </c>
      <c r="L195" s="97">
        <v>170310.35</v>
      </c>
      <c r="M195" s="20"/>
      <c r="N195" s="98">
        <f t="shared" si="34"/>
        <v>170310.35</v>
      </c>
      <c r="O195" s="97">
        <v>626270.4</v>
      </c>
      <c r="P195" s="20"/>
      <c r="Q195" s="98">
        <f t="shared" si="35"/>
        <v>626270.4</v>
      </c>
      <c r="R195" s="97">
        <v>157882969.69000027</v>
      </c>
      <c r="S195" s="20"/>
      <c r="T195" s="98">
        <f t="shared" si="36"/>
        <v>157882969.69000027</v>
      </c>
      <c r="U195" s="219">
        <f t="shared" si="37"/>
        <v>0</v>
      </c>
      <c r="W195" s="135" t="s">
        <v>47</v>
      </c>
      <c r="X195" s="115">
        <f t="shared" si="38"/>
        <v>0</v>
      </c>
      <c r="Y195" s="116">
        <f t="shared" si="39"/>
        <v>0</v>
      </c>
      <c r="Z195" s="116">
        <f t="shared" si="40"/>
        <v>0</v>
      </c>
      <c r="AA195" s="116">
        <f t="shared" si="41"/>
        <v>0</v>
      </c>
      <c r="AB195" s="116">
        <f t="shared" si="42"/>
        <v>0</v>
      </c>
      <c r="AC195" s="122">
        <f t="shared" si="43"/>
        <v>0</v>
      </c>
    </row>
    <row r="196" spans="1:29" ht="15.75">
      <c r="A196" s="250"/>
      <c r="B196" s="135" t="s">
        <v>48</v>
      </c>
      <c r="C196" s="97">
        <v>89553829.890000075</v>
      </c>
      <c r="D196" s="20"/>
      <c r="E196" s="98">
        <f t="shared" si="31"/>
        <v>89553829.890000075</v>
      </c>
      <c r="F196" s="97">
        <v>267622.62</v>
      </c>
      <c r="G196" s="20"/>
      <c r="H196" s="98">
        <f t="shared" si="32"/>
        <v>267622.62</v>
      </c>
      <c r="I196" s="97">
        <v>7996599.1800000081</v>
      </c>
      <c r="J196" s="20"/>
      <c r="K196" s="98">
        <f t="shared" si="33"/>
        <v>7996599.1800000081</v>
      </c>
      <c r="L196" s="97">
        <v>211143.45</v>
      </c>
      <c r="M196" s="20"/>
      <c r="N196" s="98">
        <f t="shared" si="34"/>
        <v>211143.45</v>
      </c>
      <c r="O196" s="97">
        <v>516925.90999999992</v>
      </c>
      <c r="P196" s="20"/>
      <c r="Q196" s="98">
        <f t="shared" si="35"/>
        <v>516925.90999999992</v>
      </c>
      <c r="R196" s="97">
        <v>93249902.220000118</v>
      </c>
      <c r="S196" s="20"/>
      <c r="T196" s="98">
        <f t="shared" si="36"/>
        <v>93249902.220000118</v>
      </c>
      <c r="U196" s="219">
        <f t="shared" si="37"/>
        <v>0</v>
      </c>
      <c r="W196" s="135" t="s">
        <v>48</v>
      </c>
      <c r="X196" s="115">
        <f t="shared" si="38"/>
        <v>0</v>
      </c>
      <c r="Y196" s="116">
        <f t="shared" si="39"/>
        <v>0</v>
      </c>
      <c r="Z196" s="116">
        <f t="shared" si="40"/>
        <v>0</v>
      </c>
      <c r="AA196" s="116">
        <f t="shared" si="41"/>
        <v>0</v>
      </c>
      <c r="AB196" s="116">
        <f t="shared" si="42"/>
        <v>0</v>
      </c>
      <c r="AC196" s="122">
        <f t="shared" si="43"/>
        <v>0</v>
      </c>
    </row>
    <row r="197" spans="1:29" ht="15.75">
      <c r="A197" s="251"/>
      <c r="B197" s="136" t="s">
        <v>49</v>
      </c>
      <c r="C197" s="97">
        <v>31194308.589999516</v>
      </c>
      <c r="D197" s="20"/>
      <c r="E197" s="98">
        <f t="shared" si="31"/>
        <v>31194308.589999516</v>
      </c>
      <c r="F197" s="97">
        <v>73058.94</v>
      </c>
      <c r="G197" s="20"/>
      <c r="H197" s="98">
        <f t="shared" si="32"/>
        <v>73058.94</v>
      </c>
      <c r="I197" s="97">
        <v>0</v>
      </c>
      <c r="J197" s="20"/>
      <c r="K197" s="98">
        <f t="shared" si="33"/>
        <v>0</v>
      </c>
      <c r="L197" s="97">
        <v>18175.14</v>
      </c>
      <c r="M197" s="20"/>
      <c r="N197" s="98">
        <f t="shared" si="34"/>
        <v>18175.14</v>
      </c>
      <c r="O197" s="97">
        <v>0</v>
      </c>
      <c r="P197" s="20"/>
      <c r="Q197" s="98">
        <f t="shared" si="35"/>
        <v>0</v>
      </c>
      <c r="R197" s="97">
        <v>29297451.629999515</v>
      </c>
      <c r="S197" s="20"/>
      <c r="T197" s="98">
        <f t="shared" si="36"/>
        <v>29297451.629999515</v>
      </c>
      <c r="U197" s="219">
        <f t="shared" si="37"/>
        <v>0</v>
      </c>
      <c r="W197" s="136" t="s">
        <v>49</v>
      </c>
      <c r="X197" s="119">
        <f t="shared" si="38"/>
        <v>0</v>
      </c>
      <c r="Y197" s="120">
        <f t="shared" si="39"/>
        <v>0</v>
      </c>
      <c r="Z197" s="120">
        <f t="shared" si="40"/>
        <v>0</v>
      </c>
      <c r="AA197" s="120">
        <f t="shared" si="41"/>
        <v>0</v>
      </c>
      <c r="AB197" s="120">
        <f t="shared" si="42"/>
        <v>0</v>
      </c>
      <c r="AC197" s="125">
        <f t="shared" si="43"/>
        <v>0</v>
      </c>
    </row>
    <row r="198" spans="1:29" ht="15.75" customHeight="1">
      <c r="A198" s="249">
        <v>42670</v>
      </c>
      <c r="B198" s="134" t="s">
        <v>41</v>
      </c>
      <c r="C198" s="217">
        <v>80175108.539999068</v>
      </c>
      <c r="D198" s="95"/>
      <c r="E198" s="96">
        <f t="shared" si="31"/>
        <v>80175108.539999068</v>
      </c>
      <c r="F198" s="217">
        <v>393955.64</v>
      </c>
      <c r="G198" s="95"/>
      <c r="H198" s="96">
        <f t="shared" si="32"/>
        <v>393955.64</v>
      </c>
      <c r="I198" s="217">
        <v>9995713.3699999936</v>
      </c>
      <c r="J198" s="95"/>
      <c r="K198" s="96">
        <f t="shared" si="33"/>
        <v>9995713.3699999936</v>
      </c>
      <c r="L198" s="217">
        <v>111930.37</v>
      </c>
      <c r="M198" s="95"/>
      <c r="N198" s="96">
        <f t="shared" si="34"/>
        <v>111930.37</v>
      </c>
      <c r="O198" s="217">
        <v>134560.07000000007</v>
      </c>
      <c r="P198" s="95"/>
      <c r="Q198" s="96">
        <f t="shared" si="35"/>
        <v>134560.07000000007</v>
      </c>
      <c r="R198" s="217">
        <v>86992476.419999048</v>
      </c>
      <c r="S198" s="95"/>
      <c r="T198" s="96">
        <f t="shared" si="36"/>
        <v>86992476.419999048</v>
      </c>
      <c r="U198" s="218">
        <f t="shared" si="37"/>
        <v>0</v>
      </c>
      <c r="W198" s="134" t="s">
        <v>41</v>
      </c>
      <c r="X198" s="111">
        <f t="shared" si="38"/>
        <v>0</v>
      </c>
      <c r="Y198" s="112">
        <f t="shared" si="39"/>
        <v>0</v>
      </c>
      <c r="Z198" s="112">
        <f t="shared" si="40"/>
        <v>0</v>
      </c>
      <c r="AA198" s="112">
        <f t="shared" si="41"/>
        <v>0</v>
      </c>
      <c r="AB198" s="112">
        <f t="shared" si="42"/>
        <v>0</v>
      </c>
      <c r="AC198" s="124">
        <f t="shared" si="43"/>
        <v>0</v>
      </c>
    </row>
    <row r="199" spans="1:29" ht="15.75">
      <c r="A199" s="250"/>
      <c r="B199" s="135" t="s">
        <v>42</v>
      </c>
      <c r="C199" s="97">
        <v>28832899.159998961</v>
      </c>
      <c r="D199" s="20"/>
      <c r="E199" s="98">
        <f t="shared" si="31"/>
        <v>28832899.159998961</v>
      </c>
      <c r="F199" s="97">
        <v>118392.07</v>
      </c>
      <c r="G199" s="20"/>
      <c r="H199" s="98">
        <f t="shared" si="32"/>
        <v>118392.07</v>
      </c>
      <c r="I199" s="97">
        <v>5468840.5899999989</v>
      </c>
      <c r="J199" s="20"/>
      <c r="K199" s="98">
        <f t="shared" si="33"/>
        <v>5468840.5899999989</v>
      </c>
      <c r="L199" s="97">
        <v>74494.710000000006</v>
      </c>
      <c r="M199" s="20"/>
      <c r="N199" s="98">
        <f t="shared" si="34"/>
        <v>74494.710000000006</v>
      </c>
      <c r="O199" s="97">
        <v>120631.99</v>
      </c>
      <c r="P199" s="20"/>
      <c r="Q199" s="98">
        <f t="shared" si="35"/>
        <v>120631.99</v>
      </c>
      <c r="R199" s="97">
        <v>32789937.009998962</v>
      </c>
      <c r="S199" s="20"/>
      <c r="T199" s="98">
        <f t="shared" si="36"/>
        <v>32789937.009998962</v>
      </c>
      <c r="U199" s="219">
        <f t="shared" si="37"/>
        <v>0</v>
      </c>
      <c r="W199" s="135" t="s">
        <v>42</v>
      </c>
      <c r="X199" s="115">
        <f t="shared" si="38"/>
        <v>0</v>
      </c>
      <c r="Y199" s="116">
        <f t="shared" si="39"/>
        <v>0</v>
      </c>
      <c r="Z199" s="116">
        <f t="shared" si="40"/>
        <v>0</v>
      </c>
      <c r="AA199" s="116">
        <f t="shared" si="41"/>
        <v>0</v>
      </c>
      <c r="AB199" s="116">
        <f t="shared" si="42"/>
        <v>0</v>
      </c>
      <c r="AC199" s="122">
        <f t="shared" si="43"/>
        <v>0</v>
      </c>
    </row>
    <row r="200" spans="1:29" ht="15.75">
      <c r="A200" s="250"/>
      <c r="B200" s="105" t="s">
        <v>43</v>
      </c>
      <c r="C200" s="97">
        <v>83845975.349999636</v>
      </c>
      <c r="D200" s="20"/>
      <c r="E200" s="98">
        <f t="shared" si="31"/>
        <v>83845975.349999636</v>
      </c>
      <c r="F200" s="97">
        <v>386770.07</v>
      </c>
      <c r="G200" s="20"/>
      <c r="H200" s="98">
        <f t="shared" si="32"/>
        <v>386770.07</v>
      </c>
      <c r="I200" s="97">
        <v>0</v>
      </c>
      <c r="J200" s="20"/>
      <c r="K200" s="98">
        <f t="shared" si="33"/>
        <v>0</v>
      </c>
      <c r="L200" s="97">
        <v>738879.86</v>
      </c>
      <c r="M200" s="20"/>
      <c r="N200" s="98">
        <f t="shared" si="34"/>
        <v>738879.86</v>
      </c>
      <c r="O200" s="97">
        <v>166806.68999999997</v>
      </c>
      <c r="P200" s="20"/>
      <c r="Q200" s="98">
        <f t="shared" si="35"/>
        <v>166806.68999999997</v>
      </c>
      <c r="R200" s="97">
        <v>81334836.899999619</v>
      </c>
      <c r="S200" s="20"/>
      <c r="T200" s="98">
        <f t="shared" si="36"/>
        <v>81334836.899999619</v>
      </c>
      <c r="U200" s="219">
        <f t="shared" si="37"/>
        <v>0</v>
      </c>
      <c r="W200" s="105" t="s">
        <v>43</v>
      </c>
      <c r="X200" s="115">
        <f t="shared" si="38"/>
        <v>0</v>
      </c>
      <c r="Y200" s="116">
        <f t="shared" si="39"/>
        <v>0</v>
      </c>
      <c r="Z200" s="116">
        <f t="shared" si="40"/>
        <v>0</v>
      </c>
      <c r="AA200" s="116">
        <f t="shared" si="41"/>
        <v>0</v>
      </c>
      <c r="AB200" s="116">
        <f t="shared" si="42"/>
        <v>0</v>
      </c>
      <c r="AC200" s="122">
        <f t="shared" si="43"/>
        <v>0</v>
      </c>
    </row>
    <row r="201" spans="1:29" ht="15.75">
      <c r="A201" s="250"/>
      <c r="B201" s="135" t="s">
        <v>44</v>
      </c>
      <c r="C201" s="97">
        <v>61677322.969999522</v>
      </c>
      <c r="D201" s="20"/>
      <c r="E201" s="98">
        <f t="shared" ref="E201:E233" si="44">C201-D201</f>
        <v>61677322.969999522</v>
      </c>
      <c r="F201" s="97">
        <v>824472.26000000036</v>
      </c>
      <c r="G201" s="20"/>
      <c r="H201" s="98">
        <f t="shared" ref="H201:H233" si="45">F201-G201</f>
        <v>824472.26000000036</v>
      </c>
      <c r="I201" s="97">
        <v>3702431.0300000045</v>
      </c>
      <c r="J201" s="20"/>
      <c r="K201" s="98">
        <f t="shared" ref="K201:K233" si="46">I201-J201</f>
        <v>3702431.0300000045</v>
      </c>
      <c r="L201" s="97">
        <v>57533.35</v>
      </c>
      <c r="M201" s="20"/>
      <c r="N201" s="98">
        <f t="shared" ref="N201:N233" si="47">L201-M201</f>
        <v>57533.35</v>
      </c>
      <c r="O201" s="97">
        <v>87633.42</v>
      </c>
      <c r="P201" s="20"/>
      <c r="Q201" s="98">
        <f t="shared" ref="Q201:Q233" si="48">O201-P201</f>
        <v>87633.42</v>
      </c>
      <c r="R201" s="97">
        <v>61342101.589999542</v>
      </c>
      <c r="S201" s="20"/>
      <c r="T201" s="98">
        <f t="shared" ref="T201:T218" si="49">R201-S201</f>
        <v>61342101.589999542</v>
      </c>
      <c r="U201" s="219">
        <f t="shared" si="37"/>
        <v>0</v>
      </c>
      <c r="W201" s="135" t="s">
        <v>44</v>
      </c>
      <c r="X201" s="115">
        <f t="shared" si="38"/>
        <v>0</v>
      </c>
      <c r="Y201" s="116">
        <f t="shared" si="39"/>
        <v>0</v>
      </c>
      <c r="Z201" s="116">
        <f t="shared" si="40"/>
        <v>0</v>
      </c>
      <c r="AA201" s="116">
        <f t="shared" si="41"/>
        <v>0</v>
      </c>
      <c r="AB201" s="116">
        <f t="shared" si="42"/>
        <v>0</v>
      </c>
      <c r="AC201" s="122">
        <f t="shared" si="43"/>
        <v>0</v>
      </c>
    </row>
    <row r="202" spans="1:29" ht="15.75">
      <c r="A202" s="250"/>
      <c r="B202" s="135" t="s">
        <v>45</v>
      </c>
      <c r="C202" s="97">
        <v>71343154.139996007</v>
      </c>
      <c r="D202" s="20"/>
      <c r="E202" s="98">
        <f t="shared" si="44"/>
        <v>71343154.139996007</v>
      </c>
      <c r="F202" s="97">
        <v>94395.49</v>
      </c>
      <c r="G202" s="20"/>
      <c r="H202" s="98">
        <f t="shared" si="45"/>
        <v>94395.49</v>
      </c>
      <c r="I202" s="97">
        <v>16613289.76999999</v>
      </c>
      <c r="J202" s="20"/>
      <c r="K202" s="98">
        <f t="shared" si="46"/>
        <v>16613289.76999999</v>
      </c>
      <c r="L202" s="97">
        <v>280424.74</v>
      </c>
      <c r="M202" s="20"/>
      <c r="N202" s="98">
        <f t="shared" si="47"/>
        <v>280424.74</v>
      </c>
      <c r="O202" s="97">
        <v>39257.120000000003</v>
      </c>
      <c r="P202" s="20"/>
      <c r="Q202" s="98">
        <f t="shared" si="48"/>
        <v>39257.120000000003</v>
      </c>
      <c r="R202" s="97">
        <v>85213343.349996001</v>
      </c>
      <c r="S202" s="20"/>
      <c r="T202" s="98">
        <f t="shared" si="49"/>
        <v>85213343.349996001</v>
      </c>
      <c r="U202" s="219">
        <f t="shared" ref="U202:U219" si="50">IF(D202=0,0,1)</f>
        <v>0</v>
      </c>
      <c r="W202" s="135" t="s">
        <v>45</v>
      </c>
      <c r="X202" s="115">
        <f t="shared" ref="X202:X219" si="51">+IF(AND(C202&lt;&gt;0,D202&lt;&gt;0,OR(E202&gt;100,E202&lt;-100)),1,0)</f>
        <v>0</v>
      </c>
      <c r="Y202" s="116">
        <f t="shared" ref="Y202:Y219" si="52">+IF(AND(F202&lt;&gt;0,G202&lt;&gt;0,OR(H202&gt;100,H202&lt;-100)),1,0)</f>
        <v>0</v>
      </c>
      <c r="Z202" s="116">
        <f t="shared" ref="Z202:Z219" si="53">+IF(AND(I202&lt;&gt;0,J202&lt;&gt;0,OR(K202&gt;100,K202&lt;-100)),1,0)</f>
        <v>0</v>
      </c>
      <c r="AA202" s="116">
        <f t="shared" ref="AA202:AA219" si="54">+IF(AND(L202&lt;&gt;0,M202&lt;&gt;0,OR(N202&gt;100,N202&lt;-100)),1,0)</f>
        <v>0</v>
      </c>
      <c r="AB202" s="116">
        <f t="shared" ref="AB202:AB219" si="55">+IF(AND(O202&lt;&gt;0,P202&lt;&gt;0,OR(Q202&gt;100,Q202&lt;-100)),1,0)</f>
        <v>0</v>
      </c>
      <c r="AC202" s="122">
        <f t="shared" ref="AC202:AC219" si="56">+IF(AND(R202&lt;&gt;0,S202&lt;&gt;0,OR(T202&gt;100,T202&lt;-100)),1,0)</f>
        <v>0</v>
      </c>
    </row>
    <row r="203" spans="1:29" ht="15.75">
      <c r="A203" s="250"/>
      <c r="B203" s="135" t="s">
        <v>46</v>
      </c>
      <c r="C203" s="97">
        <v>54477494.149999604</v>
      </c>
      <c r="D203" s="20"/>
      <c r="E203" s="98">
        <f t="shared" si="44"/>
        <v>54477494.149999604</v>
      </c>
      <c r="F203" s="97">
        <v>412783.76</v>
      </c>
      <c r="G203" s="20"/>
      <c r="H203" s="98">
        <f t="shared" si="45"/>
        <v>412783.76</v>
      </c>
      <c r="I203" s="97">
        <v>4665896.5600000042</v>
      </c>
      <c r="J203" s="20"/>
      <c r="K203" s="98">
        <f t="shared" si="46"/>
        <v>4665896.5600000042</v>
      </c>
      <c r="L203" s="97">
        <v>223693.67</v>
      </c>
      <c r="M203" s="20"/>
      <c r="N203" s="98">
        <f t="shared" si="47"/>
        <v>223693.67</v>
      </c>
      <c r="O203" s="97">
        <v>544.76</v>
      </c>
      <c r="P203" s="20"/>
      <c r="Q203" s="98">
        <f t="shared" si="48"/>
        <v>544.76</v>
      </c>
      <c r="R203" s="97">
        <v>54973361.709999613</v>
      </c>
      <c r="S203" s="20"/>
      <c r="T203" s="98">
        <f t="shared" si="49"/>
        <v>54973361.709999613</v>
      </c>
      <c r="U203" s="219">
        <f t="shared" si="50"/>
        <v>0</v>
      </c>
      <c r="W203" s="135" t="s">
        <v>46</v>
      </c>
      <c r="X203" s="115">
        <f t="shared" si="51"/>
        <v>0</v>
      </c>
      <c r="Y203" s="116">
        <f t="shared" si="52"/>
        <v>0</v>
      </c>
      <c r="Z203" s="116">
        <f t="shared" si="53"/>
        <v>0</v>
      </c>
      <c r="AA203" s="116">
        <f t="shared" si="54"/>
        <v>0</v>
      </c>
      <c r="AB203" s="116">
        <f t="shared" si="55"/>
        <v>0</v>
      </c>
      <c r="AC203" s="122">
        <f t="shared" si="56"/>
        <v>0</v>
      </c>
    </row>
    <row r="204" spans="1:29" ht="15.75">
      <c r="A204" s="250"/>
      <c r="B204" s="135" t="s">
        <v>47</v>
      </c>
      <c r="C204" s="97">
        <v>157882969.69000027</v>
      </c>
      <c r="D204" s="20"/>
      <c r="E204" s="98">
        <f t="shared" si="44"/>
        <v>157882969.69000027</v>
      </c>
      <c r="F204" s="97">
        <v>382774.96</v>
      </c>
      <c r="G204" s="20"/>
      <c r="H204" s="98">
        <f t="shared" si="45"/>
        <v>382774.96</v>
      </c>
      <c r="I204" s="97">
        <v>0</v>
      </c>
      <c r="J204" s="20"/>
      <c r="K204" s="98">
        <f t="shared" si="46"/>
        <v>0</v>
      </c>
      <c r="L204" s="97">
        <v>216834.79</v>
      </c>
      <c r="M204" s="20"/>
      <c r="N204" s="98">
        <f t="shared" si="47"/>
        <v>216834.79</v>
      </c>
      <c r="O204" s="97">
        <v>440559.19</v>
      </c>
      <c r="P204" s="20"/>
      <c r="Q204" s="98">
        <f t="shared" si="48"/>
        <v>440559.19</v>
      </c>
      <c r="R204" s="97">
        <v>154200054.69000021</v>
      </c>
      <c r="S204" s="20"/>
      <c r="T204" s="98">
        <f t="shared" si="49"/>
        <v>154200054.69000021</v>
      </c>
      <c r="U204" s="219">
        <f t="shared" si="50"/>
        <v>0</v>
      </c>
      <c r="W204" s="135" t="s">
        <v>47</v>
      </c>
      <c r="X204" s="115">
        <f t="shared" si="51"/>
        <v>0</v>
      </c>
      <c r="Y204" s="116">
        <f t="shared" si="52"/>
        <v>0</v>
      </c>
      <c r="Z204" s="116">
        <f t="shared" si="53"/>
        <v>0</v>
      </c>
      <c r="AA204" s="116">
        <f t="shared" si="54"/>
        <v>0</v>
      </c>
      <c r="AB204" s="116">
        <f t="shared" si="55"/>
        <v>0</v>
      </c>
      <c r="AC204" s="122">
        <f t="shared" si="56"/>
        <v>0</v>
      </c>
    </row>
    <row r="205" spans="1:29" ht="15.75">
      <c r="A205" s="250"/>
      <c r="B205" s="135" t="s">
        <v>48</v>
      </c>
      <c r="C205" s="97">
        <v>93249902.220000118</v>
      </c>
      <c r="D205" s="20"/>
      <c r="E205" s="98">
        <f t="shared" si="44"/>
        <v>93249902.220000118</v>
      </c>
      <c r="F205" s="97">
        <v>255971.09</v>
      </c>
      <c r="G205" s="20"/>
      <c r="H205" s="98">
        <f t="shared" si="45"/>
        <v>255971.09</v>
      </c>
      <c r="I205" s="97">
        <v>8664990.6499999855</v>
      </c>
      <c r="J205" s="20"/>
      <c r="K205" s="98">
        <f t="shared" si="46"/>
        <v>8664990.6499999855</v>
      </c>
      <c r="L205" s="97">
        <v>140259.68</v>
      </c>
      <c r="M205" s="20"/>
      <c r="N205" s="98">
        <f t="shared" si="47"/>
        <v>140259.68</v>
      </c>
      <c r="O205" s="97">
        <v>123394.57000000007</v>
      </c>
      <c r="P205" s="20"/>
      <c r="Q205" s="98">
        <f t="shared" si="48"/>
        <v>123394.57000000007</v>
      </c>
      <c r="R205" s="97">
        <v>98595496.780000091</v>
      </c>
      <c r="S205" s="20"/>
      <c r="T205" s="98">
        <f t="shared" si="49"/>
        <v>98595496.780000091</v>
      </c>
      <c r="U205" s="219">
        <f t="shared" si="50"/>
        <v>0</v>
      </c>
      <c r="W205" s="135" t="s">
        <v>48</v>
      </c>
      <c r="X205" s="115">
        <f t="shared" si="51"/>
        <v>0</v>
      </c>
      <c r="Y205" s="116">
        <f t="shared" si="52"/>
        <v>0</v>
      </c>
      <c r="Z205" s="116">
        <f t="shared" si="53"/>
        <v>0</v>
      </c>
      <c r="AA205" s="116">
        <f t="shared" si="54"/>
        <v>0</v>
      </c>
      <c r="AB205" s="116">
        <f t="shared" si="55"/>
        <v>0</v>
      </c>
      <c r="AC205" s="122">
        <f t="shared" si="56"/>
        <v>0</v>
      </c>
    </row>
    <row r="206" spans="1:29" ht="15.75">
      <c r="A206" s="251"/>
      <c r="B206" s="136" t="s">
        <v>49</v>
      </c>
      <c r="C206" s="99">
        <v>29297451.629999515</v>
      </c>
      <c r="D206" s="100"/>
      <c r="E206" s="101">
        <f t="shared" si="44"/>
        <v>29297451.629999515</v>
      </c>
      <c r="F206" s="99">
        <v>205022.11000000002</v>
      </c>
      <c r="G206" s="100"/>
      <c r="H206" s="101">
        <f t="shared" si="45"/>
        <v>205022.11000000002</v>
      </c>
      <c r="I206" s="99">
        <v>7620497.1699999999</v>
      </c>
      <c r="J206" s="100"/>
      <c r="K206" s="101">
        <f t="shared" si="46"/>
        <v>7620497.1699999999</v>
      </c>
      <c r="L206" s="99">
        <v>0</v>
      </c>
      <c r="M206" s="100"/>
      <c r="N206" s="101">
        <f t="shared" si="47"/>
        <v>0</v>
      </c>
      <c r="O206" s="99">
        <v>0</v>
      </c>
      <c r="P206" s="100"/>
      <c r="Q206" s="101">
        <f t="shared" si="48"/>
        <v>0</v>
      </c>
      <c r="R206" s="99">
        <v>35062975.849999525</v>
      </c>
      <c r="S206" s="100"/>
      <c r="T206" s="101">
        <f t="shared" si="49"/>
        <v>35062975.849999525</v>
      </c>
      <c r="U206" s="220">
        <f t="shared" si="50"/>
        <v>0</v>
      </c>
      <c r="W206" s="136" t="s">
        <v>49</v>
      </c>
      <c r="X206" s="119">
        <f t="shared" si="51"/>
        <v>0</v>
      </c>
      <c r="Y206" s="120">
        <f t="shared" si="52"/>
        <v>0</v>
      </c>
      <c r="Z206" s="120">
        <f t="shared" si="53"/>
        <v>0</v>
      </c>
      <c r="AA206" s="120">
        <f t="shared" si="54"/>
        <v>0</v>
      </c>
      <c r="AB206" s="120">
        <f t="shared" si="55"/>
        <v>0</v>
      </c>
      <c r="AC206" s="125">
        <f t="shared" si="56"/>
        <v>0</v>
      </c>
    </row>
    <row r="207" spans="1:29" ht="15.75" customHeight="1">
      <c r="A207" s="249">
        <v>42672</v>
      </c>
      <c r="B207" s="134" t="s">
        <v>41</v>
      </c>
      <c r="C207" s="217">
        <v>86992476.419999048</v>
      </c>
      <c r="D207" s="95"/>
      <c r="E207" s="96">
        <f t="shared" si="44"/>
        <v>86992476.419999048</v>
      </c>
      <c r="F207" s="217">
        <v>0</v>
      </c>
      <c r="G207" s="95"/>
      <c r="H207" s="96">
        <f t="shared" si="45"/>
        <v>0</v>
      </c>
      <c r="I207" s="217">
        <v>0</v>
      </c>
      <c r="J207" s="95"/>
      <c r="K207" s="96">
        <f t="shared" si="46"/>
        <v>0</v>
      </c>
      <c r="L207" s="217">
        <v>7147.52</v>
      </c>
      <c r="M207" s="95"/>
      <c r="N207" s="96">
        <f t="shared" si="47"/>
        <v>7147.52</v>
      </c>
      <c r="O207" s="217">
        <v>1076.19</v>
      </c>
      <c r="P207" s="95"/>
      <c r="Q207" s="96">
        <f t="shared" si="48"/>
        <v>1076.19</v>
      </c>
      <c r="R207" s="217">
        <v>86114686.179999053</v>
      </c>
      <c r="S207" s="95"/>
      <c r="T207" s="96">
        <f t="shared" si="49"/>
        <v>86114686.179999053</v>
      </c>
      <c r="U207" s="218">
        <f t="shared" si="50"/>
        <v>0</v>
      </c>
      <c r="W207" s="134" t="s">
        <v>41</v>
      </c>
      <c r="X207" s="111">
        <f t="shared" si="51"/>
        <v>0</v>
      </c>
      <c r="Y207" s="112">
        <f t="shared" si="52"/>
        <v>0</v>
      </c>
      <c r="Z207" s="112">
        <f t="shared" si="53"/>
        <v>0</v>
      </c>
      <c r="AA207" s="112">
        <f t="shared" si="54"/>
        <v>0</v>
      </c>
      <c r="AB207" s="112">
        <f t="shared" si="55"/>
        <v>0</v>
      </c>
      <c r="AC207" s="124">
        <f t="shared" si="56"/>
        <v>0</v>
      </c>
    </row>
    <row r="208" spans="1:29" ht="15.75">
      <c r="A208" s="250"/>
      <c r="B208" s="135" t="s">
        <v>42</v>
      </c>
      <c r="C208" s="97"/>
      <c r="D208" s="20"/>
      <c r="E208" s="98">
        <f t="shared" si="44"/>
        <v>0</v>
      </c>
      <c r="F208" s="97"/>
      <c r="G208" s="20"/>
      <c r="H208" s="98">
        <f t="shared" si="45"/>
        <v>0</v>
      </c>
      <c r="I208" s="97"/>
      <c r="J208" s="20"/>
      <c r="K208" s="98">
        <f t="shared" si="46"/>
        <v>0</v>
      </c>
      <c r="L208" s="97"/>
      <c r="M208" s="20"/>
      <c r="N208" s="98">
        <f t="shared" si="47"/>
        <v>0</v>
      </c>
      <c r="O208" s="97"/>
      <c r="P208" s="20"/>
      <c r="Q208" s="98">
        <f t="shared" si="48"/>
        <v>0</v>
      </c>
      <c r="R208" s="97"/>
      <c r="S208" s="20"/>
      <c r="T208" s="98">
        <f t="shared" si="49"/>
        <v>0</v>
      </c>
      <c r="U208" s="219">
        <f t="shared" si="50"/>
        <v>0</v>
      </c>
      <c r="W208" s="135" t="s">
        <v>42</v>
      </c>
      <c r="X208" s="115">
        <f t="shared" si="51"/>
        <v>0</v>
      </c>
      <c r="Y208" s="116">
        <f t="shared" si="52"/>
        <v>0</v>
      </c>
      <c r="Z208" s="116">
        <f t="shared" si="53"/>
        <v>0</v>
      </c>
      <c r="AA208" s="116">
        <f t="shared" si="54"/>
        <v>0</v>
      </c>
      <c r="AB208" s="116">
        <f t="shared" si="55"/>
        <v>0</v>
      </c>
      <c r="AC208" s="122">
        <f t="shared" si="56"/>
        <v>0</v>
      </c>
    </row>
    <row r="209" spans="1:29" ht="15.75">
      <c r="A209" s="250"/>
      <c r="B209" s="105" t="s">
        <v>43</v>
      </c>
      <c r="C209" s="97">
        <v>81334836.899999619</v>
      </c>
      <c r="D209" s="20"/>
      <c r="E209" s="98">
        <f t="shared" si="44"/>
        <v>81334836.899999619</v>
      </c>
      <c r="F209" s="97">
        <v>0</v>
      </c>
      <c r="G209" s="20"/>
      <c r="H209" s="98">
        <f t="shared" si="45"/>
        <v>0</v>
      </c>
      <c r="I209" s="97">
        <v>0</v>
      </c>
      <c r="J209" s="20"/>
      <c r="K209" s="98">
        <f t="shared" si="46"/>
        <v>0</v>
      </c>
      <c r="L209" s="97">
        <v>16800.18</v>
      </c>
      <c r="M209" s="20"/>
      <c r="N209" s="98">
        <f t="shared" si="47"/>
        <v>16800.18</v>
      </c>
      <c r="O209" s="97">
        <v>16777.080000000002</v>
      </c>
      <c r="P209" s="20"/>
      <c r="Q209" s="98">
        <f t="shared" si="48"/>
        <v>16777.080000000002</v>
      </c>
      <c r="R209" s="97">
        <v>76953334.92999962</v>
      </c>
      <c r="S209" s="20"/>
      <c r="T209" s="98">
        <f t="shared" si="49"/>
        <v>76953334.92999962</v>
      </c>
      <c r="U209" s="219">
        <f t="shared" si="50"/>
        <v>0</v>
      </c>
      <c r="W209" s="105" t="s">
        <v>43</v>
      </c>
      <c r="X209" s="115">
        <f t="shared" si="51"/>
        <v>0</v>
      </c>
      <c r="Y209" s="116">
        <f t="shared" si="52"/>
        <v>0</v>
      </c>
      <c r="Z209" s="116">
        <f t="shared" si="53"/>
        <v>0</v>
      </c>
      <c r="AA209" s="116">
        <f t="shared" si="54"/>
        <v>0</v>
      </c>
      <c r="AB209" s="116">
        <f t="shared" si="55"/>
        <v>0</v>
      </c>
      <c r="AC209" s="122">
        <f t="shared" si="56"/>
        <v>0</v>
      </c>
    </row>
    <row r="210" spans="1:29" ht="15.75">
      <c r="A210" s="250"/>
      <c r="B210" s="135" t="s">
        <v>44</v>
      </c>
      <c r="C210" s="97">
        <v>61342101.589999542</v>
      </c>
      <c r="D210" s="20"/>
      <c r="E210" s="98">
        <f t="shared" si="44"/>
        <v>61342101.589999542</v>
      </c>
      <c r="F210" s="97">
        <v>0</v>
      </c>
      <c r="G210" s="20"/>
      <c r="H210" s="98">
        <f t="shared" si="45"/>
        <v>0</v>
      </c>
      <c r="I210" s="97">
        <v>0</v>
      </c>
      <c r="J210" s="20"/>
      <c r="K210" s="98">
        <f t="shared" si="46"/>
        <v>0</v>
      </c>
      <c r="L210" s="97">
        <v>0</v>
      </c>
      <c r="M210" s="20"/>
      <c r="N210" s="98">
        <f t="shared" si="47"/>
        <v>0</v>
      </c>
      <c r="O210" s="97">
        <v>0</v>
      </c>
      <c r="P210" s="20"/>
      <c r="Q210" s="98">
        <f t="shared" si="48"/>
        <v>0</v>
      </c>
      <c r="R210" s="97">
        <v>60378935.939999543</v>
      </c>
      <c r="S210" s="20"/>
      <c r="T210" s="98">
        <f t="shared" si="49"/>
        <v>60378935.939999543</v>
      </c>
      <c r="U210" s="219">
        <f t="shared" si="50"/>
        <v>0</v>
      </c>
      <c r="W210" s="135" t="s">
        <v>44</v>
      </c>
      <c r="X210" s="115">
        <f t="shared" si="51"/>
        <v>0</v>
      </c>
      <c r="Y210" s="116">
        <f t="shared" si="52"/>
        <v>0</v>
      </c>
      <c r="Z210" s="116">
        <f t="shared" si="53"/>
        <v>0</v>
      </c>
      <c r="AA210" s="116">
        <f t="shared" si="54"/>
        <v>0</v>
      </c>
      <c r="AB210" s="116">
        <f t="shared" si="55"/>
        <v>0</v>
      </c>
      <c r="AC210" s="122">
        <f t="shared" si="56"/>
        <v>0</v>
      </c>
    </row>
    <row r="211" spans="1:29" ht="15.75">
      <c r="A211" s="250"/>
      <c r="B211" s="135" t="s">
        <v>45</v>
      </c>
      <c r="C211" s="97">
        <v>85213343.349996001</v>
      </c>
      <c r="D211" s="20"/>
      <c r="E211" s="98">
        <f t="shared" si="44"/>
        <v>85213343.349996001</v>
      </c>
      <c r="F211" s="97">
        <v>0</v>
      </c>
      <c r="G211" s="20"/>
      <c r="H211" s="98">
        <f t="shared" si="45"/>
        <v>0</v>
      </c>
      <c r="I211" s="97">
        <v>0</v>
      </c>
      <c r="J211" s="20"/>
      <c r="K211" s="98">
        <f t="shared" si="46"/>
        <v>0</v>
      </c>
      <c r="L211" s="97">
        <v>0</v>
      </c>
      <c r="M211" s="20"/>
      <c r="N211" s="98">
        <f t="shared" si="47"/>
        <v>0</v>
      </c>
      <c r="O211" s="97">
        <v>0</v>
      </c>
      <c r="P211" s="20"/>
      <c r="Q211" s="98">
        <f t="shared" si="48"/>
        <v>0</v>
      </c>
      <c r="R211" s="97">
        <v>83920707.469996005</v>
      </c>
      <c r="S211" s="20"/>
      <c r="T211" s="98">
        <f t="shared" si="49"/>
        <v>83920707.469996005</v>
      </c>
      <c r="U211" s="219">
        <f t="shared" si="50"/>
        <v>0</v>
      </c>
      <c r="W211" s="135" t="s">
        <v>45</v>
      </c>
      <c r="X211" s="115">
        <f t="shared" si="51"/>
        <v>0</v>
      </c>
      <c r="Y211" s="116">
        <f t="shared" si="52"/>
        <v>0</v>
      </c>
      <c r="Z211" s="116">
        <f t="shared" si="53"/>
        <v>0</v>
      </c>
      <c r="AA211" s="116">
        <f t="shared" si="54"/>
        <v>0</v>
      </c>
      <c r="AB211" s="116">
        <f t="shared" si="55"/>
        <v>0</v>
      </c>
      <c r="AC211" s="122">
        <f t="shared" si="56"/>
        <v>0</v>
      </c>
    </row>
    <row r="212" spans="1:29" ht="15.75">
      <c r="A212" s="250"/>
      <c r="B212" s="135" t="s">
        <v>46</v>
      </c>
      <c r="C212" s="97">
        <v>54973361.709999613</v>
      </c>
      <c r="D212" s="20"/>
      <c r="E212" s="98">
        <f t="shared" si="44"/>
        <v>54973361.709999613</v>
      </c>
      <c r="F212" s="97">
        <v>0</v>
      </c>
      <c r="G212" s="20"/>
      <c r="H212" s="98">
        <f t="shared" si="45"/>
        <v>0</v>
      </c>
      <c r="I212" s="97">
        <v>0</v>
      </c>
      <c r="J212" s="20"/>
      <c r="K212" s="98">
        <f t="shared" si="46"/>
        <v>0</v>
      </c>
      <c r="L212" s="97">
        <v>0</v>
      </c>
      <c r="M212" s="20"/>
      <c r="N212" s="98">
        <f t="shared" si="47"/>
        <v>0</v>
      </c>
      <c r="O212" s="97">
        <v>0</v>
      </c>
      <c r="P212" s="20"/>
      <c r="Q212" s="98">
        <f t="shared" si="48"/>
        <v>0</v>
      </c>
      <c r="R212" s="97">
        <v>53580123.639999598</v>
      </c>
      <c r="S212" s="20"/>
      <c r="T212" s="98">
        <f t="shared" si="49"/>
        <v>53580123.639999598</v>
      </c>
      <c r="U212" s="219">
        <f t="shared" si="50"/>
        <v>0</v>
      </c>
      <c r="W212" s="135" t="s">
        <v>46</v>
      </c>
      <c r="X212" s="115">
        <f t="shared" si="51"/>
        <v>0</v>
      </c>
      <c r="Y212" s="116">
        <f t="shared" si="52"/>
        <v>0</v>
      </c>
      <c r="Z212" s="116">
        <f t="shared" si="53"/>
        <v>0</v>
      </c>
      <c r="AA212" s="116">
        <f t="shared" si="54"/>
        <v>0</v>
      </c>
      <c r="AB212" s="116">
        <f t="shared" si="55"/>
        <v>0</v>
      </c>
      <c r="AC212" s="122">
        <f t="shared" si="56"/>
        <v>0</v>
      </c>
    </row>
    <row r="213" spans="1:29" ht="15.75">
      <c r="A213" s="250"/>
      <c r="B213" s="135" t="s">
        <v>47</v>
      </c>
      <c r="C213" s="97">
        <v>154200054.69000021</v>
      </c>
      <c r="D213" s="20"/>
      <c r="E213" s="98">
        <f t="shared" si="44"/>
        <v>154200054.69000021</v>
      </c>
      <c r="F213" s="97">
        <v>0</v>
      </c>
      <c r="G213" s="20"/>
      <c r="H213" s="98">
        <f t="shared" si="45"/>
        <v>0</v>
      </c>
      <c r="I213" s="97">
        <v>0</v>
      </c>
      <c r="J213" s="20"/>
      <c r="K213" s="98">
        <f t="shared" si="46"/>
        <v>0</v>
      </c>
      <c r="L213" s="97">
        <v>0</v>
      </c>
      <c r="M213" s="20"/>
      <c r="N213" s="98">
        <f t="shared" si="47"/>
        <v>0</v>
      </c>
      <c r="O213" s="97">
        <v>0</v>
      </c>
      <c r="P213" s="20"/>
      <c r="Q213" s="98">
        <f t="shared" si="48"/>
        <v>0</v>
      </c>
      <c r="R213" s="97">
        <v>151773880.9200002</v>
      </c>
      <c r="S213" s="20"/>
      <c r="T213" s="98">
        <f t="shared" si="49"/>
        <v>151773880.9200002</v>
      </c>
      <c r="U213" s="219">
        <f t="shared" si="50"/>
        <v>0</v>
      </c>
      <c r="W213" s="135" t="s">
        <v>47</v>
      </c>
      <c r="X213" s="115">
        <f t="shared" si="51"/>
        <v>0</v>
      </c>
      <c r="Y213" s="116">
        <f t="shared" si="52"/>
        <v>0</v>
      </c>
      <c r="Z213" s="116">
        <f t="shared" si="53"/>
        <v>0</v>
      </c>
      <c r="AA213" s="116">
        <f t="shared" si="54"/>
        <v>0</v>
      </c>
      <c r="AB213" s="116">
        <f t="shared" si="55"/>
        <v>0</v>
      </c>
      <c r="AC213" s="122">
        <f t="shared" si="56"/>
        <v>0</v>
      </c>
    </row>
    <row r="214" spans="1:29" ht="15.75">
      <c r="A214" s="250"/>
      <c r="B214" s="135" t="s">
        <v>48</v>
      </c>
      <c r="C214" s="97">
        <v>98595496.780000091</v>
      </c>
      <c r="D214" s="20"/>
      <c r="E214" s="98">
        <f t="shared" si="44"/>
        <v>98595496.780000091</v>
      </c>
      <c r="F214" s="97">
        <v>0</v>
      </c>
      <c r="G214" s="20"/>
      <c r="H214" s="98">
        <f t="shared" si="45"/>
        <v>0</v>
      </c>
      <c r="I214" s="97">
        <v>0</v>
      </c>
      <c r="J214" s="20"/>
      <c r="K214" s="98">
        <f t="shared" si="46"/>
        <v>0</v>
      </c>
      <c r="L214" s="97">
        <v>0</v>
      </c>
      <c r="M214" s="20"/>
      <c r="N214" s="98">
        <f t="shared" si="47"/>
        <v>0</v>
      </c>
      <c r="O214" s="97">
        <v>0</v>
      </c>
      <c r="P214" s="20"/>
      <c r="Q214" s="98">
        <f t="shared" si="48"/>
        <v>0</v>
      </c>
      <c r="R214" s="97">
        <v>96890073.690000102</v>
      </c>
      <c r="S214" s="20"/>
      <c r="T214" s="98">
        <f t="shared" si="49"/>
        <v>96890073.690000102</v>
      </c>
      <c r="U214" s="219">
        <f t="shared" si="50"/>
        <v>0</v>
      </c>
      <c r="W214" s="135" t="s">
        <v>48</v>
      </c>
      <c r="X214" s="115">
        <f t="shared" si="51"/>
        <v>0</v>
      </c>
      <c r="Y214" s="116">
        <f t="shared" si="52"/>
        <v>0</v>
      </c>
      <c r="Z214" s="116">
        <f t="shared" si="53"/>
        <v>0</v>
      </c>
      <c r="AA214" s="116">
        <f t="shared" si="54"/>
        <v>0</v>
      </c>
      <c r="AB214" s="116">
        <f t="shared" si="55"/>
        <v>0</v>
      </c>
      <c r="AC214" s="122">
        <f t="shared" si="56"/>
        <v>0</v>
      </c>
    </row>
    <row r="215" spans="1:29" ht="15.75">
      <c r="A215" s="251"/>
      <c r="B215" s="136" t="s">
        <v>49</v>
      </c>
      <c r="C215" s="99"/>
      <c r="D215" s="100"/>
      <c r="E215" s="101">
        <f t="shared" si="44"/>
        <v>0</v>
      </c>
      <c r="F215" s="99"/>
      <c r="G215" s="100"/>
      <c r="H215" s="101">
        <f t="shared" si="45"/>
        <v>0</v>
      </c>
      <c r="I215" s="99"/>
      <c r="J215" s="100"/>
      <c r="K215" s="101">
        <f t="shared" si="46"/>
        <v>0</v>
      </c>
      <c r="L215" s="99"/>
      <c r="M215" s="100"/>
      <c r="N215" s="101">
        <f t="shared" si="47"/>
        <v>0</v>
      </c>
      <c r="O215" s="99"/>
      <c r="P215" s="100"/>
      <c r="Q215" s="101">
        <f t="shared" si="48"/>
        <v>0</v>
      </c>
      <c r="R215" s="99"/>
      <c r="S215" s="100"/>
      <c r="T215" s="101">
        <f t="shared" si="49"/>
        <v>0</v>
      </c>
      <c r="U215" s="220">
        <f t="shared" si="50"/>
        <v>0</v>
      </c>
      <c r="W215" s="136" t="s">
        <v>49</v>
      </c>
      <c r="X215" s="119">
        <f t="shared" si="51"/>
        <v>0</v>
      </c>
      <c r="Y215" s="120">
        <f t="shared" si="52"/>
        <v>0</v>
      </c>
      <c r="Z215" s="120">
        <f t="shared" si="53"/>
        <v>0</v>
      </c>
      <c r="AA215" s="120">
        <f t="shared" si="54"/>
        <v>0</v>
      </c>
      <c r="AB215" s="120">
        <f t="shared" si="55"/>
        <v>0</v>
      </c>
      <c r="AC215" s="125">
        <f t="shared" si="56"/>
        <v>0</v>
      </c>
    </row>
    <row r="216" spans="1:29" ht="15.75" customHeight="1">
      <c r="A216" s="249">
        <v>42673</v>
      </c>
      <c r="B216" s="134" t="s">
        <v>41</v>
      </c>
      <c r="C216" s="217">
        <v>86114686.179999053</v>
      </c>
      <c r="D216" s="95"/>
      <c r="E216" s="96">
        <f t="shared" si="44"/>
        <v>86114686.179999053</v>
      </c>
      <c r="F216" s="217">
        <v>948030.9</v>
      </c>
      <c r="G216" s="95"/>
      <c r="H216" s="96">
        <f t="shared" si="45"/>
        <v>948030.9</v>
      </c>
      <c r="I216" s="217">
        <v>7716817.2199999858</v>
      </c>
      <c r="J216" s="95"/>
      <c r="K216" s="96">
        <f t="shared" si="46"/>
        <v>7716817.2199999858</v>
      </c>
      <c r="L216" s="217">
        <v>72662.039999999994</v>
      </c>
      <c r="M216" s="95"/>
      <c r="N216" s="96">
        <f t="shared" si="47"/>
        <v>72662.039999999994</v>
      </c>
      <c r="O216" s="217">
        <v>373.21</v>
      </c>
      <c r="P216" s="95"/>
      <c r="Q216" s="96">
        <f t="shared" si="48"/>
        <v>373.21</v>
      </c>
      <c r="R216" s="217">
        <v>90648895.559999049</v>
      </c>
      <c r="S216" s="95"/>
      <c r="T216" s="96">
        <f t="shared" si="49"/>
        <v>90648895.559999049</v>
      </c>
      <c r="U216" s="218">
        <f t="shared" si="50"/>
        <v>0</v>
      </c>
      <c r="W216" s="134" t="s">
        <v>41</v>
      </c>
      <c r="X216" s="111">
        <f t="shared" si="51"/>
        <v>0</v>
      </c>
      <c r="Y216" s="112">
        <f t="shared" si="52"/>
        <v>0</v>
      </c>
      <c r="Z216" s="112">
        <f t="shared" si="53"/>
        <v>0</v>
      </c>
      <c r="AA216" s="112">
        <f t="shared" si="54"/>
        <v>0</v>
      </c>
      <c r="AB216" s="112">
        <f t="shared" si="55"/>
        <v>0</v>
      </c>
      <c r="AC216" s="124">
        <f t="shared" si="56"/>
        <v>0</v>
      </c>
    </row>
    <row r="217" spans="1:29" ht="15.75">
      <c r="A217" s="250"/>
      <c r="B217" s="135" t="s">
        <v>42</v>
      </c>
      <c r="C217" s="97">
        <v>32789937.009998962</v>
      </c>
      <c r="D217" s="20"/>
      <c r="E217" s="98">
        <f t="shared" si="44"/>
        <v>32789937.009998962</v>
      </c>
      <c r="F217" s="97">
        <v>107987.3</v>
      </c>
      <c r="G217" s="20"/>
      <c r="H217" s="98">
        <f t="shared" si="45"/>
        <v>107987.3</v>
      </c>
      <c r="I217" s="97">
        <v>11212714.970000017</v>
      </c>
      <c r="J217" s="20"/>
      <c r="K217" s="98">
        <f t="shared" si="46"/>
        <v>11212714.970000017</v>
      </c>
      <c r="L217" s="97">
        <v>56282.53</v>
      </c>
      <c r="M217" s="20"/>
      <c r="N217" s="98">
        <f t="shared" si="47"/>
        <v>56282.53</v>
      </c>
      <c r="O217" s="97">
        <v>40768.870000000003</v>
      </c>
      <c r="P217" s="20"/>
      <c r="Q217" s="98">
        <f t="shared" si="48"/>
        <v>40768.870000000003</v>
      </c>
      <c r="R217" s="97">
        <v>41206544.769998983</v>
      </c>
      <c r="S217" s="20"/>
      <c r="T217" s="98">
        <f t="shared" si="49"/>
        <v>41206544.769998983</v>
      </c>
      <c r="U217" s="219">
        <f t="shared" si="50"/>
        <v>0</v>
      </c>
      <c r="W217" s="135" t="s">
        <v>42</v>
      </c>
      <c r="X217" s="115">
        <f t="shared" si="51"/>
        <v>0</v>
      </c>
      <c r="Y217" s="116">
        <f t="shared" si="52"/>
        <v>0</v>
      </c>
      <c r="Z217" s="116">
        <f t="shared" si="53"/>
        <v>0</v>
      </c>
      <c r="AA217" s="116">
        <f t="shared" si="54"/>
        <v>0</v>
      </c>
      <c r="AB217" s="116">
        <f t="shared" si="55"/>
        <v>0</v>
      </c>
      <c r="AC217" s="122">
        <f t="shared" si="56"/>
        <v>0</v>
      </c>
    </row>
    <row r="218" spans="1:29" ht="15.75">
      <c r="A218" s="250"/>
      <c r="B218" s="105" t="s">
        <v>43</v>
      </c>
      <c r="C218" s="97">
        <v>76953334.92999962</v>
      </c>
      <c r="D218" s="20"/>
      <c r="E218" s="98">
        <f t="shared" si="44"/>
        <v>76953334.92999962</v>
      </c>
      <c r="F218" s="97">
        <v>863292.74</v>
      </c>
      <c r="G218" s="20"/>
      <c r="H218" s="98">
        <f t="shared" si="45"/>
        <v>863292.74</v>
      </c>
      <c r="I218" s="97">
        <v>12091300.150000008</v>
      </c>
      <c r="J218" s="20"/>
      <c r="K218" s="98">
        <f t="shared" si="46"/>
        <v>12091300.150000008</v>
      </c>
      <c r="L218" s="97">
        <v>221722.64</v>
      </c>
      <c r="M218" s="20"/>
      <c r="N218" s="98">
        <f t="shared" si="47"/>
        <v>221722.64</v>
      </c>
      <c r="O218" s="97">
        <v>568427.4</v>
      </c>
      <c r="P218" s="20"/>
      <c r="Q218" s="98">
        <f t="shared" si="48"/>
        <v>568427.4</v>
      </c>
      <c r="R218" s="97">
        <v>84315600.999999627</v>
      </c>
      <c r="S218" s="20"/>
      <c r="T218" s="98">
        <f t="shared" si="49"/>
        <v>84315600.999999627</v>
      </c>
      <c r="U218" s="219">
        <f t="shared" si="50"/>
        <v>0</v>
      </c>
      <c r="W218" s="105" t="s">
        <v>43</v>
      </c>
      <c r="X218" s="115">
        <f t="shared" si="51"/>
        <v>0</v>
      </c>
      <c r="Y218" s="116">
        <f t="shared" si="52"/>
        <v>0</v>
      </c>
      <c r="Z218" s="116">
        <f t="shared" si="53"/>
        <v>0</v>
      </c>
      <c r="AA218" s="116">
        <f t="shared" si="54"/>
        <v>0</v>
      </c>
      <c r="AB218" s="116">
        <f t="shared" si="55"/>
        <v>0</v>
      </c>
      <c r="AC218" s="122">
        <f t="shared" si="56"/>
        <v>0</v>
      </c>
    </row>
    <row r="219" spans="1:29" ht="15.75">
      <c r="A219" s="250"/>
      <c r="B219" s="135" t="s">
        <v>44</v>
      </c>
      <c r="C219" s="97">
        <v>60378935.939999543</v>
      </c>
      <c r="D219" s="20"/>
      <c r="E219" s="98">
        <f t="shared" si="44"/>
        <v>60378935.939999543</v>
      </c>
      <c r="F219" s="97">
        <v>886974.41</v>
      </c>
      <c r="G219" s="20"/>
      <c r="H219" s="98">
        <f t="shared" si="45"/>
        <v>886974.41</v>
      </c>
      <c r="I219" s="97">
        <v>6560993.9599999953</v>
      </c>
      <c r="J219" s="20"/>
      <c r="K219" s="98">
        <f t="shared" si="46"/>
        <v>6560993.9599999953</v>
      </c>
      <c r="L219" s="97">
        <v>338142.14</v>
      </c>
      <c r="M219" s="20"/>
      <c r="N219" s="98">
        <f t="shared" si="47"/>
        <v>338142.14</v>
      </c>
      <c r="O219" s="97">
        <v>501028.96</v>
      </c>
      <c r="P219" s="20"/>
      <c r="Q219" s="98">
        <f t="shared" si="48"/>
        <v>501028.96</v>
      </c>
      <c r="R219" s="97">
        <v>62876831.039999545</v>
      </c>
      <c r="S219" s="20"/>
      <c r="T219" s="98">
        <f t="shared" ref="T219:T233" si="57">R219-S219</f>
        <v>62876831.039999545</v>
      </c>
      <c r="U219" s="219">
        <f t="shared" si="50"/>
        <v>0</v>
      </c>
      <c r="W219" s="135" t="s">
        <v>44</v>
      </c>
      <c r="X219" s="115">
        <f t="shared" si="51"/>
        <v>0</v>
      </c>
      <c r="Y219" s="116">
        <f t="shared" si="52"/>
        <v>0</v>
      </c>
      <c r="Z219" s="116">
        <f t="shared" si="53"/>
        <v>0</v>
      </c>
      <c r="AA219" s="116">
        <f t="shared" si="54"/>
        <v>0</v>
      </c>
      <c r="AB219" s="116">
        <f t="shared" si="55"/>
        <v>0</v>
      </c>
      <c r="AC219" s="122">
        <f t="shared" si="56"/>
        <v>0</v>
      </c>
    </row>
    <row r="220" spans="1:29" ht="15.75">
      <c r="A220" s="250"/>
      <c r="B220" s="135" t="s">
        <v>45</v>
      </c>
      <c r="C220" s="97">
        <v>83920707.469996005</v>
      </c>
      <c r="D220" s="20"/>
      <c r="E220" s="98">
        <f t="shared" si="44"/>
        <v>83920707.469996005</v>
      </c>
      <c r="F220" s="97">
        <v>150888.83000000002</v>
      </c>
      <c r="G220" s="20"/>
      <c r="H220" s="98">
        <f t="shared" si="45"/>
        <v>150888.83000000002</v>
      </c>
      <c r="I220" s="97">
        <v>16548866.789999997</v>
      </c>
      <c r="J220" s="20"/>
      <c r="K220" s="98">
        <f t="shared" si="46"/>
        <v>16548866.789999997</v>
      </c>
      <c r="L220" s="97">
        <v>180315.02999999997</v>
      </c>
      <c r="M220" s="20"/>
      <c r="N220" s="98">
        <f t="shared" si="47"/>
        <v>180315.02999999997</v>
      </c>
      <c r="O220" s="97">
        <v>65443.149999999878</v>
      </c>
      <c r="P220" s="20"/>
      <c r="Q220" s="98">
        <f t="shared" si="48"/>
        <v>65443.149999999878</v>
      </c>
      <c r="R220" s="97">
        <v>97181129.459996</v>
      </c>
      <c r="S220" s="20"/>
      <c r="T220" s="98">
        <f t="shared" si="57"/>
        <v>97181129.459996</v>
      </c>
      <c r="U220" s="219">
        <f t="shared" ref="U220:U233" si="58">IF(D220=0,0,1)</f>
        <v>0</v>
      </c>
      <c r="W220" s="135" t="s">
        <v>45</v>
      </c>
      <c r="X220" s="115">
        <f t="shared" ref="X220:X233" si="59">+IF(AND(C220&lt;&gt;0,D220&lt;&gt;0,OR(E220&gt;100,E220&lt;-100)),1,0)</f>
        <v>0</v>
      </c>
      <c r="Y220" s="116">
        <f t="shared" ref="Y220:Y233" si="60">+IF(AND(F220&lt;&gt;0,G220&lt;&gt;0,OR(H220&gt;100,H220&lt;-100)),1,0)</f>
        <v>0</v>
      </c>
      <c r="Z220" s="116">
        <f t="shared" ref="Z220:Z233" si="61">+IF(AND(I220&lt;&gt;0,J220&lt;&gt;0,OR(K220&gt;100,K220&lt;-100)),1,0)</f>
        <v>0</v>
      </c>
      <c r="AA220" s="116">
        <f t="shared" ref="AA220:AA233" si="62">+IF(AND(L220&lt;&gt;0,M220&lt;&gt;0,OR(N220&gt;100,N220&lt;-100)),1,0)</f>
        <v>0</v>
      </c>
      <c r="AB220" s="116">
        <f t="shared" ref="AB220:AB233" si="63">+IF(AND(O220&lt;&gt;0,P220&lt;&gt;0,OR(Q220&gt;100,Q220&lt;-100)),1,0)</f>
        <v>0</v>
      </c>
      <c r="AC220" s="122">
        <f t="shared" ref="AC220:AC233" si="64">+IF(AND(R220&lt;&gt;0,S220&lt;&gt;0,OR(T220&gt;100,T220&lt;-100)),1,0)</f>
        <v>0</v>
      </c>
    </row>
    <row r="221" spans="1:29" ht="15.75">
      <c r="A221" s="250"/>
      <c r="B221" s="135" t="s">
        <v>46</v>
      </c>
      <c r="C221" s="97">
        <v>53580123.639999598</v>
      </c>
      <c r="D221" s="20"/>
      <c r="E221" s="98">
        <f t="shared" si="44"/>
        <v>53580123.639999598</v>
      </c>
      <c r="F221" s="97">
        <v>624184.36</v>
      </c>
      <c r="G221" s="20"/>
      <c r="H221" s="98">
        <f t="shared" si="45"/>
        <v>624184.36</v>
      </c>
      <c r="I221" s="97">
        <v>0</v>
      </c>
      <c r="J221" s="20"/>
      <c r="K221" s="98">
        <f t="shared" si="46"/>
        <v>0</v>
      </c>
      <c r="L221" s="97">
        <v>69908.66</v>
      </c>
      <c r="M221" s="20"/>
      <c r="N221" s="98">
        <f t="shared" si="47"/>
        <v>69908.66</v>
      </c>
      <c r="O221" s="97">
        <v>60128.590000000004</v>
      </c>
      <c r="P221" s="20"/>
      <c r="Q221" s="98">
        <f t="shared" si="48"/>
        <v>60128.590000000004</v>
      </c>
      <c r="R221" s="97">
        <v>49682023.439999603</v>
      </c>
      <c r="S221" s="20"/>
      <c r="T221" s="98">
        <f t="shared" si="57"/>
        <v>49682023.439999603</v>
      </c>
      <c r="U221" s="219">
        <f t="shared" si="58"/>
        <v>0</v>
      </c>
      <c r="W221" s="135" t="s">
        <v>46</v>
      </c>
      <c r="X221" s="115">
        <f t="shared" si="59"/>
        <v>0</v>
      </c>
      <c r="Y221" s="116">
        <f t="shared" si="60"/>
        <v>0</v>
      </c>
      <c r="Z221" s="116">
        <f t="shared" si="61"/>
        <v>0</v>
      </c>
      <c r="AA221" s="116">
        <f t="shared" si="62"/>
        <v>0</v>
      </c>
      <c r="AB221" s="116">
        <f t="shared" si="63"/>
        <v>0</v>
      </c>
      <c r="AC221" s="122">
        <f t="shared" si="64"/>
        <v>0</v>
      </c>
    </row>
    <row r="222" spans="1:29" ht="15.75">
      <c r="A222" s="250"/>
      <c r="B222" s="135" t="s">
        <v>47</v>
      </c>
      <c r="C222" s="97">
        <v>151773880.9200002</v>
      </c>
      <c r="D222" s="20"/>
      <c r="E222" s="98">
        <f t="shared" si="44"/>
        <v>151773880.9200002</v>
      </c>
      <c r="F222" s="97">
        <v>325431.03999999998</v>
      </c>
      <c r="G222" s="20"/>
      <c r="H222" s="98">
        <f t="shared" si="45"/>
        <v>325431.03999999998</v>
      </c>
      <c r="I222" s="97">
        <v>4527598.6699999971</v>
      </c>
      <c r="J222" s="20"/>
      <c r="K222" s="98">
        <f t="shared" si="46"/>
        <v>4527598.6699999971</v>
      </c>
      <c r="L222" s="97">
        <v>162794.28</v>
      </c>
      <c r="M222" s="20"/>
      <c r="N222" s="98">
        <f t="shared" si="47"/>
        <v>162794.28</v>
      </c>
      <c r="O222" s="97">
        <v>286378.90000000002</v>
      </c>
      <c r="P222" s="20"/>
      <c r="Q222" s="98">
        <f t="shared" si="48"/>
        <v>286378.90000000002</v>
      </c>
      <c r="R222" s="97">
        <v>151306169.7600002</v>
      </c>
      <c r="S222" s="20"/>
      <c r="T222" s="98">
        <f t="shared" si="57"/>
        <v>151306169.7600002</v>
      </c>
      <c r="U222" s="219">
        <f t="shared" si="58"/>
        <v>0</v>
      </c>
      <c r="W222" s="135" t="s">
        <v>47</v>
      </c>
      <c r="X222" s="115">
        <f t="shared" si="59"/>
        <v>0</v>
      </c>
      <c r="Y222" s="116">
        <f t="shared" si="60"/>
        <v>0</v>
      </c>
      <c r="Z222" s="116">
        <f t="shared" si="61"/>
        <v>0</v>
      </c>
      <c r="AA222" s="116">
        <f t="shared" si="62"/>
        <v>0</v>
      </c>
      <c r="AB222" s="116">
        <f t="shared" si="63"/>
        <v>0</v>
      </c>
      <c r="AC222" s="122">
        <f t="shared" si="64"/>
        <v>0</v>
      </c>
    </row>
    <row r="223" spans="1:29" ht="15.75">
      <c r="A223" s="250"/>
      <c r="B223" s="135" t="s">
        <v>48</v>
      </c>
      <c r="C223" s="97">
        <v>96890073.690000102</v>
      </c>
      <c r="D223" s="20"/>
      <c r="E223" s="98">
        <f t="shared" si="44"/>
        <v>96890073.690000102</v>
      </c>
      <c r="F223" s="97">
        <v>466015.7</v>
      </c>
      <c r="G223" s="20"/>
      <c r="H223" s="98">
        <f t="shared" si="45"/>
        <v>466015.7</v>
      </c>
      <c r="I223" s="97">
        <v>4744085.980000007</v>
      </c>
      <c r="J223" s="20"/>
      <c r="K223" s="98">
        <f t="shared" si="46"/>
        <v>4744085.980000007</v>
      </c>
      <c r="L223" s="97">
        <v>298402.92</v>
      </c>
      <c r="M223" s="20"/>
      <c r="N223" s="98">
        <f t="shared" si="47"/>
        <v>298402.92</v>
      </c>
      <c r="O223" s="97">
        <v>1076267.0800000003</v>
      </c>
      <c r="P223" s="20"/>
      <c r="Q223" s="98">
        <f t="shared" si="48"/>
        <v>1076267.0800000003</v>
      </c>
      <c r="R223" s="97">
        <v>95612600.710000098</v>
      </c>
      <c r="S223" s="20"/>
      <c r="T223" s="98">
        <f t="shared" si="57"/>
        <v>95612600.710000098</v>
      </c>
      <c r="U223" s="219">
        <f t="shared" si="58"/>
        <v>0</v>
      </c>
      <c r="W223" s="135" t="s">
        <v>48</v>
      </c>
      <c r="X223" s="115">
        <f t="shared" si="59"/>
        <v>0</v>
      </c>
      <c r="Y223" s="116">
        <f t="shared" si="60"/>
        <v>0</v>
      </c>
      <c r="Z223" s="116">
        <f t="shared" si="61"/>
        <v>0</v>
      </c>
      <c r="AA223" s="116">
        <f t="shared" si="62"/>
        <v>0</v>
      </c>
      <c r="AB223" s="116">
        <f t="shared" si="63"/>
        <v>0</v>
      </c>
      <c r="AC223" s="122">
        <f t="shared" si="64"/>
        <v>0</v>
      </c>
    </row>
    <row r="224" spans="1:29" ht="15.75">
      <c r="A224" s="251"/>
      <c r="B224" s="136" t="s">
        <v>49</v>
      </c>
      <c r="C224" s="99">
        <v>35062975.849999525</v>
      </c>
      <c r="D224" s="100"/>
      <c r="E224" s="101">
        <f t="shared" si="44"/>
        <v>35062975.849999525</v>
      </c>
      <c r="F224" s="99">
        <v>176425.52</v>
      </c>
      <c r="G224" s="100"/>
      <c r="H224" s="101">
        <f t="shared" si="45"/>
        <v>176425.52</v>
      </c>
      <c r="I224" s="99">
        <v>0</v>
      </c>
      <c r="J224" s="100"/>
      <c r="K224" s="101">
        <f t="shared" si="46"/>
        <v>0</v>
      </c>
      <c r="L224" s="99">
        <v>42803.75</v>
      </c>
      <c r="M224" s="100"/>
      <c r="N224" s="101">
        <f t="shared" si="47"/>
        <v>42803.75</v>
      </c>
      <c r="O224" s="99">
        <v>25452.93</v>
      </c>
      <c r="P224" s="100"/>
      <c r="Q224" s="101">
        <f t="shared" si="48"/>
        <v>25452.93</v>
      </c>
      <c r="R224" s="99">
        <v>32099468.829999525</v>
      </c>
      <c r="S224" s="100"/>
      <c r="T224" s="101">
        <f t="shared" si="57"/>
        <v>32099468.829999525</v>
      </c>
      <c r="U224" s="220">
        <f t="shared" si="58"/>
        <v>0</v>
      </c>
      <c r="W224" s="136" t="s">
        <v>49</v>
      </c>
      <c r="X224" s="119">
        <f t="shared" si="59"/>
        <v>0</v>
      </c>
      <c r="Y224" s="120">
        <f t="shared" si="60"/>
        <v>0</v>
      </c>
      <c r="Z224" s="120">
        <f t="shared" si="61"/>
        <v>0</v>
      </c>
      <c r="AA224" s="120">
        <f t="shared" si="62"/>
        <v>0</v>
      </c>
      <c r="AB224" s="120">
        <f t="shared" si="63"/>
        <v>0</v>
      </c>
      <c r="AC224" s="125">
        <f t="shared" si="64"/>
        <v>0</v>
      </c>
    </row>
    <row r="225" spans="1:29" ht="15.75" customHeight="1">
      <c r="A225" s="249">
        <v>42674</v>
      </c>
      <c r="B225" s="134" t="s">
        <v>41</v>
      </c>
      <c r="C225" s="217">
        <v>90648895.559999049</v>
      </c>
      <c r="D225" s="95"/>
      <c r="E225" s="96">
        <f t="shared" si="44"/>
        <v>90648895.559999049</v>
      </c>
      <c r="F225" s="217">
        <v>480179.47999999992</v>
      </c>
      <c r="G225" s="95"/>
      <c r="H225" s="96">
        <f t="shared" si="45"/>
        <v>480179.47999999992</v>
      </c>
      <c r="I225" s="217">
        <v>0</v>
      </c>
      <c r="J225" s="95"/>
      <c r="K225" s="96">
        <f t="shared" si="46"/>
        <v>0</v>
      </c>
      <c r="L225" s="217">
        <v>258214.02000000002</v>
      </c>
      <c r="M225" s="95"/>
      <c r="N225" s="96">
        <f t="shared" si="47"/>
        <v>258214.02000000002</v>
      </c>
      <c r="O225" s="217">
        <v>417384.57</v>
      </c>
      <c r="P225" s="95"/>
      <c r="Q225" s="96">
        <f t="shared" si="48"/>
        <v>417384.57</v>
      </c>
      <c r="R225" s="217">
        <v>87058836.469999045</v>
      </c>
      <c r="S225" s="95"/>
      <c r="T225" s="96">
        <f t="shared" si="57"/>
        <v>87058836.469999045</v>
      </c>
      <c r="U225" s="218">
        <f t="shared" si="58"/>
        <v>0</v>
      </c>
      <c r="W225" s="134" t="s">
        <v>41</v>
      </c>
      <c r="X225" s="111">
        <f t="shared" si="59"/>
        <v>0</v>
      </c>
      <c r="Y225" s="112">
        <f t="shared" si="60"/>
        <v>0</v>
      </c>
      <c r="Z225" s="112">
        <f t="shared" si="61"/>
        <v>0</v>
      </c>
      <c r="AA225" s="112">
        <f t="shared" si="62"/>
        <v>0</v>
      </c>
      <c r="AB225" s="112">
        <f t="shared" si="63"/>
        <v>0</v>
      </c>
      <c r="AC225" s="124">
        <f t="shared" si="64"/>
        <v>0</v>
      </c>
    </row>
    <row r="226" spans="1:29" ht="15.75">
      <c r="A226" s="250"/>
      <c r="B226" s="135" t="s">
        <v>42</v>
      </c>
      <c r="C226" s="97">
        <v>41206544.769998983</v>
      </c>
      <c r="D226" s="20"/>
      <c r="E226" s="98">
        <f t="shared" si="44"/>
        <v>41206544.769998983</v>
      </c>
      <c r="F226" s="97">
        <v>53438.37</v>
      </c>
      <c r="G226" s="20"/>
      <c r="H226" s="98">
        <f t="shared" si="45"/>
        <v>53438.37</v>
      </c>
      <c r="I226" s="97">
        <v>0</v>
      </c>
      <c r="J226" s="20"/>
      <c r="K226" s="98">
        <f t="shared" si="46"/>
        <v>0</v>
      </c>
      <c r="L226" s="97">
        <v>0</v>
      </c>
      <c r="M226" s="20"/>
      <c r="N226" s="98">
        <f t="shared" si="47"/>
        <v>0</v>
      </c>
      <c r="O226" s="97">
        <v>0</v>
      </c>
      <c r="P226" s="20"/>
      <c r="Q226" s="98">
        <f t="shared" si="48"/>
        <v>0</v>
      </c>
      <c r="R226" s="97">
        <v>38578413.129998982</v>
      </c>
      <c r="S226" s="20"/>
      <c r="T226" s="98">
        <f t="shared" si="57"/>
        <v>38578413.129998982</v>
      </c>
      <c r="U226" s="219">
        <f t="shared" si="58"/>
        <v>0</v>
      </c>
      <c r="W226" s="135" t="s">
        <v>42</v>
      </c>
      <c r="X226" s="115">
        <f t="shared" si="59"/>
        <v>0</v>
      </c>
      <c r="Y226" s="116">
        <f t="shared" si="60"/>
        <v>0</v>
      </c>
      <c r="Z226" s="116">
        <f t="shared" si="61"/>
        <v>0</v>
      </c>
      <c r="AA226" s="116">
        <f t="shared" si="62"/>
        <v>0</v>
      </c>
      <c r="AB226" s="116">
        <f t="shared" si="63"/>
        <v>0</v>
      </c>
      <c r="AC226" s="122">
        <f t="shared" si="64"/>
        <v>0</v>
      </c>
    </row>
    <row r="227" spans="1:29" ht="15.75">
      <c r="A227" s="250"/>
      <c r="B227" s="105" t="s">
        <v>43</v>
      </c>
      <c r="C227" s="97">
        <v>84315600.999999627</v>
      </c>
      <c r="D227" s="20"/>
      <c r="E227" s="98">
        <f t="shared" si="44"/>
        <v>84315600.999999627</v>
      </c>
      <c r="F227" s="97">
        <v>667222.2699999999</v>
      </c>
      <c r="G227" s="20"/>
      <c r="H227" s="98">
        <f t="shared" si="45"/>
        <v>667222.2699999999</v>
      </c>
      <c r="I227" s="97">
        <v>0</v>
      </c>
      <c r="J227" s="20"/>
      <c r="K227" s="98">
        <f t="shared" si="46"/>
        <v>0</v>
      </c>
      <c r="L227" s="97">
        <v>99670.66</v>
      </c>
      <c r="M227" s="20"/>
      <c r="N227" s="98">
        <f t="shared" si="47"/>
        <v>99670.66</v>
      </c>
      <c r="O227" s="97">
        <v>945854.61</v>
      </c>
      <c r="P227" s="20"/>
      <c r="Q227" s="98">
        <f t="shared" si="48"/>
        <v>945854.61</v>
      </c>
      <c r="R227" s="97">
        <v>79596719.939999625</v>
      </c>
      <c r="S227" s="20"/>
      <c r="T227" s="98">
        <f t="shared" si="57"/>
        <v>79596719.939999625</v>
      </c>
      <c r="U227" s="219">
        <f t="shared" si="58"/>
        <v>0</v>
      </c>
      <c r="W227" s="105" t="s">
        <v>43</v>
      </c>
      <c r="X227" s="115">
        <f t="shared" si="59"/>
        <v>0</v>
      </c>
      <c r="Y227" s="116">
        <f t="shared" si="60"/>
        <v>0</v>
      </c>
      <c r="Z227" s="116">
        <f t="shared" si="61"/>
        <v>0</v>
      </c>
      <c r="AA227" s="116">
        <f t="shared" si="62"/>
        <v>0</v>
      </c>
      <c r="AB227" s="116">
        <f t="shared" si="63"/>
        <v>0</v>
      </c>
      <c r="AC227" s="122">
        <f t="shared" si="64"/>
        <v>0</v>
      </c>
    </row>
    <row r="228" spans="1:29" ht="15.75">
      <c r="A228" s="250"/>
      <c r="B228" s="135" t="s">
        <v>44</v>
      </c>
      <c r="C228" s="97">
        <v>62876831.039999545</v>
      </c>
      <c r="D228" s="20"/>
      <c r="E228" s="98">
        <f t="shared" si="44"/>
        <v>62876831.039999545</v>
      </c>
      <c r="F228" s="97">
        <v>568349.80999999971</v>
      </c>
      <c r="G228" s="20"/>
      <c r="H228" s="98">
        <f t="shared" si="45"/>
        <v>568349.80999999971</v>
      </c>
      <c r="I228" s="97">
        <v>0</v>
      </c>
      <c r="J228" s="20"/>
      <c r="K228" s="98">
        <f t="shared" si="46"/>
        <v>0</v>
      </c>
      <c r="L228" s="97">
        <v>34353.599999999999</v>
      </c>
      <c r="M228" s="20"/>
      <c r="N228" s="98">
        <f t="shared" si="47"/>
        <v>34353.599999999999</v>
      </c>
      <c r="O228" s="97">
        <v>19567.420000000002</v>
      </c>
      <c r="P228" s="20"/>
      <c r="Q228" s="98">
        <f t="shared" si="48"/>
        <v>19567.420000000002</v>
      </c>
      <c r="R228" s="97">
        <v>59746536.129999541</v>
      </c>
      <c r="S228" s="20"/>
      <c r="T228" s="98">
        <f t="shared" si="57"/>
        <v>59746536.129999541</v>
      </c>
      <c r="U228" s="219">
        <f t="shared" si="58"/>
        <v>0</v>
      </c>
      <c r="W228" s="135" t="s">
        <v>44</v>
      </c>
      <c r="X228" s="115">
        <f t="shared" si="59"/>
        <v>0</v>
      </c>
      <c r="Y228" s="116">
        <f t="shared" si="60"/>
        <v>0</v>
      </c>
      <c r="Z228" s="116">
        <f t="shared" si="61"/>
        <v>0</v>
      </c>
      <c r="AA228" s="116">
        <f t="shared" si="62"/>
        <v>0</v>
      </c>
      <c r="AB228" s="116">
        <f t="shared" si="63"/>
        <v>0</v>
      </c>
      <c r="AC228" s="122">
        <f t="shared" si="64"/>
        <v>0</v>
      </c>
    </row>
    <row r="229" spans="1:29" ht="15.75">
      <c r="A229" s="250"/>
      <c r="B229" s="135" t="s">
        <v>45</v>
      </c>
      <c r="C229" s="97">
        <v>97181129.459996</v>
      </c>
      <c r="D229" s="20"/>
      <c r="E229" s="98">
        <f t="shared" si="44"/>
        <v>97181129.459996</v>
      </c>
      <c r="F229" s="97">
        <v>210920.72</v>
      </c>
      <c r="G229" s="20"/>
      <c r="H229" s="98">
        <f t="shared" si="45"/>
        <v>210920.72</v>
      </c>
      <c r="I229" s="97">
        <v>0</v>
      </c>
      <c r="J229" s="20"/>
      <c r="K229" s="98">
        <f t="shared" si="46"/>
        <v>0</v>
      </c>
      <c r="L229" s="97">
        <v>283228.45999999985</v>
      </c>
      <c r="M229" s="20"/>
      <c r="N229" s="98">
        <f t="shared" si="47"/>
        <v>283228.45999999985</v>
      </c>
      <c r="O229" s="97">
        <v>463373.97000000003</v>
      </c>
      <c r="P229" s="20"/>
      <c r="Q229" s="98">
        <f t="shared" si="48"/>
        <v>463373.97000000003</v>
      </c>
      <c r="R229" s="97">
        <v>93490155.239996001</v>
      </c>
      <c r="S229" s="20"/>
      <c r="T229" s="98">
        <f t="shared" si="57"/>
        <v>93490155.239996001</v>
      </c>
      <c r="U229" s="219">
        <f t="shared" si="58"/>
        <v>0</v>
      </c>
      <c r="W229" s="135" t="s">
        <v>45</v>
      </c>
      <c r="X229" s="115">
        <f t="shared" si="59"/>
        <v>0</v>
      </c>
      <c r="Y229" s="116">
        <f t="shared" si="60"/>
        <v>0</v>
      </c>
      <c r="Z229" s="116">
        <f t="shared" si="61"/>
        <v>0</v>
      </c>
      <c r="AA229" s="116">
        <f t="shared" si="62"/>
        <v>0</v>
      </c>
      <c r="AB229" s="116">
        <f t="shared" si="63"/>
        <v>0</v>
      </c>
      <c r="AC229" s="122">
        <f t="shared" si="64"/>
        <v>0</v>
      </c>
    </row>
    <row r="230" spans="1:29" ht="15.75">
      <c r="A230" s="250"/>
      <c r="B230" s="135" t="s">
        <v>46</v>
      </c>
      <c r="C230" s="97">
        <v>49682023.439999603</v>
      </c>
      <c r="D230" s="20"/>
      <c r="E230" s="98">
        <f t="shared" si="44"/>
        <v>49682023.439999603</v>
      </c>
      <c r="F230" s="97">
        <v>460780.41999999993</v>
      </c>
      <c r="G230" s="20"/>
      <c r="H230" s="98">
        <f t="shared" si="45"/>
        <v>460780.41999999993</v>
      </c>
      <c r="I230" s="97">
        <v>0</v>
      </c>
      <c r="J230" s="20"/>
      <c r="K230" s="98">
        <f t="shared" si="46"/>
        <v>0</v>
      </c>
      <c r="L230" s="97">
        <v>153470.76999999999</v>
      </c>
      <c r="M230" s="20"/>
      <c r="N230" s="98">
        <f t="shared" si="47"/>
        <v>153470.76999999999</v>
      </c>
      <c r="O230" s="97">
        <v>285014.38</v>
      </c>
      <c r="P230" s="20"/>
      <c r="Q230" s="98">
        <f t="shared" si="48"/>
        <v>285014.38</v>
      </c>
      <c r="R230" s="97">
        <v>45419644.709999599</v>
      </c>
      <c r="S230" s="20"/>
      <c r="T230" s="98">
        <f t="shared" si="57"/>
        <v>45419644.709999599</v>
      </c>
      <c r="U230" s="219">
        <f t="shared" si="58"/>
        <v>0</v>
      </c>
      <c r="W230" s="135" t="s">
        <v>46</v>
      </c>
      <c r="X230" s="115">
        <f t="shared" si="59"/>
        <v>0</v>
      </c>
      <c r="Y230" s="116">
        <f t="shared" si="60"/>
        <v>0</v>
      </c>
      <c r="Z230" s="116">
        <f t="shared" si="61"/>
        <v>0</v>
      </c>
      <c r="AA230" s="116">
        <f t="shared" si="62"/>
        <v>0</v>
      </c>
      <c r="AB230" s="116">
        <f t="shared" si="63"/>
        <v>0</v>
      </c>
      <c r="AC230" s="122">
        <f t="shared" si="64"/>
        <v>0</v>
      </c>
    </row>
    <row r="231" spans="1:29" ht="15.75">
      <c r="A231" s="250"/>
      <c r="B231" s="135" t="s">
        <v>47</v>
      </c>
      <c r="C231" s="97">
        <v>151306169.7600002</v>
      </c>
      <c r="D231" s="20"/>
      <c r="E231" s="98">
        <f t="shared" si="44"/>
        <v>151306169.7600002</v>
      </c>
      <c r="F231" s="97">
        <v>357215.69</v>
      </c>
      <c r="G231" s="20"/>
      <c r="H231" s="98">
        <f t="shared" si="45"/>
        <v>357215.69</v>
      </c>
      <c r="I231" s="97">
        <v>0</v>
      </c>
      <c r="J231" s="20"/>
      <c r="K231" s="98">
        <f t="shared" si="46"/>
        <v>0</v>
      </c>
      <c r="L231" s="97">
        <v>155918.98000000001</v>
      </c>
      <c r="M231" s="20"/>
      <c r="N231" s="98">
        <f t="shared" si="47"/>
        <v>155918.98000000001</v>
      </c>
      <c r="O231" s="97">
        <v>125966.28</v>
      </c>
      <c r="P231" s="20"/>
      <c r="Q231" s="98">
        <f t="shared" si="48"/>
        <v>125966.28</v>
      </c>
      <c r="R231" s="97">
        <v>146497219.19000021</v>
      </c>
      <c r="S231" s="20"/>
      <c r="T231" s="98">
        <f t="shared" si="57"/>
        <v>146497219.19000021</v>
      </c>
      <c r="U231" s="219">
        <f t="shared" si="58"/>
        <v>0</v>
      </c>
      <c r="W231" s="135" t="s">
        <v>47</v>
      </c>
      <c r="X231" s="115">
        <f t="shared" si="59"/>
        <v>0</v>
      </c>
      <c r="Y231" s="116">
        <f t="shared" si="60"/>
        <v>0</v>
      </c>
      <c r="Z231" s="116">
        <f t="shared" si="61"/>
        <v>0</v>
      </c>
      <c r="AA231" s="116">
        <f t="shared" si="62"/>
        <v>0</v>
      </c>
      <c r="AB231" s="116">
        <f t="shared" si="63"/>
        <v>0</v>
      </c>
      <c r="AC231" s="122">
        <f t="shared" si="64"/>
        <v>0</v>
      </c>
    </row>
    <row r="232" spans="1:29" ht="15.75">
      <c r="A232" s="250"/>
      <c r="B232" s="135" t="s">
        <v>48</v>
      </c>
      <c r="C232" s="97">
        <v>95612600.710000098</v>
      </c>
      <c r="D232" s="20"/>
      <c r="E232" s="98">
        <f t="shared" si="44"/>
        <v>95612600.710000098</v>
      </c>
      <c r="F232" s="97">
        <v>344560.95</v>
      </c>
      <c r="G232" s="20"/>
      <c r="H232" s="98">
        <f t="shared" si="45"/>
        <v>344560.95</v>
      </c>
      <c r="I232" s="97">
        <v>0</v>
      </c>
      <c r="J232" s="20"/>
      <c r="K232" s="98">
        <f t="shared" si="46"/>
        <v>0</v>
      </c>
      <c r="L232" s="97">
        <v>156171.23000000001</v>
      </c>
      <c r="M232" s="20"/>
      <c r="N232" s="98">
        <f t="shared" si="47"/>
        <v>156171.23000000001</v>
      </c>
      <c r="O232" s="97">
        <v>129929.91</v>
      </c>
      <c r="P232" s="20"/>
      <c r="Q232" s="98">
        <f t="shared" si="48"/>
        <v>129929.91</v>
      </c>
      <c r="R232" s="97">
        <v>91541089.3800001</v>
      </c>
      <c r="S232" s="20"/>
      <c r="T232" s="98">
        <f t="shared" si="57"/>
        <v>91541089.3800001</v>
      </c>
      <c r="U232" s="219">
        <f t="shared" si="58"/>
        <v>0</v>
      </c>
      <c r="W232" s="135" t="s">
        <v>48</v>
      </c>
      <c r="X232" s="115">
        <f t="shared" si="59"/>
        <v>0</v>
      </c>
      <c r="Y232" s="116">
        <f t="shared" si="60"/>
        <v>0</v>
      </c>
      <c r="Z232" s="116">
        <f t="shared" si="61"/>
        <v>0</v>
      </c>
      <c r="AA232" s="116">
        <f t="shared" si="62"/>
        <v>0</v>
      </c>
      <c r="AB232" s="116">
        <f t="shared" si="63"/>
        <v>0</v>
      </c>
      <c r="AC232" s="122">
        <f t="shared" si="64"/>
        <v>0</v>
      </c>
    </row>
    <row r="233" spans="1:29" ht="15.75">
      <c r="A233" s="251"/>
      <c r="B233" s="136" t="s">
        <v>49</v>
      </c>
      <c r="C233" s="99">
        <v>32099468.829999525</v>
      </c>
      <c r="D233" s="100"/>
      <c r="E233" s="101">
        <f t="shared" si="44"/>
        <v>32099468.829999525</v>
      </c>
      <c r="F233" s="99">
        <v>226480.16999999995</v>
      </c>
      <c r="G233" s="100"/>
      <c r="H233" s="101">
        <f t="shared" si="45"/>
        <v>226480.16999999995</v>
      </c>
      <c r="I233" s="99">
        <v>0</v>
      </c>
      <c r="J233" s="100"/>
      <c r="K233" s="101">
        <f t="shared" si="46"/>
        <v>0</v>
      </c>
      <c r="L233" s="99">
        <v>68308.19</v>
      </c>
      <c r="M233" s="100"/>
      <c r="N233" s="101">
        <f t="shared" si="47"/>
        <v>68308.19</v>
      </c>
      <c r="O233" s="99">
        <v>6801.26</v>
      </c>
      <c r="P233" s="100"/>
      <c r="Q233" s="101">
        <f t="shared" si="48"/>
        <v>6801.26</v>
      </c>
      <c r="R233" s="99">
        <v>29860823.799999524</v>
      </c>
      <c r="S233" s="100"/>
      <c r="T233" s="101">
        <f t="shared" si="57"/>
        <v>29860823.799999524</v>
      </c>
      <c r="U233" s="220">
        <f t="shared" si="58"/>
        <v>0</v>
      </c>
      <c r="W233" s="136" t="s">
        <v>49</v>
      </c>
      <c r="X233" s="119">
        <f t="shared" si="59"/>
        <v>0</v>
      </c>
      <c r="Y233" s="120">
        <f t="shared" si="60"/>
        <v>0</v>
      </c>
      <c r="Z233" s="120">
        <f t="shared" si="61"/>
        <v>0</v>
      </c>
      <c r="AA233" s="120">
        <f t="shared" si="62"/>
        <v>0</v>
      </c>
      <c r="AB233" s="120">
        <f t="shared" si="63"/>
        <v>0</v>
      </c>
      <c r="AC233" s="125">
        <f t="shared" si="64"/>
        <v>0</v>
      </c>
    </row>
    <row r="234" spans="1:29">
      <c r="B234" s="225"/>
      <c r="G234" s="20"/>
      <c r="P234" s="20"/>
    </row>
    <row r="235" spans="1:29">
      <c r="B235" s="225"/>
      <c r="G235" s="20"/>
      <c r="P235" s="20"/>
      <c r="U235" s="193" t="s">
        <v>1332</v>
      </c>
      <c r="X235" s="91" t="s">
        <v>13</v>
      </c>
      <c r="Y235" s="91" t="s">
        <v>14</v>
      </c>
      <c r="Z235" s="110" t="s">
        <v>15</v>
      </c>
      <c r="AA235" s="91" t="s">
        <v>16</v>
      </c>
      <c r="AB235" s="91" t="s">
        <v>17</v>
      </c>
      <c r="AC235" s="91" t="s">
        <v>18</v>
      </c>
    </row>
    <row r="236" spans="1:29">
      <c r="B236" s="4"/>
      <c r="G236" s="20"/>
      <c r="P236" s="20"/>
      <c r="U236" s="190">
        <f>U9+U18+U27+U36+U45+U54+U63+U72+U81+U90+U99+U108+U117+U126+U135+U144+U153+U162+U171+U180+U189+U198+U207</f>
        <v>0</v>
      </c>
      <c r="W236" s="134" t="s">
        <v>41</v>
      </c>
      <c r="X236" s="111">
        <f t="shared" ref="X236:AC244" si="65">X9+X18+X27+X36+X45+X54+X63+X72+X81+X90+X99+X108+X117+X126+X135+X144+X153+X162+X171+X180+X189+X198+X207</f>
        <v>0</v>
      </c>
      <c r="Y236" s="112">
        <f t="shared" si="65"/>
        <v>0</v>
      </c>
      <c r="Z236" s="112">
        <f t="shared" si="65"/>
        <v>0</v>
      </c>
      <c r="AA236" s="112">
        <f t="shared" si="65"/>
        <v>0</v>
      </c>
      <c r="AB236" s="112">
        <f t="shared" si="65"/>
        <v>0</v>
      </c>
      <c r="AC236" s="114">
        <f t="shared" si="65"/>
        <v>0</v>
      </c>
    </row>
    <row r="237" spans="1:29">
      <c r="B237" s="225"/>
      <c r="G237" s="20"/>
      <c r="P237" s="20"/>
      <c r="U237" s="191">
        <f t="shared" ref="U237:U244" si="66">U10+U19+U28+U37+U46+U55+U64+U73+U82+U91+U100+U109+U118+U127+U136+U145+U154+U163+U172+U181+U190+U199+U208</f>
        <v>0</v>
      </c>
      <c r="W237" s="135" t="s">
        <v>42</v>
      </c>
      <c r="X237" s="115">
        <f t="shared" si="65"/>
        <v>0</v>
      </c>
      <c r="Y237" s="116">
        <f t="shared" si="65"/>
        <v>0</v>
      </c>
      <c r="Z237" s="116">
        <f t="shared" si="65"/>
        <v>0</v>
      </c>
      <c r="AA237" s="116">
        <f t="shared" si="65"/>
        <v>0</v>
      </c>
      <c r="AB237" s="116">
        <f t="shared" si="65"/>
        <v>0</v>
      </c>
      <c r="AC237" s="118">
        <f t="shared" si="65"/>
        <v>0</v>
      </c>
    </row>
    <row r="238" spans="1:29">
      <c r="B238" s="225"/>
      <c r="G238" s="20"/>
      <c r="P238" s="20"/>
      <c r="U238" s="191">
        <f t="shared" si="66"/>
        <v>0</v>
      </c>
      <c r="W238" s="105" t="s">
        <v>43</v>
      </c>
      <c r="X238" s="115">
        <f t="shared" si="65"/>
        <v>0</v>
      </c>
      <c r="Y238" s="116">
        <f t="shared" si="65"/>
        <v>0</v>
      </c>
      <c r="Z238" s="116">
        <f t="shared" si="65"/>
        <v>0</v>
      </c>
      <c r="AA238" s="116">
        <f t="shared" si="65"/>
        <v>0</v>
      </c>
      <c r="AB238" s="116">
        <f t="shared" si="65"/>
        <v>0</v>
      </c>
      <c r="AC238" s="118">
        <f t="shared" si="65"/>
        <v>0</v>
      </c>
    </row>
    <row r="239" spans="1:29">
      <c r="B239" s="225"/>
      <c r="U239" s="191">
        <f t="shared" si="66"/>
        <v>0</v>
      </c>
      <c r="W239" s="135" t="s">
        <v>44</v>
      </c>
      <c r="X239" s="115">
        <f t="shared" si="65"/>
        <v>0</v>
      </c>
      <c r="Y239" s="116">
        <f t="shared" si="65"/>
        <v>0</v>
      </c>
      <c r="Z239" s="116">
        <f t="shared" si="65"/>
        <v>0</v>
      </c>
      <c r="AA239" s="116">
        <f t="shared" si="65"/>
        <v>0</v>
      </c>
      <c r="AB239" s="116">
        <f t="shared" si="65"/>
        <v>0</v>
      </c>
      <c r="AC239" s="118">
        <f t="shared" si="65"/>
        <v>0</v>
      </c>
    </row>
    <row r="240" spans="1:29">
      <c r="B240" s="225"/>
      <c r="U240" s="191">
        <f t="shared" si="66"/>
        <v>0</v>
      </c>
      <c r="W240" s="135" t="s">
        <v>45</v>
      </c>
      <c r="X240" s="115">
        <f t="shared" si="65"/>
        <v>0</v>
      </c>
      <c r="Y240" s="116">
        <f t="shared" si="65"/>
        <v>0</v>
      </c>
      <c r="Z240" s="116">
        <f t="shared" si="65"/>
        <v>0</v>
      </c>
      <c r="AA240" s="116">
        <f t="shared" si="65"/>
        <v>0</v>
      </c>
      <c r="AB240" s="116">
        <f t="shared" si="65"/>
        <v>0</v>
      </c>
      <c r="AC240" s="118">
        <f t="shared" si="65"/>
        <v>0</v>
      </c>
    </row>
    <row r="241" spans="2:29">
      <c r="B241" s="225"/>
      <c r="U241" s="191">
        <f t="shared" si="66"/>
        <v>0</v>
      </c>
      <c r="W241" s="135" t="s">
        <v>46</v>
      </c>
      <c r="X241" s="115">
        <f t="shared" si="65"/>
        <v>0</v>
      </c>
      <c r="Y241" s="116">
        <f t="shared" si="65"/>
        <v>0</v>
      </c>
      <c r="Z241" s="116">
        <f t="shared" si="65"/>
        <v>0</v>
      </c>
      <c r="AA241" s="116">
        <f t="shared" si="65"/>
        <v>0</v>
      </c>
      <c r="AB241" s="116">
        <f t="shared" si="65"/>
        <v>0</v>
      </c>
      <c r="AC241" s="118">
        <f t="shared" si="65"/>
        <v>0</v>
      </c>
    </row>
    <row r="242" spans="2:29">
      <c r="B242" s="225"/>
      <c r="U242" s="191">
        <f t="shared" si="66"/>
        <v>0</v>
      </c>
      <c r="W242" s="135" t="s">
        <v>47</v>
      </c>
      <c r="X242" s="115">
        <f t="shared" si="65"/>
        <v>0</v>
      </c>
      <c r="Y242" s="116">
        <f t="shared" si="65"/>
        <v>0</v>
      </c>
      <c r="Z242" s="116">
        <f t="shared" si="65"/>
        <v>0</v>
      </c>
      <c r="AA242" s="116">
        <f t="shared" si="65"/>
        <v>0</v>
      </c>
      <c r="AB242" s="116">
        <f t="shared" si="65"/>
        <v>0</v>
      </c>
      <c r="AC242" s="118">
        <f t="shared" si="65"/>
        <v>0</v>
      </c>
    </row>
    <row r="243" spans="2:29">
      <c r="B243" s="3"/>
      <c r="U243" s="191">
        <f t="shared" si="66"/>
        <v>0</v>
      </c>
      <c r="W243" s="135" t="s">
        <v>48</v>
      </c>
      <c r="X243" s="115">
        <f t="shared" si="65"/>
        <v>0</v>
      </c>
      <c r="Y243" s="116">
        <f t="shared" si="65"/>
        <v>0</v>
      </c>
      <c r="Z243" s="116">
        <f t="shared" si="65"/>
        <v>0</v>
      </c>
      <c r="AA243" s="116">
        <f t="shared" si="65"/>
        <v>0</v>
      </c>
      <c r="AB243" s="116">
        <f t="shared" si="65"/>
        <v>0</v>
      </c>
      <c r="AC243" s="118">
        <f t="shared" si="65"/>
        <v>0</v>
      </c>
    </row>
    <row r="244" spans="2:29">
      <c r="U244" s="192">
        <f t="shared" si="66"/>
        <v>0</v>
      </c>
      <c r="W244" s="136" t="s">
        <v>49</v>
      </c>
      <c r="X244" s="119">
        <f t="shared" si="65"/>
        <v>0</v>
      </c>
      <c r="Y244" s="120">
        <f t="shared" si="65"/>
        <v>0</v>
      </c>
      <c r="Z244" s="120">
        <f t="shared" si="65"/>
        <v>0</v>
      </c>
      <c r="AA244" s="120">
        <f t="shared" si="65"/>
        <v>0</v>
      </c>
      <c r="AB244" s="120">
        <f t="shared" si="65"/>
        <v>0</v>
      </c>
      <c r="AC244" s="221">
        <f t="shared" si="65"/>
        <v>0</v>
      </c>
    </row>
    <row r="245" spans="2:29">
      <c r="X245" s="116"/>
      <c r="Y245" s="116"/>
      <c r="Z245" s="116"/>
      <c r="AA245" s="116"/>
      <c r="AB245" s="116"/>
      <c r="AC245" s="116"/>
    </row>
  </sheetData>
  <mergeCells count="33">
    <mergeCell ref="A36:A44"/>
    <mergeCell ref="B7:B8"/>
    <mergeCell ref="C7:E7"/>
    <mergeCell ref="F7:H7"/>
    <mergeCell ref="I7:K7"/>
    <mergeCell ref="R7:T7"/>
    <mergeCell ref="U7:U8"/>
    <mergeCell ref="A9:A17"/>
    <mergeCell ref="A18:A26"/>
    <mergeCell ref="A27:A35"/>
    <mergeCell ref="L7:N7"/>
    <mergeCell ref="O7:Q7"/>
    <mergeCell ref="A144:A152"/>
    <mergeCell ref="A45:A53"/>
    <mergeCell ref="A54:A62"/>
    <mergeCell ref="A63:A71"/>
    <mergeCell ref="A72:A80"/>
    <mergeCell ref="A81:A89"/>
    <mergeCell ref="A90:A98"/>
    <mergeCell ref="A99:A107"/>
    <mergeCell ref="A108:A116"/>
    <mergeCell ref="A117:A125"/>
    <mergeCell ref="A126:A134"/>
    <mergeCell ref="A135:A143"/>
    <mergeCell ref="A207:A215"/>
    <mergeCell ref="A216:A224"/>
    <mergeCell ref="A225:A233"/>
    <mergeCell ref="A153:A161"/>
    <mergeCell ref="A162:A170"/>
    <mergeCell ref="A171:A179"/>
    <mergeCell ref="A180:A188"/>
    <mergeCell ref="A189:A197"/>
    <mergeCell ref="A198:A20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45"/>
  <sheetViews>
    <sheetView zoomScale="70" zoomScaleNormal="70" workbookViewId="0">
      <selection activeCell="M26" sqref="M26"/>
    </sheetView>
  </sheetViews>
  <sheetFormatPr baseColWidth="10" defaultRowHeight="15"/>
  <cols>
    <col min="1" max="1" width="10.140625" customWidth="1"/>
    <col min="2" max="2" width="19.140625" customWidth="1"/>
    <col min="3" max="3" width="12.42578125" bestFit="1" customWidth="1"/>
    <col min="4" max="4" width="17.85546875" bestFit="1" customWidth="1"/>
    <col min="5" max="5" width="13.42578125" bestFit="1" customWidth="1"/>
    <col min="6" max="6" width="11.7109375" bestFit="1" customWidth="1"/>
    <col min="7" max="7" width="12.85546875" bestFit="1" customWidth="1"/>
    <col min="8" max="8" width="13.42578125" customWidth="1"/>
    <col min="9" max="10" width="12" customWidth="1"/>
    <col min="11" max="11" width="12" style="138" customWidth="1"/>
    <col min="12" max="13" width="12" customWidth="1"/>
    <col min="14" max="14" width="12" style="138" customWidth="1"/>
    <col min="15" max="16" width="12" customWidth="1"/>
    <col min="17" max="17" width="13" customWidth="1"/>
    <col min="18" max="18" width="12" customWidth="1"/>
    <col min="19" max="20" width="13.42578125" customWidth="1"/>
    <col min="21" max="21" width="10.85546875" customWidth="1"/>
    <col min="22" max="22" width="5" customWidth="1"/>
    <col min="23" max="23" width="15.28515625" customWidth="1"/>
    <col min="24" max="29" width="8.85546875" style="88" customWidth="1"/>
  </cols>
  <sheetData>
    <row r="1" spans="1:29" ht="18.75">
      <c r="B1" s="107" t="s">
        <v>0</v>
      </c>
      <c r="C1" s="107"/>
      <c r="D1" s="107"/>
      <c r="E1" s="45"/>
      <c r="F1" s="45"/>
      <c r="G1" s="45"/>
      <c r="H1" s="45"/>
    </row>
    <row r="2" spans="1:29" ht="18.75">
      <c r="B2" s="107" t="s">
        <v>1</v>
      </c>
      <c r="C2" s="107"/>
      <c r="D2" s="107"/>
      <c r="E2" s="45"/>
      <c r="F2" s="45"/>
      <c r="G2" s="45"/>
      <c r="H2" s="45"/>
    </row>
    <row r="4" spans="1:29" ht="21">
      <c r="B4" s="1" t="s">
        <v>2</v>
      </c>
      <c r="C4" s="108"/>
      <c r="D4" s="108"/>
      <c r="E4" s="108"/>
      <c r="F4" s="108"/>
      <c r="G4" s="108"/>
      <c r="H4" s="108"/>
      <c r="I4" s="108"/>
      <c r="J4" s="108"/>
      <c r="K4" s="139"/>
    </row>
    <row r="5" spans="1:29" ht="21">
      <c r="B5" s="1" t="s">
        <v>50</v>
      </c>
      <c r="C5" s="108"/>
      <c r="D5" s="108"/>
      <c r="E5" s="109"/>
      <c r="F5" s="108"/>
      <c r="G5" s="108"/>
      <c r="H5" s="108"/>
      <c r="I5" s="108"/>
      <c r="J5" s="108"/>
      <c r="K5" s="139"/>
    </row>
    <row r="7" spans="1:29" ht="22.5" customHeight="1" thickBot="1">
      <c r="B7" s="245" t="s">
        <v>3</v>
      </c>
      <c r="C7" s="247" t="s">
        <v>4</v>
      </c>
      <c r="D7" s="243"/>
      <c r="E7" s="248"/>
      <c r="F7" s="242" t="s">
        <v>5</v>
      </c>
      <c r="G7" s="243"/>
      <c r="H7" s="244"/>
      <c r="I7" s="247" t="s">
        <v>6</v>
      </c>
      <c r="J7" s="243"/>
      <c r="K7" s="244"/>
      <c r="L7" s="242" t="s">
        <v>7</v>
      </c>
      <c r="M7" s="243"/>
      <c r="N7" s="244"/>
      <c r="O7" s="236" t="s">
        <v>11</v>
      </c>
      <c r="P7" s="237"/>
      <c r="Q7" s="238"/>
      <c r="R7" s="236" t="s">
        <v>12</v>
      </c>
      <c r="S7" s="237"/>
      <c r="T7" s="239"/>
      <c r="U7" s="240" t="s">
        <v>1331</v>
      </c>
      <c r="V7" s="89"/>
    </row>
    <row r="8" spans="1:29" s="2" customFormat="1" ht="12.75" customHeight="1">
      <c r="B8" s="246"/>
      <c r="C8" s="127" t="s">
        <v>8</v>
      </c>
      <c r="D8" s="128" t="s">
        <v>9</v>
      </c>
      <c r="E8" s="129" t="s">
        <v>10</v>
      </c>
      <c r="F8" s="130" t="s">
        <v>8</v>
      </c>
      <c r="G8" s="131" t="s">
        <v>9</v>
      </c>
      <c r="H8" s="129" t="s">
        <v>10</v>
      </c>
      <c r="I8" s="130" t="s">
        <v>8</v>
      </c>
      <c r="J8" s="131" t="s">
        <v>9</v>
      </c>
      <c r="K8" s="140" t="s">
        <v>10</v>
      </c>
      <c r="L8" s="130" t="s">
        <v>8</v>
      </c>
      <c r="M8" s="131" t="s">
        <v>9</v>
      </c>
      <c r="N8" s="140" t="s">
        <v>10</v>
      </c>
      <c r="O8" s="130" t="s">
        <v>8</v>
      </c>
      <c r="P8" s="128" t="s">
        <v>9</v>
      </c>
      <c r="Q8" s="129" t="s">
        <v>10</v>
      </c>
      <c r="R8" s="130" t="s">
        <v>8</v>
      </c>
      <c r="S8" s="131" t="s">
        <v>9</v>
      </c>
      <c r="T8" s="132" t="s">
        <v>10</v>
      </c>
      <c r="U8" s="254"/>
      <c r="V8" s="89"/>
      <c r="W8"/>
      <c r="X8" s="91" t="s">
        <v>13</v>
      </c>
      <c r="Y8" s="91" t="s">
        <v>14</v>
      </c>
      <c r="Z8" s="110" t="s">
        <v>15</v>
      </c>
      <c r="AA8" s="91" t="s">
        <v>16</v>
      </c>
      <c r="AB8" s="91" t="s">
        <v>17</v>
      </c>
      <c r="AC8" s="91" t="s">
        <v>18</v>
      </c>
    </row>
    <row r="9" spans="1:29" s="2" customFormat="1" ht="12.75" customHeight="1">
      <c r="A9" s="249">
        <v>42676</v>
      </c>
      <c r="B9" s="134" t="s">
        <v>41</v>
      </c>
      <c r="C9" s="217">
        <v>87058836.469999045</v>
      </c>
      <c r="D9" s="95"/>
      <c r="E9" s="96">
        <f t="shared" ref="E9:E72" si="0">C9-D9</f>
        <v>87058836.469999045</v>
      </c>
      <c r="F9" s="217">
        <v>308608.87</v>
      </c>
      <c r="G9" s="95"/>
      <c r="H9" s="96">
        <f t="shared" ref="H9:H72" si="1">F9-G9</f>
        <v>308608.87</v>
      </c>
      <c r="I9" s="217">
        <v>0</v>
      </c>
      <c r="J9" s="95"/>
      <c r="K9" s="96">
        <f t="shared" ref="K9:K72" si="2">I9-J9</f>
        <v>0</v>
      </c>
      <c r="L9" s="217">
        <v>225779.98</v>
      </c>
      <c r="M9" s="95"/>
      <c r="N9" s="96">
        <f t="shared" ref="N9:N72" si="3">L9-M9</f>
        <v>225779.98</v>
      </c>
      <c r="O9" s="217">
        <v>72891.67</v>
      </c>
      <c r="P9" s="95"/>
      <c r="Q9" s="96">
        <f t="shared" ref="Q9:Q72" si="4">O9-P9</f>
        <v>72891.67</v>
      </c>
      <c r="R9" s="217">
        <v>84533797.489999041</v>
      </c>
      <c r="S9" s="95"/>
      <c r="T9" s="96">
        <f t="shared" ref="T9:T72" si="5">R9-S9</f>
        <v>84533797.489999041</v>
      </c>
      <c r="U9" s="218">
        <f>IF(D9=0,0,1)</f>
        <v>0</v>
      </c>
      <c r="V9" s="89"/>
      <c r="W9" s="134" t="s">
        <v>41</v>
      </c>
      <c r="X9" s="111">
        <f>+IF(AND(C9&lt;&gt;0,D9&lt;&gt;0,OR(E9&gt;100,E9&lt;-100)),1,0)</f>
        <v>0</v>
      </c>
      <c r="Y9" s="112">
        <f>+IF(AND(F9&lt;&gt;0,G9&lt;&gt;0,OR(H9&gt;100,H9&lt;-100)),1,0)</f>
        <v>0</v>
      </c>
      <c r="Z9" s="112">
        <f>+IF(AND(I9&lt;&gt;0,J9&lt;&gt;0,OR(K9&gt;100,K9&lt;-100)),1,0)</f>
        <v>0</v>
      </c>
      <c r="AA9" s="113">
        <f>+IF(AND(L9&lt;&gt;0,M9&lt;&gt;0,OR(N9&gt;100,N9&lt;-100)),1,0)</f>
        <v>0</v>
      </c>
      <c r="AB9" s="113">
        <f>+IF(AND(O9&lt;&gt;0,P9&lt;&gt;0,OR(Q9&gt;100,Q9&lt;-100)),1,0)</f>
        <v>0</v>
      </c>
      <c r="AC9" s="114">
        <f>+IF(AND(R9&lt;&gt;0,S9&lt;&gt;0,OR(T9&gt;100,T9&lt;-100)),1,0)</f>
        <v>0</v>
      </c>
    </row>
    <row r="10" spans="1:29" s="2" customFormat="1" ht="12.75" customHeight="1">
      <c r="A10" s="250"/>
      <c r="B10" s="135" t="s">
        <v>42</v>
      </c>
      <c r="C10" s="97">
        <v>38578413.129998982</v>
      </c>
      <c r="D10" s="20"/>
      <c r="E10" s="98">
        <f t="shared" si="0"/>
        <v>38578413.129998982</v>
      </c>
      <c r="F10" s="97">
        <v>42364.4</v>
      </c>
      <c r="G10" s="20"/>
      <c r="H10" s="98">
        <f t="shared" si="1"/>
        <v>42364.4</v>
      </c>
      <c r="I10" s="97">
        <v>0</v>
      </c>
      <c r="J10" s="20"/>
      <c r="K10" s="98">
        <f t="shared" si="2"/>
        <v>0</v>
      </c>
      <c r="L10" s="97">
        <v>11547.5</v>
      </c>
      <c r="M10" s="20"/>
      <c r="N10" s="98">
        <f t="shared" si="3"/>
        <v>11547.5</v>
      </c>
      <c r="O10" s="97">
        <v>0</v>
      </c>
      <c r="P10" s="20"/>
      <c r="Q10" s="98">
        <f t="shared" si="4"/>
        <v>0</v>
      </c>
      <c r="R10" s="97">
        <v>36323296.869998984</v>
      </c>
      <c r="S10" s="20"/>
      <c r="T10" s="98">
        <f t="shared" si="5"/>
        <v>36323296.869998984</v>
      </c>
      <c r="U10" s="219">
        <f t="shared" ref="U10:U73" si="6">IF(D10=0,0,1)</f>
        <v>0</v>
      </c>
      <c r="V10" s="89"/>
      <c r="W10" s="135" t="s">
        <v>42</v>
      </c>
      <c r="X10" s="115">
        <f t="shared" ref="X10:X73" si="7">+IF(AND(C10&lt;&gt;0,D10&lt;&gt;0,OR(E10&gt;100,E10&lt;-100)),1,0)</f>
        <v>0</v>
      </c>
      <c r="Y10" s="116">
        <f t="shared" ref="Y10:Y73" si="8">+IF(AND(F10&lt;&gt;0,G10&lt;&gt;0,OR(H10&gt;100,H10&lt;-100)),1,0)</f>
        <v>0</v>
      </c>
      <c r="Z10" s="116">
        <f t="shared" ref="Z10:Z73" si="9">+IF(AND(I10&lt;&gt;0,J10&lt;&gt;0,OR(K10&gt;100,K10&lt;-100)),1,0)</f>
        <v>0</v>
      </c>
      <c r="AA10" s="117">
        <f t="shared" ref="AA10:AA73" si="10">+IF(AND(L10&lt;&gt;0,M10&lt;&gt;0,OR(N10&gt;100,N10&lt;-100)),1,0)</f>
        <v>0</v>
      </c>
      <c r="AB10" s="117">
        <f t="shared" ref="AB10:AB73" si="11">+IF(AND(O10&lt;&gt;0,P10&lt;&gt;0,OR(Q10&gt;100,Q10&lt;-100)),1,0)</f>
        <v>0</v>
      </c>
      <c r="AC10" s="118">
        <f t="shared" ref="AC10:AC73" si="12">+IF(AND(R10&lt;&gt;0,S10&lt;&gt;0,OR(T10&gt;100,T10&lt;-100)),1,0)</f>
        <v>0</v>
      </c>
    </row>
    <row r="11" spans="1:29" s="2" customFormat="1" ht="12.75" customHeight="1">
      <c r="A11" s="250"/>
      <c r="B11" s="105" t="s">
        <v>43</v>
      </c>
      <c r="C11" s="97">
        <v>79596719.939999625</v>
      </c>
      <c r="D11" s="20"/>
      <c r="E11" s="98">
        <f t="shared" si="0"/>
        <v>79596719.939999625</v>
      </c>
      <c r="F11" s="97">
        <v>528562.91999999993</v>
      </c>
      <c r="G11" s="20"/>
      <c r="H11" s="98">
        <f t="shared" si="1"/>
        <v>528562.91999999993</v>
      </c>
      <c r="I11" s="97">
        <v>0</v>
      </c>
      <c r="J11" s="20"/>
      <c r="K11" s="98">
        <f t="shared" si="2"/>
        <v>0</v>
      </c>
      <c r="L11" s="97">
        <v>322446.38</v>
      </c>
      <c r="M11" s="20"/>
      <c r="N11" s="98">
        <f t="shared" si="3"/>
        <v>322446.38</v>
      </c>
      <c r="O11" s="97">
        <v>322245.00999999995</v>
      </c>
      <c r="P11" s="20"/>
      <c r="Q11" s="98">
        <f t="shared" si="4"/>
        <v>322245.00999999995</v>
      </c>
      <c r="R11" s="97">
        <v>75281495.699999616</v>
      </c>
      <c r="S11" s="20"/>
      <c r="T11" s="98">
        <f t="shared" si="5"/>
        <v>75281495.699999616</v>
      </c>
      <c r="U11" s="219">
        <f t="shared" si="6"/>
        <v>0</v>
      </c>
      <c r="V11" s="89"/>
      <c r="W11" s="105" t="s">
        <v>43</v>
      </c>
      <c r="X11" s="115">
        <f t="shared" si="7"/>
        <v>0</v>
      </c>
      <c r="Y11" s="116">
        <f t="shared" si="8"/>
        <v>0</v>
      </c>
      <c r="Z11" s="116">
        <f t="shared" si="9"/>
        <v>0</v>
      </c>
      <c r="AA11" s="117">
        <f t="shared" si="10"/>
        <v>0</v>
      </c>
      <c r="AB11" s="117">
        <f t="shared" si="11"/>
        <v>0</v>
      </c>
      <c r="AC11" s="118">
        <f t="shared" si="12"/>
        <v>0</v>
      </c>
    </row>
    <row r="12" spans="1:29" s="2" customFormat="1" ht="12.75" customHeight="1">
      <c r="A12" s="250"/>
      <c r="B12" s="135" t="s">
        <v>44</v>
      </c>
      <c r="C12" s="97">
        <v>59746536.129999541</v>
      </c>
      <c r="D12" s="20"/>
      <c r="E12" s="98">
        <f t="shared" si="0"/>
        <v>59746536.129999541</v>
      </c>
      <c r="F12" s="97">
        <v>316576.59000000014</v>
      </c>
      <c r="G12" s="20"/>
      <c r="H12" s="98">
        <f t="shared" si="1"/>
        <v>316576.59000000014</v>
      </c>
      <c r="I12" s="97">
        <v>0</v>
      </c>
      <c r="J12" s="20"/>
      <c r="K12" s="98">
        <f t="shared" si="2"/>
        <v>0</v>
      </c>
      <c r="L12" s="97">
        <v>27702.690000000002</v>
      </c>
      <c r="M12" s="20"/>
      <c r="N12" s="98">
        <f t="shared" si="3"/>
        <v>27702.690000000002</v>
      </c>
      <c r="O12" s="97">
        <v>25451.13</v>
      </c>
      <c r="P12" s="20"/>
      <c r="Q12" s="98">
        <f t="shared" si="4"/>
        <v>25451.13</v>
      </c>
      <c r="R12" s="97">
        <v>57295056.55999954</v>
      </c>
      <c r="S12" s="20"/>
      <c r="T12" s="98">
        <f t="shared" si="5"/>
        <v>57295056.55999954</v>
      </c>
      <c r="U12" s="219">
        <f t="shared" si="6"/>
        <v>0</v>
      </c>
      <c r="V12" s="89"/>
      <c r="W12" s="135" t="s">
        <v>44</v>
      </c>
      <c r="X12" s="115">
        <f t="shared" si="7"/>
        <v>0</v>
      </c>
      <c r="Y12" s="116">
        <f t="shared" si="8"/>
        <v>0</v>
      </c>
      <c r="Z12" s="116">
        <f t="shared" si="9"/>
        <v>0</v>
      </c>
      <c r="AA12" s="117">
        <f t="shared" si="10"/>
        <v>0</v>
      </c>
      <c r="AB12" s="117">
        <f t="shared" si="11"/>
        <v>0</v>
      </c>
      <c r="AC12" s="118">
        <f t="shared" si="12"/>
        <v>0</v>
      </c>
    </row>
    <row r="13" spans="1:29" s="2" customFormat="1" ht="12.75" customHeight="1">
      <c r="A13" s="250"/>
      <c r="B13" s="135" t="s">
        <v>45</v>
      </c>
      <c r="C13" s="97">
        <v>93490155.239996001</v>
      </c>
      <c r="D13" s="20"/>
      <c r="E13" s="98">
        <f t="shared" si="0"/>
        <v>93490155.239996001</v>
      </c>
      <c r="F13" s="97">
        <v>213095.44</v>
      </c>
      <c r="G13" s="20"/>
      <c r="H13" s="98">
        <f t="shared" si="1"/>
        <v>213095.44</v>
      </c>
      <c r="I13" s="97">
        <v>0</v>
      </c>
      <c r="J13" s="20"/>
      <c r="K13" s="98">
        <f t="shared" si="2"/>
        <v>0</v>
      </c>
      <c r="L13" s="97">
        <v>146434.96999999997</v>
      </c>
      <c r="M13" s="20"/>
      <c r="N13" s="98">
        <f t="shared" si="3"/>
        <v>146434.96999999997</v>
      </c>
      <c r="O13" s="97">
        <v>19352.12</v>
      </c>
      <c r="P13" s="20"/>
      <c r="Q13" s="98">
        <f t="shared" si="4"/>
        <v>19352.12</v>
      </c>
      <c r="R13" s="97">
        <v>89818867.229995996</v>
      </c>
      <c r="S13" s="20"/>
      <c r="T13" s="98">
        <f t="shared" si="5"/>
        <v>89818867.229995996</v>
      </c>
      <c r="U13" s="219">
        <f t="shared" si="6"/>
        <v>0</v>
      </c>
      <c r="V13" s="89"/>
      <c r="W13" s="135" t="s">
        <v>45</v>
      </c>
      <c r="X13" s="115">
        <f t="shared" si="7"/>
        <v>0</v>
      </c>
      <c r="Y13" s="116">
        <f t="shared" si="8"/>
        <v>0</v>
      </c>
      <c r="Z13" s="116">
        <f t="shared" si="9"/>
        <v>0</v>
      </c>
      <c r="AA13" s="117">
        <f t="shared" si="10"/>
        <v>0</v>
      </c>
      <c r="AB13" s="117">
        <f t="shared" si="11"/>
        <v>0</v>
      </c>
      <c r="AC13" s="118">
        <f t="shared" si="12"/>
        <v>0</v>
      </c>
    </row>
    <row r="14" spans="1:29" s="2" customFormat="1" ht="12.75" customHeight="1">
      <c r="A14" s="250"/>
      <c r="B14" s="135" t="s">
        <v>46</v>
      </c>
      <c r="C14" s="97">
        <v>45419644.709999599</v>
      </c>
      <c r="D14" s="20"/>
      <c r="E14" s="98">
        <f t="shared" si="0"/>
        <v>45419644.709999599</v>
      </c>
      <c r="F14" s="97">
        <v>384508.89999999991</v>
      </c>
      <c r="G14" s="20"/>
      <c r="H14" s="98">
        <f t="shared" si="1"/>
        <v>384508.89999999991</v>
      </c>
      <c r="I14" s="97">
        <v>0</v>
      </c>
      <c r="J14" s="20"/>
      <c r="K14" s="98">
        <f t="shared" si="2"/>
        <v>0</v>
      </c>
      <c r="L14" s="97">
        <v>53639.11</v>
      </c>
      <c r="M14" s="20"/>
      <c r="N14" s="98">
        <f t="shared" si="3"/>
        <v>53639.11</v>
      </c>
      <c r="O14" s="97">
        <v>0</v>
      </c>
      <c r="P14" s="20"/>
      <c r="Q14" s="98">
        <f t="shared" si="4"/>
        <v>0</v>
      </c>
      <c r="R14" s="97">
        <v>42111813.399999604</v>
      </c>
      <c r="S14" s="20"/>
      <c r="T14" s="98">
        <f t="shared" si="5"/>
        <v>42111813.399999604</v>
      </c>
      <c r="U14" s="219">
        <f t="shared" si="6"/>
        <v>0</v>
      </c>
      <c r="V14" s="89"/>
      <c r="W14" s="135" t="s">
        <v>46</v>
      </c>
      <c r="X14" s="115">
        <f t="shared" si="7"/>
        <v>0</v>
      </c>
      <c r="Y14" s="116">
        <f t="shared" si="8"/>
        <v>0</v>
      </c>
      <c r="Z14" s="116">
        <f t="shared" si="9"/>
        <v>0</v>
      </c>
      <c r="AA14" s="117">
        <f t="shared" si="10"/>
        <v>0</v>
      </c>
      <c r="AB14" s="117">
        <f t="shared" si="11"/>
        <v>0</v>
      </c>
      <c r="AC14" s="118">
        <f t="shared" si="12"/>
        <v>0</v>
      </c>
    </row>
    <row r="15" spans="1:29" s="2" customFormat="1" ht="12.75" customHeight="1">
      <c r="A15" s="250"/>
      <c r="B15" s="135" t="s">
        <v>47</v>
      </c>
      <c r="C15" s="97">
        <v>146497219.19000021</v>
      </c>
      <c r="D15" s="20"/>
      <c r="E15" s="98">
        <f t="shared" si="0"/>
        <v>146497219.19000021</v>
      </c>
      <c r="F15" s="97">
        <v>196620.45</v>
      </c>
      <c r="G15" s="20"/>
      <c r="H15" s="98">
        <f t="shared" si="1"/>
        <v>196620.45</v>
      </c>
      <c r="I15" s="97">
        <v>0</v>
      </c>
      <c r="J15" s="20"/>
      <c r="K15" s="98">
        <f t="shared" si="2"/>
        <v>0</v>
      </c>
      <c r="L15" s="97">
        <v>184357.28999999998</v>
      </c>
      <c r="M15" s="20"/>
      <c r="N15" s="98">
        <f t="shared" si="3"/>
        <v>184357.28999999998</v>
      </c>
      <c r="O15" s="97">
        <v>34625.51</v>
      </c>
      <c r="P15" s="20"/>
      <c r="Q15" s="98">
        <f t="shared" si="4"/>
        <v>34625.51</v>
      </c>
      <c r="R15" s="97">
        <v>141822397.05000019</v>
      </c>
      <c r="S15" s="20"/>
      <c r="T15" s="98">
        <f t="shared" si="5"/>
        <v>141822397.05000019</v>
      </c>
      <c r="U15" s="219">
        <f t="shared" si="6"/>
        <v>0</v>
      </c>
      <c r="V15" s="89"/>
      <c r="W15" s="135" t="s">
        <v>47</v>
      </c>
      <c r="X15" s="115">
        <f t="shared" si="7"/>
        <v>0</v>
      </c>
      <c r="Y15" s="116">
        <f t="shared" si="8"/>
        <v>0</v>
      </c>
      <c r="Z15" s="116">
        <f t="shared" si="9"/>
        <v>0</v>
      </c>
      <c r="AA15" s="117">
        <f t="shared" si="10"/>
        <v>0</v>
      </c>
      <c r="AB15" s="117">
        <f t="shared" si="11"/>
        <v>0</v>
      </c>
      <c r="AC15" s="118">
        <f t="shared" si="12"/>
        <v>0</v>
      </c>
    </row>
    <row r="16" spans="1:29" s="2" customFormat="1" ht="12.75" customHeight="1">
      <c r="A16" s="250"/>
      <c r="B16" s="135" t="s">
        <v>48</v>
      </c>
      <c r="C16" s="97">
        <v>91541089.3800001</v>
      </c>
      <c r="D16" s="20"/>
      <c r="E16" s="98">
        <f t="shared" si="0"/>
        <v>91541089.3800001</v>
      </c>
      <c r="F16" s="97">
        <v>431139.44000000018</v>
      </c>
      <c r="G16" s="20"/>
      <c r="H16" s="98">
        <f t="shared" si="1"/>
        <v>431139.44000000018</v>
      </c>
      <c r="I16" s="97">
        <v>0</v>
      </c>
      <c r="J16" s="20"/>
      <c r="K16" s="98">
        <f t="shared" si="2"/>
        <v>0</v>
      </c>
      <c r="L16" s="97">
        <v>600463.69999999995</v>
      </c>
      <c r="M16" s="20"/>
      <c r="N16" s="98">
        <f t="shared" si="3"/>
        <v>600463.69999999995</v>
      </c>
      <c r="O16" s="97">
        <v>666106.76</v>
      </c>
      <c r="P16" s="20"/>
      <c r="Q16" s="98">
        <f t="shared" si="4"/>
        <v>666106.76</v>
      </c>
      <c r="R16" s="97">
        <v>86086335.830000103</v>
      </c>
      <c r="S16" s="20"/>
      <c r="T16" s="98">
        <f t="shared" si="5"/>
        <v>86086335.830000103</v>
      </c>
      <c r="U16" s="219">
        <f t="shared" si="6"/>
        <v>0</v>
      </c>
      <c r="V16" s="89"/>
      <c r="W16" s="135" t="s">
        <v>48</v>
      </c>
      <c r="X16" s="115">
        <f t="shared" si="7"/>
        <v>0</v>
      </c>
      <c r="Y16" s="116">
        <f t="shared" si="8"/>
        <v>0</v>
      </c>
      <c r="Z16" s="116">
        <f t="shared" si="9"/>
        <v>0</v>
      </c>
      <c r="AA16" s="117">
        <f t="shared" si="10"/>
        <v>0</v>
      </c>
      <c r="AB16" s="117">
        <f t="shared" si="11"/>
        <v>0</v>
      </c>
      <c r="AC16" s="118">
        <f t="shared" si="12"/>
        <v>0</v>
      </c>
    </row>
    <row r="17" spans="1:29" s="2" customFormat="1" ht="12.75" customHeight="1">
      <c r="A17" s="251"/>
      <c r="B17" s="136" t="s">
        <v>49</v>
      </c>
      <c r="C17" s="99">
        <v>29860823.799999524</v>
      </c>
      <c r="D17" s="100"/>
      <c r="E17" s="101">
        <f t="shared" si="0"/>
        <v>29860823.799999524</v>
      </c>
      <c r="F17" s="99">
        <v>168978.04999999993</v>
      </c>
      <c r="G17" s="100"/>
      <c r="H17" s="101">
        <f t="shared" si="1"/>
        <v>168978.04999999993</v>
      </c>
      <c r="I17" s="99">
        <v>0</v>
      </c>
      <c r="J17" s="100"/>
      <c r="K17" s="101">
        <f t="shared" si="2"/>
        <v>0</v>
      </c>
      <c r="L17" s="99">
        <v>17500</v>
      </c>
      <c r="M17" s="100"/>
      <c r="N17" s="101">
        <f t="shared" si="3"/>
        <v>17500</v>
      </c>
      <c r="O17" s="99">
        <v>0</v>
      </c>
      <c r="P17" s="100"/>
      <c r="Q17" s="101">
        <f t="shared" si="4"/>
        <v>0</v>
      </c>
      <c r="R17" s="99">
        <v>27886541.009999525</v>
      </c>
      <c r="S17" s="100"/>
      <c r="T17" s="101">
        <f t="shared" si="5"/>
        <v>27886541.009999525</v>
      </c>
      <c r="U17" s="220">
        <f t="shared" si="6"/>
        <v>0</v>
      </c>
      <c r="V17" s="89"/>
      <c r="W17" s="136" t="s">
        <v>49</v>
      </c>
      <c r="X17" s="119">
        <f t="shared" si="7"/>
        <v>0</v>
      </c>
      <c r="Y17" s="120">
        <f t="shared" si="8"/>
        <v>0</v>
      </c>
      <c r="Z17" s="120">
        <f t="shared" si="9"/>
        <v>0</v>
      </c>
      <c r="AA17" s="121">
        <f t="shared" si="10"/>
        <v>0</v>
      </c>
      <c r="AB17" s="121">
        <f t="shared" si="11"/>
        <v>0</v>
      </c>
      <c r="AC17" s="221">
        <f t="shared" si="12"/>
        <v>0</v>
      </c>
    </row>
    <row r="18" spans="1:29" ht="15.75" customHeight="1">
      <c r="A18" s="249">
        <v>42677</v>
      </c>
      <c r="B18" s="134" t="s">
        <v>41</v>
      </c>
      <c r="C18" s="217">
        <v>84533797.489999041</v>
      </c>
      <c r="D18" s="95"/>
      <c r="E18" s="96">
        <f t="shared" si="0"/>
        <v>84533797.489999041</v>
      </c>
      <c r="F18" s="217">
        <v>295034.74</v>
      </c>
      <c r="G18" s="95"/>
      <c r="H18" s="96">
        <f t="shared" si="1"/>
        <v>295034.74</v>
      </c>
      <c r="I18" s="217">
        <v>0</v>
      </c>
      <c r="J18" s="95"/>
      <c r="K18" s="96">
        <f t="shared" si="2"/>
        <v>0</v>
      </c>
      <c r="L18" s="217">
        <v>281489.87999999995</v>
      </c>
      <c r="M18" s="95"/>
      <c r="N18" s="96">
        <f t="shared" si="3"/>
        <v>281489.87999999995</v>
      </c>
      <c r="O18" s="217">
        <v>226766.76</v>
      </c>
      <c r="P18" s="95"/>
      <c r="Q18" s="96">
        <f t="shared" si="4"/>
        <v>226766.76</v>
      </c>
      <c r="R18" s="217">
        <v>81470848.969999045</v>
      </c>
      <c r="S18" s="95"/>
      <c r="T18" s="96">
        <f t="shared" si="5"/>
        <v>81470848.969999045</v>
      </c>
      <c r="U18" s="218">
        <f t="shared" si="6"/>
        <v>0</v>
      </c>
      <c r="W18" s="134" t="s">
        <v>41</v>
      </c>
      <c r="X18" s="111">
        <f t="shared" si="7"/>
        <v>0</v>
      </c>
      <c r="Y18" s="112">
        <f t="shared" si="8"/>
        <v>0</v>
      </c>
      <c r="Z18" s="112">
        <f t="shared" si="9"/>
        <v>0</v>
      </c>
      <c r="AA18" s="113">
        <f t="shared" si="10"/>
        <v>0</v>
      </c>
      <c r="AB18" s="113">
        <f t="shared" si="11"/>
        <v>0</v>
      </c>
      <c r="AC18" s="114">
        <f t="shared" si="12"/>
        <v>0</v>
      </c>
    </row>
    <row r="19" spans="1:29" ht="15.75">
      <c r="A19" s="250"/>
      <c r="B19" s="135" t="s">
        <v>42</v>
      </c>
      <c r="C19" s="97">
        <v>36323296.869998984</v>
      </c>
      <c r="D19" s="20"/>
      <c r="E19" s="98">
        <f t="shared" si="0"/>
        <v>36323296.869998984</v>
      </c>
      <c r="F19" s="97">
        <v>93619.33</v>
      </c>
      <c r="G19" s="20"/>
      <c r="H19" s="98">
        <f t="shared" si="1"/>
        <v>93619.33</v>
      </c>
      <c r="I19" s="97">
        <v>0</v>
      </c>
      <c r="J19" s="20"/>
      <c r="K19" s="98">
        <f t="shared" si="2"/>
        <v>0</v>
      </c>
      <c r="L19" s="97">
        <v>69114.829999999987</v>
      </c>
      <c r="M19" s="20"/>
      <c r="N19" s="98">
        <f t="shared" si="3"/>
        <v>69114.829999999987</v>
      </c>
      <c r="O19" s="97">
        <v>65536.84</v>
      </c>
      <c r="P19" s="20"/>
      <c r="Q19" s="98">
        <f t="shared" si="4"/>
        <v>65536.84</v>
      </c>
      <c r="R19" s="97">
        <v>34317165.469998986</v>
      </c>
      <c r="S19" s="20"/>
      <c r="T19" s="98">
        <f t="shared" si="5"/>
        <v>34317165.469998986</v>
      </c>
      <c r="U19" s="219">
        <f t="shared" si="6"/>
        <v>0</v>
      </c>
      <c r="W19" s="135" t="s">
        <v>42</v>
      </c>
      <c r="X19" s="115">
        <f t="shared" si="7"/>
        <v>0</v>
      </c>
      <c r="Y19" s="116">
        <f t="shared" si="8"/>
        <v>0</v>
      </c>
      <c r="Z19" s="116">
        <f t="shared" si="9"/>
        <v>0</v>
      </c>
      <c r="AA19" s="117">
        <f t="shared" si="10"/>
        <v>0</v>
      </c>
      <c r="AB19" s="117">
        <f t="shared" si="11"/>
        <v>0</v>
      </c>
      <c r="AC19" s="118">
        <f t="shared" si="12"/>
        <v>0</v>
      </c>
    </row>
    <row r="20" spans="1:29" ht="15.75">
      <c r="A20" s="250"/>
      <c r="B20" s="105" t="s">
        <v>43</v>
      </c>
      <c r="C20" s="97">
        <v>75281495.699999616</v>
      </c>
      <c r="D20" s="20"/>
      <c r="E20" s="98">
        <f t="shared" si="0"/>
        <v>75281495.699999616</v>
      </c>
      <c r="F20" s="97">
        <v>399493.94</v>
      </c>
      <c r="G20" s="20"/>
      <c r="H20" s="98">
        <f t="shared" si="1"/>
        <v>399493.94</v>
      </c>
      <c r="I20" s="97">
        <v>0</v>
      </c>
      <c r="J20" s="20"/>
      <c r="K20" s="98">
        <f t="shared" si="2"/>
        <v>0</v>
      </c>
      <c r="L20" s="97">
        <v>97670.09</v>
      </c>
      <c r="M20" s="20"/>
      <c r="N20" s="98">
        <f t="shared" si="3"/>
        <v>97670.09</v>
      </c>
      <c r="O20" s="97">
        <v>362783.67</v>
      </c>
      <c r="P20" s="20"/>
      <c r="Q20" s="98">
        <f t="shared" si="4"/>
        <v>362783.67</v>
      </c>
      <c r="R20" s="97">
        <v>72241177.499999627</v>
      </c>
      <c r="S20" s="20"/>
      <c r="T20" s="98">
        <f t="shared" si="5"/>
        <v>72241177.499999627</v>
      </c>
      <c r="U20" s="219">
        <f t="shared" si="6"/>
        <v>0</v>
      </c>
      <c r="W20" s="105" t="s">
        <v>43</v>
      </c>
      <c r="X20" s="115">
        <f t="shared" si="7"/>
        <v>0</v>
      </c>
      <c r="Y20" s="116">
        <f t="shared" si="8"/>
        <v>0</v>
      </c>
      <c r="Z20" s="116">
        <f t="shared" si="9"/>
        <v>0</v>
      </c>
      <c r="AA20" s="117">
        <f t="shared" si="10"/>
        <v>0</v>
      </c>
      <c r="AB20" s="117">
        <f t="shared" si="11"/>
        <v>0</v>
      </c>
      <c r="AC20" s="118">
        <f t="shared" si="12"/>
        <v>0</v>
      </c>
    </row>
    <row r="21" spans="1:29" ht="15.75">
      <c r="A21" s="250"/>
      <c r="B21" s="135" t="s">
        <v>44</v>
      </c>
      <c r="C21" s="97">
        <v>57295056.55999954</v>
      </c>
      <c r="D21" s="20"/>
      <c r="E21" s="98">
        <f t="shared" si="0"/>
        <v>57295056.55999954</v>
      </c>
      <c r="F21" s="97">
        <v>272005.11</v>
      </c>
      <c r="G21" s="20"/>
      <c r="H21" s="98">
        <f t="shared" si="1"/>
        <v>272005.11</v>
      </c>
      <c r="I21" s="97">
        <v>0</v>
      </c>
      <c r="J21" s="20"/>
      <c r="K21" s="98">
        <f t="shared" si="2"/>
        <v>0</v>
      </c>
      <c r="L21" s="97">
        <v>0</v>
      </c>
      <c r="M21" s="20"/>
      <c r="N21" s="98">
        <f t="shared" si="3"/>
        <v>0</v>
      </c>
      <c r="O21" s="97">
        <v>0</v>
      </c>
      <c r="P21" s="20"/>
      <c r="Q21" s="98">
        <f t="shared" si="4"/>
        <v>0</v>
      </c>
      <c r="R21" s="97">
        <v>54936204.399999544</v>
      </c>
      <c r="S21" s="20"/>
      <c r="T21" s="98">
        <f t="shared" si="5"/>
        <v>54936204.399999544</v>
      </c>
      <c r="U21" s="219">
        <f t="shared" si="6"/>
        <v>0</v>
      </c>
      <c r="W21" s="135" t="s">
        <v>44</v>
      </c>
      <c r="X21" s="115">
        <f t="shared" si="7"/>
        <v>0</v>
      </c>
      <c r="Y21" s="116">
        <f t="shared" si="8"/>
        <v>0</v>
      </c>
      <c r="Z21" s="116">
        <f t="shared" si="9"/>
        <v>0</v>
      </c>
      <c r="AA21" s="117">
        <f t="shared" si="10"/>
        <v>0</v>
      </c>
      <c r="AB21" s="117">
        <f t="shared" si="11"/>
        <v>0</v>
      </c>
      <c r="AC21" s="118">
        <f t="shared" si="12"/>
        <v>0</v>
      </c>
    </row>
    <row r="22" spans="1:29" ht="15.75">
      <c r="A22" s="250"/>
      <c r="B22" s="135" t="s">
        <v>45</v>
      </c>
      <c r="C22" s="97">
        <v>89818867.229995996</v>
      </c>
      <c r="D22" s="20"/>
      <c r="E22" s="98">
        <f t="shared" si="0"/>
        <v>89818867.229995996</v>
      </c>
      <c r="F22" s="97">
        <v>147577.34</v>
      </c>
      <c r="G22" s="20"/>
      <c r="H22" s="98">
        <f t="shared" si="1"/>
        <v>147577.34</v>
      </c>
      <c r="I22" s="97">
        <v>0</v>
      </c>
      <c r="J22" s="20"/>
      <c r="K22" s="98">
        <f t="shared" si="2"/>
        <v>0</v>
      </c>
      <c r="L22" s="97">
        <v>191647.18999999997</v>
      </c>
      <c r="M22" s="20"/>
      <c r="N22" s="98">
        <f t="shared" si="3"/>
        <v>191647.18999999997</v>
      </c>
      <c r="O22" s="97">
        <v>720938.33</v>
      </c>
      <c r="P22" s="20"/>
      <c r="Q22" s="98">
        <f t="shared" si="4"/>
        <v>720938.33</v>
      </c>
      <c r="R22" s="97">
        <v>85853493.689995989</v>
      </c>
      <c r="S22" s="20"/>
      <c r="T22" s="98">
        <f t="shared" si="5"/>
        <v>85853493.689995989</v>
      </c>
      <c r="U22" s="219">
        <f t="shared" si="6"/>
        <v>0</v>
      </c>
      <c r="W22" s="135" t="s">
        <v>45</v>
      </c>
      <c r="X22" s="115">
        <f t="shared" si="7"/>
        <v>0</v>
      </c>
      <c r="Y22" s="116">
        <f t="shared" si="8"/>
        <v>0</v>
      </c>
      <c r="Z22" s="116">
        <f t="shared" si="9"/>
        <v>0</v>
      </c>
      <c r="AA22" s="117">
        <f t="shared" si="10"/>
        <v>0</v>
      </c>
      <c r="AB22" s="117">
        <f t="shared" si="11"/>
        <v>0</v>
      </c>
      <c r="AC22" s="118">
        <f t="shared" si="12"/>
        <v>0</v>
      </c>
    </row>
    <row r="23" spans="1:29" ht="15.75">
      <c r="A23" s="250"/>
      <c r="B23" s="135" t="s">
        <v>46</v>
      </c>
      <c r="C23" s="97">
        <v>42111813.399999604</v>
      </c>
      <c r="D23" s="20"/>
      <c r="E23" s="98">
        <f t="shared" si="0"/>
        <v>42111813.399999604</v>
      </c>
      <c r="F23" s="97">
        <v>195118.43</v>
      </c>
      <c r="G23" s="20"/>
      <c r="H23" s="98">
        <f t="shared" si="1"/>
        <v>195118.43</v>
      </c>
      <c r="I23" s="97">
        <v>0</v>
      </c>
      <c r="J23" s="20"/>
      <c r="K23" s="98">
        <f t="shared" si="2"/>
        <v>0</v>
      </c>
      <c r="L23" s="97">
        <v>26474.59</v>
      </c>
      <c r="M23" s="20"/>
      <c r="N23" s="98">
        <f t="shared" si="3"/>
        <v>26474.59</v>
      </c>
      <c r="O23" s="97">
        <v>112418.47</v>
      </c>
      <c r="P23" s="20"/>
      <c r="Q23" s="98">
        <f t="shared" si="4"/>
        <v>112418.47</v>
      </c>
      <c r="R23" s="97">
        <v>38087274.959999613</v>
      </c>
      <c r="S23" s="20"/>
      <c r="T23" s="98">
        <f t="shared" si="5"/>
        <v>38087274.959999613</v>
      </c>
      <c r="U23" s="219">
        <f t="shared" si="6"/>
        <v>0</v>
      </c>
      <c r="W23" s="135" t="s">
        <v>46</v>
      </c>
      <c r="X23" s="115">
        <f t="shared" si="7"/>
        <v>0</v>
      </c>
      <c r="Y23" s="116">
        <f t="shared" si="8"/>
        <v>0</v>
      </c>
      <c r="Z23" s="116">
        <f t="shared" si="9"/>
        <v>0</v>
      </c>
      <c r="AA23" s="117">
        <f t="shared" si="10"/>
        <v>0</v>
      </c>
      <c r="AB23" s="117">
        <f t="shared" si="11"/>
        <v>0</v>
      </c>
      <c r="AC23" s="118">
        <f t="shared" si="12"/>
        <v>0</v>
      </c>
    </row>
    <row r="24" spans="1:29" ht="15.75">
      <c r="A24" s="250"/>
      <c r="B24" s="135" t="s">
        <v>47</v>
      </c>
      <c r="C24" s="97">
        <v>141822397.05000019</v>
      </c>
      <c r="D24" s="20"/>
      <c r="E24" s="98">
        <f t="shared" si="0"/>
        <v>141822397.05000019</v>
      </c>
      <c r="F24" s="97">
        <v>144571.96</v>
      </c>
      <c r="G24" s="20"/>
      <c r="H24" s="98">
        <f t="shared" si="1"/>
        <v>144571.96</v>
      </c>
      <c r="I24" s="97">
        <v>0</v>
      </c>
      <c r="J24" s="20"/>
      <c r="K24" s="98">
        <f t="shared" si="2"/>
        <v>0</v>
      </c>
      <c r="L24" s="97">
        <v>651523.03999999992</v>
      </c>
      <c r="M24" s="20"/>
      <c r="N24" s="98">
        <f t="shared" si="3"/>
        <v>651523.03999999992</v>
      </c>
      <c r="O24" s="97">
        <v>569156.26</v>
      </c>
      <c r="P24" s="20"/>
      <c r="Q24" s="98">
        <f t="shared" si="4"/>
        <v>569156.26</v>
      </c>
      <c r="R24" s="97">
        <v>137979252.91000023</v>
      </c>
      <c r="S24" s="20"/>
      <c r="T24" s="98">
        <f t="shared" si="5"/>
        <v>137979252.91000023</v>
      </c>
      <c r="U24" s="219">
        <f t="shared" si="6"/>
        <v>0</v>
      </c>
      <c r="W24" s="135" t="s">
        <v>47</v>
      </c>
      <c r="X24" s="115">
        <f t="shared" si="7"/>
        <v>0</v>
      </c>
      <c r="Y24" s="116">
        <f t="shared" si="8"/>
        <v>0</v>
      </c>
      <c r="Z24" s="116">
        <f t="shared" si="9"/>
        <v>0</v>
      </c>
      <c r="AA24" s="117">
        <f t="shared" si="10"/>
        <v>0</v>
      </c>
      <c r="AB24" s="117">
        <f t="shared" si="11"/>
        <v>0</v>
      </c>
      <c r="AC24" s="118">
        <f t="shared" si="12"/>
        <v>0</v>
      </c>
    </row>
    <row r="25" spans="1:29" ht="15.75">
      <c r="A25" s="250"/>
      <c r="B25" s="135" t="s">
        <v>48</v>
      </c>
      <c r="C25" s="97">
        <v>86086335.830000103</v>
      </c>
      <c r="D25" s="20"/>
      <c r="E25" s="98">
        <f t="shared" si="0"/>
        <v>86086335.830000103</v>
      </c>
      <c r="F25" s="97">
        <v>491248.35000000003</v>
      </c>
      <c r="G25" s="20"/>
      <c r="H25" s="98">
        <f t="shared" si="1"/>
        <v>491248.35000000003</v>
      </c>
      <c r="I25" s="97">
        <v>0</v>
      </c>
      <c r="J25" s="20"/>
      <c r="K25" s="98">
        <f t="shared" si="2"/>
        <v>0</v>
      </c>
      <c r="L25" s="97">
        <v>154512.56</v>
      </c>
      <c r="M25" s="20"/>
      <c r="N25" s="98">
        <f t="shared" si="3"/>
        <v>154512.56</v>
      </c>
      <c r="O25" s="97">
        <v>37682.720000000001</v>
      </c>
      <c r="P25" s="20"/>
      <c r="Q25" s="98">
        <f t="shared" si="4"/>
        <v>37682.720000000001</v>
      </c>
      <c r="R25" s="97">
        <v>81800702.620000094</v>
      </c>
      <c r="S25" s="20"/>
      <c r="T25" s="98">
        <f t="shared" si="5"/>
        <v>81800702.620000094</v>
      </c>
      <c r="U25" s="219">
        <f t="shared" si="6"/>
        <v>0</v>
      </c>
      <c r="W25" s="135" t="s">
        <v>48</v>
      </c>
      <c r="X25" s="115">
        <f t="shared" si="7"/>
        <v>0</v>
      </c>
      <c r="Y25" s="116">
        <f t="shared" si="8"/>
        <v>0</v>
      </c>
      <c r="Z25" s="116">
        <f t="shared" si="9"/>
        <v>0</v>
      </c>
      <c r="AA25" s="117">
        <f t="shared" si="10"/>
        <v>0</v>
      </c>
      <c r="AB25" s="117">
        <f t="shared" si="11"/>
        <v>0</v>
      </c>
      <c r="AC25" s="118">
        <f t="shared" si="12"/>
        <v>0</v>
      </c>
    </row>
    <row r="26" spans="1:29" ht="15.75">
      <c r="A26" s="251"/>
      <c r="B26" s="136" t="s">
        <v>49</v>
      </c>
      <c r="C26" s="99">
        <v>27886541.009999525</v>
      </c>
      <c r="D26" s="100"/>
      <c r="E26" s="101">
        <f t="shared" si="0"/>
        <v>27886541.009999525</v>
      </c>
      <c r="F26" s="99">
        <v>153195.81</v>
      </c>
      <c r="G26" s="100"/>
      <c r="H26" s="101">
        <f t="shared" si="1"/>
        <v>153195.81</v>
      </c>
      <c r="I26" s="99">
        <v>0</v>
      </c>
      <c r="J26" s="100"/>
      <c r="K26" s="101">
        <f t="shared" si="2"/>
        <v>0</v>
      </c>
      <c r="L26" s="99">
        <v>53114.950000000004</v>
      </c>
      <c r="M26" s="100"/>
      <c r="N26" s="101">
        <f t="shared" si="3"/>
        <v>53114.950000000004</v>
      </c>
      <c r="O26" s="99">
        <v>27674.850000000002</v>
      </c>
      <c r="P26" s="100"/>
      <c r="Q26" s="101">
        <f t="shared" si="4"/>
        <v>27674.850000000002</v>
      </c>
      <c r="R26" s="99">
        <v>26327438.349999525</v>
      </c>
      <c r="S26" s="100"/>
      <c r="T26" s="101">
        <f t="shared" si="5"/>
        <v>26327438.349999525</v>
      </c>
      <c r="U26" s="220">
        <f t="shared" si="6"/>
        <v>0</v>
      </c>
      <c r="W26" s="136" t="s">
        <v>49</v>
      </c>
      <c r="X26" s="119">
        <f t="shared" si="7"/>
        <v>0</v>
      </c>
      <c r="Y26" s="120">
        <f t="shared" si="8"/>
        <v>0</v>
      </c>
      <c r="Z26" s="120">
        <f t="shared" si="9"/>
        <v>0</v>
      </c>
      <c r="AA26" s="121">
        <f t="shared" si="10"/>
        <v>0</v>
      </c>
      <c r="AB26" s="121">
        <f t="shared" si="11"/>
        <v>0</v>
      </c>
      <c r="AC26" s="221">
        <f t="shared" si="12"/>
        <v>0</v>
      </c>
    </row>
    <row r="27" spans="1:29" ht="15.75" customHeight="1">
      <c r="A27" s="249">
        <v>42679</v>
      </c>
      <c r="B27" s="134" t="s">
        <v>41</v>
      </c>
      <c r="C27" s="97">
        <v>81470848.969999045</v>
      </c>
      <c r="D27" s="20"/>
      <c r="E27" s="98">
        <f t="shared" ref="E27" si="13">C27-D27</f>
        <v>81470848.969999045</v>
      </c>
      <c r="F27" s="97">
        <v>0</v>
      </c>
      <c r="G27" s="20"/>
      <c r="H27" s="98">
        <f t="shared" si="1"/>
        <v>0</v>
      </c>
      <c r="I27" s="97">
        <v>0</v>
      </c>
      <c r="J27" s="20"/>
      <c r="K27" s="98">
        <f t="shared" si="2"/>
        <v>0</v>
      </c>
      <c r="L27" s="97">
        <v>0</v>
      </c>
      <c r="M27" s="20"/>
      <c r="N27" s="98">
        <f t="shared" si="3"/>
        <v>0</v>
      </c>
      <c r="O27" s="97">
        <v>0</v>
      </c>
      <c r="P27" s="20"/>
      <c r="Q27" s="98">
        <f t="shared" si="4"/>
        <v>0</v>
      </c>
      <c r="R27" s="97">
        <v>80370273.579999045</v>
      </c>
      <c r="S27" s="20"/>
      <c r="T27" s="98">
        <f t="shared" si="5"/>
        <v>80370273.579999045</v>
      </c>
      <c r="U27" s="219">
        <f t="shared" si="6"/>
        <v>0</v>
      </c>
      <c r="W27" s="134" t="s">
        <v>41</v>
      </c>
      <c r="X27" s="115">
        <f t="shared" si="7"/>
        <v>0</v>
      </c>
      <c r="Y27" s="116">
        <f t="shared" si="8"/>
        <v>0</v>
      </c>
      <c r="Z27" s="116">
        <f t="shared" si="9"/>
        <v>0</v>
      </c>
      <c r="AA27" s="116">
        <f t="shared" si="10"/>
        <v>0</v>
      </c>
      <c r="AB27" s="117">
        <f t="shared" si="11"/>
        <v>0</v>
      </c>
      <c r="AC27" s="122">
        <f t="shared" si="12"/>
        <v>0</v>
      </c>
    </row>
    <row r="28" spans="1:29" ht="15.75">
      <c r="A28" s="250"/>
      <c r="B28" s="135" t="s">
        <v>42</v>
      </c>
      <c r="C28" s="97"/>
      <c r="D28" s="20"/>
      <c r="E28" s="98">
        <f t="shared" si="0"/>
        <v>0</v>
      </c>
      <c r="F28" s="97"/>
      <c r="G28" s="20"/>
      <c r="H28" s="98">
        <f t="shared" si="1"/>
        <v>0</v>
      </c>
      <c r="I28" s="97"/>
      <c r="J28" s="20"/>
      <c r="K28" s="98">
        <f t="shared" si="2"/>
        <v>0</v>
      </c>
      <c r="L28" s="97"/>
      <c r="M28" s="20"/>
      <c r="N28" s="98">
        <f t="shared" si="3"/>
        <v>0</v>
      </c>
      <c r="O28" s="97"/>
      <c r="P28" s="20"/>
      <c r="Q28" s="98">
        <f t="shared" si="4"/>
        <v>0</v>
      </c>
      <c r="R28" s="97"/>
      <c r="S28" s="20"/>
      <c r="T28" s="98">
        <f t="shared" si="5"/>
        <v>0</v>
      </c>
      <c r="U28" s="219">
        <f t="shared" si="6"/>
        <v>0</v>
      </c>
      <c r="W28" s="135" t="s">
        <v>42</v>
      </c>
      <c r="X28" s="115">
        <f t="shared" si="7"/>
        <v>0</v>
      </c>
      <c r="Y28" s="116">
        <f t="shared" si="8"/>
        <v>0</v>
      </c>
      <c r="Z28" s="116">
        <f t="shared" si="9"/>
        <v>0</v>
      </c>
      <c r="AA28" s="116">
        <f t="shared" si="10"/>
        <v>0</v>
      </c>
      <c r="AB28" s="117">
        <f t="shared" si="11"/>
        <v>0</v>
      </c>
      <c r="AC28" s="122">
        <f t="shared" si="12"/>
        <v>0</v>
      </c>
    </row>
    <row r="29" spans="1:29" ht="15.75">
      <c r="A29" s="250"/>
      <c r="B29" s="105" t="s">
        <v>43</v>
      </c>
      <c r="C29" s="97">
        <v>72241177.499999627</v>
      </c>
      <c r="D29" s="20"/>
      <c r="E29" s="98">
        <f t="shared" si="0"/>
        <v>72241177.499999627</v>
      </c>
      <c r="F29" s="97">
        <v>0</v>
      </c>
      <c r="G29" s="20"/>
      <c r="H29" s="98">
        <f t="shared" si="1"/>
        <v>0</v>
      </c>
      <c r="I29" s="97">
        <v>0</v>
      </c>
      <c r="J29" s="20"/>
      <c r="K29" s="98">
        <f t="shared" si="2"/>
        <v>0</v>
      </c>
      <c r="L29" s="97">
        <v>0</v>
      </c>
      <c r="M29" s="20"/>
      <c r="N29" s="98">
        <f t="shared" si="3"/>
        <v>0</v>
      </c>
      <c r="O29" s="97">
        <v>0</v>
      </c>
      <c r="P29" s="20"/>
      <c r="Q29" s="98">
        <f t="shared" si="4"/>
        <v>0</v>
      </c>
      <c r="R29" s="97">
        <v>71450054.609999627</v>
      </c>
      <c r="S29" s="20"/>
      <c r="T29" s="98">
        <f t="shared" si="5"/>
        <v>71450054.609999627</v>
      </c>
      <c r="U29" s="219">
        <f t="shared" si="6"/>
        <v>0</v>
      </c>
      <c r="W29" s="105" t="s">
        <v>43</v>
      </c>
      <c r="X29" s="115">
        <f t="shared" si="7"/>
        <v>0</v>
      </c>
      <c r="Y29" s="116">
        <f t="shared" si="8"/>
        <v>0</v>
      </c>
      <c r="Z29" s="116">
        <f t="shared" si="9"/>
        <v>0</v>
      </c>
      <c r="AA29" s="116">
        <f t="shared" si="10"/>
        <v>0</v>
      </c>
      <c r="AB29" s="117">
        <f t="shared" si="11"/>
        <v>0</v>
      </c>
      <c r="AC29" s="122">
        <f t="shared" si="12"/>
        <v>0</v>
      </c>
    </row>
    <row r="30" spans="1:29" ht="15.75">
      <c r="A30" s="250"/>
      <c r="B30" s="135" t="s">
        <v>44</v>
      </c>
      <c r="C30" s="97">
        <v>54936204.399999544</v>
      </c>
      <c r="D30" s="20"/>
      <c r="E30" s="98">
        <f t="shared" si="0"/>
        <v>54936204.399999544</v>
      </c>
      <c r="F30" s="97">
        <v>0</v>
      </c>
      <c r="G30" s="20"/>
      <c r="H30" s="98">
        <f t="shared" si="1"/>
        <v>0</v>
      </c>
      <c r="I30" s="97">
        <v>0</v>
      </c>
      <c r="J30" s="20"/>
      <c r="K30" s="98">
        <f t="shared" si="2"/>
        <v>0</v>
      </c>
      <c r="L30" s="97">
        <v>0</v>
      </c>
      <c r="M30" s="20"/>
      <c r="N30" s="98">
        <f t="shared" si="3"/>
        <v>0</v>
      </c>
      <c r="O30" s="97">
        <v>0</v>
      </c>
      <c r="P30" s="20"/>
      <c r="Q30" s="98">
        <f t="shared" si="4"/>
        <v>0</v>
      </c>
      <c r="R30" s="97">
        <v>53952773.289999545</v>
      </c>
      <c r="S30" s="20"/>
      <c r="T30" s="98">
        <f t="shared" si="5"/>
        <v>53952773.289999545</v>
      </c>
      <c r="U30" s="219">
        <f t="shared" si="6"/>
        <v>0</v>
      </c>
      <c r="W30" s="135" t="s">
        <v>44</v>
      </c>
      <c r="X30" s="115">
        <f t="shared" si="7"/>
        <v>0</v>
      </c>
      <c r="Y30" s="4">
        <f t="shared" si="8"/>
        <v>0</v>
      </c>
      <c r="Z30" s="123">
        <f t="shared" si="9"/>
        <v>0</v>
      </c>
      <c r="AA30" s="4">
        <f t="shared" si="10"/>
        <v>0</v>
      </c>
      <c r="AB30" s="117">
        <f t="shared" si="11"/>
        <v>0</v>
      </c>
      <c r="AC30" s="122">
        <f t="shared" si="12"/>
        <v>0</v>
      </c>
    </row>
    <row r="31" spans="1:29" ht="15.75">
      <c r="A31" s="250"/>
      <c r="B31" s="135" t="s">
        <v>45</v>
      </c>
      <c r="C31" s="97">
        <v>85853493.689995989</v>
      </c>
      <c r="D31" s="20"/>
      <c r="E31" s="98">
        <f t="shared" si="0"/>
        <v>85853493.689995989</v>
      </c>
      <c r="F31" s="97">
        <v>0</v>
      </c>
      <c r="G31" s="20"/>
      <c r="H31" s="98">
        <f t="shared" si="1"/>
        <v>0</v>
      </c>
      <c r="I31" s="97">
        <v>0</v>
      </c>
      <c r="J31" s="20"/>
      <c r="K31" s="98">
        <f t="shared" si="2"/>
        <v>0</v>
      </c>
      <c r="L31" s="97">
        <v>0</v>
      </c>
      <c r="M31" s="20"/>
      <c r="N31" s="98">
        <f t="shared" si="3"/>
        <v>0</v>
      </c>
      <c r="O31" s="97">
        <v>0</v>
      </c>
      <c r="P31" s="20"/>
      <c r="Q31" s="98">
        <f t="shared" si="4"/>
        <v>0</v>
      </c>
      <c r="R31" s="97">
        <v>84278709.559995994</v>
      </c>
      <c r="S31" s="20"/>
      <c r="T31" s="98">
        <f t="shared" si="5"/>
        <v>84278709.559995994</v>
      </c>
      <c r="U31" s="219">
        <f t="shared" si="6"/>
        <v>0</v>
      </c>
      <c r="W31" s="135" t="s">
        <v>45</v>
      </c>
      <c r="X31" s="115">
        <f t="shared" si="7"/>
        <v>0</v>
      </c>
      <c r="Y31" s="4">
        <f t="shared" si="8"/>
        <v>0</v>
      </c>
      <c r="Z31" s="123">
        <f t="shared" si="9"/>
        <v>0</v>
      </c>
      <c r="AA31" s="4">
        <f t="shared" si="10"/>
        <v>0</v>
      </c>
      <c r="AB31" s="4">
        <f t="shared" si="11"/>
        <v>0</v>
      </c>
      <c r="AC31" s="122">
        <f t="shared" si="12"/>
        <v>0</v>
      </c>
    </row>
    <row r="32" spans="1:29" ht="15.75">
      <c r="A32" s="250"/>
      <c r="B32" s="135" t="s">
        <v>46</v>
      </c>
      <c r="C32" s="97">
        <v>38087274.959999613</v>
      </c>
      <c r="D32" s="20"/>
      <c r="E32" s="98">
        <f t="shared" si="0"/>
        <v>38087274.959999613</v>
      </c>
      <c r="F32" s="97">
        <v>0</v>
      </c>
      <c r="G32" s="20"/>
      <c r="H32" s="98">
        <f t="shared" si="1"/>
        <v>0</v>
      </c>
      <c r="I32" s="97">
        <v>0</v>
      </c>
      <c r="J32" s="20"/>
      <c r="K32" s="98">
        <f t="shared" si="2"/>
        <v>0</v>
      </c>
      <c r="L32" s="97">
        <v>314.68</v>
      </c>
      <c r="M32" s="20"/>
      <c r="N32" s="98">
        <f t="shared" si="3"/>
        <v>314.68</v>
      </c>
      <c r="O32" s="97">
        <v>0</v>
      </c>
      <c r="P32" s="20"/>
      <c r="Q32" s="98">
        <f t="shared" si="4"/>
        <v>0</v>
      </c>
      <c r="R32" s="97">
        <v>36166345.549999617</v>
      </c>
      <c r="S32" s="20"/>
      <c r="T32" s="98">
        <f t="shared" si="5"/>
        <v>36166345.549999617</v>
      </c>
      <c r="U32" s="219">
        <f t="shared" si="6"/>
        <v>0</v>
      </c>
      <c r="W32" s="135" t="s">
        <v>46</v>
      </c>
      <c r="X32" s="115">
        <f t="shared" si="7"/>
        <v>0</v>
      </c>
      <c r="Y32" s="4">
        <f t="shared" si="8"/>
        <v>0</v>
      </c>
      <c r="Z32" s="123">
        <f t="shared" si="9"/>
        <v>0</v>
      </c>
      <c r="AA32" s="4">
        <f t="shared" si="10"/>
        <v>0</v>
      </c>
      <c r="AB32" s="4">
        <f t="shared" si="11"/>
        <v>0</v>
      </c>
      <c r="AC32" s="122">
        <f t="shared" si="12"/>
        <v>0</v>
      </c>
    </row>
    <row r="33" spans="1:29" ht="15.75">
      <c r="A33" s="250"/>
      <c r="B33" s="135" t="s">
        <v>47</v>
      </c>
      <c r="C33" s="97">
        <v>137979252.91000023</v>
      </c>
      <c r="D33" s="20"/>
      <c r="E33" s="98">
        <f t="shared" si="0"/>
        <v>137979252.91000023</v>
      </c>
      <c r="F33" s="97">
        <v>0</v>
      </c>
      <c r="G33" s="20"/>
      <c r="H33" s="98">
        <f t="shared" si="1"/>
        <v>0</v>
      </c>
      <c r="I33" s="97">
        <v>0</v>
      </c>
      <c r="J33" s="20"/>
      <c r="K33" s="98">
        <f t="shared" si="2"/>
        <v>0</v>
      </c>
      <c r="L33" s="97">
        <v>0</v>
      </c>
      <c r="M33" s="20"/>
      <c r="N33" s="98">
        <f t="shared" si="3"/>
        <v>0</v>
      </c>
      <c r="O33" s="97">
        <v>0</v>
      </c>
      <c r="P33" s="20"/>
      <c r="Q33" s="98">
        <f t="shared" si="4"/>
        <v>0</v>
      </c>
      <c r="R33" s="97">
        <v>135942088.96000022</v>
      </c>
      <c r="S33" s="20"/>
      <c r="T33" s="98">
        <f t="shared" si="5"/>
        <v>135942088.96000022</v>
      </c>
      <c r="U33" s="219">
        <f t="shared" si="6"/>
        <v>0</v>
      </c>
      <c r="W33" s="135" t="s">
        <v>47</v>
      </c>
      <c r="X33" s="115">
        <f t="shared" si="7"/>
        <v>0</v>
      </c>
      <c r="Y33" s="4">
        <f t="shared" si="8"/>
        <v>0</v>
      </c>
      <c r="Z33" s="123">
        <f t="shared" si="9"/>
        <v>0</v>
      </c>
      <c r="AA33" s="4">
        <f t="shared" si="10"/>
        <v>0</v>
      </c>
      <c r="AB33" s="4">
        <f t="shared" si="11"/>
        <v>0</v>
      </c>
      <c r="AC33" s="122">
        <f t="shared" si="12"/>
        <v>0</v>
      </c>
    </row>
    <row r="34" spans="1:29" ht="15.75">
      <c r="A34" s="250"/>
      <c r="B34" s="135" t="s">
        <v>48</v>
      </c>
      <c r="C34" s="97">
        <v>81800702.620000094</v>
      </c>
      <c r="D34" s="20"/>
      <c r="E34" s="98">
        <f t="shared" si="0"/>
        <v>81800702.620000094</v>
      </c>
      <c r="F34" s="97">
        <v>0</v>
      </c>
      <c r="G34" s="20"/>
      <c r="H34" s="98">
        <f t="shared" si="1"/>
        <v>0</v>
      </c>
      <c r="I34" s="97">
        <v>0</v>
      </c>
      <c r="J34" s="20"/>
      <c r="K34" s="98">
        <f t="shared" si="2"/>
        <v>0</v>
      </c>
      <c r="L34" s="97">
        <v>0</v>
      </c>
      <c r="M34" s="20"/>
      <c r="N34" s="98">
        <f t="shared" si="3"/>
        <v>0</v>
      </c>
      <c r="O34" s="97">
        <v>0</v>
      </c>
      <c r="P34" s="20"/>
      <c r="Q34" s="98">
        <f t="shared" si="4"/>
        <v>0</v>
      </c>
      <c r="R34" s="97">
        <v>77022217.260000095</v>
      </c>
      <c r="S34" s="20"/>
      <c r="T34" s="98">
        <f t="shared" si="5"/>
        <v>77022217.260000095</v>
      </c>
      <c r="U34" s="219">
        <f t="shared" si="6"/>
        <v>0</v>
      </c>
      <c r="W34" s="135" t="s">
        <v>48</v>
      </c>
      <c r="X34" s="115">
        <f t="shared" si="7"/>
        <v>0</v>
      </c>
      <c r="Y34" s="4">
        <f t="shared" si="8"/>
        <v>0</v>
      </c>
      <c r="Z34" s="123">
        <f t="shared" si="9"/>
        <v>0</v>
      </c>
      <c r="AA34" s="4">
        <f t="shared" si="10"/>
        <v>0</v>
      </c>
      <c r="AB34" s="4">
        <f t="shared" si="11"/>
        <v>0</v>
      </c>
      <c r="AC34" s="122">
        <f t="shared" si="12"/>
        <v>0</v>
      </c>
    </row>
    <row r="35" spans="1:29" ht="15.75">
      <c r="A35" s="251"/>
      <c r="B35" s="136" t="s">
        <v>49</v>
      </c>
      <c r="C35" s="97"/>
      <c r="D35" s="20"/>
      <c r="E35" s="98">
        <f t="shared" si="0"/>
        <v>0</v>
      </c>
      <c r="F35" s="97"/>
      <c r="G35" s="20"/>
      <c r="H35" s="98">
        <f t="shared" si="1"/>
        <v>0</v>
      </c>
      <c r="I35" s="97"/>
      <c r="J35" s="20"/>
      <c r="K35" s="98">
        <f t="shared" si="2"/>
        <v>0</v>
      </c>
      <c r="L35" s="97"/>
      <c r="M35" s="20"/>
      <c r="N35" s="98">
        <f t="shared" si="3"/>
        <v>0</v>
      </c>
      <c r="O35" s="97"/>
      <c r="P35" s="20"/>
      <c r="Q35" s="98">
        <f t="shared" si="4"/>
        <v>0</v>
      </c>
      <c r="R35" s="97"/>
      <c r="S35" s="20"/>
      <c r="T35" s="98">
        <f t="shared" si="5"/>
        <v>0</v>
      </c>
      <c r="U35" s="219">
        <f t="shared" si="6"/>
        <v>0</v>
      </c>
      <c r="W35" s="136" t="s">
        <v>49</v>
      </c>
      <c r="X35" s="115">
        <f t="shared" si="7"/>
        <v>0</v>
      </c>
      <c r="Y35" s="4">
        <f t="shared" si="8"/>
        <v>0</v>
      </c>
      <c r="Z35" s="123">
        <f t="shared" si="9"/>
        <v>0</v>
      </c>
      <c r="AA35" s="4">
        <f t="shared" si="10"/>
        <v>0</v>
      </c>
      <c r="AB35" s="4">
        <f t="shared" si="11"/>
        <v>0</v>
      </c>
      <c r="AC35" s="122">
        <f t="shared" si="12"/>
        <v>0</v>
      </c>
    </row>
    <row r="36" spans="1:29" ht="15.75" customHeight="1">
      <c r="A36" s="249">
        <v>42680</v>
      </c>
      <c r="B36" s="134" t="s">
        <v>41</v>
      </c>
      <c r="C36" s="217">
        <v>80370273.579999045</v>
      </c>
      <c r="D36" s="95"/>
      <c r="E36" s="96">
        <f t="shared" si="0"/>
        <v>80370273.579999045</v>
      </c>
      <c r="F36" s="217">
        <v>941339.36000000045</v>
      </c>
      <c r="G36" s="95"/>
      <c r="H36" s="96">
        <f t="shared" si="1"/>
        <v>941339.36000000045</v>
      </c>
      <c r="I36" s="217">
        <v>6971174.3499999987</v>
      </c>
      <c r="J36" s="95"/>
      <c r="K36" s="96">
        <f t="shared" si="2"/>
        <v>6971174.3499999987</v>
      </c>
      <c r="L36" s="217">
        <v>87546.96</v>
      </c>
      <c r="M36" s="95"/>
      <c r="N36" s="96">
        <f t="shared" si="3"/>
        <v>87546.96</v>
      </c>
      <c r="O36" s="217">
        <v>93084.540000000008</v>
      </c>
      <c r="P36" s="95"/>
      <c r="Q36" s="96">
        <f t="shared" si="4"/>
        <v>93084.540000000008</v>
      </c>
      <c r="R36" s="217">
        <v>83730349.159999013</v>
      </c>
      <c r="S36" s="95"/>
      <c r="T36" s="96">
        <f t="shared" si="5"/>
        <v>83730349.159999013</v>
      </c>
      <c r="U36" s="218">
        <f t="shared" si="6"/>
        <v>0</v>
      </c>
      <c r="W36" s="134" t="s">
        <v>41</v>
      </c>
      <c r="X36" s="111">
        <f t="shared" si="7"/>
        <v>0</v>
      </c>
      <c r="Y36" s="112">
        <f t="shared" si="8"/>
        <v>0</v>
      </c>
      <c r="Z36" s="112">
        <f t="shared" si="9"/>
        <v>0</v>
      </c>
      <c r="AA36" s="112">
        <f t="shared" si="10"/>
        <v>0</v>
      </c>
      <c r="AB36" s="112">
        <f t="shared" si="11"/>
        <v>0</v>
      </c>
      <c r="AC36" s="124">
        <f t="shared" si="12"/>
        <v>0</v>
      </c>
    </row>
    <row r="37" spans="1:29" ht="15.75">
      <c r="A37" s="250"/>
      <c r="B37" s="135" t="s">
        <v>42</v>
      </c>
      <c r="C37" s="97">
        <v>34317165.469998986</v>
      </c>
      <c r="D37" s="20"/>
      <c r="E37" s="98">
        <f t="shared" si="0"/>
        <v>34317165.469998986</v>
      </c>
      <c r="F37" s="97">
        <v>305289.69999999995</v>
      </c>
      <c r="G37" s="20"/>
      <c r="H37" s="98">
        <f t="shared" si="1"/>
        <v>305289.69999999995</v>
      </c>
      <c r="I37" s="97">
        <v>0</v>
      </c>
      <c r="J37" s="20"/>
      <c r="K37" s="98">
        <f t="shared" si="2"/>
        <v>0</v>
      </c>
      <c r="L37" s="97">
        <v>186669.84999999998</v>
      </c>
      <c r="M37" s="20"/>
      <c r="N37" s="98">
        <f t="shared" si="3"/>
        <v>186669.84999999998</v>
      </c>
      <c r="O37" s="97">
        <v>102514.88</v>
      </c>
      <c r="P37" s="20"/>
      <c r="Q37" s="98">
        <f t="shared" si="4"/>
        <v>102514.88</v>
      </c>
      <c r="R37" s="97">
        <v>30460824.009998981</v>
      </c>
      <c r="S37" s="20"/>
      <c r="T37" s="98">
        <f t="shared" si="5"/>
        <v>30460824.009998981</v>
      </c>
      <c r="U37" s="219">
        <f t="shared" si="6"/>
        <v>0</v>
      </c>
      <c r="W37" s="135" t="s">
        <v>42</v>
      </c>
      <c r="X37" s="115">
        <f t="shared" si="7"/>
        <v>0</v>
      </c>
      <c r="Y37" s="116">
        <f t="shared" si="8"/>
        <v>0</v>
      </c>
      <c r="Z37" s="116">
        <f t="shared" si="9"/>
        <v>0</v>
      </c>
      <c r="AA37" s="116">
        <f t="shared" si="10"/>
        <v>0</v>
      </c>
      <c r="AB37" s="116">
        <f t="shared" si="11"/>
        <v>0</v>
      </c>
      <c r="AC37" s="122">
        <f t="shared" si="12"/>
        <v>0</v>
      </c>
    </row>
    <row r="38" spans="1:29" ht="15.75">
      <c r="A38" s="250"/>
      <c r="B38" s="105" t="s">
        <v>43</v>
      </c>
      <c r="C38" s="97">
        <v>71450054.609999627</v>
      </c>
      <c r="D38" s="20"/>
      <c r="E38" s="98">
        <f t="shared" si="0"/>
        <v>71450054.609999627</v>
      </c>
      <c r="F38" s="97">
        <v>785212.4</v>
      </c>
      <c r="G38" s="20"/>
      <c r="H38" s="98">
        <f t="shared" si="1"/>
        <v>785212.4</v>
      </c>
      <c r="I38" s="97">
        <v>0</v>
      </c>
      <c r="J38" s="20"/>
      <c r="K38" s="98">
        <f t="shared" si="2"/>
        <v>0</v>
      </c>
      <c r="L38" s="97">
        <v>116694.41999999998</v>
      </c>
      <c r="M38" s="20"/>
      <c r="N38" s="98">
        <f t="shared" si="3"/>
        <v>116694.41999999998</v>
      </c>
      <c r="O38" s="97">
        <v>157475.5</v>
      </c>
      <c r="P38" s="20"/>
      <c r="Q38" s="98">
        <f t="shared" si="4"/>
        <v>157475.5</v>
      </c>
      <c r="R38" s="97">
        <v>67295918.969999626</v>
      </c>
      <c r="S38" s="20"/>
      <c r="T38" s="98">
        <f t="shared" si="5"/>
        <v>67295918.969999626</v>
      </c>
      <c r="U38" s="219">
        <f t="shared" si="6"/>
        <v>0</v>
      </c>
      <c r="W38" s="105" t="s">
        <v>43</v>
      </c>
      <c r="X38" s="115">
        <f t="shared" si="7"/>
        <v>0</v>
      </c>
      <c r="Y38" s="116">
        <f t="shared" si="8"/>
        <v>0</v>
      </c>
      <c r="Z38" s="116">
        <f t="shared" si="9"/>
        <v>0</v>
      </c>
      <c r="AA38" s="116">
        <f t="shared" si="10"/>
        <v>0</v>
      </c>
      <c r="AB38" s="116">
        <f t="shared" si="11"/>
        <v>0</v>
      </c>
      <c r="AC38" s="122">
        <f t="shared" si="12"/>
        <v>0</v>
      </c>
    </row>
    <row r="39" spans="1:29" ht="15.75">
      <c r="A39" s="250"/>
      <c r="B39" s="135" t="s">
        <v>44</v>
      </c>
      <c r="C39" s="97">
        <v>53952773.289999545</v>
      </c>
      <c r="D39" s="20"/>
      <c r="E39" s="98">
        <f t="shared" si="0"/>
        <v>53952773.289999545</v>
      </c>
      <c r="F39" s="97">
        <v>487670.68000000017</v>
      </c>
      <c r="G39" s="20"/>
      <c r="H39" s="98">
        <f t="shared" si="1"/>
        <v>487670.68000000017</v>
      </c>
      <c r="I39" s="97">
        <v>0</v>
      </c>
      <c r="J39" s="20"/>
      <c r="K39" s="98">
        <f t="shared" si="2"/>
        <v>0</v>
      </c>
      <c r="L39" s="97">
        <v>63175.32</v>
      </c>
      <c r="M39" s="20"/>
      <c r="N39" s="98">
        <f t="shared" si="3"/>
        <v>63175.32</v>
      </c>
      <c r="O39" s="97">
        <v>0</v>
      </c>
      <c r="P39" s="20"/>
      <c r="Q39" s="98">
        <f t="shared" si="4"/>
        <v>0</v>
      </c>
      <c r="R39" s="97">
        <v>51310984.069999546</v>
      </c>
      <c r="S39" s="20"/>
      <c r="T39" s="98">
        <f t="shared" si="5"/>
        <v>51310984.069999546</v>
      </c>
      <c r="U39" s="219">
        <f t="shared" si="6"/>
        <v>0</v>
      </c>
      <c r="W39" s="135" t="s">
        <v>44</v>
      </c>
      <c r="X39" s="115">
        <f t="shared" si="7"/>
        <v>0</v>
      </c>
      <c r="Y39" s="116">
        <f t="shared" si="8"/>
        <v>0</v>
      </c>
      <c r="Z39" s="116">
        <f t="shared" si="9"/>
        <v>0</v>
      </c>
      <c r="AA39" s="116">
        <f t="shared" si="10"/>
        <v>0</v>
      </c>
      <c r="AB39" s="116">
        <f t="shared" si="11"/>
        <v>0</v>
      </c>
      <c r="AC39" s="122">
        <f t="shared" si="12"/>
        <v>0</v>
      </c>
    </row>
    <row r="40" spans="1:29" ht="15.75">
      <c r="A40" s="250"/>
      <c r="B40" s="135" t="s">
        <v>45</v>
      </c>
      <c r="C40" s="97">
        <v>84278709.559995994</v>
      </c>
      <c r="D40" s="20"/>
      <c r="E40" s="98">
        <f t="shared" si="0"/>
        <v>84278709.559995994</v>
      </c>
      <c r="F40" s="97">
        <v>230694.91</v>
      </c>
      <c r="G40" s="20"/>
      <c r="H40" s="98">
        <f t="shared" si="1"/>
        <v>230694.91</v>
      </c>
      <c r="I40" s="97">
        <v>0</v>
      </c>
      <c r="J40" s="20"/>
      <c r="K40" s="98">
        <f t="shared" si="2"/>
        <v>0</v>
      </c>
      <c r="L40" s="97">
        <v>387742.2</v>
      </c>
      <c r="M40" s="20"/>
      <c r="N40" s="98">
        <f t="shared" si="3"/>
        <v>387742.2</v>
      </c>
      <c r="O40" s="97">
        <v>885.49</v>
      </c>
      <c r="P40" s="20"/>
      <c r="Q40" s="98">
        <f t="shared" si="4"/>
        <v>885.49</v>
      </c>
      <c r="R40" s="97">
        <v>79901763.189995989</v>
      </c>
      <c r="S40" s="20"/>
      <c r="T40" s="98">
        <f t="shared" si="5"/>
        <v>79901763.189995989</v>
      </c>
      <c r="U40" s="219">
        <f t="shared" si="6"/>
        <v>0</v>
      </c>
      <c r="W40" s="135" t="s">
        <v>45</v>
      </c>
      <c r="X40" s="115">
        <f t="shared" si="7"/>
        <v>0</v>
      </c>
      <c r="Y40" s="116">
        <f t="shared" si="8"/>
        <v>0</v>
      </c>
      <c r="Z40" s="116">
        <f t="shared" si="9"/>
        <v>0</v>
      </c>
      <c r="AA40" s="116">
        <f t="shared" si="10"/>
        <v>0</v>
      </c>
      <c r="AB40" s="116">
        <f t="shared" si="11"/>
        <v>0</v>
      </c>
      <c r="AC40" s="122">
        <f t="shared" si="12"/>
        <v>0</v>
      </c>
    </row>
    <row r="41" spans="1:29" ht="15.75">
      <c r="A41" s="250"/>
      <c r="B41" s="135" t="s">
        <v>46</v>
      </c>
      <c r="C41" s="97">
        <v>36166345.549999617</v>
      </c>
      <c r="D41" s="20"/>
      <c r="E41" s="98">
        <f t="shared" si="0"/>
        <v>36166345.549999617</v>
      </c>
      <c r="F41" s="97">
        <v>744269.29999999981</v>
      </c>
      <c r="G41" s="20"/>
      <c r="H41" s="98">
        <f t="shared" si="1"/>
        <v>744269.29999999981</v>
      </c>
      <c r="I41" s="97">
        <v>11861898.879999992</v>
      </c>
      <c r="J41" s="20"/>
      <c r="K41" s="98">
        <f t="shared" si="2"/>
        <v>11861898.879999992</v>
      </c>
      <c r="L41" s="97">
        <v>86633.8</v>
      </c>
      <c r="M41" s="20"/>
      <c r="N41" s="98">
        <f t="shared" si="3"/>
        <v>86633.8</v>
      </c>
      <c r="O41" s="97">
        <v>20999.15</v>
      </c>
      <c r="P41" s="20"/>
      <c r="Q41" s="98">
        <f t="shared" si="4"/>
        <v>20999.15</v>
      </c>
      <c r="R41" s="97">
        <v>44168794.8799996</v>
      </c>
      <c r="S41" s="20"/>
      <c r="T41" s="98">
        <f t="shared" si="5"/>
        <v>44168794.8799996</v>
      </c>
      <c r="U41" s="219">
        <f t="shared" si="6"/>
        <v>0</v>
      </c>
      <c r="W41" s="135" t="s">
        <v>46</v>
      </c>
      <c r="X41" s="115">
        <f t="shared" si="7"/>
        <v>0</v>
      </c>
      <c r="Y41" s="116">
        <f t="shared" si="8"/>
        <v>0</v>
      </c>
      <c r="Z41" s="116">
        <f t="shared" si="9"/>
        <v>0</v>
      </c>
      <c r="AA41" s="116">
        <f t="shared" si="10"/>
        <v>0</v>
      </c>
      <c r="AB41" s="116">
        <f t="shared" si="11"/>
        <v>0</v>
      </c>
      <c r="AC41" s="122">
        <f t="shared" si="12"/>
        <v>0</v>
      </c>
    </row>
    <row r="42" spans="1:29" ht="15.75">
      <c r="A42" s="250"/>
      <c r="B42" s="135" t="s">
        <v>47</v>
      </c>
      <c r="C42" s="97">
        <v>135942088.96000022</v>
      </c>
      <c r="D42" s="20"/>
      <c r="E42" s="98">
        <f t="shared" si="0"/>
        <v>135942088.96000022</v>
      </c>
      <c r="F42" s="97">
        <v>265377.81</v>
      </c>
      <c r="G42" s="20"/>
      <c r="H42" s="98">
        <f t="shared" si="1"/>
        <v>265377.81</v>
      </c>
      <c r="I42" s="97">
        <v>0</v>
      </c>
      <c r="J42" s="20"/>
      <c r="K42" s="98">
        <f t="shared" si="2"/>
        <v>0</v>
      </c>
      <c r="L42" s="97">
        <v>91978.17</v>
      </c>
      <c r="M42" s="20"/>
      <c r="N42" s="98">
        <f t="shared" si="3"/>
        <v>91978.17</v>
      </c>
      <c r="O42" s="97">
        <v>17009.900000000001</v>
      </c>
      <c r="P42" s="20"/>
      <c r="Q42" s="98">
        <f t="shared" si="4"/>
        <v>17009.900000000001</v>
      </c>
      <c r="R42" s="97">
        <v>131600349.60000023</v>
      </c>
      <c r="S42" s="20"/>
      <c r="T42" s="98">
        <f t="shared" si="5"/>
        <v>131600349.60000023</v>
      </c>
      <c r="U42" s="219">
        <f t="shared" si="6"/>
        <v>0</v>
      </c>
      <c r="W42" s="135" t="s">
        <v>47</v>
      </c>
      <c r="X42" s="115">
        <f t="shared" si="7"/>
        <v>0</v>
      </c>
      <c r="Y42" s="116">
        <f t="shared" si="8"/>
        <v>0</v>
      </c>
      <c r="Z42" s="116">
        <f t="shared" si="9"/>
        <v>0</v>
      </c>
      <c r="AA42" s="116">
        <f t="shared" si="10"/>
        <v>0</v>
      </c>
      <c r="AB42" s="116">
        <f t="shared" si="11"/>
        <v>0</v>
      </c>
      <c r="AC42" s="122">
        <f t="shared" si="12"/>
        <v>0</v>
      </c>
    </row>
    <row r="43" spans="1:29" ht="15.75">
      <c r="A43" s="250"/>
      <c r="B43" s="135" t="s">
        <v>48</v>
      </c>
      <c r="C43" s="97">
        <v>77022217.260000095</v>
      </c>
      <c r="D43" s="20"/>
      <c r="E43" s="98">
        <f t="shared" si="0"/>
        <v>77022217.260000095</v>
      </c>
      <c r="F43" s="97">
        <v>731247.79000000027</v>
      </c>
      <c r="G43" s="20"/>
      <c r="H43" s="98">
        <f t="shared" si="1"/>
        <v>731247.79000000027</v>
      </c>
      <c r="I43" s="97">
        <v>0</v>
      </c>
      <c r="J43" s="20"/>
      <c r="K43" s="98">
        <f t="shared" si="2"/>
        <v>0</v>
      </c>
      <c r="L43" s="97">
        <v>214784.12</v>
      </c>
      <c r="M43" s="20"/>
      <c r="N43" s="98">
        <f t="shared" si="3"/>
        <v>214784.12</v>
      </c>
      <c r="O43" s="97">
        <v>263773.99</v>
      </c>
      <c r="P43" s="20"/>
      <c r="Q43" s="98">
        <f t="shared" si="4"/>
        <v>263773.99</v>
      </c>
      <c r="R43" s="97">
        <v>71503627.500000089</v>
      </c>
      <c r="S43" s="20"/>
      <c r="T43" s="98">
        <f t="shared" si="5"/>
        <v>71503627.500000089</v>
      </c>
      <c r="U43" s="219">
        <f t="shared" si="6"/>
        <v>0</v>
      </c>
      <c r="W43" s="135" t="s">
        <v>48</v>
      </c>
      <c r="X43" s="115">
        <f t="shared" si="7"/>
        <v>0</v>
      </c>
      <c r="Y43" s="116">
        <f t="shared" si="8"/>
        <v>0</v>
      </c>
      <c r="Z43" s="116">
        <f t="shared" si="9"/>
        <v>0</v>
      </c>
      <c r="AA43" s="116">
        <f t="shared" si="10"/>
        <v>0</v>
      </c>
      <c r="AB43" s="116">
        <f t="shared" si="11"/>
        <v>0</v>
      </c>
      <c r="AC43" s="122">
        <f t="shared" si="12"/>
        <v>0</v>
      </c>
    </row>
    <row r="44" spans="1:29" ht="15.75">
      <c r="A44" s="251"/>
      <c r="B44" s="136" t="s">
        <v>49</v>
      </c>
      <c r="C44" s="99">
        <v>26327438.349999525</v>
      </c>
      <c r="D44" s="100"/>
      <c r="E44" s="101">
        <f t="shared" si="0"/>
        <v>26327438.349999525</v>
      </c>
      <c r="F44" s="99">
        <v>303861.57</v>
      </c>
      <c r="G44" s="100"/>
      <c r="H44" s="101">
        <f t="shared" si="1"/>
        <v>303861.57</v>
      </c>
      <c r="I44" s="99">
        <v>0</v>
      </c>
      <c r="J44" s="100"/>
      <c r="K44" s="101">
        <f t="shared" si="2"/>
        <v>0</v>
      </c>
      <c r="L44" s="99">
        <v>43335.35</v>
      </c>
      <c r="M44" s="100"/>
      <c r="N44" s="101">
        <f t="shared" si="3"/>
        <v>43335.35</v>
      </c>
      <c r="O44" s="99">
        <v>41063.370000000003</v>
      </c>
      <c r="P44" s="100"/>
      <c r="Q44" s="101">
        <f t="shared" si="4"/>
        <v>41063.370000000003</v>
      </c>
      <c r="R44" s="99">
        <v>23780651.509999517</v>
      </c>
      <c r="S44" s="100"/>
      <c r="T44" s="101">
        <f t="shared" si="5"/>
        <v>23780651.509999517</v>
      </c>
      <c r="U44" s="220">
        <f t="shared" si="6"/>
        <v>0</v>
      </c>
      <c r="W44" s="136" t="s">
        <v>49</v>
      </c>
      <c r="X44" s="119">
        <f t="shared" si="7"/>
        <v>0</v>
      </c>
      <c r="Y44" s="120">
        <f t="shared" si="8"/>
        <v>0</v>
      </c>
      <c r="Z44" s="120">
        <f t="shared" si="9"/>
        <v>0</v>
      </c>
      <c r="AA44" s="120">
        <f t="shared" si="10"/>
        <v>0</v>
      </c>
      <c r="AB44" s="120">
        <f t="shared" si="11"/>
        <v>0</v>
      </c>
      <c r="AC44" s="125">
        <f t="shared" si="12"/>
        <v>0</v>
      </c>
    </row>
    <row r="45" spans="1:29" ht="15.75" customHeight="1">
      <c r="A45" s="249">
        <v>42681</v>
      </c>
      <c r="B45" s="134" t="s">
        <v>41</v>
      </c>
      <c r="C45" s="97">
        <v>83730349.159999013</v>
      </c>
      <c r="D45" s="20"/>
      <c r="E45" s="98">
        <f t="shared" si="0"/>
        <v>83730349.159999013</v>
      </c>
      <c r="F45" s="97">
        <v>565085.47</v>
      </c>
      <c r="G45" s="20"/>
      <c r="H45" s="98">
        <f t="shared" si="1"/>
        <v>565085.47</v>
      </c>
      <c r="I45" s="97">
        <v>5889811.2900000038</v>
      </c>
      <c r="J45" s="20"/>
      <c r="K45" s="98">
        <f t="shared" si="2"/>
        <v>5889811.2900000038</v>
      </c>
      <c r="L45" s="97">
        <v>145075.87</v>
      </c>
      <c r="M45" s="20"/>
      <c r="N45" s="98">
        <f t="shared" si="3"/>
        <v>145075.87</v>
      </c>
      <c r="O45" s="97">
        <v>43470.840000000004</v>
      </c>
      <c r="P45" s="20"/>
      <c r="Q45" s="98">
        <f t="shared" si="4"/>
        <v>43470.840000000004</v>
      </c>
      <c r="R45" s="97">
        <v>86545604.279999033</v>
      </c>
      <c r="S45" s="20"/>
      <c r="T45" s="98">
        <f t="shared" si="5"/>
        <v>86545604.279999033</v>
      </c>
      <c r="U45" s="219">
        <f t="shared" si="6"/>
        <v>0</v>
      </c>
      <c r="W45" s="134" t="s">
        <v>41</v>
      </c>
      <c r="X45" s="111">
        <f t="shared" si="7"/>
        <v>0</v>
      </c>
      <c r="Y45" s="112">
        <f t="shared" si="8"/>
        <v>0</v>
      </c>
      <c r="Z45" s="112">
        <f t="shared" si="9"/>
        <v>0</v>
      </c>
      <c r="AA45" s="112">
        <f t="shared" si="10"/>
        <v>0</v>
      </c>
      <c r="AB45" s="112">
        <f t="shared" si="11"/>
        <v>0</v>
      </c>
      <c r="AC45" s="124">
        <f t="shared" si="12"/>
        <v>0</v>
      </c>
    </row>
    <row r="46" spans="1:29" ht="15.75">
      <c r="A46" s="250"/>
      <c r="B46" s="135" t="s">
        <v>42</v>
      </c>
      <c r="C46" s="97">
        <v>30460824.009998981</v>
      </c>
      <c r="D46" s="90"/>
      <c r="E46" s="98">
        <f t="shared" si="0"/>
        <v>30460824.009998981</v>
      </c>
      <c r="F46" s="97">
        <v>44180.07</v>
      </c>
      <c r="G46" s="6"/>
      <c r="H46" s="98">
        <f t="shared" si="1"/>
        <v>44180.07</v>
      </c>
      <c r="I46" s="97">
        <v>7372676.390000008</v>
      </c>
      <c r="J46" s="20"/>
      <c r="K46" s="98">
        <f t="shared" si="2"/>
        <v>7372676.390000008</v>
      </c>
      <c r="L46" s="97">
        <v>98781.589999999982</v>
      </c>
      <c r="M46" s="20"/>
      <c r="N46" s="98">
        <f t="shared" si="3"/>
        <v>98781.589999999982</v>
      </c>
      <c r="O46" s="97">
        <v>3418.21</v>
      </c>
      <c r="P46" s="6"/>
      <c r="Q46" s="98">
        <f t="shared" si="4"/>
        <v>3418.21</v>
      </c>
      <c r="R46" s="97">
        <v>36052533.639998987</v>
      </c>
      <c r="S46" s="6"/>
      <c r="T46" s="98">
        <f t="shared" si="5"/>
        <v>36052533.639998987</v>
      </c>
      <c r="U46" s="219">
        <f t="shared" si="6"/>
        <v>0</v>
      </c>
      <c r="W46" s="135" t="s">
        <v>42</v>
      </c>
      <c r="X46" s="115">
        <f t="shared" si="7"/>
        <v>0</v>
      </c>
      <c r="Y46" s="116">
        <f t="shared" si="8"/>
        <v>0</v>
      </c>
      <c r="Z46" s="116">
        <f t="shared" si="9"/>
        <v>0</v>
      </c>
      <c r="AA46" s="116">
        <f t="shared" si="10"/>
        <v>0</v>
      </c>
      <c r="AB46" s="116">
        <f t="shared" si="11"/>
        <v>0</v>
      </c>
      <c r="AC46" s="122">
        <f t="shared" si="12"/>
        <v>0</v>
      </c>
    </row>
    <row r="47" spans="1:29" ht="15.75">
      <c r="A47" s="250"/>
      <c r="B47" s="105" t="s">
        <v>43</v>
      </c>
      <c r="C47" s="97">
        <v>67295918.969999626</v>
      </c>
      <c r="D47" s="6"/>
      <c r="E47" s="98">
        <f t="shared" si="0"/>
        <v>67295918.969999626</v>
      </c>
      <c r="F47" s="97">
        <v>438369.69</v>
      </c>
      <c r="G47" s="6"/>
      <c r="H47" s="98">
        <f t="shared" si="1"/>
        <v>438369.69</v>
      </c>
      <c r="I47" s="97">
        <v>0</v>
      </c>
      <c r="J47" s="20"/>
      <c r="K47" s="98">
        <f t="shared" si="2"/>
        <v>0</v>
      </c>
      <c r="L47" s="97">
        <v>110410.87</v>
      </c>
      <c r="M47" s="20"/>
      <c r="N47" s="98">
        <f t="shared" si="3"/>
        <v>110410.87</v>
      </c>
      <c r="O47" s="97">
        <v>52203.829999999994</v>
      </c>
      <c r="P47" s="6"/>
      <c r="Q47" s="98">
        <f t="shared" si="4"/>
        <v>52203.829999999994</v>
      </c>
      <c r="R47" s="97">
        <v>63854968.299999632</v>
      </c>
      <c r="S47" s="6"/>
      <c r="T47" s="98">
        <f t="shared" si="5"/>
        <v>63854968.299999632</v>
      </c>
      <c r="U47" s="219">
        <f t="shared" si="6"/>
        <v>0</v>
      </c>
      <c r="W47" s="105" t="s">
        <v>43</v>
      </c>
      <c r="X47" s="115">
        <f t="shared" si="7"/>
        <v>0</v>
      </c>
      <c r="Y47" s="116">
        <f t="shared" si="8"/>
        <v>0</v>
      </c>
      <c r="Z47" s="116">
        <f t="shared" si="9"/>
        <v>0</v>
      </c>
      <c r="AA47" s="116">
        <f t="shared" si="10"/>
        <v>0</v>
      </c>
      <c r="AB47" s="116">
        <f t="shared" si="11"/>
        <v>0</v>
      </c>
      <c r="AC47" s="122">
        <f t="shared" si="12"/>
        <v>0</v>
      </c>
    </row>
    <row r="48" spans="1:29" ht="15.75">
      <c r="A48" s="250"/>
      <c r="B48" s="135" t="s">
        <v>44</v>
      </c>
      <c r="C48" s="97">
        <v>51310984.069999546</v>
      </c>
      <c r="D48" s="6"/>
      <c r="E48" s="98">
        <f t="shared" si="0"/>
        <v>51310984.069999546</v>
      </c>
      <c r="F48" s="97">
        <v>320548.38</v>
      </c>
      <c r="G48" s="6"/>
      <c r="H48" s="98">
        <f t="shared" si="1"/>
        <v>320548.38</v>
      </c>
      <c r="I48" s="97">
        <v>0</v>
      </c>
      <c r="J48" s="20"/>
      <c r="K48" s="98">
        <f t="shared" si="2"/>
        <v>0</v>
      </c>
      <c r="L48" s="97">
        <v>100394.18000000001</v>
      </c>
      <c r="M48" s="20"/>
      <c r="N48" s="98">
        <f t="shared" si="3"/>
        <v>100394.18000000001</v>
      </c>
      <c r="O48" s="97">
        <v>535642.78</v>
      </c>
      <c r="P48" s="6"/>
      <c r="Q48" s="98">
        <f t="shared" si="4"/>
        <v>535642.78</v>
      </c>
      <c r="R48" s="97">
        <v>48852373.329999544</v>
      </c>
      <c r="S48" s="6"/>
      <c r="T48" s="98">
        <f t="shared" si="5"/>
        <v>48852373.329999544</v>
      </c>
      <c r="U48" s="219">
        <f t="shared" si="6"/>
        <v>0</v>
      </c>
      <c r="W48" s="135" t="s">
        <v>44</v>
      </c>
      <c r="X48" s="115">
        <f t="shared" si="7"/>
        <v>0</v>
      </c>
      <c r="Y48" s="116">
        <f t="shared" si="8"/>
        <v>0</v>
      </c>
      <c r="Z48" s="116">
        <f t="shared" si="9"/>
        <v>0</v>
      </c>
      <c r="AA48" s="116">
        <f t="shared" si="10"/>
        <v>0</v>
      </c>
      <c r="AB48" s="116">
        <f t="shared" si="11"/>
        <v>0</v>
      </c>
      <c r="AC48" s="122">
        <f t="shared" si="12"/>
        <v>0</v>
      </c>
    </row>
    <row r="49" spans="1:29" ht="15.75">
      <c r="A49" s="250"/>
      <c r="B49" s="135" t="s">
        <v>45</v>
      </c>
      <c r="C49" s="97">
        <v>79901763.189995989</v>
      </c>
      <c r="D49" s="6"/>
      <c r="E49" s="98">
        <f t="shared" si="0"/>
        <v>79901763.189995989</v>
      </c>
      <c r="F49" s="97">
        <v>195004.78000000009</v>
      </c>
      <c r="G49" s="6"/>
      <c r="H49" s="98">
        <f t="shared" si="1"/>
        <v>195004.78000000009</v>
      </c>
      <c r="I49" s="97">
        <v>12266078.829999989</v>
      </c>
      <c r="J49" s="20"/>
      <c r="K49" s="98">
        <f t="shared" si="2"/>
        <v>12266078.829999989</v>
      </c>
      <c r="L49" s="97">
        <v>146523.56</v>
      </c>
      <c r="M49" s="20"/>
      <c r="N49" s="98">
        <f t="shared" si="3"/>
        <v>146523.56</v>
      </c>
      <c r="O49" s="97">
        <v>48082.26</v>
      </c>
      <c r="P49" s="6"/>
      <c r="Q49" s="98">
        <f t="shared" si="4"/>
        <v>48082.26</v>
      </c>
      <c r="R49" s="97">
        <v>87110055.94999598</v>
      </c>
      <c r="S49" s="6"/>
      <c r="T49" s="98">
        <f t="shared" si="5"/>
        <v>87110055.94999598</v>
      </c>
      <c r="U49" s="219">
        <f t="shared" si="6"/>
        <v>0</v>
      </c>
      <c r="W49" s="135" t="s">
        <v>45</v>
      </c>
      <c r="X49" s="115">
        <f t="shared" si="7"/>
        <v>0</v>
      </c>
      <c r="Y49" s="116">
        <f t="shared" si="8"/>
        <v>0</v>
      </c>
      <c r="Z49" s="116">
        <f t="shared" si="9"/>
        <v>0</v>
      </c>
      <c r="AA49" s="116">
        <f t="shared" si="10"/>
        <v>0</v>
      </c>
      <c r="AB49" s="116">
        <f t="shared" si="11"/>
        <v>0</v>
      </c>
      <c r="AC49" s="122">
        <f t="shared" si="12"/>
        <v>0</v>
      </c>
    </row>
    <row r="50" spans="1:29" ht="15.75">
      <c r="A50" s="250"/>
      <c r="B50" s="135" t="s">
        <v>46</v>
      </c>
      <c r="C50" s="97">
        <v>44168794.8799996</v>
      </c>
      <c r="D50" s="6"/>
      <c r="E50" s="98">
        <f t="shared" si="0"/>
        <v>44168794.8799996</v>
      </c>
      <c r="F50" s="97">
        <v>305965.85000000003</v>
      </c>
      <c r="G50" s="6"/>
      <c r="H50" s="98">
        <f t="shared" si="1"/>
        <v>305965.85000000003</v>
      </c>
      <c r="I50" s="97">
        <v>0</v>
      </c>
      <c r="J50" s="20"/>
      <c r="K50" s="98">
        <f t="shared" si="2"/>
        <v>0</v>
      </c>
      <c r="L50" s="97">
        <v>356589.19</v>
      </c>
      <c r="M50" s="20"/>
      <c r="N50" s="98">
        <f t="shared" si="3"/>
        <v>356589.19</v>
      </c>
      <c r="O50" s="97">
        <v>308016.82</v>
      </c>
      <c r="P50" s="6"/>
      <c r="Q50" s="98">
        <f t="shared" si="4"/>
        <v>308016.82</v>
      </c>
      <c r="R50" s="97">
        <v>40644042.079999603</v>
      </c>
      <c r="S50" s="6"/>
      <c r="T50" s="98">
        <f t="shared" si="5"/>
        <v>40644042.079999603</v>
      </c>
      <c r="U50" s="219">
        <f t="shared" si="6"/>
        <v>0</v>
      </c>
      <c r="W50" s="135" t="s">
        <v>46</v>
      </c>
      <c r="X50" s="115">
        <f t="shared" si="7"/>
        <v>0</v>
      </c>
      <c r="Y50" s="116">
        <f t="shared" si="8"/>
        <v>0</v>
      </c>
      <c r="Z50" s="116">
        <f t="shared" si="9"/>
        <v>0</v>
      </c>
      <c r="AA50" s="116">
        <f t="shared" si="10"/>
        <v>0</v>
      </c>
      <c r="AB50" s="116">
        <f t="shared" si="11"/>
        <v>0</v>
      </c>
      <c r="AC50" s="122">
        <f t="shared" si="12"/>
        <v>0</v>
      </c>
    </row>
    <row r="51" spans="1:29" ht="15.75">
      <c r="A51" s="250"/>
      <c r="B51" s="135" t="s">
        <v>47</v>
      </c>
      <c r="C51" s="97">
        <v>131600349.60000023</v>
      </c>
      <c r="D51" s="6"/>
      <c r="E51" s="98">
        <f t="shared" si="0"/>
        <v>131600349.60000023</v>
      </c>
      <c r="F51" s="97">
        <v>127192.90000000001</v>
      </c>
      <c r="G51" s="6"/>
      <c r="H51" s="98">
        <f t="shared" si="1"/>
        <v>127192.90000000001</v>
      </c>
      <c r="I51" s="97">
        <v>16915494.250000045</v>
      </c>
      <c r="J51" s="20"/>
      <c r="K51" s="98">
        <f t="shared" si="2"/>
        <v>16915494.250000045</v>
      </c>
      <c r="L51" s="97">
        <v>60544.91</v>
      </c>
      <c r="M51" s="20"/>
      <c r="N51" s="98">
        <f t="shared" si="3"/>
        <v>60544.91</v>
      </c>
      <c r="O51" s="97">
        <v>0</v>
      </c>
      <c r="P51" s="6"/>
      <c r="Q51" s="98">
        <f t="shared" si="4"/>
        <v>0</v>
      </c>
      <c r="R51" s="97">
        <v>144350471.05000028</v>
      </c>
      <c r="S51" s="6"/>
      <c r="T51" s="98">
        <f t="shared" si="5"/>
        <v>144350471.05000028</v>
      </c>
      <c r="U51" s="219">
        <f t="shared" si="6"/>
        <v>0</v>
      </c>
      <c r="W51" s="135" t="s">
        <v>47</v>
      </c>
      <c r="X51" s="115">
        <f t="shared" si="7"/>
        <v>0</v>
      </c>
      <c r="Y51" s="116">
        <f t="shared" si="8"/>
        <v>0</v>
      </c>
      <c r="Z51" s="116">
        <f t="shared" si="9"/>
        <v>0</v>
      </c>
      <c r="AA51" s="116">
        <f t="shared" si="10"/>
        <v>0</v>
      </c>
      <c r="AB51" s="116">
        <f t="shared" si="11"/>
        <v>0</v>
      </c>
      <c r="AC51" s="122">
        <f t="shared" si="12"/>
        <v>0</v>
      </c>
    </row>
    <row r="52" spans="1:29" ht="15.75">
      <c r="A52" s="250"/>
      <c r="B52" s="135" t="s">
        <v>48</v>
      </c>
      <c r="C52" s="97">
        <v>71503627.500000089</v>
      </c>
      <c r="D52" s="6"/>
      <c r="E52" s="98">
        <f t="shared" si="0"/>
        <v>71503627.500000089</v>
      </c>
      <c r="F52" s="97">
        <v>407330.76</v>
      </c>
      <c r="G52" s="6"/>
      <c r="H52" s="98">
        <f t="shared" si="1"/>
        <v>407330.76</v>
      </c>
      <c r="I52" s="97">
        <v>3575222.930000002</v>
      </c>
      <c r="J52" s="20"/>
      <c r="K52" s="98">
        <f t="shared" si="2"/>
        <v>3575222.930000002</v>
      </c>
      <c r="L52" s="97">
        <v>509555.85999999993</v>
      </c>
      <c r="M52" s="20"/>
      <c r="N52" s="98">
        <f t="shared" si="3"/>
        <v>509555.85999999993</v>
      </c>
      <c r="O52" s="97">
        <v>328259.96999999997</v>
      </c>
      <c r="P52" s="6"/>
      <c r="Q52" s="98">
        <f t="shared" si="4"/>
        <v>328259.96999999997</v>
      </c>
      <c r="R52" s="97">
        <v>71068411.030000091</v>
      </c>
      <c r="S52" s="6"/>
      <c r="T52" s="98">
        <f t="shared" si="5"/>
        <v>71068411.030000091</v>
      </c>
      <c r="U52" s="219">
        <f t="shared" si="6"/>
        <v>0</v>
      </c>
      <c r="W52" s="135" t="s">
        <v>48</v>
      </c>
      <c r="X52" s="115">
        <f t="shared" si="7"/>
        <v>0</v>
      </c>
      <c r="Y52" s="116">
        <f t="shared" si="8"/>
        <v>0</v>
      </c>
      <c r="Z52" s="116">
        <f t="shared" si="9"/>
        <v>0</v>
      </c>
      <c r="AA52" s="116">
        <f t="shared" si="10"/>
        <v>0</v>
      </c>
      <c r="AB52" s="116">
        <f t="shared" si="11"/>
        <v>0</v>
      </c>
      <c r="AC52" s="122">
        <f t="shared" si="12"/>
        <v>0</v>
      </c>
    </row>
    <row r="53" spans="1:29" ht="15.75">
      <c r="A53" s="251"/>
      <c r="B53" s="136" t="s">
        <v>49</v>
      </c>
      <c r="C53" s="97">
        <v>23780651.509999517</v>
      </c>
      <c r="D53" s="6"/>
      <c r="E53" s="98">
        <f t="shared" si="0"/>
        <v>23780651.509999517</v>
      </c>
      <c r="F53" s="97">
        <v>104781.58</v>
      </c>
      <c r="G53" s="6"/>
      <c r="H53" s="98">
        <f t="shared" si="1"/>
        <v>104781.58</v>
      </c>
      <c r="I53" s="97">
        <v>3581497.6099999994</v>
      </c>
      <c r="J53" s="20"/>
      <c r="K53" s="98">
        <f t="shared" si="2"/>
        <v>3581497.6099999994</v>
      </c>
      <c r="L53" s="97">
        <v>46072.06</v>
      </c>
      <c r="M53" s="20"/>
      <c r="N53" s="98">
        <f t="shared" si="3"/>
        <v>46072.06</v>
      </c>
      <c r="O53" s="97">
        <v>39353.29</v>
      </c>
      <c r="P53" s="6"/>
      <c r="Q53" s="98">
        <f t="shared" si="4"/>
        <v>39353.29</v>
      </c>
      <c r="R53" s="97">
        <v>26145451.059999526</v>
      </c>
      <c r="S53" s="6"/>
      <c r="T53" s="98">
        <f t="shared" si="5"/>
        <v>26145451.059999526</v>
      </c>
      <c r="U53" s="219">
        <f t="shared" si="6"/>
        <v>0</v>
      </c>
      <c r="W53" s="136" t="s">
        <v>49</v>
      </c>
      <c r="X53" s="119">
        <f t="shared" si="7"/>
        <v>0</v>
      </c>
      <c r="Y53" s="120">
        <f t="shared" si="8"/>
        <v>0</v>
      </c>
      <c r="Z53" s="120">
        <f t="shared" si="9"/>
        <v>0</v>
      </c>
      <c r="AA53" s="120">
        <f t="shared" si="10"/>
        <v>0</v>
      </c>
      <c r="AB53" s="120">
        <f t="shared" si="11"/>
        <v>0</v>
      </c>
      <c r="AC53" s="125">
        <f t="shared" si="12"/>
        <v>0</v>
      </c>
    </row>
    <row r="54" spans="1:29" ht="15.75" customHeight="1">
      <c r="A54" s="249">
        <v>42682</v>
      </c>
      <c r="B54" s="134" t="s">
        <v>41</v>
      </c>
      <c r="C54" s="217">
        <v>86545604.279999033</v>
      </c>
      <c r="D54" s="95"/>
      <c r="E54" s="96">
        <f t="shared" si="0"/>
        <v>86545604.279999033</v>
      </c>
      <c r="F54" s="217">
        <v>473428.08000000013</v>
      </c>
      <c r="G54" s="95"/>
      <c r="H54" s="96">
        <f t="shared" si="1"/>
        <v>473428.08000000013</v>
      </c>
      <c r="I54" s="217">
        <v>3540891.6899999972</v>
      </c>
      <c r="J54" s="95"/>
      <c r="K54" s="96">
        <f t="shared" si="2"/>
        <v>3540891.6899999972</v>
      </c>
      <c r="L54" s="217">
        <v>83101.39</v>
      </c>
      <c r="M54" s="95"/>
      <c r="N54" s="96">
        <f t="shared" si="3"/>
        <v>83101.39</v>
      </c>
      <c r="O54" s="217">
        <v>414785.28000000003</v>
      </c>
      <c r="P54" s="95"/>
      <c r="Q54" s="96">
        <f t="shared" si="4"/>
        <v>414785.28000000003</v>
      </c>
      <c r="R54" s="217">
        <v>87102879.589999035</v>
      </c>
      <c r="S54" s="95"/>
      <c r="T54" s="96">
        <f t="shared" si="5"/>
        <v>87102879.589999035</v>
      </c>
      <c r="U54" s="218">
        <f t="shared" si="6"/>
        <v>0</v>
      </c>
      <c r="W54" s="134" t="s">
        <v>41</v>
      </c>
      <c r="X54" s="115">
        <f t="shared" si="7"/>
        <v>0</v>
      </c>
      <c r="Y54" s="116">
        <f t="shared" si="8"/>
        <v>0</v>
      </c>
      <c r="Z54" s="116">
        <f t="shared" si="9"/>
        <v>0</v>
      </c>
      <c r="AA54" s="116">
        <f t="shared" si="10"/>
        <v>0</v>
      </c>
      <c r="AB54" s="116">
        <f t="shared" si="11"/>
        <v>0</v>
      </c>
      <c r="AC54" s="122">
        <f t="shared" si="12"/>
        <v>0</v>
      </c>
    </row>
    <row r="55" spans="1:29" ht="15.75">
      <c r="A55" s="250"/>
      <c r="B55" s="135" t="s">
        <v>42</v>
      </c>
      <c r="C55" s="97">
        <v>36052533.639998987</v>
      </c>
      <c r="D55" s="20"/>
      <c r="E55" s="98">
        <f t="shared" si="0"/>
        <v>36052533.639998987</v>
      </c>
      <c r="F55" s="97">
        <v>15961.960000000001</v>
      </c>
      <c r="G55" s="20"/>
      <c r="H55" s="98">
        <f t="shared" si="1"/>
        <v>15961.960000000001</v>
      </c>
      <c r="I55" s="97">
        <v>0</v>
      </c>
      <c r="J55" s="20"/>
      <c r="K55" s="98">
        <f t="shared" si="2"/>
        <v>0</v>
      </c>
      <c r="L55" s="97">
        <v>148343.62</v>
      </c>
      <c r="M55" s="20"/>
      <c r="N55" s="98">
        <f t="shared" si="3"/>
        <v>148343.62</v>
      </c>
      <c r="O55" s="97">
        <v>56397.650000000023</v>
      </c>
      <c r="P55" s="20"/>
      <c r="Q55" s="98">
        <f t="shared" si="4"/>
        <v>56397.650000000023</v>
      </c>
      <c r="R55" s="97">
        <v>34178878.83999899</v>
      </c>
      <c r="S55" s="20"/>
      <c r="T55" s="98">
        <f t="shared" si="5"/>
        <v>34178878.83999899</v>
      </c>
      <c r="U55" s="219">
        <f t="shared" si="6"/>
        <v>0</v>
      </c>
      <c r="W55" s="135" t="s">
        <v>42</v>
      </c>
      <c r="X55" s="115">
        <f t="shared" si="7"/>
        <v>0</v>
      </c>
      <c r="Y55" s="116">
        <f t="shared" si="8"/>
        <v>0</v>
      </c>
      <c r="Z55" s="116">
        <f t="shared" si="9"/>
        <v>0</v>
      </c>
      <c r="AA55" s="116">
        <f t="shared" si="10"/>
        <v>0</v>
      </c>
      <c r="AB55" s="116">
        <f t="shared" si="11"/>
        <v>0</v>
      </c>
      <c r="AC55" s="122">
        <f t="shared" si="12"/>
        <v>0</v>
      </c>
    </row>
    <row r="56" spans="1:29" ht="15.75">
      <c r="A56" s="250"/>
      <c r="B56" s="105" t="s">
        <v>43</v>
      </c>
      <c r="C56" s="97">
        <v>63854968.299999632</v>
      </c>
      <c r="D56" s="20"/>
      <c r="E56" s="98">
        <f t="shared" si="0"/>
        <v>63854968.299999632</v>
      </c>
      <c r="F56" s="97">
        <v>277171.8</v>
      </c>
      <c r="G56" s="20"/>
      <c r="H56" s="98">
        <f t="shared" si="1"/>
        <v>277171.8</v>
      </c>
      <c r="I56" s="97">
        <v>0</v>
      </c>
      <c r="J56" s="20"/>
      <c r="K56" s="98">
        <f t="shared" si="2"/>
        <v>0</v>
      </c>
      <c r="L56" s="97">
        <v>47018.17</v>
      </c>
      <c r="M56" s="20"/>
      <c r="N56" s="98">
        <f t="shared" si="3"/>
        <v>47018.17</v>
      </c>
      <c r="O56" s="97">
        <v>5168.9800000000005</v>
      </c>
      <c r="P56" s="20"/>
      <c r="Q56" s="98">
        <f t="shared" si="4"/>
        <v>5168.9800000000005</v>
      </c>
      <c r="R56" s="97">
        <v>61877944.599999629</v>
      </c>
      <c r="S56" s="20"/>
      <c r="T56" s="98">
        <f t="shared" si="5"/>
        <v>61877944.599999629</v>
      </c>
      <c r="U56" s="219">
        <f t="shared" si="6"/>
        <v>0</v>
      </c>
      <c r="W56" s="105" t="s">
        <v>43</v>
      </c>
      <c r="X56" s="115">
        <f t="shared" si="7"/>
        <v>0</v>
      </c>
      <c r="Y56" s="116">
        <f t="shared" si="8"/>
        <v>0</v>
      </c>
      <c r="Z56" s="116">
        <f t="shared" si="9"/>
        <v>0</v>
      </c>
      <c r="AA56" s="116">
        <f t="shared" si="10"/>
        <v>0</v>
      </c>
      <c r="AB56" s="116">
        <f t="shared" si="11"/>
        <v>0</v>
      </c>
      <c r="AC56" s="122">
        <f t="shared" si="12"/>
        <v>0</v>
      </c>
    </row>
    <row r="57" spans="1:29" ht="15.75">
      <c r="A57" s="250"/>
      <c r="B57" s="135" t="s">
        <v>44</v>
      </c>
      <c r="C57" s="97">
        <v>48852373.329999544</v>
      </c>
      <c r="D57" s="20"/>
      <c r="E57" s="98">
        <f t="shared" si="0"/>
        <v>48852373.329999544</v>
      </c>
      <c r="F57" s="97">
        <v>242713.83999999997</v>
      </c>
      <c r="G57" s="20"/>
      <c r="H57" s="98">
        <f t="shared" si="1"/>
        <v>242713.83999999997</v>
      </c>
      <c r="I57" s="97">
        <v>1457444.580000001</v>
      </c>
      <c r="J57" s="20"/>
      <c r="K57" s="98">
        <f t="shared" si="2"/>
        <v>1457444.580000001</v>
      </c>
      <c r="L57" s="97">
        <v>53336.65</v>
      </c>
      <c r="M57" s="20"/>
      <c r="N57" s="98">
        <f t="shared" si="3"/>
        <v>53336.65</v>
      </c>
      <c r="O57" s="97">
        <v>88606.999999999985</v>
      </c>
      <c r="P57" s="20"/>
      <c r="Q57" s="98">
        <f t="shared" si="4"/>
        <v>88606.999999999985</v>
      </c>
      <c r="R57" s="97">
        <v>48588199.379999541</v>
      </c>
      <c r="S57" s="20"/>
      <c r="T57" s="98">
        <f t="shared" si="5"/>
        <v>48588199.379999541</v>
      </c>
      <c r="U57" s="219">
        <f t="shared" si="6"/>
        <v>0</v>
      </c>
      <c r="W57" s="135" t="s">
        <v>44</v>
      </c>
      <c r="X57" s="115">
        <f t="shared" si="7"/>
        <v>0</v>
      </c>
      <c r="Y57" s="116">
        <f t="shared" si="8"/>
        <v>0</v>
      </c>
      <c r="Z57" s="116">
        <f t="shared" si="9"/>
        <v>0</v>
      </c>
      <c r="AA57" s="116">
        <f t="shared" si="10"/>
        <v>0</v>
      </c>
      <c r="AB57" s="116">
        <f t="shared" si="11"/>
        <v>0</v>
      </c>
      <c r="AC57" s="122">
        <f t="shared" si="12"/>
        <v>0</v>
      </c>
    </row>
    <row r="58" spans="1:29" ht="15.75">
      <c r="A58" s="250"/>
      <c r="B58" s="135" t="s">
        <v>45</v>
      </c>
      <c r="C58" s="97">
        <v>87110055.94999598</v>
      </c>
      <c r="D58" s="20"/>
      <c r="E58" s="98">
        <f t="shared" si="0"/>
        <v>87110055.94999598</v>
      </c>
      <c r="F58" s="97">
        <v>342926.45</v>
      </c>
      <c r="G58" s="20"/>
      <c r="H58" s="98">
        <f t="shared" si="1"/>
        <v>342926.45</v>
      </c>
      <c r="I58" s="97">
        <v>0</v>
      </c>
      <c r="J58" s="20"/>
      <c r="K58" s="98">
        <f t="shared" si="2"/>
        <v>0</v>
      </c>
      <c r="L58" s="97">
        <v>123805.67</v>
      </c>
      <c r="M58" s="20"/>
      <c r="N58" s="98">
        <f t="shared" si="3"/>
        <v>123805.67</v>
      </c>
      <c r="O58" s="97">
        <v>23397.37</v>
      </c>
      <c r="P58" s="20"/>
      <c r="Q58" s="98">
        <f t="shared" si="4"/>
        <v>23397.37</v>
      </c>
      <c r="R58" s="97">
        <v>83855552.129995972</v>
      </c>
      <c r="S58" s="20"/>
      <c r="T58" s="98">
        <f t="shared" si="5"/>
        <v>83855552.129995972</v>
      </c>
      <c r="U58" s="219">
        <f t="shared" si="6"/>
        <v>0</v>
      </c>
      <c r="W58" s="135" t="s">
        <v>45</v>
      </c>
      <c r="X58" s="115">
        <f t="shared" si="7"/>
        <v>0</v>
      </c>
      <c r="Y58" s="116">
        <f t="shared" si="8"/>
        <v>0</v>
      </c>
      <c r="Z58" s="116">
        <f t="shared" si="9"/>
        <v>0</v>
      </c>
      <c r="AA58" s="116">
        <f t="shared" si="10"/>
        <v>0</v>
      </c>
      <c r="AB58" s="116">
        <f t="shared" si="11"/>
        <v>0</v>
      </c>
      <c r="AC58" s="122">
        <f t="shared" si="12"/>
        <v>0</v>
      </c>
    </row>
    <row r="59" spans="1:29" ht="15.75">
      <c r="A59" s="250"/>
      <c r="B59" s="135" t="s">
        <v>46</v>
      </c>
      <c r="C59" s="97">
        <v>40644042.079999603</v>
      </c>
      <c r="D59" s="20"/>
      <c r="E59" s="98">
        <f t="shared" si="0"/>
        <v>40644042.079999603</v>
      </c>
      <c r="F59" s="97">
        <v>175342.97</v>
      </c>
      <c r="G59" s="20"/>
      <c r="H59" s="98">
        <f t="shared" si="1"/>
        <v>175342.97</v>
      </c>
      <c r="I59" s="97">
        <v>0</v>
      </c>
      <c r="J59" s="20"/>
      <c r="K59" s="98">
        <f t="shared" si="2"/>
        <v>0</v>
      </c>
      <c r="L59" s="97">
        <v>62052.649999999994</v>
      </c>
      <c r="M59" s="20"/>
      <c r="N59" s="98">
        <f t="shared" si="3"/>
        <v>62052.649999999994</v>
      </c>
      <c r="O59" s="97">
        <v>91468.58000000006</v>
      </c>
      <c r="P59" s="20"/>
      <c r="Q59" s="98">
        <f t="shared" si="4"/>
        <v>91468.58000000006</v>
      </c>
      <c r="R59" s="97">
        <v>38040714.019999608</v>
      </c>
      <c r="S59" s="20"/>
      <c r="T59" s="98">
        <f t="shared" si="5"/>
        <v>38040714.019999608</v>
      </c>
      <c r="U59" s="219">
        <f t="shared" si="6"/>
        <v>0</v>
      </c>
      <c r="W59" s="135" t="s">
        <v>46</v>
      </c>
      <c r="X59" s="115">
        <f t="shared" si="7"/>
        <v>0</v>
      </c>
      <c r="Y59" s="116">
        <f t="shared" si="8"/>
        <v>0</v>
      </c>
      <c r="Z59" s="116">
        <f t="shared" si="9"/>
        <v>0</v>
      </c>
      <c r="AA59" s="116">
        <f t="shared" si="10"/>
        <v>0</v>
      </c>
      <c r="AB59" s="116">
        <f t="shared" si="11"/>
        <v>0</v>
      </c>
      <c r="AC59" s="122">
        <f t="shared" si="12"/>
        <v>0</v>
      </c>
    </row>
    <row r="60" spans="1:29" ht="16.5" customHeight="1">
      <c r="A60" s="250"/>
      <c r="B60" s="135" t="s">
        <v>47</v>
      </c>
      <c r="C60" s="97">
        <v>144350471.05000028</v>
      </c>
      <c r="D60" s="20"/>
      <c r="E60" s="98">
        <f t="shared" si="0"/>
        <v>144350471.05000028</v>
      </c>
      <c r="F60" s="97">
        <v>140875.43</v>
      </c>
      <c r="G60" s="20"/>
      <c r="H60" s="98">
        <f t="shared" si="1"/>
        <v>140875.43</v>
      </c>
      <c r="I60" s="97">
        <v>0</v>
      </c>
      <c r="J60" s="20"/>
      <c r="K60" s="98">
        <f t="shared" si="2"/>
        <v>0</v>
      </c>
      <c r="L60" s="97">
        <v>290522.58</v>
      </c>
      <c r="M60" s="20"/>
      <c r="N60" s="98">
        <f t="shared" si="3"/>
        <v>290522.58</v>
      </c>
      <c r="O60" s="97">
        <v>254404.52000000002</v>
      </c>
      <c r="P60" s="20"/>
      <c r="Q60" s="98">
        <f t="shared" si="4"/>
        <v>254404.52000000002</v>
      </c>
      <c r="R60" s="97">
        <v>141234157.14000028</v>
      </c>
      <c r="S60" s="20"/>
      <c r="T60" s="98">
        <f t="shared" si="5"/>
        <v>141234157.14000028</v>
      </c>
      <c r="U60" s="219">
        <f t="shared" si="6"/>
        <v>0</v>
      </c>
      <c r="W60" s="135" t="s">
        <v>47</v>
      </c>
      <c r="X60" s="115">
        <f t="shared" si="7"/>
        <v>0</v>
      </c>
      <c r="Y60" s="116">
        <f t="shared" si="8"/>
        <v>0</v>
      </c>
      <c r="Z60" s="116">
        <f t="shared" si="9"/>
        <v>0</v>
      </c>
      <c r="AA60" s="116">
        <f t="shared" si="10"/>
        <v>0</v>
      </c>
      <c r="AB60" s="116">
        <f t="shared" si="11"/>
        <v>0</v>
      </c>
      <c r="AC60" s="122">
        <f t="shared" si="12"/>
        <v>0</v>
      </c>
    </row>
    <row r="61" spans="1:29" ht="15.75">
      <c r="A61" s="250"/>
      <c r="B61" s="135" t="s">
        <v>48</v>
      </c>
      <c r="C61" s="97">
        <v>71068411.030000091</v>
      </c>
      <c r="D61" s="20"/>
      <c r="E61" s="98">
        <f t="shared" si="0"/>
        <v>71068411.030000091</v>
      </c>
      <c r="F61" s="97">
        <v>291237.82</v>
      </c>
      <c r="G61" s="20"/>
      <c r="H61" s="98">
        <f t="shared" si="1"/>
        <v>291237.82</v>
      </c>
      <c r="I61" s="97">
        <v>0</v>
      </c>
      <c r="J61" s="20"/>
      <c r="K61" s="98">
        <f t="shared" si="2"/>
        <v>0</v>
      </c>
      <c r="L61" s="97">
        <v>330902.49</v>
      </c>
      <c r="M61" s="20"/>
      <c r="N61" s="98">
        <f t="shared" si="3"/>
        <v>330902.49</v>
      </c>
      <c r="O61" s="97">
        <v>480738.82</v>
      </c>
      <c r="P61" s="20"/>
      <c r="Q61" s="98">
        <f t="shared" si="4"/>
        <v>480738.82</v>
      </c>
      <c r="R61" s="97">
        <v>68204739.420000076</v>
      </c>
      <c r="S61" s="20"/>
      <c r="T61" s="98">
        <f t="shared" si="5"/>
        <v>68204739.420000076</v>
      </c>
      <c r="U61" s="219">
        <f t="shared" si="6"/>
        <v>0</v>
      </c>
      <c r="W61" s="135" t="s">
        <v>48</v>
      </c>
      <c r="X61" s="115">
        <f t="shared" si="7"/>
        <v>0</v>
      </c>
      <c r="Y61" s="116">
        <f t="shared" si="8"/>
        <v>0</v>
      </c>
      <c r="Z61" s="116">
        <f t="shared" si="9"/>
        <v>0</v>
      </c>
      <c r="AA61" s="116">
        <f t="shared" si="10"/>
        <v>0</v>
      </c>
      <c r="AB61" s="116">
        <f t="shared" si="11"/>
        <v>0</v>
      </c>
      <c r="AC61" s="122">
        <f t="shared" si="12"/>
        <v>0</v>
      </c>
    </row>
    <row r="62" spans="1:29" ht="15.75">
      <c r="A62" s="251"/>
      <c r="B62" s="136" t="s">
        <v>49</v>
      </c>
      <c r="C62" s="99">
        <v>26145451.059999526</v>
      </c>
      <c r="D62" s="100"/>
      <c r="E62" s="101">
        <f t="shared" si="0"/>
        <v>26145451.059999526</v>
      </c>
      <c r="F62" s="99">
        <v>86909.38</v>
      </c>
      <c r="G62" s="100"/>
      <c r="H62" s="101">
        <f t="shared" si="1"/>
        <v>86909.38</v>
      </c>
      <c r="I62" s="99">
        <v>0</v>
      </c>
      <c r="J62" s="100"/>
      <c r="K62" s="101">
        <f t="shared" si="2"/>
        <v>0</v>
      </c>
      <c r="L62" s="99">
        <v>9588.98</v>
      </c>
      <c r="M62" s="100"/>
      <c r="N62" s="101">
        <f t="shared" si="3"/>
        <v>9588.98</v>
      </c>
      <c r="O62" s="99">
        <v>13233.33</v>
      </c>
      <c r="P62" s="100"/>
      <c r="Q62" s="101">
        <f t="shared" si="4"/>
        <v>13233.33</v>
      </c>
      <c r="R62" s="99">
        <v>25161849.15999952</v>
      </c>
      <c r="S62" s="100"/>
      <c r="T62" s="101">
        <f t="shared" si="5"/>
        <v>25161849.15999952</v>
      </c>
      <c r="U62" s="220">
        <f t="shared" si="6"/>
        <v>0</v>
      </c>
      <c r="W62" s="135" t="s">
        <v>49</v>
      </c>
      <c r="X62" s="115">
        <f t="shared" si="7"/>
        <v>0</v>
      </c>
      <c r="Y62" s="116">
        <f t="shared" si="8"/>
        <v>0</v>
      </c>
      <c r="Z62" s="116">
        <f t="shared" si="9"/>
        <v>0</v>
      </c>
      <c r="AA62" s="116">
        <f t="shared" si="10"/>
        <v>0</v>
      </c>
      <c r="AB62" s="116">
        <f t="shared" si="11"/>
        <v>0</v>
      </c>
      <c r="AC62" s="122">
        <f t="shared" si="12"/>
        <v>0</v>
      </c>
    </row>
    <row r="63" spans="1:29" ht="15.75" customHeight="1">
      <c r="A63" s="249">
        <v>42683</v>
      </c>
      <c r="B63" s="134" t="s">
        <v>41</v>
      </c>
      <c r="C63" s="217">
        <v>87102879.589999035</v>
      </c>
      <c r="D63" s="95"/>
      <c r="E63" s="96">
        <f t="shared" si="0"/>
        <v>87102879.589999035</v>
      </c>
      <c r="F63" s="217">
        <v>0</v>
      </c>
      <c r="G63" s="95"/>
      <c r="H63" s="96">
        <f t="shared" si="1"/>
        <v>0</v>
      </c>
      <c r="I63" s="217">
        <v>0</v>
      </c>
      <c r="J63" s="95"/>
      <c r="K63" s="96">
        <f t="shared" si="2"/>
        <v>0</v>
      </c>
      <c r="L63" s="217">
        <v>61976.880000000005</v>
      </c>
      <c r="M63" s="95"/>
      <c r="N63" s="96">
        <f t="shared" si="3"/>
        <v>61976.880000000005</v>
      </c>
      <c r="O63" s="217">
        <v>16179.919999999998</v>
      </c>
      <c r="P63" s="95"/>
      <c r="Q63" s="96">
        <f t="shared" si="4"/>
        <v>16179.919999999998</v>
      </c>
      <c r="R63" s="217">
        <v>84638570.349999025</v>
      </c>
      <c r="S63" s="95"/>
      <c r="T63" s="96">
        <f t="shared" si="5"/>
        <v>84638570.349999025</v>
      </c>
      <c r="U63" s="218">
        <f t="shared" si="6"/>
        <v>0</v>
      </c>
      <c r="W63" s="134" t="s">
        <v>41</v>
      </c>
      <c r="X63" s="111">
        <f t="shared" si="7"/>
        <v>0</v>
      </c>
      <c r="Y63" s="112">
        <f t="shared" si="8"/>
        <v>0</v>
      </c>
      <c r="Z63" s="112">
        <f t="shared" si="9"/>
        <v>0</v>
      </c>
      <c r="AA63" s="112">
        <f t="shared" si="10"/>
        <v>0</v>
      </c>
      <c r="AB63" s="112">
        <f t="shared" si="11"/>
        <v>0</v>
      </c>
      <c r="AC63" s="124">
        <f t="shared" si="12"/>
        <v>0</v>
      </c>
    </row>
    <row r="64" spans="1:29" ht="15.75">
      <c r="A64" s="250"/>
      <c r="B64" s="135" t="s">
        <v>42</v>
      </c>
      <c r="C64" s="97">
        <v>34178878.83999899</v>
      </c>
      <c r="D64" s="20"/>
      <c r="E64" s="98">
        <f t="shared" si="0"/>
        <v>34178878.83999899</v>
      </c>
      <c r="F64" s="97">
        <v>0</v>
      </c>
      <c r="G64" s="20"/>
      <c r="H64" s="98">
        <f t="shared" si="1"/>
        <v>0</v>
      </c>
      <c r="I64" s="97">
        <v>1100796.070000001</v>
      </c>
      <c r="J64" s="20"/>
      <c r="K64" s="98">
        <f t="shared" si="2"/>
        <v>1100796.070000001</v>
      </c>
      <c r="L64" s="97">
        <v>83427.59</v>
      </c>
      <c r="M64" s="20"/>
      <c r="N64" s="98">
        <f t="shared" si="3"/>
        <v>83427.59</v>
      </c>
      <c r="O64" s="97">
        <v>87606.400000000009</v>
      </c>
      <c r="P64" s="20"/>
      <c r="Q64" s="98">
        <f t="shared" si="4"/>
        <v>87606.400000000009</v>
      </c>
      <c r="R64" s="97">
        <v>32638163.319998991</v>
      </c>
      <c r="S64" s="20"/>
      <c r="T64" s="98">
        <f t="shared" si="5"/>
        <v>32638163.319998991</v>
      </c>
      <c r="U64" s="219">
        <f t="shared" si="6"/>
        <v>0</v>
      </c>
      <c r="W64" s="135" t="s">
        <v>42</v>
      </c>
      <c r="X64" s="115">
        <f t="shared" si="7"/>
        <v>0</v>
      </c>
      <c r="Y64" s="116">
        <f t="shared" si="8"/>
        <v>0</v>
      </c>
      <c r="Z64" s="116">
        <f t="shared" si="9"/>
        <v>0</v>
      </c>
      <c r="AA64" s="116">
        <f t="shared" si="10"/>
        <v>0</v>
      </c>
      <c r="AB64" s="116">
        <f t="shared" si="11"/>
        <v>0</v>
      </c>
      <c r="AC64" s="122">
        <f t="shared" si="12"/>
        <v>0</v>
      </c>
    </row>
    <row r="65" spans="1:29" ht="15.75">
      <c r="A65" s="250"/>
      <c r="B65" s="105" t="s">
        <v>43</v>
      </c>
      <c r="C65" s="97">
        <v>61877944.599999629</v>
      </c>
      <c r="D65" s="20"/>
      <c r="E65" s="98">
        <f t="shared" si="0"/>
        <v>61877944.599999629</v>
      </c>
      <c r="F65" s="97">
        <v>0</v>
      </c>
      <c r="G65" s="20"/>
      <c r="H65" s="98">
        <f t="shared" si="1"/>
        <v>0</v>
      </c>
      <c r="I65" s="97">
        <v>8317225.1299999906</v>
      </c>
      <c r="J65" s="20"/>
      <c r="K65" s="98">
        <f t="shared" si="2"/>
        <v>8317225.1299999906</v>
      </c>
      <c r="L65" s="97">
        <v>184551.25</v>
      </c>
      <c r="M65" s="20"/>
      <c r="N65" s="98">
        <f t="shared" si="3"/>
        <v>184551.25</v>
      </c>
      <c r="O65" s="97">
        <v>212422.1</v>
      </c>
      <c r="P65" s="20"/>
      <c r="Q65" s="98">
        <f t="shared" si="4"/>
        <v>212422.1</v>
      </c>
      <c r="R65" s="97">
        <v>67959981.259999618</v>
      </c>
      <c r="S65" s="20"/>
      <c r="T65" s="98">
        <f t="shared" si="5"/>
        <v>67959981.259999618</v>
      </c>
      <c r="U65" s="219">
        <f t="shared" si="6"/>
        <v>0</v>
      </c>
      <c r="W65" s="105" t="s">
        <v>43</v>
      </c>
      <c r="X65" s="115">
        <f t="shared" si="7"/>
        <v>0</v>
      </c>
      <c r="Y65" s="116">
        <f t="shared" si="8"/>
        <v>0</v>
      </c>
      <c r="Z65" s="116">
        <f t="shared" si="9"/>
        <v>0</v>
      </c>
      <c r="AA65" s="116">
        <f t="shared" si="10"/>
        <v>0</v>
      </c>
      <c r="AB65" s="116">
        <f t="shared" si="11"/>
        <v>0</v>
      </c>
      <c r="AC65" s="122">
        <f t="shared" si="12"/>
        <v>0</v>
      </c>
    </row>
    <row r="66" spans="1:29" ht="15.75">
      <c r="A66" s="250"/>
      <c r="B66" s="135" t="s">
        <v>44</v>
      </c>
      <c r="C66" s="97">
        <v>48588199.379999541</v>
      </c>
      <c r="D66" s="20"/>
      <c r="E66" s="98">
        <f t="shared" si="0"/>
        <v>48588199.379999541</v>
      </c>
      <c r="F66" s="97">
        <v>0</v>
      </c>
      <c r="G66" s="20"/>
      <c r="H66" s="98">
        <f t="shared" si="1"/>
        <v>0</v>
      </c>
      <c r="I66" s="97">
        <v>14512019.960000018</v>
      </c>
      <c r="J66" s="20"/>
      <c r="K66" s="98">
        <f t="shared" si="2"/>
        <v>14512019.960000018</v>
      </c>
      <c r="L66" s="97">
        <v>36589.189999999981</v>
      </c>
      <c r="M66" s="20"/>
      <c r="N66" s="98">
        <f t="shared" si="3"/>
        <v>36589.189999999981</v>
      </c>
      <c r="O66" s="97">
        <v>82692.100000000006</v>
      </c>
      <c r="P66" s="20"/>
      <c r="Q66" s="98">
        <f t="shared" si="4"/>
        <v>82692.100000000006</v>
      </c>
      <c r="R66" s="97">
        <v>60572898.279999554</v>
      </c>
      <c r="S66" s="20"/>
      <c r="T66" s="98">
        <f t="shared" si="5"/>
        <v>60572898.279999554</v>
      </c>
      <c r="U66" s="219">
        <f t="shared" si="6"/>
        <v>0</v>
      </c>
      <c r="W66" s="135" t="s">
        <v>44</v>
      </c>
      <c r="X66" s="115">
        <f t="shared" si="7"/>
        <v>0</v>
      </c>
      <c r="Y66" s="116">
        <f t="shared" si="8"/>
        <v>0</v>
      </c>
      <c r="Z66" s="116">
        <f t="shared" si="9"/>
        <v>0</v>
      </c>
      <c r="AA66" s="116">
        <f t="shared" si="10"/>
        <v>0</v>
      </c>
      <c r="AB66" s="116">
        <f t="shared" si="11"/>
        <v>0</v>
      </c>
      <c r="AC66" s="122">
        <f t="shared" si="12"/>
        <v>0</v>
      </c>
    </row>
    <row r="67" spans="1:29" ht="15.75">
      <c r="A67" s="250"/>
      <c r="B67" s="135" t="s">
        <v>45</v>
      </c>
      <c r="C67" s="97">
        <v>83855552.129995972</v>
      </c>
      <c r="D67" s="20"/>
      <c r="E67" s="98">
        <f t="shared" si="0"/>
        <v>83855552.129995972</v>
      </c>
      <c r="F67" s="97">
        <v>0</v>
      </c>
      <c r="G67" s="20"/>
      <c r="H67" s="98">
        <f t="shared" si="1"/>
        <v>0</v>
      </c>
      <c r="I67" s="97">
        <v>29093362.050000072</v>
      </c>
      <c r="J67" s="20"/>
      <c r="K67" s="98">
        <f t="shared" si="2"/>
        <v>29093362.050000072</v>
      </c>
      <c r="L67" s="97">
        <v>591739.04</v>
      </c>
      <c r="M67" s="20"/>
      <c r="N67" s="98">
        <f t="shared" si="3"/>
        <v>591739.04</v>
      </c>
      <c r="O67" s="97">
        <v>5328.09</v>
      </c>
      <c r="P67" s="20"/>
      <c r="Q67" s="98">
        <f t="shared" si="4"/>
        <v>5328.09</v>
      </c>
      <c r="R67" s="97">
        <v>110206481.47999607</v>
      </c>
      <c r="S67" s="20"/>
      <c r="T67" s="98">
        <f t="shared" si="5"/>
        <v>110206481.47999607</v>
      </c>
      <c r="U67" s="219">
        <f t="shared" si="6"/>
        <v>0</v>
      </c>
      <c r="W67" s="135" t="s">
        <v>45</v>
      </c>
      <c r="X67" s="115">
        <f t="shared" si="7"/>
        <v>0</v>
      </c>
      <c r="Y67" s="116">
        <f t="shared" si="8"/>
        <v>0</v>
      </c>
      <c r="Z67" s="116">
        <f t="shared" si="9"/>
        <v>0</v>
      </c>
      <c r="AA67" s="116">
        <f t="shared" si="10"/>
        <v>0</v>
      </c>
      <c r="AB67" s="116">
        <f t="shared" si="11"/>
        <v>0</v>
      </c>
      <c r="AC67" s="122">
        <f t="shared" si="12"/>
        <v>0</v>
      </c>
    </row>
    <row r="68" spans="1:29" ht="15.75">
      <c r="A68" s="250"/>
      <c r="B68" s="135" t="s">
        <v>46</v>
      </c>
      <c r="C68" s="97">
        <v>38040714.019999608</v>
      </c>
      <c r="D68" s="20"/>
      <c r="E68" s="98">
        <f t="shared" si="0"/>
        <v>38040714.019999608</v>
      </c>
      <c r="F68" s="97">
        <v>0</v>
      </c>
      <c r="G68" s="20"/>
      <c r="H68" s="98">
        <f t="shared" si="1"/>
        <v>0</v>
      </c>
      <c r="I68" s="97">
        <v>4068836.7900000024</v>
      </c>
      <c r="J68" s="20"/>
      <c r="K68" s="98">
        <f t="shared" si="2"/>
        <v>4068836.7900000024</v>
      </c>
      <c r="L68" s="97">
        <v>122429.2</v>
      </c>
      <c r="M68" s="20"/>
      <c r="N68" s="98">
        <f t="shared" si="3"/>
        <v>122429.2</v>
      </c>
      <c r="O68" s="97">
        <v>22971.569999999992</v>
      </c>
      <c r="P68" s="20"/>
      <c r="Q68" s="98">
        <f t="shared" si="4"/>
        <v>22971.569999999992</v>
      </c>
      <c r="R68" s="97">
        <v>39957687.679999605</v>
      </c>
      <c r="S68" s="20"/>
      <c r="T68" s="98">
        <f t="shared" si="5"/>
        <v>39957687.679999605</v>
      </c>
      <c r="U68" s="219">
        <f t="shared" si="6"/>
        <v>0</v>
      </c>
      <c r="W68" s="135" t="s">
        <v>46</v>
      </c>
      <c r="X68" s="115">
        <f t="shared" si="7"/>
        <v>0</v>
      </c>
      <c r="Y68" s="116">
        <f t="shared" si="8"/>
        <v>0</v>
      </c>
      <c r="Z68" s="116">
        <f t="shared" si="9"/>
        <v>0</v>
      </c>
      <c r="AA68" s="116">
        <f t="shared" si="10"/>
        <v>0</v>
      </c>
      <c r="AB68" s="116">
        <f t="shared" si="11"/>
        <v>0</v>
      </c>
      <c r="AC68" s="122">
        <f t="shared" si="12"/>
        <v>0</v>
      </c>
    </row>
    <row r="69" spans="1:29" ht="15.75">
      <c r="A69" s="250"/>
      <c r="B69" s="135" t="s">
        <v>47</v>
      </c>
      <c r="C69" s="97">
        <v>141234157.14000028</v>
      </c>
      <c r="D69" s="20"/>
      <c r="E69" s="98">
        <f t="shared" si="0"/>
        <v>141234157.14000028</v>
      </c>
      <c r="F69" s="97">
        <v>0</v>
      </c>
      <c r="G69" s="20"/>
      <c r="H69" s="98">
        <f t="shared" si="1"/>
        <v>0</v>
      </c>
      <c r="I69" s="97">
        <v>5708755.5399999861</v>
      </c>
      <c r="J69" s="20"/>
      <c r="K69" s="98">
        <f t="shared" si="2"/>
        <v>5708755.5399999861</v>
      </c>
      <c r="L69" s="97">
        <v>73225.75</v>
      </c>
      <c r="M69" s="20"/>
      <c r="N69" s="98">
        <f t="shared" si="3"/>
        <v>73225.75</v>
      </c>
      <c r="O69" s="97">
        <v>24401.170000000002</v>
      </c>
      <c r="P69" s="20"/>
      <c r="Q69" s="98">
        <f t="shared" si="4"/>
        <v>24401.170000000002</v>
      </c>
      <c r="R69" s="97">
        <v>144034121.39000028</v>
      </c>
      <c r="S69" s="20"/>
      <c r="T69" s="98">
        <f t="shared" si="5"/>
        <v>144034121.39000028</v>
      </c>
      <c r="U69" s="219">
        <f t="shared" si="6"/>
        <v>0</v>
      </c>
      <c r="W69" s="135" t="s">
        <v>47</v>
      </c>
      <c r="X69" s="115">
        <f t="shared" si="7"/>
        <v>0</v>
      </c>
      <c r="Y69" s="116">
        <f t="shared" si="8"/>
        <v>0</v>
      </c>
      <c r="Z69" s="116">
        <f t="shared" si="9"/>
        <v>0</v>
      </c>
      <c r="AA69" s="116">
        <f t="shared" si="10"/>
        <v>0</v>
      </c>
      <c r="AB69" s="116">
        <f t="shared" si="11"/>
        <v>0</v>
      </c>
      <c r="AC69" s="122">
        <f t="shared" si="12"/>
        <v>0</v>
      </c>
    </row>
    <row r="70" spans="1:29" ht="15.75">
      <c r="A70" s="250"/>
      <c r="B70" s="135" t="s">
        <v>48</v>
      </c>
      <c r="C70" s="97">
        <v>68204739.420000076</v>
      </c>
      <c r="D70" s="20"/>
      <c r="E70" s="98">
        <f t="shared" si="0"/>
        <v>68204739.420000076</v>
      </c>
      <c r="F70" s="97">
        <v>0</v>
      </c>
      <c r="G70" s="20"/>
      <c r="H70" s="98">
        <f t="shared" si="1"/>
        <v>0</v>
      </c>
      <c r="I70" s="97">
        <v>6834747.0699999994</v>
      </c>
      <c r="J70" s="20"/>
      <c r="K70" s="98">
        <f t="shared" si="2"/>
        <v>6834747.0699999994</v>
      </c>
      <c r="L70" s="97">
        <v>116687.93000000001</v>
      </c>
      <c r="M70" s="20"/>
      <c r="N70" s="98">
        <f t="shared" si="3"/>
        <v>116687.93000000001</v>
      </c>
      <c r="O70" s="97">
        <v>113848.90000000001</v>
      </c>
      <c r="P70" s="20"/>
      <c r="Q70" s="98">
        <f t="shared" si="4"/>
        <v>113848.90000000001</v>
      </c>
      <c r="R70" s="97">
        <v>70544398.640000075</v>
      </c>
      <c r="S70" s="20"/>
      <c r="T70" s="98">
        <f t="shared" si="5"/>
        <v>70544398.640000075</v>
      </c>
      <c r="U70" s="219">
        <f t="shared" si="6"/>
        <v>0</v>
      </c>
      <c r="W70" s="135" t="s">
        <v>48</v>
      </c>
      <c r="X70" s="115">
        <f t="shared" si="7"/>
        <v>0</v>
      </c>
      <c r="Y70" s="116">
        <f t="shared" si="8"/>
        <v>0</v>
      </c>
      <c r="Z70" s="116">
        <f t="shared" si="9"/>
        <v>0</v>
      </c>
      <c r="AA70" s="116">
        <f t="shared" si="10"/>
        <v>0</v>
      </c>
      <c r="AB70" s="116">
        <f t="shared" si="11"/>
        <v>0</v>
      </c>
      <c r="AC70" s="122">
        <f t="shared" si="12"/>
        <v>0</v>
      </c>
    </row>
    <row r="71" spans="1:29" ht="15.75">
      <c r="A71" s="251"/>
      <c r="B71" s="136" t="s">
        <v>49</v>
      </c>
      <c r="C71" s="99">
        <v>25161849.15999952</v>
      </c>
      <c r="D71" s="100"/>
      <c r="E71" s="101">
        <f t="shared" si="0"/>
        <v>25161849.15999952</v>
      </c>
      <c r="F71" s="99">
        <v>0</v>
      </c>
      <c r="G71" s="100"/>
      <c r="H71" s="101">
        <f t="shared" si="1"/>
        <v>0</v>
      </c>
      <c r="I71" s="99">
        <v>0</v>
      </c>
      <c r="J71" s="100"/>
      <c r="K71" s="101">
        <f t="shared" si="2"/>
        <v>0</v>
      </c>
      <c r="L71" s="99">
        <v>18962.989999999998</v>
      </c>
      <c r="M71" s="100"/>
      <c r="N71" s="101">
        <f t="shared" si="3"/>
        <v>18962.989999999998</v>
      </c>
      <c r="O71" s="99">
        <v>41193.08</v>
      </c>
      <c r="P71" s="100"/>
      <c r="Q71" s="101">
        <f t="shared" si="4"/>
        <v>41193.08</v>
      </c>
      <c r="R71" s="99">
        <v>23697330.70999952</v>
      </c>
      <c r="S71" s="100"/>
      <c r="T71" s="101">
        <f t="shared" si="5"/>
        <v>23697330.70999952</v>
      </c>
      <c r="U71" s="220">
        <f t="shared" si="6"/>
        <v>0</v>
      </c>
      <c r="W71" s="136" t="s">
        <v>49</v>
      </c>
      <c r="X71" s="119">
        <f t="shared" si="7"/>
        <v>0</v>
      </c>
      <c r="Y71" s="120">
        <f t="shared" si="8"/>
        <v>0</v>
      </c>
      <c r="Z71" s="120">
        <f t="shared" si="9"/>
        <v>0</v>
      </c>
      <c r="AA71" s="120">
        <f t="shared" si="10"/>
        <v>0</v>
      </c>
      <c r="AB71" s="120">
        <f t="shared" si="11"/>
        <v>0</v>
      </c>
      <c r="AC71" s="125">
        <f t="shared" si="12"/>
        <v>0</v>
      </c>
    </row>
    <row r="72" spans="1:29" ht="15.75" customHeight="1">
      <c r="A72" s="249">
        <v>42684</v>
      </c>
      <c r="B72" s="134" t="s">
        <v>41</v>
      </c>
      <c r="C72" s="97">
        <v>84638570.349999025</v>
      </c>
      <c r="D72" s="20"/>
      <c r="E72" s="98">
        <f t="shared" si="0"/>
        <v>84638570.349999025</v>
      </c>
      <c r="F72" s="97">
        <v>1129834.0900000005</v>
      </c>
      <c r="G72" s="20"/>
      <c r="H72" s="98">
        <f t="shared" si="1"/>
        <v>1129834.0900000005</v>
      </c>
      <c r="I72" s="97">
        <v>0</v>
      </c>
      <c r="J72" s="20"/>
      <c r="K72" s="98">
        <f t="shared" si="2"/>
        <v>0</v>
      </c>
      <c r="L72" s="97">
        <v>42725.51</v>
      </c>
      <c r="M72" s="20"/>
      <c r="N72" s="98">
        <f t="shared" si="3"/>
        <v>42725.51</v>
      </c>
      <c r="O72" s="97">
        <v>118582.44</v>
      </c>
      <c r="P72" s="20"/>
      <c r="Q72" s="98">
        <f t="shared" si="4"/>
        <v>118582.44</v>
      </c>
      <c r="R72" s="97">
        <v>81409996.589999035</v>
      </c>
      <c r="S72" s="20"/>
      <c r="T72" s="98">
        <f t="shared" si="5"/>
        <v>81409996.589999035</v>
      </c>
      <c r="U72" s="219">
        <f t="shared" si="6"/>
        <v>0</v>
      </c>
      <c r="W72" s="134" t="s">
        <v>41</v>
      </c>
      <c r="X72" s="111">
        <f t="shared" si="7"/>
        <v>0</v>
      </c>
      <c r="Y72" s="112">
        <f t="shared" si="8"/>
        <v>0</v>
      </c>
      <c r="Z72" s="112">
        <f t="shared" si="9"/>
        <v>0</v>
      </c>
      <c r="AA72" s="112">
        <f t="shared" si="10"/>
        <v>0</v>
      </c>
      <c r="AB72" s="112">
        <f t="shared" si="11"/>
        <v>0</v>
      </c>
      <c r="AC72" s="124">
        <f t="shared" si="12"/>
        <v>0</v>
      </c>
    </row>
    <row r="73" spans="1:29" ht="15.75">
      <c r="A73" s="250"/>
      <c r="B73" s="135" t="s">
        <v>42</v>
      </c>
      <c r="C73" s="97">
        <v>32638163.319998991</v>
      </c>
      <c r="D73" s="20"/>
      <c r="E73" s="98">
        <f t="shared" ref="E73:E136" si="14">C73-D73</f>
        <v>32638163.319998991</v>
      </c>
      <c r="F73" s="97">
        <v>53452.82</v>
      </c>
      <c r="G73" s="20"/>
      <c r="H73" s="98">
        <f t="shared" ref="H73:H136" si="15">F73-G73</f>
        <v>53452.82</v>
      </c>
      <c r="I73" s="97">
        <v>0</v>
      </c>
      <c r="J73" s="20"/>
      <c r="K73" s="98">
        <f t="shared" ref="K73:K136" si="16">I73-J73</f>
        <v>0</v>
      </c>
      <c r="L73" s="97">
        <v>12894.34</v>
      </c>
      <c r="M73" s="20"/>
      <c r="N73" s="98">
        <f t="shared" ref="N73:N136" si="17">L73-M73</f>
        <v>12894.34</v>
      </c>
      <c r="O73" s="97">
        <v>19462.120000000006</v>
      </c>
      <c r="P73" s="20"/>
      <c r="Q73" s="98">
        <f t="shared" ref="Q73:Q136" si="18">O73-P73</f>
        <v>19462.120000000006</v>
      </c>
      <c r="R73" s="97">
        <v>30397531.83999899</v>
      </c>
      <c r="S73" s="20"/>
      <c r="T73" s="98">
        <f t="shared" ref="T73:T136" si="19">R73-S73</f>
        <v>30397531.83999899</v>
      </c>
      <c r="U73" s="219">
        <f t="shared" si="6"/>
        <v>0</v>
      </c>
      <c r="W73" s="135" t="s">
        <v>42</v>
      </c>
      <c r="X73" s="115">
        <f t="shared" si="7"/>
        <v>0</v>
      </c>
      <c r="Y73" s="116">
        <f t="shared" si="8"/>
        <v>0</v>
      </c>
      <c r="Z73" s="116">
        <f t="shared" si="9"/>
        <v>0</v>
      </c>
      <c r="AA73" s="116">
        <f t="shared" si="10"/>
        <v>0</v>
      </c>
      <c r="AB73" s="116">
        <f t="shared" si="11"/>
        <v>0</v>
      </c>
      <c r="AC73" s="122">
        <f t="shared" si="12"/>
        <v>0</v>
      </c>
    </row>
    <row r="74" spans="1:29" ht="15.75">
      <c r="A74" s="250"/>
      <c r="B74" s="105" t="s">
        <v>43</v>
      </c>
      <c r="C74" s="97">
        <v>67959981.259999618</v>
      </c>
      <c r="D74" s="20"/>
      <c r="E74" s="98">
        <f t="shared" si="14"/>
        <v>67959981.259999618</v>
      </c>
      <c r="F74" s="97">
        <v>476076.68999999994</v>
      </c>
      <c r="G74" s="20"/>
      <c r="H74" s="98">
        <f t="shared" si="15"/>
        <v>476076.68999999994</v>
      </c>
      <c r="I74" s="97">
        <v>0</v>
      </c>
      <c r="J74" s="20"/>
      <c r="K74" s="98">
        <f t="shared" si="16"/>
        <v>0</v>
      </c>
      <c r="L74" s="97">
        <v>240951.79</v>
      </c>
      <c r="M74" s="20"/>
      <c r="N74" s="98">
        <f t="shared" si="17"/>
        <v>240951.79</v>
      </c>
      <c r="O74" s="97">
        <v>183199.26</v>
      </c>
      <c r="P74" s="20"/>
      <c r="Q74" s="98">
        <f t="shared" si="18"/>
        <v>183199.26</v>
      </c>
      <c r="R74" s="97">
        <v>65267461.539999641</v>
      </c>
      <c r="S74" s="20"/>
      <c r="T74" s="98">
        <f t="shared" si="19"/>
        <v>65267461.539999641</v>
      </c>
      <c r="U74" s="219">
        <f t="shared" ref="U74:U137" si="20">IF(D74=0,0,1)</f>
        <v>0</v>
      </c>
      <c r="W74" s="105" t="s">
        <v>43</v>
      </c>
      <c r="X74" s="115">
        <f t="shared" ref="X74:X137" si="21">+IF(AND(C74&lt;&gt;0,D74&lt;&gt;0,OR(E74&gt;100,E74&lt;-100)),1,0)</f>
        <v>0</v>
      </c>
      <c r="Y74" s="116">
        <f t="shared" ref="Y74:Y137" si="22">+IF(AND(F74&lt;&gt;0,G74&lt;&gt;0,OR(H74&gt;100,H74&lt;-100)),1,0)</f>
        <v>0</v>
      </c>
      <c r="Z74" s="116">
        <f t="shared" ref="Z74:Z137" si="23">+IF(AND(I74&lt;&gt;0,J74&lt;&gt;0,OR(K74&gt;100,K74&lt;-100)),1,0)</f>
        <v>0</v>
      </c>
      <c r="AA74" s="116">
        <f t="shared" ref="AA74:AA137" si="24">+IF(AND(L74&lt;&gt;0,M74&lt;&gt;0,OR(N74&gt;100,N74&lt;-100)),1,0)</f>
        <v>0</v>
      </c>
      <c r="AB74" s="116">
        <f t="shared" ref="AB74:AB137" si="25">+IF(AND(O74&lt;&gt;0,P74&lt;&gt;0,OR(Q74&gt;100,Q74&lt;-100)),1,0)</f>
        <v>0</v>
      </c>
      <c r="AC74" s="122">
        <f t="shared" ref="AC74:AC137" si="26">+IF(AND(R74&lt;&gt;0,S74&lt;&gt;0,OR(T74&gt;100,T74&lt;-100)),1,0)</f>
        <v>0</v>
      </c>
    </row>
    <row r="75" spans="1:29" ht="15.75">
      <c r="A75" s="250"/>
      <c r="B75" s="135" t="s">
        <v>44</v>
      </c>
      <c r="C75" s="97">
        <v>60572898.279999554</v>
      </c>
      <c r="D75" s="20"/>
      <c r="E75" s="98">
        <f t="shared" si="14"/>
        <v>60572898.279999554</v>
      </c>
      <c r="F75" s="97">
        <v>604928.32000000007</v>
      </c>
      <c r="G75" s="20"/>
      <c r="H75" s="98">
        <f t="shared" si="15"/>
        <v>604928.32000000007</v>
      </c>
      <c r="I75" s="97">
        <v>0</v>
      </c>
      <c r="J75" s="20"/>
      <c r="K75" s="98">
        <f t="shared" si="16"/>
        <v>0</v>
      </c>
      <c r="L75" s="97">
        <v>34609.58</v>
      </c>
      <c r="M75" s="20"/>
      <c r="N75" s="98">
        <f t="shared" si="17"/>
        <v>34609.58</v>
      </c>
      <c r="O75" s="97">
        <v>59936.479999999989</v>
      </c>
      <c r="P75" s="20"/>
      <c r="Q75" s="98">
        <f t="shared" si="18"/>
        <v>59936.479999999989</v>
      </c>
      <c r="R75" s="97">
        <v>57626523.789999552</v>
      </c>
      <c r="S75" s="20"/>
      <c r="T75" s="98">
        <f t="shared" si="19"/>
        <v>57626523.789999552</v>
      </c>
      <c r="U75" s="219">
        <f t="shared" si="20"/>
        <v>0</v>
      </c>
      <c r="W75" s="135" t="s">
        <v>44</v>
      </c>
      <c r="X75" s="115">
        <f t="shared" si="21"/>
        <v>0</v>
      </c>
      <c r="Y75" s="116">
        <f t="shared" si="22"/>
        <v>0</v>
      </c>
      <c r="Z75" s="116">
        <f t="shared" si="23"/>
        <v>0</v>
      </c>
      <c r="AA75" s="116">
        <f t="shared" si="24"/>
        <v>0</v>
      </c>
      <c r="AB75" s="116">
        <f t="shared" si="25"/>
        <v>0</v>
      </c>
      <c r="AC75" s="122">
        <f t="shared" si="26"/>
        <v>0</v>
      </c>
    </row>
    <row r="76" spans="1:29" ht="15.75">
      <c r="A76" s="250"/>
      <c r="B76" s="135" t="s">
        <v>45</v>
      </c>
      <c r="C76" s="97">
        <v>110206481.47999607</v>
      </c>
      <c r="D76" s="20"/>
      <c r="E76" s="98">
        <f t="shared" si="14"/>
        <v>110206481.47999607</v>
      </c>
      <c r="F76" s="97">
        <v>470922.82000000024</v>
      </c>
      <c r="G76" s="20"/>
      <c r="H76" s="98">
        <f t="shared" si="15"/>
        <v>470922.82000000024</v>
      </c>
      <c r="I76" s="97">
        <v>0</v>
      </c>
      <c r="J76" s="20"/>
      <c r="K76" s="98">
        <f t="shared" si="16"/>
        <v>0</v>
      </c>
      <c r="L76" s="97">
        <v>531720.41999999993</v>
      </c>
      <c r="M76" s="20"/>
      <c r="N76" s="98">
        <f t="shared" si="17"/>
        <v>531720.41999999993</v>
      </c>
      <c r="O76" s="97">
        <v>443992.09</v>
      </c>
      <c r="P76" s="20"/>
      <c r="Q76" s="98">
        <f t="shared" si="18"/>
        <v>443992.09</v>
      </c>
      <c r="R76" s="97">
        <v>106106713.70999607</v>
      </c>
      <c r="S76" s="20"/>
      <c r="T76" s="98">
        <f t="shared" si="19"/>
        <v>106106713.70999607</v>
      </c>
      <c r="U76" s="219">
        <f t="shared" si="20"/>
        <v>0</v>
      </c>
      <c r="W76" s="135" t="s">
        <v>45</v>
      </c>
      <c r="X76" s="115">
        <f t="shared" si="21"/>
        <v>0</v>
      </c>
      <c r="Y76" s="116">
        <f t="shared" si="22"/>
        <v>0</v>
      </c>
      <c r="Z76" s="116">
        <f t="shared" si="23"/>
        <v>0</v>
      </c>
      <c r="AA76" s="116">
        <f t="shared" si="24"/>
        <v>0</v>
      </c>
      <c r="AB76" s="116">
        <f t="shared" si="25"/>
        <v>0</v>
      </c>
      <c r="AC76" s="122">
        <f t="shared" si="26"/>
        <v>0</v>
      </c>
    </row>
    <row r="77" spans="1:29" ht="15.75">
      <c r="A77" s="250"/>
      <c r="B77" s="135" t="s">
        <v>46</v>
      </c>
      <c r="C77" s="97">
        <v>39957687.679999605</v>
      </c>
      <c r="D77" s="20"/>
      <c r="E77" s="98">
        <f t="shared" si="14"/>
        <v>39957687.679999605</v>
      </c>
      <c r="F77" s="97">
        <v>336952.24</v>
      </c>
      <c r="G77" s="20"/>
      <c r="H77" s="98">
        <f t="shared" si="15"/>
        <v>336952.24</v>
      </c>
      <c r="I77" s="97">
        <v>0</v>
      </c>
      <c r="J77" s="20"/>
      <c r="K77" s="98">
        <f t="shared" si="16"/>
        <v>0</v>
      </c>
      <c r="L77" s="97">
        <v>38589.82</v>
      </c>
      <c r="M77" s="20"/>
      <c r="N77" s="98">
        <f t="shared" si="17"/>
        <v>38589.82</v>
      </c>
      <c r="O77" s="97">
        <v>0</v>
      </c>
      <c r="P77" s="20"/>
      <c r="Q77" s="98">
        <f t="shared" si="18"/>
        <v>0</v>
      </c>
      <c r="R77" s="97">
        <v>37888543.729999602</v>
      </c>
      <c r="S77" s="20"/>
      <c r="T77" s="98">
        <f t="shared" si="19"/>
        <v>37888543.729999602</v>
      </c>
      <c r="U77" s="219">
        <f t="shared" si="20"/>
        <v>0</v>
      </c>
      <c r="W77" s="135" t="s">
        <v>46</v>
      </c>
      <c r="X77" s="115">
        <f t="shared" si="21"/>
        <v>0</v>
      </c>
      <c r="Y77" s="116">
        <f t="shared" si="22"/>
        <v>0</v>
      </c>
      <c r="Z77" s="116">
        <f t="shared" si="23"/>
        <v>0</v>
      </c>
      <c r="AA77" s="116">
        <f t="shared" si="24"/>
        <v>0</v>
      </c>
      <c r="AB77" s="116">
        <f t="shared" si="25"/>
        <v>0</v>
      </c>
      <c r="AC77" s="122">
        <f t="shared" si="26"/>
        <v>0</v>
      </c>
    </row>
    <row r="78" spans="1:29" ht="15.75">
      <c r="A78" s="250"/>
      <c r="B78" s="135" t="s">
        <v>47</v>
      </c>
      <c r="C78" s="97">
        <v>144034121.39000028</v>
      </c>
      <c r="D78" s="20"/>
      <c r="E78" s="98">
        <f t="shared" si="14"/>
        <v>144034121.39000028</v>
      </c>
      <c r="F78" s="97">
        <v>274010.13</v>
      </c>
      <c r="G78" s="20"/>
      <c r="H78" s="98">
        <f t="shared" si="15"/>
        <v>274010.13</v>
      </c>
      <c r="I78" s="97">
        <v>0</v>
      </c>
      <c r="J78" s="20"/>
      <c r="K78" s="98">
        <f t="shared" si="16"/>
        <v>0</v>
      </c>
      <c r="L78" s="97">
        <v>271082.99999999994</v>
      </c>
      <c r="M78" s="20"/>
      <c r="N78" s="98">
        <f t="shared" si="17"/>
        <v>271082.99999999994</v>
      </c>
      <c r="O78" s="97">
        <v>189649.31</v>
      </c>
      <c r="P78" s="20"/>
      <c r="Q78" s="98">
        <f t="shared" si="18"/>
        <v>189649.31</v>
      </c>
      <c r="R78" s="97">
        <v>141147218.96000028</v>
      </c>
      <c r="S78" s="20"/>
      <c r="T78" s="98">
        <f t="shared" si="19"/>
        <v>141147218.96000028</v>
      </c>
      <c r="U78" s="219">
        <f t="shared" si="20"/>
        <v>0</v>
      </c>
      <c r="W78" s="135" t="s">
        <v>47</v>
      </c>
      <c r="X78" s="115">
        <f t="shared" si="21"/>
        <v>0</v>
      </c>
      <c r="Y78" s="116">
        <f t="shared" si="22"/>
        <v>0</v>
      </c>
      <c r="Z78" s="116">
        <f t="shared" si="23"/>
        <v>0</v>
      </c>
      <c r="AA78" s="116">
        <f t="shared" si="24"/>
        <v>0</v>
      </c>
      <c r="AB78" s="116">
        <f t="shared" si="25"/>
        <v>0</v>
      </c>
      <c r="AC78" s="122">
        <f t="shared" si="26"/>
        <v>0</v>
      </c>
    </row>
    <row r="79" spans="1:29" ht="15.75">
      <c r="A79" s="250"/>
      <c r="B79" s="135" t="s">
        <v>48</v>
      </c>
      <c r="C79" s="97">
        <v>70544398.640000075</v>
      </c>
      <c r="D79" s="20"/>
      <c r="E79" s="98">
        <f t="shared" si="14"/>
        <v>70544398.640000075</v>
      </c>
      <c r="F79" s="97">
        <v>296920.38999999996</v>
      </c>
      <c r="G79" s="20"/>
      <c r="H79" s="98">
        <f t="shared" si="15"/>
        <v>296920.38999999996</v>
      </c>
      <c r="I79" s="97">
        <v>0</v>
      </c>
      <c r="J79" s="20"/>
      <c r="K79" s="98">
        <f t="shared" si="16"/>
        <v>0</v>
      </c>
      <c r="L79" s="97">
        <v>341652.5</v>
      </c>
      <c r="M79" s="20"/>
      <c r="N79" s="98">
        <f t="shared" si="17"/>
        <v>341652.5</v>
      </c>
      <c r="O79" s="97">
        <v>208344.42</v>
      </c>
      <c r="P79" s="20"/>
      <c r="Q79" s="98">
        <f t="shared" si="18"/>
        <v>208344.42</v>
      </c>
      <c r="R79" s="97">
        <v>68043883.910000071</v>
      </c>
      <c r="S79" s="20"/>
      <c r="T79" s="98">
        <f t="shared" si="19"/>
        <v>68043883.910000071</v>
      </c>
      <c r="U79" s="219">
        <f t="shared" si="20"/>
        <v>0</v>
      </c>
      <c r="W79" s="135" t="s">
        <v>48</v>
      </c>
      <c r="X79" s="115">
        <f t="shared" si="21"/>
        <v>0</v>
      </c>
      <c r="Y79" s="116">
        <f t="shared" si="22"/>
        <v>0</v>
      </c>
      <c r="Z79" s="116">
        <f t="shared" si="23"/>
        <v>0</v>
      </c>
      <c r="AA79" s="116">
        <f t="shared" si="24"/>
        <v>0</v>
      </c>
      <c r="AB79" s="116">
        <f t="shared" si="25"/>
        <v>0</v>
      </c>
      <c r="AC79" s="122">
        <f t="shared" si="26"/>
        <v>0</v>
      </c>
    </row>
    <row r="80" spans="1:29" ht="15.75">
      <c r="A80" s="251"/>
      <c r="B80" s="136" t="s">
        <v>49</v>
      </c>
      <c r="C80" s="97">
        <v>23697330.70999952</v>
      </c>
      <c r="D80" s="20"/>
      <c r="E80" s="98">
        <f t="shared" si="14"/>
        <v>23697330.70999952</v>
      </c>
      <c r="F80" s="97">
        <v>340879.27</v>
      </c>
      <c r="G80" s="20"/>
      <c r="H80" s="98">
        <f t="shared" si="15"/>
        <v>340879.27</v>
      </c>
      <c r="I80" s="97">
        <v>0</v>
      </c>
      <c r="J80" s="20"/>
      <c r="K80" s="98">
        <f t="shared" si="16"/>
        <v>0</v>
      </c>
      <c r="L80" s="97">
        <v>0</v>
      </c>
      <c r="M80" s="20"/>
      <c r="N80" s="98">
        <f t="shared" si="17"/>
        <v>0</v>
      </c>
      <c r="O80" s="97">
        <v>0</v>
      </c>
      <c r="P80" s="20"/>
      <c r="Q80" s="98">
        <f t="shared" si="18"/>
        <v>0</v>
      </c>
      <c r="R80" s="97">
        <v>22207056.589999523</v>
      </c>
      <c r="S80" s="20"/>
      <c r="T80" s="98">
        <f t="shared" si="19"/>
        <v>22207056.589999523</v>
      </c>
      <c r="U80" s="219">
        <f t="shared" si="20"/>
        <v>0</v>
      </c>
      <c r="W80" s="136" t="s">
        <v>49</v>
      </c>
      <c r="X80" s="119">
        <f t="shared" si="21"/>
        <v>0</v>
      </c>
      <c r="Y80" s="120">
        <f t="shared" si="22"/>
        <v>0</v>
      </c>
      <c r="Z80" s="120">
        <f t="shared" si="23"/>
        <v>0</v>
      </c>
      <c r="AA80" s="120">
        <f t="shared" si="24"/>
        <v>0</v>
      </c>
      <c r="AB80" s="120">
        <f t="shared" si="25"/>
        <v>0</v>
      </c>
      <c r="AC80" s="125">
        <f t="shared" si="26"/>
        <v>0</v>
      </c>
    </row>
    <row r="81" spans="1:29" ht="15.75" customHeight="1">
      <c r="A81" s="249">
        <v>42686</v>
      </c>
      <c r="B81" s="134" t="s">
        <v>41</v>
      </c>
      <c r="C81" s="217">
        <v>81409996.589999035</v>
      </c>
      <c r="D81" s="95"/>
      <c r="E81" s="96">
        <f t="shared" si="14"/>
        <v>81409996.589999035</v>
      </c>
      <c r="F81" s="217">
        <v>0</v>
      </c>
      <c r="G81" s="95"/>
      <c r="H81" s="96">
        <f t="shared" si="15"/>
        <v>0</v>
      </c>
      <c r="I81" s="217">
        <v>0</v>
      </c>
      <c r="J81" s="95"/>
      <c r="K81" s="96">
        <f t="shared" si="16"/>
        <v>0</v>
      </c>
      <c r="L81" s="217">
        <v>8120</v>
      </c>
      <c r="M81" s="95"/>
      <c r="N81" s="96">
        <f t="shared" si="17"/>
        <v>8120</v>
      </c>
      <c r="O81" s="217">
        <v>0</v>
      </c>
      <c r="P81" s="95"/>
      <c r="Q81" s="96">
        <f t="shared" si="18"/>
        <v>0</v>
      </c>
      <c r="R81" s="217">
        <v>80274170.179999024</v>
      </c>
      <c r="S81" s="95"/>
      <c r="T81" s="96">
        <f t="shared" si="19"/>
        <v>80274170.179999024</v>
      </c>
      <c r="U81" s="218">
        <f t="shared" si="20"/>
        <v>0</v>
      </c>
      <c r="W81" s="134" t="s">
        <v>41</v>
      </c>
      <c r="X81" s="115">
        <f t="shared" si="21"/>
        <v>0</v>
      </c>
      <c r="Y81" s="116">
        <f t="shared" si="22"/>
        <v>0</v>
      </c>
      <c r="Z81" s="116">
        <f t="shared" si="23"/>
        <v>0</v>
      </c>
      <c r="AA81" s="116">
        <f t="shared" si="24"/>
        <v>0</v>
      </c>
      <c r="AB81" s="116">
        <f t="shared" si="25"/>
        <v>0</v>
      </c>
      <c r="AC81" s="122">
        <f t="shared" si="26"/>
        <v>0</v>
      </c>
    </row>
    <row r="82" spans="1:29" ht="15.75">
      <c r="A82" s="250"/>
      <c r="B82" s="135" t="s">
        <v>42</v>
      </c>
      <c r="C82" s="97">
        <v>30397531.83999899</v>
      </c>
      <c r="D82" s="20"/>
      <c r="E82" s="98">
        <f t="shared" si="14"/>
        <v>30397531.83999899</v>
      </c>
      <c r="F82" s="97">
        <v>0</v>
      </c>
      <c r="G82" s="20"/>
      <c r="H82" s="98">
        <f t="shared" si="15"/>
        <v>0</v>
      </c>
      <c r="I82" s="97">
        <v>0</v>
      </c>
      <c r="J82" s="20"/>
      <c r="K82" s="98">
        <f t="shared" si="16"/>
        <v>0</v>
      </c>
      <c r="L82" s="97">
        <v>0</v>
      </c>
      <c r="M82" s="20"/>
      <c r="N82" s="98">
        <f t="shared" si="17"/>
        <v>0</v>
      </c>
      <c r="O82" s="97">
        <v>0</v>
      </c>
      <c r="P82" s="20"/>
      <c r="Q82" s="98">
        <f t="shared" si="18"/>
        <v>0</v>
      </c>
      <c r="R82" s="97">
        <v>29814270.619998991</v>
      </c>
      <c r="S82" s="20"/>
      <c r="T82" s="98">
        <f t="shared" si="19"/>
        <v>29814270.619998991</v>
      </c>
      <c r="U82" s="219">
        <f t="shared" si="20"/>
        <v>0</v>
      </c>
      <c r="W82" s="135" t="s">
        <v>42</v>
      </c>
      <c r="X82" s="115">
        <f t="shared" si="21"/>
        <v>0</v>
      </c>
      <c r="Y82" s="116">
        <f t="shared" si="22"/>
        <v>0</v>
      </c>
      <c r="Z82" s="116">
        <f t="shared" si="23"/>
        <v>0</v>
      </c>
      <c r="AA82" s="116">
        <f t="shared" si="24"/>
        <v>0</v>
      </c>
      <c r="AB82" s="116">
        <f t="shared" si="25"/>
        <v>0</v>
      </c>
      <c r="AC82" s="122">
        <f t="shared" si="26"/>
        <v>0</v>
      </c>
    </row>
    <row r="83" spans="1:29" ht="15.75">
      <c r="A83" s="250"/>
      <c r="B83" s="105" t="s">
        <v>43</v>
      </c>
      <c r="C83" s="97">
        <v>65267461.539999641</v>
      </c>
      <c r="D83" s="20"/>
      <c r="E83" s="98">
        <f t="shared" si="14"/>
        <v>65267461.539999641</v>
      </c>
      <c r="F83" s="97">
        <v>0</v>
      </c>
      <c r="G83" s="20"/>
      <c r="H83" s="98">
        <f t="shared" si="15"/>
        <v>0</v>
      </c>
      <c r="I83" s="97">
        <v>5064565.2099999972</v>
      </c>
      <c r="J83" s="20"/>
      <c r="K83" s="98">
        <f t="shared" si="16"/>
        <v>5064565.2099999972</v>
      </c>
      <c r="L83" s="97">
        <v>0</v>
      </c>
      <c r="M83" s="20"/>
      <c r="N83" s="98">
        <f t="shared" si="17"/>
        <v>0</v>
      </c>
      <c r="O83" s="97">
        <v>0</v>
      </c>
      <c r="P83" s="20"/>
      <c r="Q83" s="98">
        <f t="shared" si="18"/>
        <v>0</v>
      </c>
      <c r="R83" s="97">
        <v>69262483.119999632</v>
      </c>
      <c r="S83" s="20"/>
      <c r="T83" s="98">
        <f t="shared" si="19"/>
        <v>69262483.119999632</v>
      </c>
      <c r="U83" s="219">
        <f t="shared" si="20"/>
        <v>0</v>
      </c>
      <c r="W83" s="105" t="s">
        <v>43</v>
      </c>
      <c r="X83" s="115">
        <f t="shared" si="21"/>
        <v>0</v>
      </c>
      <c r="Y83" s="116">
        <f t="shared" si="22"/>
        <v>0</v>
      </c>
      <c r="Z83" s="116">
        <f t="shared" si="23"/>
        <v>0</v>
      </c>
      <c r="AA83" s="116">
        <f t="shared" si="24"/>
        <v>0</v>
      </c>
      <c r="AB83" s="116">
        <f t="shared" si="25"/>
        <v>0</v>
      </c>
      <c r="AC83" s="122">
        <f t="shared" si="26"/>
        <v>0</v>
      </c>
    </row>
    <row r="84" spans="1:29" ht="15.75">
      <c r="A84" s="250"/>
      <c r="B84" s="135" t="s">
        <v>44</v>
      </c>
      <c r="C84" s="97">
        <v>57626523.789999552</v>
      </c>
      <c r="D84" s="20"/>
      <c r="E84" s="98">
        <f t="shared" si="14"/>
        <v>57626523.789999552</v>
      </c>
      <c r="F84" s="97">
        <v>0</v>
      </c>
      <c r="G84" s="20"/>
      <c r="H84" s="98">
        <f t="shared" si="15"/>
        <v>0</v>
      </c>
      <c r="I84" s="97">
        <v>0</v>
      </c>
      <c r="J84" s="20"/>
      <c r="K84" s="98">
        <f t="shared" si="16"/>
        <v>0</v>
      </c>
      <c r="L84" s="97">
        <v>0</v>
      </c>
      <c r="M84" s="20"/>
      <c r="N84" s="98">
        <f t="shared" si="17"/>
        <v>0</v>
      </c>
      <c r="O84" s="97">
        <v>0</v>
      </c>
      <c r="P84" s="20"/>
      <c r="Q84" s="98">
        <f t="shared" si="18"/>
        <v>0</v>
      </c>
      <c r="R84" s="97">
        <v>56640654.859999552</v>
      </c>
      <c r="S84" s="20"/>
      <c r="T84" s="98">
        <f t="shared" si="19"/>
        <v>56640654.859999552</v>
      </c>
      <c r="U84" s="219">
        <f t="shared" si="20"/>
        <v>0</v>
      </c>
      <c r="W84" s="135" t="s">
        <v>44</v>
      </c>
      <c r="X84" s="115">
        <f t="shared" si="21"/>
        <v>0</v>
      </c>
      <c r="Y84" s="116">
        <f t="shared" si="22"/>
        <v>0</v>
      </c>
      <c r="Z84" s="116">
        <f t="shared" si="23"/>
        <v>0</v>
      </c>
      <c r="AA84" s="116">
        <f t="shared" si="24"/>
        <v>0</v>
      </c>
      <c r="AB84" s="116">
        <f t="shared" si="25"/>
        <v>0</v>
      </c>
      <c r="AC84" s="122">
        <f t="shared" si="26"/>
        <v>0</v>
      </c>
    </row>
    <row r="85" spans="1:29" ht="15.75">
      <c r="A85" s="250"/>
      <c r="B85" s="135" t="s">
        <v>45</v>
      </c>
      <c r="C85" s="97">
        <v>106106713.70999607</v>
      </c>
      <c r="D85" s="20"/>
      <c r="E85" s="98">
        <f t="shared" si="14"/>
        <v>106106713.70999607</v>
      </c>
      <c r="F85" s="97">
        <v>0</v>
      </c>
      <c r="G85" s="20"/>
      <c r="H85" s="98">
        <f t="shared" si="15"/>
        <v>0</v>
      </c>
      <c r="I85" s="97">
        <v>0</v>
      </c>
      <c r="J85" s="20"/>
      <c r="K85" s="98">
        <f t="shared" si="16"/>
        <v>0</v>
      </c>
      <c r="L85" s="97">
        <v>0</v>
      </c>
      <c r="M85" s="20"/>
      <c r="N85" s="98">
        <f t="shared" si="17"/>
        <v>0</v>
      </c>
      <c r="O85" s="97">
        <v>0</v>
      </c>
      <c r="P85" s="20"/>
      <c r="Q85" s="98">
        <f t="shared" si="18"/>
        <v>0</v>
      </c>
      <c r="R85" s="97">
        <v>103808822.00999607</v>
      </c>
      <c r="S85" s="20"/>
      <c r="T85" s="98">
        <f t="shared" si="19"/>
        <v>103808822.00999607</v>
      </c>
      <c r="U85" s="219">
        <f t="shared" si="20"/>
        <v>0</v>
      </c>
      <c r="W85" s="135" t="s">
        <v>45</v>
      </c>
      <c r="X85" s="115">
        <f t="shared" si="21"/>
        <v>0</v>
      </c>
      <c r="Y85" s="116">
        <f t="shared" si="22"/>
        <v>0</v>
      </c>
      <c r="Z85" s="116">
        <f t="shared" si="23"/>
        <v>0</v>
      </c>
      <c r="AA85" s="116">
        <f t="shared" si="24"/>
        <v>0</v>
      </c>
      <c r="AB85" s="116">
        <f t="shared" si="25"/>
        <v>0</v>
      </c>
      <c r="AC85" s="122">
        <f t="shared" si="26"/>
        <v>0</v>
      </c>
    </row>
    <row r="86" spans="1:29" ht="15.75">
      <c r="A86" s="250"/>
      <c r="B86" s="135" t="s">
        <v>46</v>
      </c>
      <c r="C86" s="97">
        <v>37888543.729999602</v>
      </c>
      <c r="D86" s="20"/>
      <c r="E86" s="98">
        <f t="shared" si="14"/>
        <v>37888543.729999602</v>
      </c>
      <c r="F86" s="97">
        <v>0</v>
      </c>
      <c r="G86" s="20"/>
      <c r="H86" s="98">
        <f t="shared" si="15"/>
        <v>0</v>
      </c>
      <c r="I86" s="97">
        <v>0</v>
      </c>
      <c r="J86" s="20"/>
      <c r="K86" s="98">
        <f t="shared" si="16"/>
        <v>0</v>
      </c>
      <c r="L86" s="97">
        <v>0</v>
      </c>
      <c r="M86" s="20"/>
      <c r="N86" s="98">
        <f t="shared" si="17"/>
        <v>0</v>
      </c>
      <c r="O86" s="97">
        <v>0</v>
      </c>
      <c r="P86" s="20"/>
      <c r="Q86" s="98">
        <f t="shared" si="18"/>
        <v>0</v>
      </c>
      <c r="R86" s="97">
        <v>36736931.629999608</v>
      </c>
      <c r="S86" s="20"/>
      <c r="T86" s="98">
        <f t="shared" si="19"/>
        <v>36736931.629999608</v>
      </c>
      <c r="U86" s="219">
        <f t="shared" si="20"/>
        <v>0</v>
      </c>
      <c r="W86" s="135" t="s">
        <v>46</v>
      </c>
      <c r="X86" s="115">
        <f t="shared" si="21"/>
        <v>0</v>
      </c>
      <c r="Y86" s="116">
        <f t="shared" si="22"/>
        <v>0</v>
      </c>
      <c r="Z86" s="116">
        <f t="shared" si="23"/>
        <v>0</v>
      </c>
      <c r="AA86" s="116">
        <f t="shared" si="24"/>
        <v>0</v>
      </c>
      <c r="AB86" s="116">
        <f t="shared" si="25"/>
        <v>0</v>
      </c>
      <c r="AC86" s="122">
        <f t="shared" si="26"/>
        <v>0</v>
      </c>
    </row>
    <row r="87" spans="1:29" ht="15.75">
      <c r="A87" s="250"/>
      <c r="B87" s="135" t="s">
        <v>47</v>
      </c>
      <c r="C87" s="97">
        <v>141147218.96000028</v>
      </c>
      <c r="D87" s="20"/>
      <c r="E87" s="98">
        <f t="shared" si="14"/>
        <v>141147218.96000028</v>
      </c>
      <c r="F87" s="97">
        <v>0</v>
      </c>
      <c r="G87" s="20"/>
      <c r="H87" s="98">
        <f t="shared" si="15"/>
        <v>0</v>
      </c>
      <c r="I87" s="97">
        <v>0</v>
      </c>
      <c r="J87" s="20"/>
      <c r="K87" s="98">
        <f t="shared" si="16"/>
        <v>0</v>
      </c>
      <c r="L87" s="97">
        <v>0</v>
      </c>
      <c r="M87" s="20"/>
      <c r="N87" s="98">
        <f t="shared" si="17"/>
        <v>0</v>
      </c>
      <c r="O87" s="97">
        <v>0</v>
      </c>
      <c r="P87" s="20"/>
      <c r="Q87" s="98">
        <f t="shared" si="18"/>
        <v>0</v>
      </c>
      <c r="R87" s="97">
        <v>138478476.44000027</v>
      </c>
      <c r="S87" s="20"/>
      <c r="T87" s="98">
        <f t="shared" si="19"/>
        <v>138478476.44000027</v>
      </c>
      <c r="U87" s="219">
        <f t="shared" si="20"/>
        <v>0</v>
      </c>
      <c r="W87" s="135" t="s">
        <v>47</v>
      </c>
      <c r="X87" s="115">
        <f t="shared" si="21"/>
        <v>0</v>
      </c>
      <c r="Y87" s="116">
        <f t="shared" si="22"/>
        <v>0</v>
      </c>
      <c r="Z87" s="116">
        <f t="shared" si="23"/>
        <v>0</v>
      </c>
      <c r="AA87" s="116">
        <f t="shared" si="24"/>
        <v>0</v>
      </c>
      <c r="AB87" s="116">
        <f t="shared" si="25"/>
        <v>0</v>
      </c>
      <c r="AC87" s="122">
        <f t="shared" si="26"/>
        <v>0</v>
      </c>
    </row>
    <row r="88" spans="1:29" ht="15.75">
      <c r="A88" s="250"/>
      <c r="B88" s="135" t="s">
        <v>48</v>
      </c>
      <c r="C88" s="97">
        <v>68043883.910000071</v>
      </c>
      <c r="D88" s="20"/>
      <c r="E88" s="98">
        <f t="shared" si="14"/>
        <v>68043883.910000071</v>
      </c>
      <c r="F88" s="97">
        <v>0</v>
      </c>
      <c r="G88" s="20"/>
      <c r="H88" s="98">
        <f t="shared" si="15"/>
        <v>0</v>
      </c>
      <c r="I88" s="97">
        <v>0</v>
      </c>
      <c r="J88" s="20"/>
      <c r="K88" s="98">
        <f t="shared" si="16"/>
        <v>0</v>
      </c>
      <c r="L88" s="97">
        <v>48637.919999999998</v>
      </c>
      <c r="M88" s="20"/>
      <c r="N88" s="98">
        <f t="shared" si="17"/>
        <v>48637.919999999998</v>
      </c>
      <c r="O88" s="97">
        <v>43694.97</v>
      </c>
      <c r="P88" s="20"/>
      <c r="Q88" s="98">
        <f t="shared" si="18"/>
        <v>43694.97</v>
      </c>
      <c r="R88" s="97">
        <v>64045907.860000089</v>
      </c>
      <c r="S88" s="20"/>
      <c r="T88" s="98">
        <f t="shared" si="19"/>
        <v>64045907.860000089</v>
      </c>
      <c r="U88" s="219">
        <f t="shared" si="20"/>
        <v>0</v>
      </c>
      <c r="W88" s="135" t="s">
        <v>48</v>
      </c>
      <c r="X88" s="115">
        <f t="shared" si="21"/>
        <v>0</v>
      </c>
      <c r="Y88" s="116">
        <f t="shared" si="22"/>
        <v>0</v>
      </c>
      <c r="Z88" s="116">
        <f t="shared" si="23"/>
        <v>0</v>
      </c>
      <c r="AA88" s="116">
        <f t="shared" si="24"/>
        <v>0</v>
      </c>
      <c r="AB88" s="116">
        <f t="shared" si="25"/>
        <v>0</v>
      </c>
      <c r="AC88" s="122">
        <f t="shared" si="26"/>
        <v>0</v>
      </c>
    </row>
    <row r="89" spans="1:29" ht="15.75">
      <c r="A89" s="251"/>
      <c r="B89" s="136" t="s">
        <v>49</v>
      </c>
      <c r="C89" s="99"/>
      <c r="D89" s="100"/>
      <c r="E89" s="101">
        <f t="shared" si="14"/>
        <v>0</v>
      </c>
      <c r="F89" s="99"/>
      <c r="G89" s="100"/>
      <c r="H89" s="101">
        <f t="shared" si="15"/>
        <v>0</v>
      </c>
      <c r="I89" s="99"/>
      <c r="J89" s="100"/>
      <c r="K89" s="101">
        <f t="shared" si="16"/>
        <v>0</v>
      </c>
      <c r="L89" s="99"/>
      <c r="M89" s="100"/>
      <c r="N89" s="101">
        <f t="shared" si="17"/>
        <v>0</v>
      </c>
      <c r="O89" s="99"/>
      <c r="P89" s="100"/>
      <c r="Q89" s="101">
        <f t="shared" si="18"/>
        <v>0</v>
      </c>
      <c r="R89" s="99"/>
      <c r="S89" s="100"/>
      <c r="T89" s="101">
        <f t="shared" si="19"/>
        <v>0</v>
      </c>
      <c r="U89" s="220">
        <f t="shared" si="20"/>
        <v>0</v>
      </c>
      <c r="W89" s="136" t="s">
        <v>49</v>
      </c>
      <c r="X89" s="115">
        <f t="shared" si="21"/>
        <v>0</v>
      </c>
      <c r="Y89" s="116">
        <f t="shared" si="22"/>
        <v>0</v>
      </c>
      <c r="Z89" s="116">
        <f t="shared" si="23"/>
        <v>0</v>
      </c>
      <c r="AA89" s="116">
        <f t="shared" si="24"/>
        <v>0</v>
      </c>
      <c r="AB89" s="116">
        <f t="shared" si="25"/>
        <v>0</v>
      </c>
      <c r="AC89" s="122">
        <f t="shared" si="26"/>
        <v>0</v>
      </c>
    </row>
    <row r="90" spans="1:29" ht="15.75" customHeight="1">
      <c r="A90" s="249">
        <v>42687</v>
      </c>
      <c r="B90" s="134" t="s">
        <v>41</v>
      </c>
      <c r="C90" s="97">
        <v>80274170.179999024</v>
      </c>
      <c r="D90" s="20"/>
      <c r="E90" s="98">
        <f t="shared" si="14"/>
        <v>80274170.179999024</v>
      </c>
      <c r="F90" s="97">
        <v>1235377.4799999995</v>
      </c>
      <c r="G90" s="20"/>
      <c r="H90" s="98">
        <f t="shared" si="15"/>
        <v>1235377.4799999995</v>
      </c>
      <c r="I90" s="97">
        <v>5124010.679999995</v>
      </c>
      <c r="J90" s="20"/>
      <c r="K90" s="98">
        <f t="shared" si="16"/>
        <v>5124010.679999995</v>
      </c>
      <c r="L90" s="97">
        <v>79396.989999999991</v>
      </c>
      <c r="M90" s="20"/>
      <c r="N90" s="98">
        <f t="shared" si="17"/>
        <v>79396.989999999991</v>
      </c>
      <c r="O90" s="97">
        <v>14041.83</v>
      </c>
      <c r="P90" s="20"/>
      <c r="Q90" s="98">
        <f t="shared" si="18"/>
        <v>14041.83</v>
      </c>
      <c r="R90" s="97">
        <v>81494204.419999048</v>
      </c>
      <c r="S90" s="20"/>
      <c r="T90" s="98">
        <f t="shared" si="19"/>
        <v>81494204.419999048</v>
      </c>
      <c r="U90" s="219">
        <f t="shared" si="20"/>
        <v>0</v>
      </c>
      <c r="W90" s="134" t="s">
        <v>41</v>
      </c>
      <c r="X90" s="111">
        <f t="shared" si="21"/>
        <v>0</v>
      </c>
      <c r="Y90" s="112">
        <f t="shared" si="22"/>
        <v>0</v>
      </c>
      <c r="Z90" s="112">
        <f t="shared" si="23"/>
        <v>0</v>
      </c>
      <c r="AA90" s="112">
        <f t="shared" si="24"/>
        <v>0</v>
      </c>
      <c r="AB90" s="112">
        <f t="shared" si="25"/>
        <v>0</v>
      </c>
      <c r="AC90" s="124">
        <f t="shared" si="26"/>
        <v>0</v>
      </c>
    </row>
    <row r="91" spans="1:29" ht="15.75">
      <c r="A91" s="250"/>
      <c r="B91" s="135" t="s">
        <v>42</v>
      </c>
      <c r="C91" s="97">
        <v>29814270.619998991</v>
      </c>
      <c r="D91" s="20"/>
      <c r="E91" s="98">
        <f t="shared" si="14"/>
        <v>29814270.619998991</v>
      </c>
      <c r="F91" s="97">
        <v>109568.15000000001</v>
      </c>
      <c r="G91" s="20"/>
      <c r="H91" s="98">
        <f t="shared" si="15"/>
        <v>109568.15000000001</v>
      </c>
      <c r="I91" s="97">
        <v>9689126.8899999987</v>
      </c>
      <c r="J91" s="20"/>
      <c r="K91" s="98">
        <f t="shared" si="16"/>
        <v>9689126.8899999987</v>
      </c>
      <c r="L91" s="97">
        <v>142347.53</v>
      </c>
      <c r="M91" s="20"/>
      <c r="N91" s="98">
        <f t="shared" si="17"/>
        <v>142347.53</v>
      </c>
      <c r="O91" s="97">
        <v>51262.31</v>
      </c>
      <c r="P91" s="20"/>
      <c r="Q91" s="98">
        <f t="shared" si="18"/>
        <v>51262.31</v>
      </c>
      <c r="R91" s="97">
        <v>37153607.109998994</v>
      </c>
      <c r="S91" s="20"/>
      <c r="T91" s="98">
        <f t="shared" si="19"/>
        <v>37153607.109998994</v>
      </c>
      <c r="U91" s="219">
        <f t="shared" si="20"/>
        <v>0</v>
      </c>
      <c r="W91" s="135" t="s">
        <v>42</v>
      </c>
      <c r="X91" s="115">
        <f t="shared" si="21"/>
        <v>0</v>
      </c>
      <c r="Y91" s="116">
        <f t="shared" si="22"/>
        <v>0</v>
      </c>
      <c r="Z91" s="116">
        <f t="shared" si="23"/>
        <v>0</v>
      </c>
      <c r="AA91" s="116">
        <f t="shared" si="24"/>
        <v>0</v>
      </c>
      <c r="AB91" s="116">
        <f t="shared" si="25"/>
        <v>0</v>
      </c>
      <c r="AC91" s="122">
        <f t="shared" si="26"/>
        <v>0</v>
      </c>
    </row>
    <row r="92" spans="1:29" ht="15.75">
      <c r="A92" s="250"/>
      <c r="B92" s="105" t="s">
        <v>43</v>
      </c>
      <c r="C92" s="97">
        <v>69262483.119999632</v>
      </c>
      <c r="D92" s="20"/>
      <c r="E92" s="98">
        <f t="shared" si="14"/>
        <v>69262483.119999632</v>
      </c>
      <c r="F92" s="97">
        <v>513098.49000000017</v>
      </c>
      <c r="G92" s="20"/>
      <c r="H92" s="98">
        <f t="shared" si="15"/>
        <v>513098.49000000017</v>
      </c>
      <c r="I92" s="97">
        <v>0</v>
      </c>
      <c r="J92" s="20"/>
      <c r="K92" s="98">
        <f t="shared" si="16"/>
        <v>0</v>
      </c>
      <c r="L92" s="97">
        <v>266102.86</v>
      </c>
      <c r="M92" s="20"/>
      <c r="N92" s="98">
        <f t="shared" si="17"/>
        <v>266102.86</v>
      </c>
      <c r="O92" s="97">
        <v>172505.03</v>
      </c>
      <c r="P92" s="20"/>
      <c r="Q92" s="98">
        <f t="shared" si="18"/>
        <v>172505.03</v>
      </c>
      <c r="R92" s="97">
        <v>66091250.569999643</v>
      </c>
      <c r="S92" s="20"/>
      <c r="T92" s="98">
        <f t="shared" si="19"/>
        <v>66091250.569999643</v>
      </c>
      <c r="U92" s="219">
        <f t="shared" si="20"/>
        <v>0</v>
      </c>
      <c r="W92" s="105" t="s">
        <v>43</v>
      </c>
      <c r="X92" s="115">
        <f t="shared" si="21"/>
        <v>0</v>
      </c>
      <c r="Y92" s="116">
        <f t="shared" si="22"/>
        <v>0</v>
      </c>
      <c r="Z92" s="116">
        <f t="shared" si="23"/>
        <v>0</v>
      </c>
      <c r="AA92" s="116">
        <f t="shared" si="24"/>
        <v>0</v>
      </c>
      <c r="AB92" s="116">
        <f t="shared" si="25"/>
        <v>0</v>
      </c>
      <c r="AC92" s="122">
        <f t="shared" si="26"/>
        <v>0</v>
      </c>
    </row>
    <row r="93" spans="1:29" ht="15.75">
      <c r="A93" s="250"/>
      <c r="B93" s="135" t="s">
        <v>44</v>
      </c>
      <c r="C93" s="97">
        <v>56640654.859999552</v>
      </c>
      <c r="D93" s="20"/>
      <c r="E93" s="98">
        <f t="shared" si="14"/>
        <v>56640654.859999552</v>
      </c>
      <c r="F93" s="97">
        <v>712596.22</v>
      </c>
      <c r="G93" s="20"/>
      <c r="H93" s="98">
        <f t="shared" si="15"/>
        <v>712596.22</v>
      </c>
      <c r="I93" s="97">
        <v>0</v>
      </c>
      <c r="J93" s="20"/>
      <c r="K93" s="98">
        <f t="shared" si="16"/>
        <v>0</v>
      </c>
      <c r="L93" s="97">
        <v>162877.93</v>
      </c>
      <c r="M93" s="20"/>
      <c r="N93" s="98">
        <f t="shared" si="17"/>
        <v>162877.93</v>
      </c>
      <c r="O93" s="97">
        <v>52202.979999999989</v>
      </c>
      <c r="P93" s="20"/>
      <c r="Q93" s="98">
        <f t="shared" si="18"/>
        <v>52202.979999999989</v>
      </c>
      <c r="R93" s="97">
        <v>52906718.36999955</v>
      </c>
      <c r="S93" s="20"/>
      <c r="T93" s="98">
        <f t="shared" si="19"/>
        <v>52906718.36999955</v>
      </c>
      <c r="U93" s="219">
        <f t="shared" si="20"/>
        <v>0</v>
      </c>
      <c r="W93" s="135" t="s">
        <v>44</v>
      </c>
      <c r="X93" s="115">
        <f t="shared" si="21"/>
        <v>0</v>
      </c>
      <c r="Y93" s="116">
        <f t="shared" si="22"/>
        <v>0</v>
      </c>
      <c r="Z93" s="116">
        <f t="shared" si="23"/>
        <v>0</v>
      </c>
      <c r="AA93" s="116">
        <f t="shared" si="24"/>
        <v>0</v>
      </c>
      <c r="AB93" s="116">
        <f t="shared" si="25"/>
        <v>0</v>
      </c>
      <c r="AC93" s="122">
        <f t="shared" si="26"/>
        <v>0</v>
      </c>
    </row>
    <row r="94" spans="1:29" ht="15.75">
      <c r="A94" s="250"/>
      <c r="B94" s="135" t="s">
        <v>45</v>
      </c>
      <c r="C94" s="97">
        <v>103808822.00999607</v>
      </c>
      <c r="D94" s="20"/>
      <c r="E94" s="98">
        <f t="shared" si="14"/>
        <v>103808822.00999607</v>
      </c>
      <c r="F94" s="97">
        <v>337109.38</v>
      </c>
      <c r="G94" s="20"/>
      <c r="H94" s="98">
        <f t="shared" si="15"/>
        <v>337109.38</v>
      </c>
      <c r="I94" s="97">
        <v>0</v>
      </c>
      <c r="J94" s="20"/>
      <c r="K94" s="98">
        <f t="shared" si="16"/>
        <v>0</v>
      </c>
      <c r="L94" s="97">
        <v>201481.91999999995</v>
      </c>
      <c r="M94" s="20"/>
      <c r="N94" s="98">
        <f t="shared" si="17"/>
        <v>201481.91999999995</v>
      </c>
      <c r="O94" s="97">
        <v>146811.65</v>
      </c>
      <c r="P94" s="20"/>
      <c r="Q94" s="98">
        <f t="shared" si="18"/>
        <v>146811.65</v>
      </c>
      <c r="R94" s="97">
        <v>96715944.189996079</v>
      </c>
      <c r="S94" s="20"/>
      <c r="T94" s="98">
        <f t="shared" si="19"/>
        <v>96715944.189996079</v>
      </c>
      <c r="U94" s="219">
        <f t="shared" si="20"/>
        <v>0</v>
      </c>
      <c r="W94" s="135" t="s">
        <v>45</v>
      </c>
      <c r="X94" s="115">
        <f t="shared" si="21"/>
        <v>0</v>
      </c>
      <c r="Y94" s="116">
        <f t="shared" si="22"/>
        <v>0</v>
      </c>
      <c r="Z94" s="116">
        <f t="shared" si="23"/>
        <v>0</v>
      </c>
      <c r="AA94" s="116">
        <f t="shared" si="24"/>
        <v>0</v>
      </c>
      <c r="AB94" s="116">
        <f t="shared" si="25"/>
        <v>0</v>
      </c>
      <c r="AC94" s="122">
        <f t="shared" si="26"/>
        <v>0</v>
      </c>
    </row>
    <row r="95" spans="1:29" ht="15.75">
      <c r="A95" s="250"/>
      <c r="B95" s="135" t="s">
        <v>46</v>
      </c>
      <c r="C95" s="97">
        <v>36736931.629999608</v>
      </c>
      <c r="D95" s="20"/>
      <c r="E95" s="98">
        <f t="shared" si="14"/>
        <v>36736931.629999608</v>
      </c>
      <c r="F95" s="97">
        <v>226153.16</v>
      </c>
      <c r="G95" s="20"/>
      <c r="H95" s="98">
        <f t="shared" si="15"/>
        <v>226153.16</v>
      </c>
      <c r="I95" s="97">
        <v>8592173.5899999999</v>
      </c>
      <c r="J95" s="20"/>
      <c r="K95" s="98">
        <f t="shared" si="16"/>
        <v>8592173.5899999999</v>
      </c>
      <c r="L95" s="97">
        <v>97089.49</v>
      </c>
      <c r="M95" s="20"/>
      <c r="N95" s="98">
        <f t="shared" si="17"/>
        <v>97089.49</v>
      </c>
      <c r="O95" s="97">
        <v>174109.46</v>
      </c>
      <c r="P95" s="20"/>
      <c r="Q95" s="98">
        <f t="shared" si="18"/>
        <v>174109.46</v>
      </c>
      <c r="R95" s="97">
        <v>41975717.989999607</v>
      </c>
      <c r="S95" s="20"/>
      <c r="T95" s="98">
        <f t="shared" si="19"/>
        <v>41975717.989999607</v>
      </c>
      <c r="U95" s="219">
        <f t="shared" si="20"/>
        <v>0</v>
      </c>
      <c r="W95" s="135" t="s">
        <v>46</v>
      </c>
      <c r="X95" s="115">
        <f t="shared" si="21"/>
        <v>0</v>
      </c>
      <c r="Y95" s="116">
        <f t="shared" si="22"/>
        <v>0</v>
      </c>
      <c r="Z95" s="116">
        <f t="shared" si="23"/>
        <v>0</v>
      </c>
      <c r="AA95" s="116">
        <f t="shared" si="24"/>
        <v>0</v>
      </c>
      <c r="AB95" s="116">
        <f t="shared" si="25"/>
        <v>0</v>
      </c>
      <c r="AC95" s="122">
        <f t="shared" si="26"/>
        <v>0</v>
      </c>
    </row>
    <row r="96" spans="1:29" ht="15.75">
      <c r="A96" s="250"/>
      <c r="B96" s="135" t="s">
        <v>47</v>
      </c>
      <c r="C96" s="97">
        <v>138478476.44000027</v>
      </c>
      <c r="D96" s="20"/>
      <c r="E96" s="98">
        <f t="shared" si="14"/>
        <v>138478476.44000027</v>
      </c>
      <c r="F96" s="97">
        <v>269756.77</v>
      </c>
      <c r="G96" s="20"/>
      <c r="H96" s="98">
        <f t="shared" si="15"/>
        <v>269756.77</v>
      </c>
      <c r="I96" s="97">
        <v>15875914.130000018</v>
      </c>
      <c r="J96" s="20"/>
      <c r="K96" s="98">
        <f t="shared" si="16"/>
        <v>15875914.130000018</v>
      </c>
      <c r="L96" s="97">
        <v>339882.95</v>
      </c>
      <c r="M96" s="20"/>
      <c r="N96" s="98">
        <f t="shared" si="17"/>
        <v>339882.95</v>
      </c>
      <c r="O96" s="97">
        <v>315135.64</v>
      </c>
      <c r="P96" s="20"/>
      <c r="Q96" s="98">
        <f t="shared" si="18"/>
        <v>315135.64</v>
      </c>
      <c r="R96" s="97">
        <v>150141965.35000029</v>
      </c>
      <c r="S96" s="20"/>
      <c r="T96" s="98">
        <f t="shared" si="19"/>
        <v>150141965.35000029</v>
      </c>
      <c r="U96" s="219">
        <f t="shared" si="20"/>
        <v>0</v>
      </c>
      <c r="W96" s="135" t="s">
        <v>47</v>
      </c>
      <c r="X96" s="115">
        <f t="shared" si="21"/>
        <v>0</v>
      </c>
      <c r="Y96" s="116">
        <f t="shared" si="22"/>
        <v>0</v>
      </c>
      <c r="Z96" s="116">
        <f t="shared" si="23"/>
        <v>0</v>
      </c>
      <c r="AA96" s="116">
        <f t="shared" si="24"/>
        <v>0</v>
      </c>
      <c r="AB96" s="116">
        <f t="shared" si="25"/>
        <v>0</v>
      </c>
      <c r="AC96" s="122">
        <f t="shared" si="26"/>
        <v>0</v>
      </c>
    </row>
    <row r="97" spans="1:29" ht="15.75">
      <c r="A97" s="250"/>
      <c r="B97" s="135" t="s">
        <v>48</v>
      </c>
      <c r="C97" s="97">
        <v>64045907.860000089</v>
      </c>
      <c r="D97" s="20"/>
      <c r="E97" s="98">
        <f t="shared" si="14"/>
        <v>64045907.860000089</v>
      </c>
      <c r="F97" s="97">
        <v>238928.25</v>
      </c>
      <c r="G97" s="20"/>
      <c r="H97" s="98">
        <f t="shared" si="15"/>
        <v>238928.25</v>
      </c>
      <c r="I97" s="97">
        <v>12520513.270000016</v>
      </c>
      <c r="J97" s="20"/>
      <c r="K97" s="98">
        <f t="shared" si="16"/>
        <v>12520513.270000016</v>
      </c>
      <c r="L97" s="97">
        <v>157039.29</v>
      </c>
      <c r="M97" s="20"/>
      <c r="N97" s="98">
        <f t="shared" si="17"/>
        <v>157039.29</v>
      </c>
      <c r="O97" s="97">
        <v>138946.87</v>
      </c>
      <c r="P97" s="20"/>
      <c r="Q97" s="98">
        <f t="shared" si="18"/>
        <v>138946.87</v>
      </c>
      <c r="R97" s="97">
        <v>72366170.870000124</v>
      </c>
      <c r="S97" s="20"/>
      <c r="T97" s="98">
        <f t="shared" si="19"/>
        <v>72366170.870000124</v>
      </c>
      <c r="U97" s="219">
        <f t="shared" si="20"/>
        <v>0</v>
      </c>
      <c r="W97" s="135" t="s">
        <v>48</v>
      </c>
      <c r="X97" s="115">
        <f t="shared" si="21"/>
        <v>0</v>
      </c>
      <c r="Y97" s="116">
        <f t="shared" si="22"/>
        <v>0</v>
      </c>
      <c r="Z97" s="116">
        <f t="shared" si="23"/>
        <v>0</v>
      </c>
      <c r="AA97" s="116">
        <f t="shared" si="24"/>
        <v>0</v>
      </c>
      <c r="AB97" s="116">
        <f t="shared" si="25"/>
        <v>0</v>
      </c>
      <c r="AC97" s="122">
        <f t="shared" si="26"/>
        <v>0</v>
      </c>
    </row>
    <row r="98" spans="1:29" ht="15.75">
      <c r="A98" s="251"/>
      <c r="B98" s="136" t="s">
        <v>49</v>
      </c>
      <c r="C98" s="97">
        <v>22207056.589999523</v>
      </c>
      <c r="D98" s="20"/>
      <c r="E98" s="98">
        <f t="shared" si="14"/>
        <v>22207056.589999523</v>
      </c>
      <c r="F98" s="97">
        <v>223315.38</v>
      </c>
      <c r="G98" s="20"/>
      <c r="H98" s="98">
        <f t="shared" si="15"/>
        <v>223315.38</v>
      </c>
      <c r="I98" s="97">
        <v>6159351.0699999938</v>
      </c>
      <c r="J98" s="20"/>
      <c r="K98" s="98">
        <f t="shared" si="16"/>
        <v>6159351.0699999938</v>
      </c>
      <c r="L98" s="97">
        <v>53879.19</v>
      </c>
      <c r="M98" s="20"/>
      <c r="N98" s="98">
        <f t="shared" si="17"/>
        <v>53879.19</v>
      </c>
      <c r="O98" s="97">
        <v>112808.67</v>
      </c>
      <c r="P98" s="20"/>
      <c r="Q98" s="98">
        <f t="shared" si="18"/>
        <v>112808.67</v>
      </c>
      <c r="R98" s="97">
        <v>25211561.539999522</v>
      </c>
      <c r="S98" s="20"/>
      <c r="T98" s="98">
        <f t="shared" si="19"/>
        <v>25211561.539999522</v>
      </c>
      <c r="U98" s="219">
        <f t="shared" si="20"/>
        <v>0</v>
      </c>
      <c r="W98" s="136" t="s">
        <v>49</v>
      </c>
      <c r="X98" s="119">
        <f t="shared" si="21"/>
        <v>0</v>
      </c>
      <c r="Y98" s="120">
        <f t="shared" si="22"/>
        <v>0</v>
      </c>
      <c r="Z98" s="120">
        <f t="shared" si="23"/>
        <v>0</v>
      </c>
      <c r="AA98" s="120">
        <f t="shared" si="24"/>
        <v>0</v>
      </c>
      <c r="AB98" s="120">
        <f t="shared" si="25"/>
        <v>0</v>
      </c>
      <c r="AC98" s="125">
        <f t="shared" si="26"/>
        <v>0</v>
      </c>
    </row>
    <row r="99" spans="1:29" ht="15.75" customHeight="1">
      <c r="A99" s="249">
        <v>42688</v>
      </c>
      <c r="B99" s="134" t="s">
        <v>41</v>
      </c>
      <c r="C99" s="217">
        <v>81494204.419999048</v>
      </c>
      <c r="D99" s="222"/>
      <c r="E99" s="96">
        <f t="shared" si="14"/>
        <v>81494204.419999048</v>
      </c>
      <c r="F99" s="217">
        <v>989959.40999999957</v>
      </c>
      <c r="G99" s="95"/>
      <c r="H99" s="96">
        <f t="shared" si="15"/>
        <v>989959.40999999957</v>
      </c>
      <c r="I99" s="217">
        <v>0</v>
      </c>
      <c r="J99" s="95"/>
      <c r="K99" s="96">
        <f t="shared" si="16"/>
        <v>0</v>
      </c>
      <c r="L99" s="217">
        <v>136900.65</v>
      </c>
      <c r="M99" s="95"/>
      <c r="N99" s="96">
        <f t="shared" si="17"/>
        <v>136900.65</v>
      </c>
      <c r="O99" s="217">
        <v>158362.41</v>
      </c>
      <c r="P99" s="102"/>
      <c r="Q99" s="96">
        <f t="shared" si="18"/>
        <v>158362.41</v>
      </c>
      <c r="R99" s="217">
        <v>78748342.249999046</v>
      </c>
      <c r="S99" s="95"/>
      <c r="T99" s="96">
        <f t="shared" si="19"/>
        <v>78748342.249999046</v>
      </c>
      <c r="U99" s="218">
        <f t="shared" si="20"/>
        <v>0</v>
      </c>
      <c r="W99" s="134" t="s">
        <v>41</v>
      </c>
      <c r="X99" s="111">
        <f t="shared" si="21"/>
        <v>0</v>
      </c>
      <c r="Y99" s="112">
        <f t="shared" si="22"/>
        <v>0</v>
      </c>
      <c r="Z99" s="112">
        <f t="shared" si="23"/>
        <v>0</v>
      </c>
      <c r="AA99" s="112">
        <f t="shared" si="24"/>
        <v>0</v>
      </c>
      <c r="AB99" s="112">
        <f t="shared" si="25"/>
        <v>0</v>
      </c>
      <c r="AC99" s="124">
        <f t="shared" si="26"/>
        <v>0</v>
      </c>
    </row>
    <row r="100" spans="1:29" ht="15.75">
      <c r="A100" s="250"/>
      <c r="B100" s="135" t="s">
        <v>42</v>
      </c>
      <c r="C100" s="97">
        <v>37153607.109998994</v>
      </c>
      <c r="D100" s="126"/>
      <c r="E100" s="98">
        <f t="shared" si="14"/>
        <v>37153607.109998994</v>
      </c>
      <c r="F100" s="97">
        <v>28073.18</v>
      </c>
      <c r="G100" s="20"/>
      <c r="H100" s="98">
        <f t="shared" si="15"/>
        <v>28073.18</v>
      </c>
      <c r="I100" s="97">
        <v>0</v>
      </c>
      <c r="J100" s="20"/>
      <c r="K100" s="98">
        <f t="shared" si="16"/>
        <v>0</v>
      </c>
      <c r="L100" s="97">
        <v>47434.69</v>
      </c>
      <c r="M100" s="20"/>
      <c r="N100" s="98">
        <f t="shared" si="17"/>
        <v>47434.69</v>
      </c>
      <c r="O100" s="97">
        <v>6500.01</v>
      </c>
      <c r="P100" s="6"/>
      <c r="Q100" s="98">
        <f t="shared" si="18"/>
        <v>6500.01</v>
      </c>
      <c r="R100" s="97">
        <v>34875864.389998987</v>
      </c>
      <c r="S100" s="20"/>
      <c r="T100" s="98">
        <f t="shared" si="19"/>
        <v>34875864.389998987</v>
      </c>
      <c r="U100" s="219">
        <f t="shared" si="20"/>
        <v>0</v>
      </c>
      <c r="W100" s="135" t="s">
        <v>42</v>
      </c>
      <c r="X100" s="115">
        <f t="shared" si="21"/>
        <v>0</v>
      </c>
      <c r="Y100" s="116">
        <f t="shared" si="22"/>
        <v>0</v>
      </c>
      <c r="Z100" s="116">
        <f t="shared" si="23"/>
        <v>0</v>
      </c>
      <c r="AA100" s="116">
        <f t="shared" si="24"/>
        <v>0</v>
      </c>
      <c r="AB100" s="116">
        <f t="shared" si="25"/>
        <v>0</v>
      </c>
      <c r="AC100" s="122">
        <f t="shared" si="26"/>
        <v>0</v>
      </c>
    </row>
    <row r="101" spans="1:29" ht="15.75">
      <c r="A101" s="250"/>
      <c r="B101" s="105" t="s">
        <v>43</v>
      </c>
      <c r="C101" s="97">
        <v>66091250.569999643</v>
      </c>
      <c r="D101" s="126"/>
      <c r="E101" s="98">
        <f t="shared" si="14"/>
        <v>66091250.569999643</v>
      </c>
      <c r="F101" s="97">
        <v>272960.07</v>
      </c>
      <c r="G101" s="20"/>
      <c r="H101" s="98">
        <f t="shared" si="15"/>
        <v>272960.07</v>
      </c>
      <c r="I101" s="97">
        <v>0</v>
      </c>
      <c r="J101" s="20"/>
      <c r="K101" s="98">
        <f t="shared" si="16"/>
        <v>0</v>
      </c>
      <c r="L101" s="97">
        <v>298892.99</v>
      </c>
      <c r="M101" s="20"/>
      <c r="N101" s="98">
        <f t="shared" si="17"/>
        <v>298892.99</v>
      </c>
      <c r="O101" s="97">
        <v>1089247.96</v>
      </c>
      <c r="P101" s="6"/>
      <c r="Q101" s="98">
        <f t="shared" si="18"/>
        <v>1089247.96</v>
      </c>
      <c r="R101" s="97">
        <v>62288161.109999627</v>
      </c>
      <c r="S101" s="20"/>
      <c r="T101" s="98">
        <f t="shared" si="19"/>
        <v>62288161.109999627</v>
      </c>
      <c r="U101" s="219">
        <f t="shared" si="20"/>
        <v>0</v>
      </c>
      <c r="W101" s="105" t="s">
        <v>43</v>
      </c>
      <c r="X101" s="115">
        <f t="shared" si="21"/>
        <v>0</v>
      </c>
      <c r="Y101" s="116">
        <f t="shared" si="22"/>
        <v>0</v>
      </c>
      <c r="Z101" s="116">
        <f t="shared" si="23"/>
        <v>0</v>
      </c>
      <c r="AA101" s="116">
        <f t="shared" si="24"/>
        <v>0</v>
      </c>
      <c r="AB101" s="116">
        <f t="shared" si="25"/>
        <v>0</v>
      </c>
      <c r="AC101" s="122">
        <f t="shared" si="26"/>
        <v>0</v>
      </c>
    </row>
    <row r="102" spans="1:29" ht="15.75">
      <c r="A102" s="250"/>
      <c r="B102" s="135" t="s">
        <v>44</v>
      </c>
      <c r="C102" s="97">
        <v>52906718.36999955</v>
      </c>
      <c r="D102" s="126"/>
      <c r="E102" s="98">
        <f t="shared" si="14"/>
        <v>52906718.36999955</v>
      </c>
      <c r="F102" s="97">
        <v>315998.14999999991</v>
      </c>
      <c r="G102" s="20"/>
      <c r="H102" s="98">
        <f t="shared" si="15"/>
        <v>315998.14999999991</v>
      </c>
      <c r="I102" s="97">
        <v>4480901.3500000071</v>
      </c>
      <c r="J102" s="20"/>
      <c r="K102" s="98">
        <f t="shared" si="16"/>
        <v>4480901.3500000071</v>
      </c>
      <c r="L102" s="97">
        <v>100408.57</v>
      </c>
      <c r="M102" s="20"/>
      <c r="N102" s="98">
        <f t="shared" si="17"/>
        <v>100408.57</v>
      </c>
      <c r="O102" s="97">
        <v>146513.75</v>
      </c>
      <c r="P102" s="6"/>
      <c r="Q102" s="98">
        <f t="shared" si="18"/>
        <v>146513.75</v>
      </c>
      <c r="R102" s="97">
        <v>54723749.959999561</v>
      </c>
      <c r="S102" s="20"/>
      <c r="T102" s="98">
        <f t="shared" si="19"/>
        <v>54723749.959999561</v>
      </c>
      <c r="U102" s="219">
        <f t="shared" si="20"/>
        <v>0</v>
      </c>
      <c r="W102" s="135" t="s">
        <v>44</v>
      </c>
      <c r="X102" s="115">
        <f t="shared" si="21"/>
        <v>0</v>
      </c>
      <c r="Y102" s="116">
        <f t="shared" si="22"/>
        <v>0</v>
      </c>
      <c r="Z102" s="116">
        <f t="shared" si="23"/>
        <v>0</v>
      </c>
      <c r="AA102" s="116">
        <f t="shared" si="24"/>
        <v>0</v>
      </c>
      <c r="AB102" s="116">
        <f t="shared" si="25"/>
        <v>0</v>
      </c>
      <c r="AC102" s="122">
        <f t="shared" si="26"/>
        <v>0</v>
      </c>
    </row>
    <row r="103" spans="1:29" ht="15.75">
      <c r="A103" s="250"/>
      <c r="B103" s="135" t="s">
        <v>45</v>
      </c>
      <c r="C103" s="97">
        <v>96715944.189996079</v>
      </c>
      <c r="D103" s="126"/>
      <c r="E103" s="98">
        <f t="shared" si="14"/>
        <v>96715944.189996079</v>
      </c>
      <c r="F103" s="97">
        <v>430122.29000000004</v>
      </c>
      <c r="G103" s="20"/>
      <c r="H103" s="98">
        <f t="shared" si="15"/>
        <v>430122.29000000004</v>
      </c>
      <c r="I103" s="97">
        <v>0</v>
      </c>
      <c r="J103" s="20"/>
      <c r="K103" s="98">
        <f t="shared" si="16"/>
        <v>0</v>
      </c>
      <c r="L103" s="97">
        <v>140887.13999999998</v>
      </c>
      <c r="M103" s="20"/>
      <c r="N103" s="98">
        <f t="shared" si="17"/>
        <v>140887.13999999998</v>
      </c>
      <c r="O103" s="97">
        <v>26503.63</v>
      </c>
      <c r="P103" s="6"/>
      <c r="Q103" s="98">
        <f t="shared" si="18"/>
        <v>26503.63</v>
      </c>
      <c r="R103" s="97">
        <v>91842890.829996094</v>
      </c>
      <c r="S103" s="20"/>
      <c r="T103" s="98">
        <f t="shared" si="19"/>
        <v>91842890.829996094</v>
      </c>
      <c r="U103" s="219">
        <f t="shared" si="20"/>
        <v>0</v>
      </c>
      <c r="W103" s="135" t="s">
        <v>45</v>
      </c>
      <c r="X103" s="115">
        <f t="shared" si="21"/>
        <v>0</v>
      </c>
      <c r="Y103" s="116">
        <f t="shared" si="22"/>
        <v>0</v>
      </c>
      <c r="Z103" s="116">
        <f t="shared" si="23"/>
        <v>0</v>
      </c>
      <c r="AA103" s="116">
        <f t="shared" si="24"/>
        <v>0</v>
      </c>
      <c r="AB103" s="116">
        <f t="shared" si="25"/>
        <v>0</v>
      </c>
      <c r="AC103" s="122">
        <f t="shared" si="26"/>
        <v>0</v>
      </c>
    </row>
    <row r="104" spans="1:29" ht="15.75">
      <c r="A104" s="250"/>
      <c r="B104" s="135" t="s">
        <v>46</v>
      </c>
      <c r="C104" s="97">
        <v>41975717.989999607</v>
      </c>
      <c r="D104" s="126"/>
      <c r="E104" s="98">
        <f t="shared" si="14"/>
        <v>41975717.989999607</v>
      </c>
      <c r="F104" s="97">
        <v>96405.73</v>
      </c>
      <c r="G104" s="20"/>
      <c r="H104" s="98">
        <f t="shared" si="15"/>
        <v>96405.73</v>
      </c>
      <c r="I104" s="97">
        <v>0</v>
      </c>
      <c r="J104" s="20"/>
      <c r="K104" s="98">
        <f t="shared" si="16"/>
        <v>0</v>
      </c>
      <c r="L104" s="97">
        <v>77428.67</v>
      </c>
      <c r="M104" s="20"/>
      <c r="N104" s="98">
        <f t="shared" si="17"/>
        <v>77428.67</v>
      </c>
      <c r="O104" s="97">
        <v>27475.360000000001</v>
      </c>
      <c r="P104" s="6"/>
      <c r="Q104" s="98">
        <f t="shared" si="18"/>
        <v>27475.360000000001</v>
      </c>
      <c r="R104" s="97">
        <v>39250545.169999607</v>
      </c>
      <c r="S104" s="20"/>
      <c r="T104" s="98">
        <f t="shared" si="19"/>
        <v>39250545.169999607</v>
      </c>
      <c r="U104" s="219">
        <f t="shared" si="20"/>
        <v>0</v>
      </c>
      <c r="W104" s="135" t="s">
        <v>46</v>
      </c>
      <c r="X104" s="115">
        <f t="shared" si="21"/>
        <v>0</v>
      </c>
      <c r="Y104" s="116">
        <f t="shared" si="22"/>
        <v>0</v>
      </c>
      <c r="Z104" s="116">
        <f t="shared" si="23"/>
        <v>0</v>
      </c>
      <c r="AA104" s="116">
        <f t="shared" si="24"/>
        <v>0</v>
      </c>
      <c r="AB104" s="116">
        <f t="shared" si="25"/>
        <v>0</v>
      </c>
      <c r="AC104" s="122">
        <f t="shared" si="26"/>
        <v>0</v>
      </c>
    </row>
    <row r="105" spans="1:29" ht="15.75">
      <c r="A105" s="250"/>
      <c r="B105" s="135" t="s">
        <v>47</v>
      </c>
      <c r="C105" s="97">
        <v>150141965.35000029</v>
      </c>
      <c r="D105" s="126"/>
      <c r="E105" s="98">
        <f t="shared" si="14"/>
        <v>150141965.35000029</v>
      </c>
      <c r="F105" s="97">
        <v>219071.84</v>
      </c>
      <c r="G105" s="20"/>
      <c r="H105" s="98">
        <f t="shared" si="15"/>
        <v>219071.84</v>
      </c>
      <c r="I105" s="97">
        <v>0</v>
      </c>
      <c r="J105" s="20"/>
      <c r="K105" s="98">
        <f t="shared" si="16"/>
        <v>0</v>
      </c>
      <c r="L105" s="97">
        <v>106537.29000000001</v>
      </c>
      <c r="M105" s="20"/>
      <c r="N105" s="98">
        <f t="shared" si="17"/>
        <v>106537.29000000001</v>
      </c>
      <c r="O105" s="97">
        <v>875339.19000000006</v>
      </c>
      <c r="P105" s="6"/>
      <c r="Q105" s="98">
        <f t="shared" si="18"/>
        <v>875339.19000000006</v>
      </c>
      <c r="R105" s="97">
        <v>145506542.77000028</v>
      </c>
      <c r="S105" s="20"/>
      <c r="T105" s="98">
        <f t="shared" si="19"/>
        <v>145506542.77000028</v>
      </c>
      <c r="U105" s="219">
        <f t="shared" si="20"/>
        <v>0</v>
      </c>
      <c r="W105" s="135" t="s">
        <v>47</v>
      </c>
      <c r="X105" s="115">
        <f t="shared" si="21"/>
        <v>0</v>
      </c>
      <c r="Y105" s="116">
        <f t="shared" si="22"/>
        <v>0</v>
      </c>
      <c r="Z105" s="116">
        <f t="shared" si="23"/>
        <v>0</v>
      </c>
      <c r="AA105" s="116">
        <f t="shared" si="24"/>
        <v>0</v>
      </c>
      <c r="AB105" s="116">
        <f t="shared" si="25"/>
        <v>0</v>
      </c>
      <c r="AC105" s="122">
        <f t="shared" si="26"/>
        <v>0</v>
      </c>
    </row>
    <row r="106" spans="1:29" ht="15.75">
      <c r="A106" s="250"/>
      <c r="B106" s="135" t="s">
        <v>48</v>
      </c>
      <c r="C106" s="97">
        <v>72366170.870000124</v>
      </c>
      <c r="D106" s="126"/>
      <c r="E106" s="98">
        <f t="shared" si="14"/>
        <v>72366170.870000124</v>
      </c>
      <c r="F106" s="97">
        <v>172795.62</v>
      </c>
      <c r="G106" s="20"/>
      <c r="H106" s="98">
        <f t="shared" si="15"/>
        <v>172795.62</v>
      </c>
      <c r="I106" s="97">
        <v>0</v>
      </c>
      <c r="J106" s="20"/>
      <c r="K106" s="98">
        <f t="shared" si="16"/>
        <v>0</v>
      </c>
      <c r="L106" s="97">
        <v>293921.96999999997</v>
      </c>
      <c r="M106" s="20"/>
      <c r="N106" s="98">
        <f t="shared" si="17"/>
        <v>293921.96999999997</v>
      </c>
      <c r="O106" s="97">
        <v>284600.73</v>
      </c>
      <c r="P106" s="6"/>
      <c r="Q106" s="98">
        <f t="shared" si="18"/>
        <v>284600.73</v>
      </c>
      <c r="R106" s="97">
        <v>68744991.670000121</v>
      </c>
      <c r="S106" s="20"/>
      <c r="T106" s="98">
        <f t="shared" si="19"/>
        <v>68744991.670000121</v>
      </c>
      <c r="U106" s="219">
        <f t="shared" si="20"/>
        <v>0</v>
      </c>
      <c r="W106" s="135" t="s">
        <v>48</v>
      </c>
      <c r="X106" s="115">
        <f t="shared" si="21"/>
        <v>0</v>
      </c>
      <c r="Y106" s="116">
        <f t="shared" si="22"/>
        <v>0</v>
      </c>
      <c r="Z106" s="116">
        <f t="shared" si="23"/>
        <v>0</v>
      </c>
      <c r="AA106" s="116">
        <f t="shared" si="24"/>
        <v>0</v>
      </c>
      <c r="AB106" s="116">
        <f t="shared" si="25"/>
        <v>0</v>
      </c>
      <c r="AC106" s="122">
        <f t="shared" si="26"/>
        <v>0</v>
      </c>
    </row>
    <row r="107" spans="1:29" ht="15.75">
      <c r="A107" s="251"/>
      <c r="B107" s="136" t="s">
        <v>49</v>
      </c>
      <c r="C107" s="99">
        <v>25211561.539999522</v>
      </c>
      <c r="D107" s="223"/>
      <c r="E107" s="101">
        <f t="shared" si="14"/>
        <v>25211561.539999522</v>
      </c>
      <c r="F107" s="99">
        <v>362831.3</v>
      </c>
      <c r="G107" s="100"/>
      <c r="H107" s="101">
        <f t="shared" si="15"/>
        <v>362831.3</v>
      </c>
      <c r="I107" s="99">
        <v>0</v>
      </c>
      <c r="J107" s="100"/>
      <c r="K107" s="101">
        <f t="shared" si="16"/>
        <v>0</v>
      </c>
      <c r="L107" s="99">
        <v>0</v>
      </c>
      <c r="M107" s="100"/>
      <c r="N107" s="101">
        <f t="shared" si="17"/>
        <v>0</v>
      </c>
      <c r="O107" s="99">
        <v>30545.409999999996</v>
      </c>
      <c r="P107" s="104"/>
      <c r="Q107" s="101">
        <f t="shared" si="18"/>
        <v>30545.409999999996</v>
      </c>
      <c r="R107" s="99">
        <v>23368430.529999521</v>
      </c>
      <c r="S107" s="100"/>
      <c r="T107" s="101">
        <f t="shared" si="19"/>
        <v>23368430.529999521</v>
      </c>
      <c r="U107" s="220">
        <f t="shared" si="20"/>
        <v>0</v>
      </c>
      <c r="W107" s="136" t="s">
        <v>49</v>
      </c>
      <c r="X107" s="119">
        <f t="shared" si="21"/>
        <v>0</v>
      </c>
      <c r="Y107" s="120">
        <f t="shared" si="22"/>
        <v>0</v>
      </c>
      <c r="Z107" s="120">
        <f t="shared" si="23"/>
        <v>0</v>
      </c>
      <c r="AA107" s="120">
        <f t="shared" si="24"/>
        <v>0</v>
      </c>
      <c r="AB107" s="120">
        <f t="shared" si="25"/>
        <v>0</v>
      </c>
      <c r="AC107" s="125">
        <f t="shared" si="26"/>
        <v>0</v>
      </c>
    </row>
    <row r="108" spans="1:29" ht="15.75" customHeight="1">
      <c r="A108" s="249">
        <v>42689</v>
      </c>
      <c r="B108" s="134" t="s">
        <v>41</v>
      </c>
      <c r="C108" s="97">
        <v>78748342.249999046</v>
      </c>
      <c r="D108" s="20"/>
      <c r="E108" s="98">
        <f t="shared" si="14"/>
        <v>78748342.249999046</v>
      </c>
      <c r="F108" s="97">
        <v>559103.2699999999</v>
      </c>
      <c r="G108" s="6"/>
      <c r="H108" s="98">
        <f t="shared" si="15"/>
        <v>559103.2699999999</v>
      </c>
      <c r="I108" s="97">
        <v>4695470.96</v>
      </c>
      <c r="J108" s="20"/>
      <c r="K108" s="98">
        <f t="shared" si="16"/>
        <v>4695470.96</v>
      </c>
      <c r="L108" s="97">
        <v>271154.28999999998</v>
      </c>
      <c r="M108" s="20"/>
      <c r="N108" s="98">
        <f t="shared" si="17"/>
        <v>271154.28999999998</v>
      </c>
      <c r="O108" s="97">
        <v>8435.1699999999983</v>
      </c>
      <c r="P108" s="20"/>
      <c r="Q108" s="98">
        <f t="shared" si="18"/>
        <v>8435.1699999999983</v>
      </c>
      <c r="R108" s="97">
        <v>81074903.029999033</v>
      </c>
      <c r="S108" s="6"/>
      <c r="T108" s="98">
        <f t="shared" si="19"/>
        <v>81074903.029999033</v>
      </c>
      <c r="U108" s="219">
        <f t="shared" si="20"/>
        <v>0</v>
      </c>
      <c r="W108" s="134" t="s">
        <v>41</v>
      </c>
      <c r="X108" s="115">
        <f t="shared" si="21"/>
        <v>0</v>
      </c>
      <c r="Y108" s="116">
        <f t="shared" si="22"/>
        <v>0</v>
      </c>
      <c r="Z108" s="116">
        <f t="shared" si="23"/>
        <v>0</v>
      </c>
      <c r="AA108" s="116">
        <f t="shared" si="24"/>
        <v>0</v>
      </c>
      <c r="AB108" s="116">
        <f t="shared" si="25"/>
        <v>0</v>
      </c>
      <c r="AC108" s="122">
        <f t="shared" si="26"/>
        <v>0</v>
      </c>
    </row>
    <row r="109" spans="1:29" ht="15.75">
      <c r="A109" s="250"/>
      <c r="B109" s="135" t="s">
        <v>42</v>
      </c>
      <c r="C109" s="97">
        <v>34875864.389998987</v>
      </c>
      <c r="D109" s="20"/>
      <c r="E109" s="98">
        <f t="shared" si="14"/>
        <v>34875864.389998987</v>
      </c>
      <c r="F109" s="97">
        <v>23817.75</v>
      </c>
      <c r="G109" s="6"/>
      <c r="H109" s="98">
        <f t="shared" si="15"/>
        <v>23817.75</v>
      </c>
      <c r="I109" s="97">
        <v>4315259.2599999951</v>
      </c>
      <c r="J109" s="20"/>
      <c r="K109" s="98">
        <f t="shared" si="16"/>
        <v>4315259.2599999951</v>
      </c>
      <c r="L109" s="97">
        <v>35000</v>
      </c>
      <c r="M109" s="20"/>
      <c r="N109" s="98">
        <f t="shared" si="17"/>
        <v>35000</v>
      </c>
      <c r="O109" s="97">
        <v>0</v>
      </c>
      <c r="P109" s="20"/>
      <c r="Q109" s="98">
        <f t="shared" si="18"/>
        <v>0</v>
      </c>
      <c r="R109" s="97">
        <v>36709227.159998991</v>
      </c>
      <c r="S109" s="6"/>
      <c r="T109" s="98">
        <f t="shared" si="19"/>
        <v>36709227.159998991</v>
      </c>
      <c r="U109" s="219">
        <f t="shared" si="20"/>
        <v>0</v>
      </c>
      <c r="W109" s="135" t="s">
        <v>42</v>
      </c>
      <c r="X109" s="115">
        <f t="shared" si="21"/>
        <v>0</v>
      </c>
      <c r="Y109" s="116">
        <f t="shared" si="22"/>
        <v>0</v>
      </c>
      <c r="Z109" s="116">
        <f t="shared" si="23"/>
        <v>0</v>
      </c>
      <c r="AA109" s="116">
        <f t="shared" si="24"/>
        <v>0</v>
      </c>
      <c r="AB109" s="116">
        <f t="shared" si="25"/>
        <v>0</v>
      </c>
      <c r="AC109" s="122">
        <f t="shared" si="26"/>
        <v>0</v>
      </c>
    </row>
    <row r="110" spans="1:29" ht="15.75">
      <c r="A110" s="250"/>
      <c r="B110" s="105" t="s">
        <v>43</v>
      </c>
      <c r="C110" s="97">
        <v>62288161.109999627</v>
      </c>
      <c r="D110" s="20"/>
      <c r="E110" s="98">
        <f t="shared" si="14"/>
        <v>62288161.109999627</v>
      </c>
      <c r="F110" s="97">
        <v>247629.18</v>
      </c>
      <c r="G110" s="6"/>
      <c r="H110" s="98">
        <f t="shared" si="15"/>
        <v>247629.18</v>
      </c>
      <c r="I110" s="97">
        <v>4201124.3499999922</v>
      </c>
      <c r="J110" s="20"/>
      <c r="K110" s="98">
        <f t="shared" si="16"/>
        <v>4201124.3499999922</v>
      </c>
      <c r="L110" s="97">
        <v>200506.04</v>
      </c>
      <c r="M110" s="20"/>
      <c r="N110" s="98">
        <f t="shared" si="17"/>
        <v>200506.04</v>
      </c>
      <c r="O110" s="97">
        <v>180714.35</v>
      </c>
      <c r="P110" s="20"/>
      <c r="Q110" s="98">
        <f t="shared" si="18"/>
        <v>180714.35</v>
      </c>
      <c r="R110" s="97">
        <v>63790760.649999619</v>
      </c>
      <c r="S110" s="6"/>
      <c r="T110" s="98">
        <f t="shared" si="19"/>
        <v>63790760.649999619</v>
      </c>
      <c r="U110" s="219">
        <f t="shared" si="20"/>
        <v>0</v>
      </c>
      <c r="W110" s="105" t="s">
        <v>43</v>
      </c>
      <c r="X110" s="115">
        <f t="shared" si="21"/>
        <v>0</v>
      </c>
      <c r="Y110" s="116">
        <f t="shared" si="22"/>
        <v>0</v>
      </c>
      <c r="Z110" s="116">
        <f t="shared" si="23"/>
        <v>0</v>
      </c>
      <c r="AA110" s="116">
        <f t="shared" si="24"/>
        <v>0</v>
      </c>
      <c r="AB110" s="116">
        <f t="shared" si="25"/>
        <v>0</v>
      </c>
      <c r="AC110" s="122">
        <f t="shared" si="26"/>
        <v>0</v>
      </c>
    </row>
    <row r="111" spans="1:29" ht="15.75">
      <c r="A111" s="250"/>
      <c r="B111" s="135" t="s">
        <v>44</v>
      </c>
      <c r="C111" s="97">
        <v>54723749.959999561</v>
      </c>
      <c r="D111" s="20"/>
      <c r="E111" s="98">
        <f t="shared" si="14"/>
        <v>54723749.959999561</v>
      </c>
      <c r="F111" s="97">
        <v>174116.32</v>
      </c>
      <c r="G111" s="6"/>
      <c r="H111" s="98">
        <f t="shared" si="15"/>
        <v>174116.32</v>
      </c>
      <c r="I111" s="97">
        <v>0</v>
      </c>
      <c r="J111" s="20"/>
      <c r="K111" s="98">
        <f t="shared" si="16"/>
        <v>0</v>
      </c>
      <c r="L111" s="97">
        <v>150721.46</v>
      </c>
      <c r="M111" s="20"/>
      <c r="N111" s="98">
        <f t="shared" si="17"/>
        <v>150721.46</v>
      </c>
      <c r="O111" s="97">
        <v>158592.44</v>
      </c>
      <c r="P111" s="20"/>
      <c r="Q111" s="98">
        <f t="shared" si="18"/>
        <v>158592.44</v>
      </c>
      <c r="R111" s="97">
        <v>52261032.059999563</v>
      </c>
      <c r="S111" s="6"/>
      <c r="T111" s="98">
        <f t="shared" si="19"/>
        <v>52261032.059999563</v>
      </c>
      <c r="U111" s="219">
        <f t="shared" si="20"/>
        <v>0</v>
      </c>
      <c r="W111" s="135" t="s">
        <v>44</v>
      </c>
      <c r="X111" s="115">
        <f t="shared" si="21"/>
        <v>0</v>
      </c>
      <c r="Y111" s="116">
        <f t="shared" si="22"/>
        <v>0</v>
      </c>
      <c r="Z111" s="116">
        <f t="shared" si="23"/>
        <v>0</v>
      </c>
      <c r="AA111" s="116">
        <f t="shared" si="24"/>
        <v>0</v>
      </c>
      <c r="AB111" s="116">
        <f t="shared" si="25"/>
        <v>0</v>
      </c>
      <c r="AC111" s="122">
        <f t="shared" si="26"/>
        <v>0</v>
      </c>
    </row>
    <row r="112" spans="1:29" ht="15.75">
      <c r="A112" s="250"/>
      <c r="B112" s="135" t="s">
        <v>45</v>
      </c>
      <c r="C112" s="97">
        <v>91842890.829996094</v>
      </c>
      <c r="D112" s="20"/>
      <c r="E112" s="98">
        <f t="shared" si="14"/>
        <v>91842890.829996094</v>
      </c>
      <c r="F112" s="97">
        <v>206164.74</v>
      </c>
      <c r="G112" s="6"/>
      <c r="H112" s="98">
        <f t="shared" si="15"/>
        <v>206164.74</v>
      </c>
      <c r="I112" s="97">
        <v>0</v>
      </c>
      <c r="J112" s="20"/>
      <c r="K112" s="98">
        <f t="shared" si="16"/>
        <v>0</v>
      </c>
      <c r="L112" s="97">
        <v>467595.54000000004</v>
      </c>
      <c r="M112" s="20"/>
      <c r="N112" s="98">
        <f t="shared" si="17"/>
        <v>467595.54000000004</v>
      </c>
      <c r="O112" s="97">
        <v>306193.44</v>
      </c>
      <c r="P112" s="20"/>
      <c r="Q112" s="98">
        <f t="shared" si="18"/>
        <v>306193.44</v>
      </c>
      <c r="R112" s="97">
        <v>85633256.279996067</v>
      </c>
      <c r="S112" s="6"/>
      <c r="T112" s="98">
        <f t="shared" si="19"/>
        <v>85633256.279996067</v>
      </c>
      <c r="U112" s="219">
        <f t="shared" si="20"/>
        <v>0</v>
      </c>
      <c r="W112" s="135" t="s">
        <v>45</v>
      </c>
      <c r="X112" s="115">
        <f t="shared" si="21"/>
        <v>0</v>
      </c>
      <c r="Y112" s="116">
        <f t="shared" si="22"/>
        <v>0</v>
      </c>
      <c r="Z112" s="116">
        <f t="shared" si="23"/>
        <v>0</v>
      </c>
      <c r="AA112" s="116">
        <f t="shared" si="24"/>
        <v>0</v>
      </c>
      <c r="AB112" s="116">
        <f t="shared" si="25"/>
        <v>0</v>
      </c>
      <c r="AC112" s="122">
        <f t="shared" si="26"/>
        <v>0</v>
      </c>
    </row>
    <row r="113" spans="1:29" ht="15.75">
      <c r="A113" s="250"/>
      <c r="B113" s="135" t="s">
        <v>46</v>
      </c>
      <c r="C113" s="97">
        <v>39250545.169999607</v>
      </c>
      <c r="D113" s="20"/>
      <c r="E113" s="98">
        <f t="shared" si="14"/>
        <v>39250545.169999607</v>
      </c>
      <c r="F113" s="97">
        <v>129329.78</v>
      </c>
      <c r="G113" s="6"/>
      <c r="H113" s="98">
        <f t="shared" si="15"/>
        <v>129329.78</v>
      </c>
      <c r="I113" s="97">
        <v>0</v>
      </c>
      <c r="J113" s="20"/>
      <c r="K113" s="98">
        <f t="shared" si="16"/>
        <v>0</v>
      </c>
      <c r="L113" s="97">
        <v>64252.55</v>
      </c>
      <c r="M113" s="20"/>
      <c r="N113" s="98">
        <f t="shared" si="17"/>
        <v>64252.55</v>
      </c>
      <c r="O113" s="97">
        <v>0</v>
      </c>
      <c r="P113" s="20"/>
      <c r="Q113" s="98">
        <f t="shared" si="18"/>
        <v>0</v>
      </c>
      <c r="R113" s="97">
        <v>36751425.709999606</v>
      </c>
      <c r="S113" s="6"/>
      <c r="T113" s="98">
        <f t="shared" si="19"/>
        <v>36751425.709999606</v>
      </c>
      <c r="U113" s="219">
        <f t="shared" si="20"/>
        <v>0</v>
      </c>
      <c r="W113" s="135" t="s">
        <v>46</v>
      </c>
      <c r="X113" s="115">
        <f t="shared" si="21"/>
        <v>0</v>
      </c>
      <c r="Y113" s="116">
        <f t="shared" si="22"/>
        <v>0</v>
      </c>
      <c r="Z113" s="116">
        <f t="shared" si="23"/>
        <v>0</v>
      </c>
      <c r="AA113" s="116">
        <f t="shared" si="24"/>
        <v>0</v>
      </c>
      <c r="AB113" s="116">
        <f t="shared" si="25"/>
        <v>0</v>
      </c>
      <c r="AC113" s="122">
        <f t="shared" si="26"/>
        <v>0</v>
      </c>
    </row>
    <row r="114" spans="1:29" ht="15.75">
      <c r="A114" s="250"/>
      <c r="B114" s="135" t="s">
        <v>47</v>
      </c>
      <c r="C114" s="97">
        <v>145506542.77000028</v>
      </c>
      <c r="D114" s="20"/>
      <c r="E114" s="98">
        <f t="shared" si="14"/>
        <v>145506542.77000028</v>
      </c>
      <c r="F114" s="97">
        <v>121613.77</v>
      </c>
      <c r="G114" s="6"/>
      <c r="H114" s="98">
        <f t="shared" si="15"/>
        <v>121613.77</v>
      </c>
      <c r="I114" s="97">
        <v>15693745.170000009</v>
      </c>
      <c r="J114" s="20"/>
      <c r="K114" s="98">
        <f t="shared" si="16"/>
        <v>15693745.170000009</v>
      </c>
      <c r="L114" s="97">
        <v>104745.42</v>
      </c>
      <c r="M114" s="20"/>
      <c r="N114" s="98">
        <f t="shared" si="17"/>
        <v>104745.42</v>
      </c>
      <c r="O114" s="97">
        <v>1965.6200000000001</v>
      </c>
      <c r="P114" s="20"/>
      <c r="Q114" s="98">
        <f t="shared" si="18"/>
        <v>1965.6200000000001</v>
      </c>
      <c r="R114" s="97">
        <v>158434530.2200003</v>
      </c>
      <c r="S114" s="6"/>
      <c r="T114" s="98">
        <f t="shared" si="19"/>
        <v>158434530.2200003</v>
      </c>
      <c r="U114" s="219">
        <f t="shared" si="20"/>
        <v>0</v>
      </c>
      <c r="W114" s="135" t="s">
        <v>47</v>
      </c>
      <c r="X114" s="115">
        <f t="shared" si="21"/>
        <v>0</v>
      </c>
      <c r="Y114" s="116">
        <f t="shared" si="22"/>
        <v>0</v>
      </c>
      <c r="Z114" s="116">
        <f t="shared" si="23"/>
        <v>0</v>
      </c>
      <c r="AA114" s="116">
        <f t="shared" si="24"/>
        <v>0</v>
      </c>
      <c r="AB114" s="116">
        <f t="shared" si="25"/>
        <v>0</v>
      </c>
      <c r="AC114" s="122">
        <f t="shared" si="26"/>
        <v>0</v>
      </c>
    </row>
    <row r="115" spans="1:29" ht="15.75">
      <c r="A115" s="250"/>
      <c r="B115" s="135" t="s">
        <v>48</v>
      </c>
      <c r="C115" s="97">
        <v>68744991.670000121</v>
      </c>
      <c r="D115" s="20"/>
      <c r="E115" s="98">
        <f t="shared" si="14"/>
        <v>68744991.670000121</v>
      </c>
      <c r="F115" s="97">
        <v>230185.64999999997</v>
      </c>
      <c r="G115" s="6"/>
      <c r="H115" s="98">
        <f t="shared" si="15"/>
        <v>230185.64999999997</v>
      </c>
      <c r="I115" s="97">
        <v>0</v>
      </c>
      <c r="J115" s="20"/>
      <c r="K115" s="98">
        <f t="shared" si="16"/>
        <v>0</v>
      </c>
      <c r="L115" s="97">
        <v>204388.13</v>
      </c>
      <c r="M115" s="20"/>
      <c r="N115" s="98">
        <f t="shared" si="17"/>
        <v>204388.13</v>
      </c>
      <c r="O115" s="97">
        <v>128296.21</v>
      </c>
      <c r="P115" s="20"/>
      <c r="Q115" s="98">
        <f t="shared" si="18"/>
        <v>128296.21</v>
      </c>
      <c r="R115" s="97">
        <v>65191470.690000124</v>
      </c>
      <c r="S115" s="6"/>
      <c r="T115" s="98">
        <f t="shared" si="19"/>
        <v>65191470.690000124</v>
      </c>
      <c r="U115" s="219">
        <f t="shared" si="20"/>
        <v>0</v>
      </c>
      <c r="W115" s="135" t="s">
        <v>48</v>
      </c>
      <c r="X115" s="115">
        <f t="shared" si="21"/>
        <v>0</v>
      </c>
      <c r="Y115" s="116">
        <f t="shared" si="22"/>
        <v>0</v>
      </c>
      <c r="Z115" s="116">
        <f t="shared" si="23"/>
        <v>0</v>
      </c>
      <c r="AA115" s="116">
        <f t="shared" si="24"/>
        <v>0</v>
      </c>
      <c r="AB115" s="116">
        <f t="shared" si="25"/>
        <v>0</v>
      </c>
      <c r="AC115" s="122">
        <f t="shared" si="26"/>
        <v>0</v>
      </c>
    </row>
    <row r="116" spans="1:29" ht="15.75">
      <c r="A116" s="251"/>
      <c r="B116" s="135" t="s">
        <v>49</v>
      </c>
      <c r="C116" s="97">
        <v>23368430.529999521</v>
      </c>
      <c r="D116" s="20"/>
      <c r="E116" s="98">
        <f t="shared" si="14"/>
        <v>23368430.529999521</v>
      </c>
      <c r="F116" s="97">
        <v>147107.35</v>
      </c>
      <c r="G116" s="6"/>
      <c r="H116" s="98">
        <f t="shared" si="15"/>
        <v>147107.35</v>
      </c>
      <c r="I116" s="97">
        <v>2614067.6899999985</v>
      </c>
      <c r="J116" s="20"/>
      <c r="K116" s="98">
        <f t="shared" si="16"/>
        <v>2614067.6899999985</v>
      </c>
      <c r="L116" s="97">
        <v>7748.87</v>
      </c>
      <c r="M116" s="20"/>
      <c r="N116" s="98">
        <f t="shared" si="17"/>
        <v>7748.87</v>
      </c>
      <c r="O116" s="97">
        <v>58880.800000000003</v>
      </c>
      <c r="P116" s="20"/>
      <c r="Q116" s="98">
        <f t="shared" si="18"/>
        <v>58880.800000000003</v>
      </c>
      <c r="R116" s="97">
        <v>24251587.209999513</v>
      </c>
      <c r="S116" s="6"/>
      <c r="T116" s="98">
        <f t="shared" si="19"/>
        <v>24251587.209999513</v>
      </c>
      <c r="U116" s="219">
        <f t="shared" si="20"/>
        <v>0</v>
      </c>
      <c r="W116" s="136" t="s">
        <v>49</v>
      </c>
      <c r="X116" s="119">
        <f t="shared" si="21"/>
        <v>0</v>
      </c>
      <c r="Y116" s="120">
        <f t="shared" si="22"/>
        <v>0</v>
      </c>
      <c r="Z116" s="120">
        <f t="shared" si="23"/>
        <v>0</v>
      </c>
      <c r="AA116" s="120">
        <f t="shared" si="24"/>
        <v>0</v>
      </c>
      <c r="AB116" s="120">
        <f t="shared" si="25"/>
        <v>0</v>
      </c>
      <c r="AC116" s="125">
        <f t="shared" si="26"/>
        <v>0</v>
      </c>
    </row>
    <row r="117" spans="1:29" ht="15.75" customHeight="1">
      <c r="A117" s="249">
        <v>42690</v>
      </c>
      <c r="B117" s="134" t="s">
        <v>41</v>
      </c>
      <c r="C117" s="217">
        <v>81074903.029999033</v>
      </c>
      <c r="D117" s="95"/>
      <c r="E117" s="96">
        <f t="shared" si="14"/>
        <v>81074903.029999033</v>
      </c>
      <c r="F117" s="217">
        <v>621901.14999999991</v>
      </c>
      <c r="G117" s="102"/>
      <c r="H117" s="96">
        <f t="shared" si="15"/>
        <v>621901.14999999991</v>
      </c>
      <c r="I117" s="217">
        <v>0</v>
      </c>
      <c r="J117" s="95"/>
      <c r="K117" s="96">
        <f t="shared" si="16"/>
        <v>0</v>
      </c>
      <c r="L117" s="217">
        <v>81981.3</v>
      </c>
      <c r="M117" s="95"/>
      <c r="N117" s="96">
        <f t="shared" si="17"/>
        <v>81981.3</v>
      </c>
      <c r="O117" s="217">
        <v>0</v>
      </c>
      <c r="P117" s="95"/>
      <c r="Q117" s="96">
        <f t="shared" si="18"/>
        <v>0</v>
      </c>
      <c r="R117" s="217">
        <v>78297690.599999025</v>
      </c>
      <c r="S117" s="102"/>
      <c r="T117" s="96">
        <f t="shared" si="19"/>
        <v>78297690.599999025</v>
      </c>
      <c r="U117" s="218">
        <f t="shared" si="20"/>
        <v>0</v>
      </c>
      <c r="W117" s="134" t="s">
        <v>41</v>
      </c>
      <c r="X117" s="115">
        <f t="shared" si="21"/>
        <v>0</v>
      </c>
      <c r="Y117" s="116">
        <f t="shared" si="22"/>
        <v>0</v>
      </c>
      <c r="Z117" s="116">
        <f t="shared" si="23"/>
        <v>0</v>
      </c>
      <c r="AA117" s="116">
        <f t="shared" si="24"/>
        <v>0</v>
      </c>
      <c r="AB117" s="116">
        <f t="shared" si="25"/>
        <v>0</v>
      </c>
      <c r="AC117" s="122">
        <f t="shared" si="26"/>
        <v>0</v>
      </c>
    </row>
    <row r="118" spans="1:29" ht="15.75">
      <c r="A118" s="250"/>
      <c r="B118" s="135" t="s">
        <v>42</v>
      </c>
      <c r="C118" s="97">
        <v>36709227.159998991</v>
      </c>
      <c r="D118" s="20"/>
      <c r="E118" s="98">
        <f t="shared" si="14"/>
        <v>36709227.159998991</v>
      </c>
      <c r="F118" s="97">
        <v>52553.19999999999</v>
      </c>
      <c r="G118" s="6"/>
      <c r="H118" s="98">
        <f t="shared" si="15"/>
        <v>52553.19999999999</v>
      </c>
      <c r="I118" s="97">
        <v>0</v>
      </c>
      <c r="J118" s="20"/>
      <c r="K118" s="98">
        <f t="shared" si="16"/>
        <v>0</v>
      </c>
      <c r="L118" s="97">
        <v>55257.79</v>
      </c>
      <c r="M118" s="20"/>
      <c r="N118" s="98">
        <f t="shared" si="17"/>
        <v>55257.79</v>
      </c>
      <c r="O118" s="97">
        <v>47343.090000000004</v>
      </c>
      <c r="P118" s="20"/>
      <c r="Q118" s="98">
        <f t="shared" si="18"/>
        <v>47343.090000000004</v>
      </c>
      <c r="R118" s="97">
        <v>34110548.409998991</v>
      </c>
      <c r="S118" s="6"/>
      <c r="T118" s="98">
        <f t="shared" si="19"/>
        <v>34110548.409998991</v>
      </c>
      <c r="U118" s="219">
        <f t="shared" si="20"/>
        <v>0</v>
      </c>
      <c r="W118" s="135" t="s">
        <v>42</v>
      </c>
      <c r="X118" s="115">
        <f t="shared" si="21"/>
        <v>0</v>
      </c>
      <c r="Y118" s="116">
        <f t="shared" si="22"/>
        <v>0</v>
      </c>
      <c r="Z118" s="116">
        <f t="shared" si="23"/>
        <v>0</v>
      </c>
      <c r="AA118" s="116">
        <f t="shared" si="24"/>
        <v>0</v>
      </c>
      <c r="AB118" s="116">
        <f t="shared" si="25"/>
        <v>0</v>
      </c>
      <c r="AC118" s="122">
        <f t="shared" si="26"/>
        <v>0</v>
      </c>
    </row>
    <row r="119" spans="1:29" ht="15.75">
      <c r="A119" s="250"/>
      <c r="B119" s="105" t="s">
        <v>43</v>
      </c>
      <c r="C119" s="97">
        <v>63790760.649999619</v>
      </c>
      <c r="D119" s="20"/>
      <c r="E119" s="98">
        <f t="shared" si="14"/>
        <v>63790760.649999619</v>
      </c>
      <c r="F119" s="97">
        <v>306324.83999999997</v>
      </c>
      <c r="G119" s="6"/>
      <c r="H119" s="98">
        <f t="shared" si="15"/>
        <v>306324.83999999997</v>
      </c>
      <c r="I119" s="97">
        <v>0</v>
      </c>
      <c r="J119" s="20"/>
      <c r="K119" s="98">
        <f t="shared" si="16"/>
        <v>0</v>
      </c>
      <c r="L119" s="97">
        <v>228935.77000000002</v>
      </c>
      <c r="M119" s="20"/>
      <c r="N119" s="98">
        <f t="shared" si="17"/>
        <v>228935.77000000002</v>
      </c>
      <c r="O119" s="97">
        <v>191311.52</v>
      </c>
      <c r="P119" s="20"/>
      <c r="Q119" s="98">
        <f t="shared" si="18"/>
        <v>191311.52</v>
      </c>
      <c r="R119" s="97">
        <v>61504292.809999622</v>
      </c>
      <c r="S119" s="6"/>
      <c r="T119" s="98">
        <f t="shared" si="19"/>
        <v>61504292.809999622</v>
      </c>
      <c r="U119" s="219">
        <f t="shared" si="20"/>
        <v>0</v>
      </c>
      <c r="W119" s="105" t="s">
        <v>43</v>
      </c>
      <c r="X119" s="115">
        <f t="shared" si="21"/>
        <v>0</v>
      </c>
      <c r="Y119" s="116">
        <f t="shared" si="22"/>
        <v>0</v>
      </c>
      <c r="Z119" s="116">
        <f t="shared" si="23"/>
        <v>0</v>
      </c>
      <c r="AA119" s="116">
        <f t="shared" si="24"/>
        <v>0</v>
      </c>
      <c r="AB119" s="116">
        <f t="shared" si="25"/>
        <v>0</v>
      </c>
      <c r="AC119" s="122">
        <f t="shared" si="26"/>
        <v>0</v>
      </c>
    </row>
    <row r="120" spans="1:29" ht="15.75">
      <c r="A120" s="250"/>
      <c r="B120" s="135" t="s">
        <v>44</v>
      </c>
      <c r="C120" s="97">
        <v>52261032.059999563</v>
      </c>
      <c r="D120" s="20"/>
      <c r="E120" s="98">
        <f t="shared" si="14"/>
        <v>52261032.059999563</v>
      </c>
      <c r="F120" s="97">
        <v>252805.28</v>
      </c>
      <c r="G120" s="6"/>
      <c r="H120" s="98">
        <f t="shared" si="15"/>
        <v>252805.28</v>
      </c>
      <c r="I120" s="97">
        <v>0</v>
      </c>
      <c r="J120" s="20"/>
      <c r="K120" s="98">
        <f t="shared" si="16"/>
        <v>0</v>
      </c>
      <c r="L120" s="97">
        <v>7718.4699999999993</v>
      </c>
      <c r="M120" s="20"/>
      <c r="N120" s="98">
        <f t="shared" si="17"/>
        <v>7718.4699999999993</v>
      </c>
      <c r="O120" s="97">
        <v>25528.36</v>
      </c>
      <c r="P120" s="20"/>
      <c r="Q120" s="98">
        <f t="shared" si="18"/>
        <v>25528.36</v>
      </c>
      <c r="R120" s="97">
        <v>49773033.229999565</v>
      </c>
      <c r="S120" s="6"/>
      <c r="T120" s="98">
        <f t="shared" si="19"/>
        <v>49773033.229999565</v>
      </c>
      <c r="U120" s="219">
        <f t="shared" si="20"/>
        <v>0</v>
      </c>
      <c r="W120" s="135" t="s">
        <v>44</v>
      </c>
      <c r="X120" s="115">
        <f t="shared" si="21"/>
        <v>0</v>
      </c>
      <c r="Y120" s="116">
        <f t="shared" si="22"/>
        <v>0</v>
      </c>
      <c r="Z120" s="116">
        <f t="shared" si="23"/>
        <v>0</v>
      </c>
      <c r="AA120" s="116">
        <f t="shared" si="24"/>
        <v>0</v>
      </c>
      <c r="AB120" s="116">
        <f t="shared" si="25"/>
        <v>0</v>
      </c>
      <c r="AC120" s="122">
        <f t="shared" si="26"/>
        <v>0</v>
      </c>
    </row>
    <row r="121" spans="1:29" ht="15.75">
      <c r="A121" s="250"/>
      <c r="B121" s="135" t="s">
        <v>45</v>
      </c>
      <c r="C121" s="97">
        <v>85633256.279996067</v>
      </c>
      <c r="D121" s="20"/>
      <c r="E121" s="98">
        <f t="shared" si="14"/>
        <v>85633256.279996067</v>
      </c>
      <c r="F121" s="97">
        <v>144136.69</v>
      </c>
      <c r="G121" s="6"/>
      <c r="H121" s="98">
        <f t="shared" si="15"/>
        <v>144136.69</v>
      </c>
      <c r="I121" s="97">
        <v>9351935.7099999916</v>
      </c>
      <c r="J121" s="20"/>
      <c r="K121" s="98">
        <f t="shared" si="16"/>
        <v>9351935.7099999916</v>
      </c>
      <c r="L121" s="97">
        <v>316987.74</v>
      </c>
      <c r="M121" s="20"/>
      <c r="N121" s="98">
        <f t="shared" si="17"/>
        <v>316987.74</v>
      </c>
      <c r="O121" s="97">
        <v>164529.26999999999</v>
      </c>
      <c r="P121" s="20"/>
      <c r="Q121" s="98">
        <f t="shared" si="18"/>
        <v>164529.26999999999</v>
      </c>
      <c r="R121" s="97">
        <v>91093656.669996068</v>
      </c>
      <c r="S121" s="6"/>
      <c r="T121" s="98">
        <f t="shared" si="19"/>
        <v>91093656.669996068</v>
      </c>
      <c r="U121" s="219">
        <f t="shared" si="20"/>
        <v>0</v>
      </c>
      <c r="W121" s="135" t="s">
        <v>45</v>
      </c>
      <c r="X121" s="115">
        <f t="shared" si="21"/>
        <v>0</v>
      </c>
      <c r="Y121" s="116">
        <f t="shared" si="22"/>
        <v>0</v>
      </c>
      <c r="Z121" s="116">
        <f t="shared" si="23"/>
        <v>0</v>
      </c>
      <c r="AA121" s="116">
        <f t="shared" si="24"/>
        <v>0</v>
      </c>
      <c r="AB121" s="116">
        <f t="shared" si="25"/>
        <v>0</v>
      </c>
      <c r="AC121" s="122">
        <f t="shared" si="26"/>
        <v>0</v>
      </c>
    </row>
    <row r="122" spans="1:29" ht="15.75">
      <c r="A122" s="250"/>
      <c r="B122" s="135" t="s">
        <v>46</v>
      </c>
      <c r="C122" s="97">
        <v>36751425.709999606</v>
      </c>
      <c r="D122" s="20"/>
      <c r="E122" s="98">
        <f t="shared" si="14"/>
        <v>36751425.709999606</v>
      </c>
      <c r="F122" s="97">
        <v>172430.89999999997</v>
      </c>
      <c r="G122" s="6"/>
      <c r="H122" s="98">
        <f t="shared" si="15"/>
        <v>172430.89999999997</v>
      </c>
      <c r="I122" s="97">
        <v>6985593.5700000087</v>
      </c>
      <c r="J122" s="20"/>
      <c r="K122" s="98">
        <f t="shared" si="16"/>
        <v>6985593.5700000087</v>
      </c>
      <c r="L122" s="97">
        <v>280243.63999999996</v>
      </c>
      <c r="M122" s="20"/>
      <c r="N122" s="98">
        <f t="shared" si="17"/>
        <v>280243.63999999996</v>
      </c>
      <c r="O122" s="97">
        <v>224713.06</v>
      </c>
      <c r="P122" s="20"/>
      <c r="Q122" s="98">
        <f t="shared" si="18"/>
        <v>224713.06</v>
      </c>
      <c r="R122" s="97">
        <v>41631974.469999611</v>
      </c>
      <c r="S122" s="6"/>
      <c r="T122" s="98">
        <f t="shared" si="19"/>
        <v>41631974.469999611</v>
      </c>
      <c r="U122" s="219">
        <f t="shared" si="20"/>
        <v>0</v>
      </c>
      <c r="W122" s="135" t="s">
        <v>46</v>
      </c>
      <c r="X122" s="115">
        <f t="shared" si="21"/>
        <v>0</v>
      </c>
      <c r="Y122" s="116">
        <f t="shared" si="22"/>
        <v>0</v>
      </c>
      <c r="Z122" s="116">
        <f t="shared" si="23"/>
        <v>0</v>
      </c>
      <c r="AA122" s="116">
        <f t="shared" si="24"/>
        <v>0</v>
      </c>
      <c r="AB122" s="116">
        <f t="shared" si="25"/>
        <v>0</v>
      </c>
      <c r="AC122" s="122">
        <f t="shared" si="26"/>
        <v>0</v>
      </c>
    </row>
    <row r="123" spans="1:29" ht="15.75">
      <c r="A123" s="250"/>
      <c r="B123" s="135" t="s">
        <v>47</v>
      </c>
      <c r="C123" s="97">
        <v>158434530.2200003</v>
      </c>
      <c r="D123" s="20"/>
      <c r="E123" s="98">
        <f t="shared" si="14"/>
        <v>158434530.2200003</v>
      </c>
      <c r="F123" s="97">
        <v>198395.52000000002</v>
      </c>
      <c r="G123" s="6"/>
      <c r="H123" s="98">
        <f t="shared" si="15"/>
        <v>198395.52000000002</v>
      </c>
      <c r="I123" s="97">
        <v>0</v>
      </c>
      <c r="J123" s="20"/>
      <c r="K123" s="98">
        <f t="shared" si="16"/>
        <v>0</v>
      </c>
      <c r="L123" s="97">
        <v>231532.7</v>
      </c>
      <c r="M123" s="20"/>
      <c r="N123" s="98">
        <f t="shared" si="17"/>
        <v>231532.7</v>
      </c>
      <c r="O123" s="97">
        <v>283695</v>
      </c>
      <c r="P123" s="20"/>
      <c r="Q123" s="98">
        <f t="shared" si="18"/>
        <v>283695</v>
      </c>
      <c r="R123" s="97">
        <v>155385256.73000032</v>
      </c>
      <c r="S123" s="6"/>
      <c r="T123" s="98">
        <f t="shared" si="19"/>
        <v>155385256.73000032</v>
      </c>
      <c r="U123" s="219">
        <f t="shared" si="20"/>
        <v>0</v>
      </c>
      <c r="W123" s="135" t="s">
        <v>47</v>
      </c>
      <c r="X123" s="115">
        <f t="shared" si="21"/>
        <v>0</v>
      </c>
      <c r="Y123" s="116">
        <f t="shared" si="22"/>
        <v>0</v>
      </c>
      <c r="Z123" s="116">
        <f t="shared" si="23"/>
        <v>0</v>
      </c>
      <c r="AA123" s="116">
        <f t="shared" si="24"/>
        <v>0</v>
      </c>
      <c r="AB123" s="116">
        <f t="shared" si="25"/>
        <v>0</v>
      </c>
      <c r="AC123" s="122">
        <f t="shared" si="26"/>
        <v>0</v>
      </c>
    </row>
    <row r="124" spans="1:29" ht="15.75">
      <c r="A124" s="250"/>
      <c r="B124" s="135" t="s">
        <v>48</v>
      </c>
      <c r="C124" s="97">
        <v>65191470.690000124</v>
      </c>
      <c r="D124" s="20"/>
      <c r="E124" s="98">
        <f t="shared" si="14"/>
        <v>65191470.690000124</v>
      </c>
      <c r="F124" s="97">
        <v>165706.04</v>
      </c>
      <c r="G124" s="6"/>
      <c r="H124" s="98">
        <f t="shared" si="15"/>
        <v>165706.04</v>
      </c>
      <c r="I124" s="97">
        <v>0</v>
      </c>
      <c r="J124" s="20"/>
      <c r="K124" s="98">
        <f t="shared" si="16"/>
        <v>0</v>
      </c>
      <c r="L124" s="97">
        <v>160251.58000000002</v>
      </c>
      <c r="M124" s="20"/>
      <c r="N124" s="98">
        <f t="shared" si="17"/>
        <v>160251.58000000002</v>
      </c>
      <c r="O124" s="97">
        <v>319041.06</v>
      </c>
      <c r="P124" s="20"/>
      <c r="Q124" s="98">
        <f t="shared" si="18"/>
        <v>319041.06</v>
      </c>
      <c r="R124" s="97">
        <v>61840730.430000097</v>
      </c>
      <c r="S124" s="6"/>
      <c r="T124" s="98">
        <f t="shared" si="19"/>
        <v>61840730.430000097</v>
      </c>
      <c r="U124" s="219">
        <f t="shared" si="20"/>
        <v>0</v>
      </c>
      <c r="W124" s="135" t="s">
        <v>48</v>
      </c>
      <c r="X124" s="115">
        <f t="shared" si="21"/>
        <v>0</v>
      </c>
      <c r="Y124" s="116">
        <f t="shared" si="22"/>
        <v>0</v>
      </c>
      <c r="Z124" s="116">
        <f t="shared" si="23"/>
        <v>0</v>
      </c>
      <c r="AA124" s="116">
        <f t="shared" si="24"/>
        <v>0</v>
      </c>
      <c r="AB124" s="116">
        <f t="shared" si="25"/>
        <v>0</v>
      </c>
      <c r="AC124" s="122">
        <f t="shared" si="26"/>
        <v>0</v>
      </c>
    </row>
    <row r="125" spans="1:29" ht="15.75">
      <c r="A125" s="251"/>
      <c r="B125" s="136" t="s">
        <v>49</v>
      </c>
      <c r="C125" s="99">
        <v>24251587.209999513</v>
      </c>
      <c r="D125" s="100"/>
      <c r="E125" s="101">
        <f t="shared" si="14"/>
        <v>24251587.209999513</v>
      </c>
      <c r="F125" s="99">
        <v>112821.87</v>
      </c>
      <c r="G125" s="104"/>
      <c r="H125" s="101">
        <f t="shared" si="15"/>
        <v>112821.87</v>
      </c>
      <c r="I125" s="99">
        <v>0</v>
      </c>
      <c r="J125" s="100"/>
      <c r="K125" s="101">
        <f t="shared" si="16"/>
        <v>0</v>
      </c>
      <c r="L125" s="99">
        <v>24247.45</v>
      </c>
      <c r="M125" s="100"/>
      <c r="N125" s="101">
        <f t="shared" si="17"/>
        <v>24247.45</v>
      </c>
      <c r="O125" s="99">
        <v>94191.99</v>
      </c>
      <c r="P125" s="100"/>
      <c r="Q125" s="101">
        <f t="shared" si="18"/>
        <v>94191.99</v>
      </c>
      <c r="R125" s="99">
        <v>23180163.369999513</v>
      </c>
      <c r="S125" s="104"/>
      <c r="T125" s="101">
        <f t="shared" si="19"/>
        <v>23180163.369999513</v>
      </c>
      <c r="U125" s="220">
        <f t="shared" si="20"/>
        <v>0</v>
      </c>
      <c r="W125" s="136" t="s">
        <v>49</v>
      </c>
      <c r="X125" s="119">
        <f t="shared" si="21"/>
        <v>0</v>
      </c>
      <c r="Y125" s="120">
        <f t="shared" si="22"/>
        <v>0</v>
      </c>
      <c r="Z125" s="120">
        <f t="shared" si="23"/>
        <v>0</v>
      </c>
      <c r="AA125" s="120">
        <f t="shared" si="24"/>
        <v>0</v>
      </c>
      <c r="AB125" s="120">
        <f t="shared" si="25"/>
        <v>0</v>
      </c>
      <c r="AC125" s="125">
        <f t="shared" si="26"/>
        <v>0</v>
      </c>
    </row>
    <row r="126" spans="1:29" ht="15.75" customHeight="1">
      <c r="A126" s="249">
        <v>42691</v>
      </c>
      <c r="B126" s="134" t="s">
        <v>41</v>
      </c>
      <c r="C126" s="217">
        <v>78297690.599999025</v>
      </c>
      <c r="D126" s="95"/>
      <c r="E126" s="96">
        <f t="shared" si="14"/>
        <v>78297690.599999025</v>
      </c>
      <c r="F126" s="217">
        <v>738583.68</v>
      </c>
      <c r="G126" s="95"/>
      <c r="H126" s="96">
        <f t="shared" si="15"/>
        <v>738583.68</v>
      </c>
      <c r="I126" s="217">
        <v>12136652.43999999</v>
      </c>
      <c r="J126" s="95"/>
      <c r="K126" s="96">
        <f t="shared" si="16"/>
        <v>12136652.43999999</v>
      </c>
      <c r="L126" s="217">
        <v>138539.21</v>
      </c>
      <c r="M126" s="95"/>
      <c r="N126" s="96">
        <f t="shared" si="17"/>
        <v>138539.21</v>
      </c>
      <c r="O126" s="217">
        <v>134255.76999999999</v>
      </c>
      <c r="P126" s="95"/>
      <c r="Q126" s="96">
        <f t="shared" si="18"/>
        <v>134255.76999999999</v>
      </c>
      <c r="R126" s="217">
        <v>87576764.819999054</v>
      </c>
      <c r="S126" s="95"/>
      <c r="T126" s="96">
        <f t="shared" si="19"/>
        <v>87576764.819999054</v>
      </c>
      <c r="U126" s="218">
        <f t="shared" si="20"/>
        <v>0</v>
      </c>
      <c r="W126" s="134" t="s">
        <v>41</v>
      </c>
      <c r="X126" s="115">
        <f t="shared" si="21"/>
        <v>0</v>
      </c>
      <c r="Y126" s="116">
        <f t="shared" si="22"/>
        <v>0</v>
      </c>
      <c r="Z126" s="116">
        <f t="shared" si="23"/>
        <v>0</v>
      </c>
      <c r="AA126" s="116">
        <f t="shared" si="24"/>
        <v>0</v>
      </c>
      <c r="AB126" s="116">
        <f t="shared" si="25"/>
        <v>0</v>
      </c>
      <c r="AC126" s="122">
        <f t="shared" si="26"/>
        <v>0</v>
      </c>
    </row>
    <row r="127" spans="1:29" ht="15.75">
      <c r="A127" s="250"/>
      <c r="B127" s="135" t="s">
        <v>42</v>
      </c>
      <c r="C127" s="97">
        <v>34110548.409998991</v>
      </c>
      <c r="D127" s="20"/>
      <c r="E127" s="98">
        <f t="shared" si="14"/>
        <v>34110548.409998991</v>
      </c>
      <c r="F127" s="97">
        <v>90758.58</v>
      </c>
      <c r="G127" s="6"/>
      <c r="H127" s="98">
        <f t="shared" si="15"/>
        <v>90758.58</v>
      </c>
      <c r="I127" s="97">
        <v>5615917.1899999939</v>
      </c>
      <c r="J127" s="20"/>
      <c r="K127" s="98">
        <f t="shared" si="16"/>
        <v>5615917.1899999939</v>
      </c>
      <c r="L127" s="97">
        <v>207256.63</v>
      </c>
      <c r="M127" s="20"/>
      <c r="N127" s="98">
        <f t="shared" si="17"/>
        <v>207256.63</v>
      </c>
      <c r="O127" s="97">
        <v>190581.64</v>
      </c>
      <c r="P127" s="20"/>
      <c r="Q127" s="98">
        <f t="shared" si="18"/>
        <v>190581.64</v>
      </c>
      <c r="R127" s="97">
        <v>37368452.219998978</v>
      </c>
      <c r="S127" s="20"/>
      <c r="T127" s="98">
        <f t="shared" si="19"/>
        <v>37368452.219998978</v>
      </c>
      <c r="U127" s="219">
        <f t="shared" si="20"/>
        <v>0</v>
      </c>
      <c r="W127" s="135" t="s">
        <v>42</v>
      </c>
      <c r="X127" s="115">
        <f t="shared" si="21"/>
        <v>0</v>
      </c>
      <c r="Y127" s="116">
        <f t="shared" si="22"/>
        <v>0</v>
      </c>
      <c r="Z127" s="116">
        <f t="shared" si="23"/>
        <v>0</v>
      </c>
      <c r="AA127" s="116">
        <f t="shared" si="24"/>
        <v>0</v>
      </c>
      <c r="AB127" s="116">
        <f t="shared" si="25"/>
        <v>0</v>
      </c>
      <c r="AC127" s="122">
        <f t="shared" si="26"/>
        <v>0</v>
      </c>
    </row>
    <row r="128" spans="1:29" ht="15.75">
      <c r="A128" s="250"/>
      <c r="B128" s="105" t="s">
        <v>43</v>
      </c>
      <c r="C128" s="97">
        <v>61504292.809999622</v>
      </c>
      <c r="D128" s="20"/>
      <c r="E128" s="98">
        <f t="shared" si="14"/>
        <v>61504292.809999622</v>
      </c>
      <c r="F128" s="97">
        <v>252220.90000000005</v>
      </c>
      <c r="G128" s="6"/>
      <c r="H128" s="98">
        <f t="shared" si="15"/>
        <v>252220.90000000005</v>
      </c>
      <c r="I128" s="97">
        <v>6654059.4699999997</v>
      </c>
      <c r="J128" s="20"/>
      <c r="K128" s="98">
        <f t="shared" si="16"/>
        <v>6654059.4699999997</v>
      </c>
      <c r="L128" s="97">
        <v>298710.24</v>
      </c>
      <c r="M128" s="20"/>
      <c r="N128" s="98">
        <f t="shared" si="17"/>
        <v>298710.24</v>
      </c>
      <c r="O128" s="97">
        <v>94014.78</v>
      </c>
      <c r="P128" s="20"/>
      <c r="Q128" s="98">
        <f t="shared" si="18"/>
        <v>94014.78</v>
      </c>
      <c r="R128" s="97">
        <v>65849903.019999623</v>
      </c>
      <c r="S128" s="20"/>
      <c r="T128" s="98">
        <f t="shared" si="19"/>
        <v>65849903.019999623</v>
      </c>
      <c r="U128" s="219">
        <f t="shared" si="20"/>
        <v>0</v>
      </c>
      <c r="W128" s="105" t="s">
        <v>43</v>
      </c>
      <c r="X128" s="115">
        <f t="shared" si="21"/>
        <v>0</v>
      </c>
      <c r="Y128" s="116">
        <f t="shared" si="22"/>
        <v>0</v>
      </c>
      <c r="Z128" s="116">
        <f t="shared" si="23"/>
        <v>0</v>
      </c>
      <c r="AA128" s="116">
        <f t="shared" si="24"/>
        <v>0</v>
      </c>
      <c r="AB128" s="116">
        <f t="shared" si="25"/>
        <v>0</v>
      </c>
      <c r="AC128" s="122">
        <f t="shared" si="26"/>
        <v>0</v>
      </c>
    </row>
    <row r="129" spans="1:29" ht="15.75">
      <c r="A129" s="250"/>
      <c r="B129" s="135" t="s">
        <v>44</v>
      </c>
      <c r="C129" s="97">
        <v>49773033.229999565</v>
      </c>
      <c r="D129" s="20"/>
      <c r="E129" s="98">
        <f t="shared" si="14"/>
        <v>49773033.229999565</v>
      </c>
      <c r="F129" s="97">
        <v>353715.48000000016</v>
      </c>
      <c r="G129" s="6"/>
      <c r="H129" s="98">
        <f t="shared" si="15"/>
        <v>353715.48000000016</v>
      </c>
      <c r="I129" s="97">
        <v>20353202.850000016</v>
      </c>
      <c r="J129" s="20"/>
      <c r="K129" s="98">
        <f t="shared" si="16"/>
        <v>20353202.850000016</v>
      </c>
      <c r="L129" s="97">
        <v>216316.47</v>
      </c>
      <c r="M129" s="20"/>
      <c r="N129" s="98">
        <f t="shared" si="17"/>
        <v>216316.47</v>
      </c>
      <c r="O129" s="97">
        <v>804108.68</v>
      </c>
      <c r="P129" s="20"/>
      <c r="Q129" s="98">
        <f t="shared" si="18"/>
        <v>804108.68</v>
      </c>
      <c r="R129" s="97">
        <v>67540199.879999578</v>
      </c>
      <c r="S129" s="20"/>
      <c r="T129" s="98">
        <f t="shared" si="19"/>
        <v>67540199.879999578</v>
      </c>
      <c r="U129" s="219">
        <f t="shared" si="20"/>
        <v>0</v>
      </c>
      <c r="W129" s="135" t="s">
        <v>44</v>
      </c>
      <c r="X129" s="115">
        <f t="shared" si="21"/>
        <v>0</v>
      </c>
      <c r="Y129" s="116">
        <f t="shared" si="22"/>
        <v>0</v>
      </c>
      <c r="Z129" s="116">
        <f t="shared" si="23"/>
        <v>0</v>
      </c>
      <c r="AA129" s="116">
        <f t="shared" si="24"/>
        <v>0</v>
      </c>
      <c r="AB129" s="116">
        <f t="shared" si="25"/>
        <v>0</v>
      </c>
      <c r="AC129" s="122">
        <f t="shared" si="26"/>
        <v>0</v>
      </c>
    </row>
    <row r="130" spans="1:29" ht="15.75">
      <c r="A130" s="250"/>
      <c r="B130" s="135" t="s">
        <v>45</v>
      </c>
      <c r="C130" s="97">
        <v>91093656.669996068</v>
      </c>
      <c r="D130" s="20"/>
      <c r="E130" s="98">
        <f t="shared" si="14"/>
        <v>91093656.669996068</v>
      </c>
      <c r="F130" s="97">
        <v>143050.22999999998</v>
      </c>
      <c r="G130" s="6"/>
      <c r="H130" s="98">
        <f t="shared" si="15"/>
        <v>143050.22999999998</v>
      </c>
      <c r="I130" s="97">
        <v>0</v>
      </c>
      <c r="J130" s="20"/>
      <c r="K130" s="98">
        <f t="shared" si="16"/>
        <v>0</v>
      </c>
      <c r="L130" s="97">
        <v>58972.25</v>
      </c>
      <c r="M130" s="20"/>
      <c r="N130" s="98">
        <f t="shared" si="17"/>
        <v>58972.25</v>
      </c>
      <c r="O130" s="97">
        <v>37896.92</v>
      </c>
      <c r="P130" s="20"/>
      <c r="Q130" s="98">
        <f t="shared" si="18"/>
        <v>37896.92</v>
      </c>
      <c r="R130" s="97">
        <v>87617222.179996073</v>
      </c>
      <c r="S130" s="20"/>
      <c r="T130" s="98">
        <f t="shared" si="19"/>
        <v>87617222.179996073</v>
      </c>
      <c r="U130" s="219">
        <f t="shared" si="20"/>
        <v>0</v>
      </c>
      <c r="W130" s="135" t="s">
        <v>45</v>
      </c>
      <c r="X130" s="115">
        <f t="shared" si="21"/>
        <v>0</v>
      </c>
      <c r="Y130" s="116">
        <f t="shared" si="22"/>
        <v>0</v>
      </c>
      <c r="Z130" s="116">
        <f t="shared" si="23"/>
        <v>0</v>
      </c>
      <c r="AA130" s="116">
        <f t="shared" si="24"/>
        <v>0</v>
      </c>
      <c r="AB130" s="116">
        <f t="shared" si="25"/>
        <v>0</v>
      </c>
      <c r="AC130" s="122">
        <f t="shared" si="26"/>
        <v>0</v>
      </c>
    </row>
    <row r="131" spans="1:29" ht="15.75">
      <c r="A131" s="250"/>
      <c r="B131" s="135" t="s">
        <v>46</v>
      </c>
      <c r="C131" s="97">
        <v>41631974.469999611</v>
      </c>
      <c r="D131" s="20"/>
      <c r="E131" s="98">
        <f t="shared" si="14"/>
        <v>41631974.469999611</v>
      </c>
      <c r="F131" s="97">
        <v>137321.63</v>
      </c>
      <c r="G131" s="6"/>
      <c r="H131" s="98">
        <f t="shared" si="15"/>
        <v>137321.63</v>
      </c>
      <c r="I131" s="97">
        <v>14752284.750000026</v>
      </c>
      <c r="J131" s="20"/>
      <c r="K131" s="98">
        <f t="shared" si="16"/>
        <v>14752284.750000026</v>
      </c>
      <c r="L131" s="97">
        <v>136922.21</v>
      </c>
      <c r="M131" s="20"/>
      <c r="N131" s="98">
        <f t="shared" si="17"/>
        <v>136922.21</v>
      </c>
      <c r="O131" s="97">
        <v>257506.12</v>
      </c>
      <c r="P131" s="20"/>
      <c r="Q131" s="98">
        <f t="shared" si="18"/>
        <v>257506.12</v>
      </c>
      <c r="R131" s="97">
        <v>54288614.499999642</v>
      </c>
      <c r="S131" s="20"/>
      <c r="T131" s="98">
        <f t="shared" si="19"/>
        <v>54288614.499999642</v>
      </c>
      <c r="U131" s="219">
        <f t="shared" si="20"/>
        <v>0</v>
      </c>
      <c r="W131" s="135" t="s">
        <v>46</v>
      </c>
      <c r="X131" s="115">
        <f t="shared" si="21"/>
        <v>0</v>
      </c>
      <c r="Y131" s="116">
        <f t="shared" si="22"/>
        <v>0</v>
      </c>
      <c r="Z131" s="116">
        <f t="shared" si="23"/>
        <v>0</v>
      </c>
      <c r="AA131" s="116">
        <f t="shared" si="24"/>
        <v>0</v>
      </c>
      <c r="AB131" s="116">
        <f t="shared" si="25"/>
        <v>0</v>
      </c>
      <c r="AC131" s="122">
        <f t="shared" si="26"/>
        <v>0</v>
      </c>
    </row>
    <row r="132" spans="1:29" ht="15.75">
      <c r="A132" s="250"/>
      <c r="B132" s="135" t="s">
        <v>47</v>
      </c>
      <c r="C132" s="97">
        <v>155385256.73000032</v>
      </c>
      <c r="D132" s="20"/>
      <c r="E132" s="98">
        <f t="shared" si="14"/>
        <v>155385256.73000032</v>
      </c>
      <c r="F132" s="97">
        <v>251398.55000000002</v>
      </c>
      <c r="G132" s="6"/>
      <c r="H132" s="98">
        <f t="shared" si="15"/>
        <v>251398.55000000002</v>
      </c>
      <c r="I132" s="97">
        <v>887434.40000000177</v>
      </c>
      <c r="J132" s="20"/>
      <c r="K132" s="98">
        <f t="shared" si="16"/>
        <v>887434.40000000177</v>
      </c>
      <c r="L132" s="97">
        <v>380370.57</v>
      </c>
      <c r="M132" s="20"/>
      <c r="N132" s="98">
        <f t="shared" si="17"/>
        <v>380370.57</v>
      </c>
      <c r="O132" s="97">
        <v>824278.04</v>
      </c>
      <c r="P132" s="20"/>
      <c r="Q132" s="98">
        <f t="shared" si="18"/>
        <v>824278.04</v>
      </c>
      <c r="R132" s="97">
        <v>152408849.27000031</v>
      </c>
      <c r="S132" s="20"/>
      <c r="T132" s="98">
        <f t="shared" si="19"/>
        <v>152408849.27000031</v>
      </c>
      <c r="U132" s="219">
        <f t="shared" si="20"/>
        <v>0</v>
      </c>
      <c r="W132" s="135" t="s">
        <v>47</v>
      </c>
      <c r="X132" s="115">
        <f t="shared" si="21"/>
        <v>0</v>
      </c>
      <c r="Y132" s="116">
        <f t="shared" si="22"/>
        <v>0</v>
      </c>
      <c r="Z132" s="116">
        <f t="shared" si="23"/>
        <v>0</v>
      </c>
      <c r="AA132" s="116">
        <f t="shared" si="24"/>
        <v>0</v>
      </c>
      <c r="AB132" s="116">
        <f t="shared" si="25"/>
        <v>0</v>
      </c>
      <c r="AC132" s="122">
        <f t="shared" si="26"/>
        <v>0</v>
      </c>
    </row>
    <row r="133" spans="1:29" ht="15.75">
      <c r="A133" s="250"/>
      <c r="B133" s="135" t="s">
        <v>48</v>
      </c>
      <c r="C133" s="97">
        <v>61840730.430000097</v>
      </c>
      <c r="D133" s="20"/>
      <c r="E133" s="98">
        <f t="shared" si="14"/>
        <v>61840730.430000097</v>
      </c>
      <c r="F133" s="97">
        <v>127847.24</v>
      </c>
      <c r="G133" s="6"/>
      <c r="H133" s="98">
        <f t="shared" si="15"/>
        <v>127847.24</v>
      </c>
      <c r="I133" s="97">
        <v>9212597.2500000093</v>
      </c>
      <c r="J133" s="20"/>
      <c r="K133" s="98">
        <f t="shared" si="16"/>
        <v>9212597.2500000093</v>
      </c>
      <c r="L133" s="97">
        <v>70325.820000000007</v>
      </c>
      <c r="M133" s="20"/>
      <c r="N133" s="98">
        <f t="shared" si="17"/>
        <v>70325.820000000007</v>
      </c>
      <c r="O133" s="97">
        <v>76844.63</v>
      </c>
      <c r="P133" s="20"/>
      <c r="Q133" s="98">
        <f t="shared" si="18"/>
        <v>76844.63</v>
      </c>
      <c r="R133" s="97">
        <v>68385474.550000131</v>
      </c>
      <c r="S133" s="20"/>
      <c r="T133" s="98">
        <f t="shared" si="19"/>
        <v>68385474.550000131</v>
      </c>
      <c r="U133" s="219">
        <f t="shared" si="20"/>
        <v>0</v>
      </c>
      <c r="W133" s="135" t="s">
        <v>48</v>
      </c>
      <c r="X133" s="115">
        <f t="shared" si="21"/>
        <v>0</v>
      </c>
      <c r="Y133" s="116">
        <f t="shared" si="22"/>
        <v>0</v>
      </c>
      <c r="Z133" s="116">
        <f t="shared" si="23"/>
        <v>0</v>
      </c>
      <c r="AA133" s="116">
        <f t="shared" si="24"/>
        <v>0</v>
      </c>
      <c r="AB133" s="116">
        <f t="shared" si="25"/>
        <v>0</v>
      </c>
      <c r="AC133" s="122">
        <f t="shared" si="26"/>
        <v>0</v>
      </c>
    </row>
    <row r="134" spans="1:29" ht="15.75">
      <c r="A134" s="251"/>
      <c r="B134" s="136" t="s">
        <v>49</v>
      </c>
      <c r="C134" s="99">
        <v>23180163.369999513</v>
      </c>
      <c r="D134" s="100"/>
      <c r="E134" s="101">
        <f t="shared" si="14"/>
        <v>23180163.369999513</v>
      </c>
      <c r="F134" s="99">
        <v>142155.26</v>
      </c>
      <c r="G134" s="104"/>
      <c r="H134" s="101">
        <f t="shared" si="15"/>
        <v>142155.26</v>
      </c>
      <c r="I134" s="99">
        <v>0</v>
      </c>
      <c r="J134" s="100"/>
      <c r="K134" s="101">
        <f t="shared" si="16"/>
        <v>0</v>
      </c>
      <c r="L134" s="99">
        <v>83734.39</v>
      </c>
      <c r="M134" s="100"/>
      <c r="N134" s="101">
        <f t="shared" si="17"/>
        <v>83734.39</v>
      </c>
      <c r="O134" s="99">
        <v>216276.48000000001</v>
      </c>
      <c r="P134" s="100"/>
      <c r="Q134" s="101">
        <f t="shared" si="18"/>
        <v>216276.48000000001</v>
      </c>
      <c r="R134" s="99">
        <v>21827330.309999518</v>
      </c>
      <c r="S134" s="100"/>
      <c r="T134" s="101">
        <f t="shared" si="19"/>
        <v>21827330.309999518</v>
      </c>
      <c r="U134" s="220">
        <f t="shared" si="20"/>
        <v>0</v>
      </c>
      <c r="W134" s="136" t="s">
        <v>49</v>
      </c>
      <c r="X134" s="115">
        <f t="shared" si="21"/>
        <v>0</v>
      </c>
      <c r="Y134" s="116">
        <f t="shared" si="22"/>
        <v>0</v>
      </c>
      <c r="Z134" s="116">
        <f t="shared" si="23"/>
        <v>0</v>
      </c>
      <c r="AA134" s="116">
        <f t="shared" si="24"/>
        <v>0</v>
      </c>
      <c r="AB134" s="116">
        <f t="shared" si="25"/>
        <v>0</v>
      </c>
      <c r="AC134" s="122">
        <f t="shared" si="26"/>
        <v>0</v>
      </c>
    </row>
    <row r="135" spans="1:29" ht="15.75" customHeight="1">
      <c r="A135" s="249">
        <v>42693</v>
      </c>
      <c r="B135" s="134" t="s">
        <v>41</v>
      </c>
      <c r="C135" s="137">
        <v>87576764.819999054</v>
      </c>
      <c r="D135" s="20"/>
      <c r="E135" s="98">
        <f t="shared" si="14"/>
        <v>87576764.819999054</v>
      </c>
      <c r="F135" s="137">
        <v>0</v>
      </c>
      <c r="G135" s="20"/>
      <c r="H135" s="98">
        <f t="shared" si="15"/>
        <v>0</v>
      </c>
      <c r="I135" s="137">
        <v>0</v>
      </c>
      <c r="J135" s="133"/>
      <c r="K135" s="98">
        <f t="shared" si="16"/>
        <v>0</v>
      </c>
      <c r="L135" s="137">
        <v>88150.540000000081</v>
      </c>
      <c r="M135" s="133"/>
      <c r="N135" s="98">
        <f t="shared" si="17"/>
        <v>88150.540000000081</v>
      </c>
      <c r="O135" s="137">
        <v>0</v>
      </c>
      <c r="P135" s="20"/>
      <c r="Q135" s="98">
        <f t="shared" si="18"/>
        <v>0</v>
      </c>
      <c r="R135" s="137">
        <v>85330350.819999039</v>
      </c>
      <c r="S135" s="20"/>
      <c r="T135" s="98">
        <f t="shared" si="19"/>
        <v>85330350.819999039</v>
      </c>
      <c r="U135" s="219">
        <f t="shared" si="20"/>
        <v>0</v>
      </c>
      <c r="W135" s="134" t="s">
        <v>41</v>
      </c>
      <c r="X135" s="111">
        <f t="shared" si="21"/>
        <v>0</v>
      </c>
      <c r="Y135" s="112">
        <f t="shared" si="22"/>
        <v>0</v>
      </c>
      <c r="Z135" s="112">
        <f t="shared" si="23"/>
        <v>0</v>
      </c>
      <c r="AA135" s="112">
        <f t="shared" si="24"/>
        <v>0</v>
      </c>
      <c r="AB135" s="112">
        <f t="shared" si="25"/>
        <v>0</v>
      </c>
      <c r="AC135" s="124">
        <f t="shared" si="26"/>
        <v>0</v>
      </c>
    </row>
    <row r="136" spans="1:29" ht="15.75">
      <c r="A136" s="250"/>
      <c r="B136" s="135" t="s">
        <v>42</v>
      </c>
      <c r="C136" s="97"/>
      <c r="D136" s="20"/>
      <c r="E136" s="98">
        <f t="shared" si="14"/>
        <v>0</v>
      </c>
      <c r="F136" s="97"/>
      <c r="G136" s="20"/>
      <c r="H136" s="98">
        <f t="shared" si="15"/>
        <v>0</v>
      </c>
      <c r="I136" s="97"/>
      <c r="J136" s="20"/>
      <c r="K136" s="98">
        <f t="shared" si="16"/>
        <v>0</v>
      </c>
      <c r="L136" s="97"/>
      <c r="M136" s="20"/>
      <c r="N136" s="98">
        <f t="shared" si="17"/>
        <v>0</v>
      </c>
      <c r="O136" s="97"/>
      <c r="P136" s="20"/>
      <c r="Q136" s="98">
        <f t="shared" si="18"/>
        <v>0</v>
      </c>
      <c r="R136" s="97"/>
      <c r="S136" s="20"/>
      <c r="T136" s="98">
        <f t="shared" si="19"/>
        <v>0</v>
      </c>
      <c r="U136" s="219">
        <f t="shared" si="20"/>
        <v>0</v>
      </c>
      <c r="W136" s="135" t="s">
        <v>42</v>
      </c>
      <c r="X136" s="115">
        <f t="shared" si="21"/>
        <v>0</v>
      </c>
      <c r="Y136" s="116">
        <f t="shared" si="22"/>
        <v>0</v>
      </c>
      <c r="Z136" s="116">
        <f t="shared" si="23"/>
        <v>0</v>
      </c>
      <c r="AA136" s="116">
        <f t="shared" si="24"/>
        <v>0</v>
      </c>
      <c r="AB136" s="116">
        <f t="shared" si="25"/>
        <v>0</v>
      </c>
      <c r="AC136" s="122">
        <f t="shared" si="26"/>
        <v>0</v>
      </c>
    </row>
    <row r="137" spans="1:29" ht="15.75">
      <c r="A137" s="250"/>
      <c r="B137" s="105" t="s">
        <v>43</v>
      </c>
      <c r="C137" s="97">
        <v>65849903.019999623</v>
      </c>
      <c r="D137" s="20"/>
      <c r="E137" s="98">
        <f t="shared" ref="E137:E200" si="27">C137-D137</f>
        <v>65849903.019999623</v>
      </c>
      <c r="F137" s="97">
        <v>0</v>
      </c>
      <c r="G137" s="20"/>
      <c r="H137" s="98">
        <f t="shared" ref="H137:H200" si="28">F137-G137</f>
        <v>0</v>
      </c>
      <c r="I137" s="97">
        <v>0</v>
      </c>
      <c r="J137" s="20"/>
      <c r="K137" s="98">
        <f t="shared" ref="K137:K200" si="29">I137-J137</f>
        <v>0</v>
      </c>
      <c r="L137" s="97">
        <v>0</v>
      </c>
      <c r="M137" s="20"/>
      <c r="N137" s="98">
        <f t="shared" ref="N137:N200" si="30">L137-M137</f>
        <v>0</v>
      </c>
      <c r="O137" s="97">
        <v>0</v>
      </c>
      <c r="P137" s="20"/>
      <c r="Q137" s="98">
        <f t="shared" ref="Q137:Q200" si="31">O137-P137</f>
        <v>0</v>
      </c>
      <c r="R137" s="97">
        <v>65103517.81999962</v>
      </c>
      <c r="S137" s="20"/>
      <c r="T137" s="98">
        <f t="shared" ref="T137:T200" si="32">R137-S137</f>
        <v>65103517.81999962</v>
      </c>
      <c r="U137" s="219">
        <f t="shared" si="20"/>
        <v>0</v>
      </c>
      <c r="W137" s="105" t="s">
        <v>43</v>
      </c>
      <c r="X137" s="115">
        <f t="shared" si="21"/>
        <v>0</v>
      </c>
      <c r="Y137" s="116">
        <f t="shared" si="22"/>
        <v>0</v>
      </c>
      <c r="Z137" s="116">
        <f t="shared" si="23"/>
        <v>0</v>
      </c>
      <c r="AA137" s="116">
        <f t="shared" si="24"/>
        <v>0</v>
      </c>
      <c r="AB137" s="116">
        <f t="shared" si="25"/>
        <v>0</v>
      </c>
      <c r="AC137" s="122">
        <f t="shared" si="26"/>
        <v>0</v>
      </c>
    </row>
    <row r="138" spans="1:29" ht="15.75">
      <c r="A138" s="250"/>
      <c r="B138" s="135" t="s">
        <v>44</v>
      </c>
      <c r="C138" s="97">
        <v>67540199.879999578</v>
      </c>
      <c r="D138" s="20"/>
      <c r="E138" s="98">
        <f t="shared" si="27"/>
        <v>67540199.879999578</v>
      </c>
      <c r="F138" s="97">
        <v>0</v>
      </c>
      <c r="G138" s="20"/>
      <c r="H138" s="98">
        <f t="shared" si="28"/>
        <v>0</v>
      </c>
      <c r="I138" s="97">
        <v>0</v>
      </c>
      <c r="J138" s="20"/>
      <c r="K138" s="98">
        <f t="shared" si="29"/>
        <v>0</v>
      </c>
      <c r="L138" s="97">
        <v>0</v>
      </c>
      <c r="M138" s="20"/>
      <c r="N138" s="98">
        <f t="shared" si="30"/>
        <v>0</v>
      </c>
      <c r="O138" s="97">
        <v>0</v>
      </c>
      <c r="P138" s="20"/>
      <c r="Q138" s="98">
        <f t="shared" si="31"/>
        <v>0</v>
      </c>
      <c r="R138" s="97">
        <v>66824127.079999581</v>
      </c>
      <c r="S138" s="20"/>
      <c r="T138" s="98">
        <f t="shared" si="32"/>
        <v>66824127.079999581</v>
      </c>
      <c r="U138" s="219">
        <f t="shared" ref="U138:U201" si="33">IF(D138=0,0,1)</f>
        <v>0</v>
      </c>
      <c r="W138" s="135" t="s">
        <v>44</v>
      </c>
      <c r="X138" s="115">
        <f t="shared" ref="X138:X201" si="34">+IF(AND(C138&lt;&gt;0,D138&lt;&gt;0,OR(E138&gt;100,E138&lt;-100)),1,0)</f>
        <v>0</v>
      </c>
      <c r="Y138" s="116">
        <f t="shared" ref="Y138:Y201" si="35">+IF(AND(F138&lt;&gt;0,G138&lt;&gt;0,OR(H138&gt;100,H138&lt;-100)),1,0)</f>
        <v>0</v>
      </c>
      <c r="Z138" s="116">
        <f t="shared" ref="Z138:Z201" si="36">+IF(AND(I138&lt;&gt;0,J138&lt;&gt;0,OR(K138&gt;100,K138&lt;-100)),1,0)</f>
        <v>0</v>
      </c>
      <c r="AA138" s="116">
        <f t="shared" ref="AA138:AA201" si="37">+IF(AND(L138&lt;&gt;0,M138&lt;&gt;0,OR(N138&gt;100,N138&lt;-100)),1,0)</f>
        <v>0</v>
      </c>
      <c r="AB138" s="116">
        <f t="shared" ref="AB138:AB201" si="38">+IF(AND(O138&lt;&gt;0,P138&lt;&gt;0,OR(Q138&gt;100,Q138&lt;-100)),1,0)</f>
        <v>0</v>
      </c>
      <c r="AC138" s="122">
        <f t="shared" ref="AC138:AC201" si="39">+IF(AND(R138&lt;&gt;0,S138&lt;&gt;0,OR(T138&gt;100,T138&lt;-100)),1,0)</f>
        <v>0</v>
      </c>
    </row>
    <row r="139" spans="1:29" ht="15.75">
      <c r="A139" s="250"/>
      <c r="B139" s="135" t="s">
        <v>45</v>
      </c>
      <c r="C139" s="97">
        <v>87617222.179996073</v>
      </c>
      <c r="D139" s="20"/>
      <c r="E139" s="98">
        <f t="shared" si="27"/>
        <v>87617222.179996073</v>
      </c>
      <c r="F139" s="97">
        <v>0</v>
      </c>
      <c r="G139" s="20"/>
      <c r="H139" s="98">
        <f t="shared" si="28"/>
        <v>0</v>
      </c>
      <c r="I139" s="97">
        <v>0</v>
      </c>
      <c r="J139" s="20"/>
      <c r="K139" s="98">
        <f t="shared" si="29"/>
        <v>0</v>
      </c>
      <c r="L139" s="97">
        <v>0</v>
      </c>
      <c r="M139" s="20"/>
      <c r="N139" s="98">
        <f t="shared" si="30"/>
        <v>0</v>
      </c>
      <c r="O139" s="97">
        <v>0</v>
      </c>
      <c r="P139" s="20"/>
      <c r="Q139" s="98">
        <f t="shared" si="31"/>
        <v>0</v>
      </c>
      <c r="R139" s="97">
        <v>85559549.199996069</v>
      </c>
      <c r="S139" s="20"/>
      <c r="T139" s="98">
        <f t="shared" si="32"/>
        <v>85559549.199996069</v>
      </c>
      <c r="U139" s="219">
        <f t="shared" si="33"/>
        <v>0</v>
      </c>
      <c r="W139" s="135" t="s">
        <v>45</v>
      </c>
      <c r="X139" s="115">
        <f t="shared" si="34"/>
        <v>0</v>
      </c>
      <c r="Y139" s="116">
        <f t="shared" si="35"/>
        <v>0</v>
      </c>
      <c r="Z139" s="116">
        <f t="shared" si="36"/>
        <v>0</v>
      </c>
      <c r="AA139" s="116">
        <f t="shared" si="37"/>
        <v>0</v>
      </c>
      <c r="AB139" s="116">
        <f t="shared" si="38"/>
        <v>0</v>
      </c>
      <c r="AC139" s="122">
        <f t="shared" si="39"/>
        <v>0</v>
      </c>
    </row>
    <row r="140" spans="1:29" ht="15.75">
      <c r="A140" s="250"/>
      <c r="B140" s="135" t="s">
        <v>46</v>
      </c>
      <c r="C140" s="97"/>
      <c r="D140" s="20"/>
      <c r="E140" s="98">
        <f t="shared" si="27"/>
        <v>0</v>
      </c>
      <c r="F140" s="97"/>
      <c r="G140" s="20"/>
      <c r="H140" s="98">
        <f t="shared" si="28"/>
        <v>0</v>
      </c>
      <c r="I140" s="97"/>
      <c r="J140" s="20"/>
      <c r="K140" s="98">
        <f t="shared" si="29"/>
        <v>0</v>
      </c>
      <c r="L140" s="97"/>
      <c r="M140" s="20"/>
      <c r="N140" s="98">
        <f t="shared" si="30"/>
        <v>0</v>
      </c>
      <c r="O140" s="97"/>
      <c r="P140" s="20"/>
      <c r="Q140" s="98">
        <f t="shared" si="31"/>
        <v>0</v>
      </c>
      <c r="R140" s="97"/>
      <c r="S140" s="20"/>
      <c r="T140" s="98">
        <f t="shared" si="32"/>
        <v>0</v>
      </c>
      <c r="U140" s="219">
        <f t="shared" si="33"/>
        <v>0</v>
      </c>
      <c r="W140" s="135" t="s">
        <v>46</v>
      </c>
      <c r="X140" s="115">
        <f t="shared" si="34"/>
        <v>0</v>
      </c>
      <c r="Y140" s="116">
        <f t="shared" si="35"/>
        <v>0</v>
      </c>
      <c r="Z140" s="116">
        <f t="shared" si="36"/>
        <v>0</v>
      </c>
      <c r="AA140" s="116">
        <f t="shared" si="37"/>
        <v>0</v>
      </c>
      <c r="AB140" s="116">
        <f t="shared" si="38"/>
        <v>0</v>
      </c>
      <c r="AC140" s="122">
        <f t="shared" si="39"/>
        <v>0</v>
      </c>
    </row>
    <row r="141" spans="1:29" ht="15.75">
      <c r="A141" s="250"/>
      <c r="B141" s="135" t="s">
        <v>47</v>
      </c>
      <c r="C141" s="97">
        <v>152408849.27000031</v>
      </c>
      <c r="D141" s="20"/>
      <c r="E141" s="98">
        <f t="shared" si="27"/>
        <v>152408849.27000031</v>
      </c>
      <c r="F141" s="97">
        <v>0</v>
      </c>
      <c r="G141" s="20"/>
      <c r="H141" s="98">
        <f t="shared" si="28"/>
        <v>0</v>
      </c>
      <c r="I141" s="97">
        <v>0</v>
      </c>
      <c r="J141" s="20"/>
      <c r="K141" s="98">
        <f t="shared" si="29"/>
        <v>0</v>
      </c>
      <c r="L141" s="97">
        <v>0</v>
      </c>
      <c r="M141" s="20"/>
      <c r="N141" s="98">
        <f t="shared" si="30"/>
        <v>0</v>
      </c>
      <c r="O141" s="97">
        <v>0</v>
      </c>
      <c r="P141" s="20"/>
      <c r="Q141" s="98">
        <f t="shared" si="31"/>
        <v>0</v>
      </c>
      <c r="R141" s="97">
        <v>150248333.17000031</v>
      </c>
      <c r="S141" s="20"/>
      <c r="T141" s="98">
        <f t="shared" si="32"/>
        <v>150248333.17000031</v>
      </c>
      <c r="U141" s="219">
        <f t="shared" si="33"/>
        <v>0</v>
      </c>
      <c r="W141" s="135" t="s">
        <v>47</v>
      </c>
      <c r="X141" s="115">
        <f t="shared" si="34"/>
        <v>0</v>
      </c>
      <c r="Y141" s="116">
        <f t="shared" si="35"/>
        <v>0</v>
      </c>
      <c r="Z141" s="116">
        <f t="shared" si="36"/>
        <v>0</v>
      </c>
      <c r="AA141" s="116">
        <f t="shared" si="37"/>
        <v>0</v>
      </c>
      <c r="AB141" s="116">
        <f t="shared" si="38"/>
        <v>0</v>
      </c>
      <c r="AC141" s="122">
        <f t="shared" si="39"/>
        <v>0</v>
      </c>
    </row>
    <row r="142" spans="1:29" ht="15.75">
      <c r="A142" s="250"/>
      <c r="B142" s="135" t="s">
        <v>48</v>
      </c>
      <c r="C142" s="97">
        <v>68385474.550000131</v>
      </c>
      <c r="D142" s="20"/>
      <c r="E142" s="98">
        <f t="shared" si="27"/>
        <v>68385474.550000131</v>
      </c>
      <c r="F142" s="97">
        <v>0</v>
      </c>
      <c r="G142" s="20"/>
      <c r="H142" s="98">
        <f t="shared" si="28"/>
        <v>0</v>
      </c>
      <c r="I142" s="97">
        <v>0</v>
      </c>
      <c r="J142" s="20"/>
      <c r="K142" s="98">
        <f t="shared" si="29"/>
        <v>0</v>
      </c>
      <c r="L142" s="97">
        <v>0</v>
      </c>
      <c r="M142" s="20"/>
      <c r="N142" s="98">
        <f t="shared" si="30"/>
        <v>0</v>
      </c>
      <c r="O142" s="97">
        <v>0</v>
      </c>
      <c r="P142" s="20"/>
      <c r="Q142" s="98">
        <f t="shared" si="31"/>
        <v>0</v>
      </c>
      <c r="R142" s="97">
        <v>67577399.200000122</v>
      </c>
      <c r="S142" s="20"/>
      <c r="T142" s="98">
        <f t="shared" si="32"/>
        <v>67577399.200000122</v>
      </c>
      <c r="U142" s="219">
        <f t="shared" si="33"/>
        <v>0</v>
      </c>
      <c r="W142" s="135" t="s">
        <v>48</v>
      </c>
      <c r="X142" s="115">
        <f t="shared" si="34"/>
        <v>0</v>
      </c>
      <c r="Y142" s="116">
        <f t="shared" si="35"/>
        <v>0</v>
      </c>
      <c r="Z142" s="116">
        <f t="shared" si="36"/>
        <v>0</v>
      </c>
      <c r="AA142" s="116">
        <f t="shared" si="37"/>
        <v>0</v>
      </c>
      <c r="AB142" s="116">
        <f t="shared" si="38"/>
        <v>0</v>
      </c>
      <c r="AC142" s="122">
        <f t="shared" si="39"/>
        <v>0</v>
      </c>
    </row>
    <row r="143" spans="1:29" ht="15.75">
      <c r="A143" s="251"/>
      <c r="B143" s="136" t="s">
        <v>49</v>
      </c>
      <c r="C143" s="97">
        <v>21827330.309999518</v>
      </c>
      <c r="D143" s="20"/>
      <c r="E143" s="98">
        <f t="shared" si="27"/>
        <v>21827330.309999518</v>
      </c>
      <c r="F143" s="97">
        <v>0</v>
      </c>
      <c r="G143" s="20"/>
      <c r="H143" s="98">
        <f t="shared" si="28"/>
        <v>0</v>
      </c>
      <c r="I143" s="97">
        <v>0</v>
      </c>
      <c r="J143" s="20"/>
      <c r="K143" s="98">
        <f t="shared" si="29"/>
        <v>0</v>
      </c>
      <c r="L143" s="97">
        <v>8483.16</v>
      </c>
      <c r="M143" s="20"/>
      <c r="N143" s="98">
        <f t="shared" si="30"/>
        <v>8483.16</v>
      </c>
      <c r="O143" s="97">
        <v>46735.520000000004</v>
      </c>
      <c r="P143" s="20"/>
      <c r="Q143" s="98">
        <f t="shared" si="31"/>
        <v>46735.520000000004</v>
      </c>
      <c r="R143" s="97">
        <v>21174020.559999518</v>
      </c>
      <c r="S143" s="20"/>
      <c r="T143" s="98">
        <f t="shared" si="32"/>
        <v>21174020.559999518</v>
      </c>
      <c r="U143" s="219">
        <f t="shared" si="33"/>
        <v>0</v>
      </c>
      <c r="W143" s="136" t="s">
        <v>49</v>
      </c>
      <c r="X143" s="119">
        <f t="shared" si="34"/>
        <v>0</v>
      </c>
      <c r="Y143" s="120">
        <f t="shared" si="35"/>
        <v>0</v>
      </c>
      <c r="Z143" s="120">
        <f t="shared" si="36"/>
        <v>0</v>
      </c>
      <c r="AA143" s="120">
        <f t="shared" si="37"/>
        <v>0</v>
      </c>
      <c r="AB143" s="120">
        <f t="shared" si="38"/>
        <v>0</v>
      </c>
      <c r="AC143" s="125">
        <f t="shared" si="39"/>
        <v>0</v>
      </c>
    </row>
    <row r="144" spans="1:29" ht="15.75" customHeight="1">
      <c r="A144" s="249">
        <v>42694</v>
      </c>
      <c r="B144" s="134" t="s">
        <v>41</v>
      </c>
      <c r="C144" s="217">
        <v>85330350.819999039</v>
      </c>
      <c r="D144" s="224"/>
      <c r="E144" s="96">
        <f t="shared" si="27"/>
        <v>85330350.819999039</v>
      </c>
      <c r="F144" s="217">
        <v>1161479.52</v>
      </c>
      <c r="G144" s="95"/>
      <c r="H144" s="96">
        <f t="shared" si="28"/>
        <v>1161479.52</v>
      </c>
      <c r="I144" s="217">
        <v>0</v>
      </c>
      <c r="J144" s="95"/>
      <c r="K144" s="96">
        <f t="shared" si="29"/>
        <v>0</v>
      </c>
      <c r="L144" s="217">
        <v>114395.90999999866</v>
      </c>
      <c r="M144" s="95"/>
      <c r="N144" s="96">
        <f t="shared" si="30"/>
        <v>114395.90999999866</v>
      </c>
      <c r="O144" s="217">
        <v>113365.55</v>
      </c>
      <c r="P144" s="224"/>
      <c r="Q144" s="96">
        <f t="shared" si="31"/>
        <v>113365.55</v>
      </c>
      <c r="R144" s="217">
        <v>81233041.059999034</v>
      </c>
      <c r="S144" s="95"/>
      <c r="T144" s="96">
        <f t="shared" si="32"/>
        <v>81233041.059999034</v>
      </c>
      <c r="U144" s="218">
        <f t="shared" si="33"/>
        <v>0</v>
      </c>
      <c r="W144" s="134" t="s">
        <v>41</v>
      </c>
      <c r="X144" s="111">
        <f t="shared" si="34"/>
        <v>0</v>
      </c>
      <c r="Y144" s="112">
        <f t="shared" si="35"/>
        <v>0</v>
      </c>
      <c r="Z144" s="112">
        <f t="shared" si="36"/>
        <v>0</v>
      </c>
      <c r="AA144" s="112">
        <f t="shared" si="37"/>
        <v>0</v>
      </c>
      <c r="AB144" s="112">
        <f t="shared" si="38"/>
        <v>0</v>
      </c>
      <c r="AC144" s="124">
        <f t="shared" si="39"/>
        <v>0</v>
      </c>
    </row>
    <row r="145" spans="1:29" ht="15.75">
      <c r="A145" s="250"/>
      <c r="B145" s="135" t="s">
        <v>42</v>
      </c>
      <c r="C145" s="97">
        <v>37368452.219998978</v>
      </c>
      <c r="D145" s="133"/>
      <c r="E145" s="98">
        <f t="shared" si="27"/>
        <v>37368452.219998978</v>
      </c>
      <c r="F145" s="97">
        <v>124145.65000000001</v>
      </c>
      <c r="G145" s="20"/>
      <c r="H145" s="98">
        <f t="shared" si="28"/>
        <v>124145.65000000001</v>
      </c>
      <c r="I145" s="97">
        <v>0</v>
      </c>
      <c r="J145" s="20"/>
      <c r="K145" s="98">
        <f t="shared" si="29"/>
        <v>0</v>
      </c>
      <c r="L145" s="97">
        <v>23595.010000000002</v>
      </c>
      <c r="M145" s="20"/>
      <c r="N145" s="98">
        <f t="shared" si="30"/>
        <v>23595.010000000002</v>
      </c>
      <c r="O145" s="97">
        <v>0</v>
      </c>
      <c r="P145" s="133"/>
      <c r="Q145" s="98">
        <f t="shared" si="31"/>
        <v>0</v>
      </c>
      <c r="R145" s="97">
        <v>32884013.309998989</v>
      </c>
      <c r="S145" s="20"/>
      <c r="T145" s="98">
        <f t="shared" si="32"/>
        <v>32884013.309998989</v>
      </c>
      <c r="U145" s="219">
        <f t="shared" si="33"/>
        <v>0</v>
      </c>
      <c r="W145" s="135" t="s">
        <v>42</v>
      </c>
      <c r="X145" s="115">
        <f t="shared" si="34"/>
        <v>0</v>
      </c>
      <c r="Y145" s="116">
        <f t="shared" si="35"/>
        <v>0</v>
      </c>
      <c r="Z145" s="116">
        <f t="shared" si="36"/>
        <v>0</v>
      </c>
      <c r="AA145" s="116">
        <f t="shared" si="37"/>
        <v>0</v>
      </c>
      <c r="AB145" s="116">
        <f t="shared" si="38"/>
        <v>0</v>
      </c>
      <c r="AC145" s="122">
        <f t="shared" si="39"/>
        <v>0</v>
      </c>
    </row>
    <row r="146" spans="1:29" ht="15.75">
      <c r="A146" s="250"/>
      <c r="B146" s="105" t="s">
        <v>43</v>
      </c>
      <c r="C146" s="97">
        <v>65103517.81999962</v>
      </c>
      <c r="D146" s="20"/>
      <c r="E146" s="98">
        <f t="shared" si="27"/>
        <v>65103517.81999962</v>
      </c>
      <c r="F146" s="97">
        <v>320497.95</v>
      </c>
      <c r="G146" s="20"/>
      <c r="H146" s="98">
        <f t="shared" si="28"/>
        <v>320497.95</v>
      </c>
      <c r="I146" s="97">
        <v>0</v>
      </c>
      <c r="J146" s="20"/>
      <c r="K146" s="98">
        <f t="shared" si="29"/>
        <v>0</v>
      </c>
      <c r="L146" s="97">
        <v>212863.45</v>
      </c>
      <c r="M146" s="20"/>
      <c r="N146" s="98">
        <f t="shared" si="30"/>
        <v>212863.45</v>
      </c>
      <c r="O146" s="97">
        <v>279485.03999999998</v>
      </c>
      <c r="P146" s="20"/>
      <c r="Q146" s="98">
        <f t="shared" si="31"/>
        <v>279485.03999999998</v>
      </c>
      <c r="R146" s="97">
        <v>62319600.159999616</v>
      </c>
      <c r="S146" s="20"/>
      <c r="T146" s="98">
        <f t="shared" si="32"/>
        <v>62319600.159999616</v>
      </c>
      <c r="U146" s="219">
        <f t="shared" si="33"/>
        <v>0</v>
      </c>
      <c r="W146" s="105" t="s">
        <v>43</v>
      </c>
      <c r="X146" s="115">
        <f t="shared" si="34"/>
        <v>0</v>
      </c>
      <c r="Y146" s="116">
        <f t="shared" si="35"/>
        <v>0</v>
      </c>
      <c r="Z146" s="116">
        <f t="shared" si="36"/>
        <v>0</v>
      </c>
      <c r="AA146" s="116">
        <f t="shared" si="37"/>
        <v>0</v>
      </c>
      <c r="AB146" s="116">
        <f t="shared" si="38"/>
        <v>0</v>
      </c>
      <c r="AC146" s="122">
        <f t="shared" si="39"/>
        <v>0</v>
      </c>
    </row>
    <row r="147" spans="1:29" ht="15.75">
      <c r="A147" s="250"/>
      <c r="B147" s="135" t="s">
        <v>44</v>
      </c>
      <c r="C147" s="97">
        <v>66824127.079999581</v>
      </c>
      <c r="D147" s="20"/>
      <c r="E147" s="98">
        <f t="shared" si="27"/>
        <v>66824127.079999581</v>
      </c>
      <c r="F147" s="97">
        <v>744376.64999999944</v>
      </c>
      <c r="G147" s="20"/>
      <c r="H147" s="98">
        <f t="shared" si="28"/>
        <v>744376.64999999944</v>
      </c>
      <c r="I147" s="97">
        <v>0</v>
      </c>
      <c r="J147" s="20"/>
      <c r="K147" s="98">
        <f t="shared" si="29"/>
        <v>0</v>
      </c>
      <c r="L147" s="97">
        <v>214293.28999999998</v>
      </c>
      <c r="M147" s="20"/>
      <c r="N147" s="98">
        <f t="shared" si="30"/>
        <v>214293.28999999998</v>
      </c>
      <c r="O147" s="97">
        <v>474204.9</v>
      </c>
      <c r="P147" s="20"/>
      <c r="Q147" s="98">
        <f t="shared" si="31"/>
        <v>474204.9</v>
      </c>
      <c r="R147" s="97">
        <v>63484570.68999958</v>
      </c>
      <c r="S147" s="20"/>
      <c r="T147" s="98">
        <f t="shared" si="32"/>
        <v>63484570.68999958</v>
      </c>
      <c r="U147" s="219">
        <f t="shared" si="33"/>
        <v>0</v>
      </c>
      <c r="W147" s="135" t="s">
        <v>44</v>
      </c>
      <c r="X147" s="115">
        <f t="shared" si="34"/>
        <v>0</v>
      </c>
      <c r="Y147" s="116">
        <f t="shared" si="35"/>
        <v>0</v>
      </c>
      <c r="Z147" s="116">
        <f t="shared" si="36"/>
        <v>0</v>
      </c>
      <c r="AA147" s="116">
        <f t="shared" si="37"/>
        <v>0</v>
      </c>
      <c r="AB147" s="116">
        <f t="shared" si="38"/>
        <v>0</v>
      </c>
      <c r="AC147" s="122">
        <f t="shared" si="39"/>
        <v>0</v>
      </c>
    </row>
    <row r="148" spans="1:29" ht="15.75">
      <c r="A148" s="250"/>
      <c r="B148" s="135" t="s">
        <v>45</v>
      </c>
      <c r="C148" s="97">
        <v>85559549.199996069</v>
      </c>
      <c r="D148" s="20"/>
      <c r="E148" s="98">
        <f t="shared" si="27"/>
        <v>85559549.199996069</v>
      </c>
      <c r="F148" s="97">
        <v>342320.49000000011</v>
      </c>
      <c r="G148" s="20"/>
      <c r="H148" s="98">
        <f t="shared" si="28"/>
        <v>342320.49000000011</v>
      </c>
      <c r="I148" s="97">
        <v>0</v>
      </c>
      <c r="J148" s="20"/>
      <c r="K148" s="98">
        <f t="shared" si="29"/>
        <v>0</v>
      </c>
      <c r="L148" s="97">
        <v>190812.41999999995</v>
      </c>
      <c r="M148" s="20"/>
      <c r="N148" s="98">
        <f t="shared" si="30"/>
        <v>190812.41999999995</v>
      </c>
      <c r="O148" s="97">
        <v>95847.11</v>
      </c>
      <c r="P148" s="20"/>
      <c r="Q148" s="98">
        <f t="shared" si="31"/>
        <v>95847.11</v>
      </c>
      <c r="R148" s="97">
        <v>79079776.459996074</v>
      </c>
      <c r="S148" s="20"/>
      <c r="T148" s="98">
        <f t="shared" si="32"/>
        <v>79079776.459996074</v>
      </c>
      <c r="U148" s="219">
        <f t="shared" si="33"/>
        <v>0</v>
      </c>
      <c r="W148" s="135" t="s">
        <v>45</v>
      </c>
      <c r="X148" s="115">
        <f t="shared" si="34"/>
        <v>0</v>
      </c>
      <c r="Y148" s="116">
        <f t="shared" si="35"/>
        <v>0</v>
      </c>
      <c r="Z148" s="116">
        <f t="shared" si="36"/>
        <v>0</v>
      </c>
      <c r="AA148" s="116">
        <f t="shared" si="37"/>
        <v>0</v>
      </c>
      <c r="AB148" s="116">
        <f t="shared" si="38"/>
        <v>0</v>
      </c>
      <c r="AC148" s="122">
        <f t="shared" si="39"/>
        <v>0</v>
      </c>
    </row>
    <row r="149" spans="1:29" ht="15.75">
      <c r="A149" s="250"/>
      <c r="B149" s="135" t="s">
        <v>46</v>
      </c>
      <c r="C149" s="97">
        <v>54288614.499999642</v>
      </c>
      <c r="D149" s="20"/>
      <c r="E149" s="98">
        <f t="shared" si="27"/>
        <v>54288614.499999642</v>
      </c>
      <c r="F149" s="97">
        <v>235186.68</v>
      </c>
      <c r="G149" s="20"/>
      <c r="H149" s="98">
        <f t="shared" si="28"/>
        <v>235186.68</v>
      </c>
      <c r="I149" s="97">
        <v>0</v>
      </c>
      <c r="J149" s="20"/>
      <c r="K149" s="98">
        <f t="shared" si="29"/>
        <v>0</v>
      </c>
      <c r="L149" s="97">
        <v>49893.39</v>
      </c>
      <c r="M149" s="20"/>
      <c r="N149" s="98">
        <f t="shared" si="30"/>
        <v>49893.39</v>
      </c>
      <c r="O149" s="97">
        <v>0</v>
      </c>
      <c r="P149" s="20"/>
      <c r="Q149" s="98">
        <f t="shared" si="31"/>
        <v>0</v>
      </c>
      <c r="R149" s="97">
        <v>49970478.98999963</v>
      </c>
      <c r="S149" s="20"/>
      <c r="T149" s="98">
        <f t="shared" si="32"/>
        <v>49970478.98999963</v>
      </c>
      <c r="U149" s="219">
        <f t="shared" si="33"/>
        <v>0</v>
      </c>
      <c r="W149" s="135" t="s">
        <v>46</v>
      </c>
      <c r="X149" s="115">
        <f t="shared" si="34"/>
        <v>0</v>
      </c>
      <c r="Y149" s="116">
        <f t="shared" si="35"/>
        <v>0</v>
      </c>
      <c r="Z149" s="116">
        <f t="shared" si="36"/>
        <v>0</v>
      </c>
      <c r="AA149" s="116">
        <f t="shared" si="37"/>
        <v>0</v>
      </c>
      <c r="AB149" s="116">
        <f t="shared" si="38"/>
        <v>0</v>
      </c>
      <c r="AC149" s="122">
        <f t="shared" si="39"/>
        <v>0</v>
      </c>
    </row>
    <row r="150" spans="1:29" ht="15.75">
      <c r="A150" s="250"/>
      <c r="B150" s="135" t="s">
        <v>47</v>
      </c>
      <c r="C150" s="97">
        <v>150248333.17000031</v>
      </c>
      <c r="D150" s="20"/>
      <c r="E150" s="98">
        <f t="shared" si="27"/>
        <v>150248333.17000031</v>
      </c>
      <c r="F150" s="97">
        <v>268390.02000000014</v>
      </c>
      <c r="G150" s="20"/>
      <c r="H150" s="98">
        <f t="shared" si="28"/>
        <v>268390.02000000014</v>
      </c>
      <c r="I150" s="97">
        <v>0</v>
      </c>
      <c r="J150" s="20"/>
      <c r="K150" s="98">
        <f t="shared" si="29"/>
        <v>0</v>
      </c>
      <c r="L150" s="97">
        <v>49600.91</v>
      </c>
      <c r="M150" s="20"/>
      <c r="N150" s="98">
        <f t="shared" si="30"/>
        <v>49600.91</v>
      </c>
      <c r="O150" s="97">
        <v>24304.33</v>
      </c>
      <c r="P150" s="20"/>
      <c r="Q150" s="98">
        <f t="shared" si="31"/>
        <v>24304.33</v>
      </c>
      <c r="R150" s="97">
        <v>146070674.29000032</v>
      </c>
      <c r="S150" s="20"/>
      <c r="T150" s="98">
        <f t="shared" si="32"/>
        <v>146070674.29000032</v>
      </c>
      <c r="U150" s="219">
        <f t="shared" si="33"/>
        <v>0</v>
      </c>
      <c r="W150" s="135" t="s">
        <v>47</v>
      </c>
      <c r="X150" s="115">
        <f t="shared" si="34"/>
        <v>0</v>
      </c>
      <c r="Y150" s="116">
        <f t="shared" si="35"/>
        <v>0</v>
      </c>
      <c r="Z150" s="116">
        <f t="shared" si="36"/>
        <v>0</v>
      </c>
      <c r="AA150" s="116">
        <f t="shared" si="37"/>
        <v>0</v>
      </c>
      <c r="AB150" s="116">
        <f t="shared" si="38"/>
        <v>0</v>
      </c>
      <c r="AC150" s="122">
        <f t="shared" si="39"/>
        <v>0</v>
      </c>
    </row>
    <row r="151" spans="1:29" ht="15.75">
      <c r="A151" s="250"/>
      <c r="B151" s="135" t="s">
        <v>48</v>
      </c>
      <c r="C151" s="97">
        <v>67577399.200000122</v>
      </c>
      <c r="D151" s="20"/>
      <c r="E151" s="98">
        <f t="shared" si="27"/>
        <v>67577399.200000122</v>
      </c>
      <c r="F151" s="97">
        <v>269671.58999999997</v>
      </c>
      <c r="G151" s="20"/>
      <c r="H151" s="98">
        <f t="shared" si="28"/>
        <v>269671.58999999997</v>
      </c>
      <c r="I151" s="97">
        <v>0</v>
      </c>
      <c r="J151" s="20"/>
      <c r="K151" s="98">
        <f t="shared" si="29"/>
        <v>0</v>
      </c>
      <c r="L151" s="97">
        <v>180431.44</v>
      </c>
      <c r="M151" s="20"/>
      <c r="N151" s="98">
        <f t="shared" si="30"/>
        <v>180431.44</v>
      </c>
      <c r="O151" s="97">
        <v>80289.84</v>
      </c>
      <c r="P151" s="20"/>
      <c r="Q151" s="98">
        <f t="shared" si="31"/>
        <v>80289.84</v>
      </c>
      <c r="R151" s="97">
        <v>63432468.820000112</v>
      </c>
      <c r="S151" s="20"/>
      <c r="T151" s="98">
        <f t="shared" si="32"/>
        <v>63432468.820000112</v>
      </c>
      <c r="U151" s="219">
        <f t="shared" si="33"/>
        <v>0</v>
      </c>
      <c r="W151" s="135" t="s">
        <v>48</v>
      </c>
      <c r="X151" s="115">
        <f t="shared" si="34"/>
        <v>0</v>
      </c>
      <c r="Y151" s="116">
        <f t="shared" si="35"/>
        <v>0</v>
      </c>
      <c r="Z151" s="116">
        <f t="shared" si="36"/>
        <v>0</v>
      </c>
      <c r="AA151" s="116">
        <f t="shared" si="37"/>
        <v>0</v>
      </c>
      <c r="AB151" s="116">
        <f t="shared" si="38"/>
        <v>0</v>
      </c>
      <c r="AC151" s="122">
        <f t="shared" si="39"/>
        <v>0</v>
      </c>
    </row>
    <row r="152" spans="1:29" ht="15.75">
      <c r="A152" s="251"/>
      <c r="B152" s="136" t="s">
        <v>49</v>
      </c>
      <c r="C152" s="99">
        <v>21174020.559999518</v>
      </c>
      <c r="D152" s="100"/>
      <c r="E152" s="101">
        <f t="shared" si="27"/>
        <v>21174020.559999518</v>
      </c>
      <c r="F152" s="99">
        <v>118485.47</v>
      </c>
      <c r="G152" s="100"/>
      <c r="H152" s="101">
        <f t="shared" si="28"/>
        <v>118485.47</v>
      </c>
      <c r="I152" s="99">
        <v>0</v>
      </c>
      <c r="J152" s="100"/>
      <c r="K152" s="101">
        <f t="shared" si="29"/>
        <v>0</v>
      </c>
      <c r="L152" s="99">
        <v>29025.440000000002</v>
      </c>
      <c r="M152" s="100"/>
      <c r="N152" s="101">
        <f t="shared" si="30"/>
        <v>29025.440000000002</v>
      </c>
      <c r="O152" s="99">
        <v>0</v>
      </c>
      <c r="P152" s="100"/>
      <c r="Q152" s="101">
        <f t="shared" si="31"/>
        <v>0</v>
      </c>
      <c r="R152" s="99">
        <v>19832773.719999518</v>
      </c>
      <c r="S152" s="100"/>
      <c r="T152" s="101">
        <f t="shared" si="32"/>
        <v>19832773.719999518</v>
      </c>
      <c r="U152" s="220">
        <f t="shared" si="33"/>
        <v>0</v>
      </c>
      <c r="W152" s="136" t="s">
        <v>49</v>
      </c>
      <c r="X152" s="119">
        <f t="shared" si="34"/>
        <v>0</v>
      </c>
      <c r="Y152" s="120">
        <f t="shared" si="35"/>
        <v>0</v>
      </c>
      <c r="Z152" s="120">
        <f t="shared" si="36"/>
        <v>0</v>
      </c>
      <c r="AA152" s="120">
        <f t="shared" si="37"/>
        <v>0</v>
      </c>
      <c r="AB152" s="120">
        <f t="shared" si="38"/>
        <v>0</v>
      </c>
      <c r="AC152" s="125">
        <f t="shared" si="39"/>
        <v>0</v>
      </c>
    </row>
    <row r="153" spans="1:29" ht="15.75" customHeight="1">
      <c r="A153" s="249">
        <v>42695</v>
      </c>
      <c r="B153" s="134" t="s">
        <v>41</v>
      </c>
      <c r="C153" s="97">
        <v>81233041.059999034</v>
      </c>
      <c r="D153" s="20"/>
      <c r="E153" s="98">
        <f t="shared" si="27"/>
        <v>81233041.059999034</v>
      </c>
      <c r="F153" s="97">
        <v>1071835.4799999995</v>
      </c>
      <c r="G153" s="20"/>
      <c r="H153" s="98">
        <f t="shared" si="28"/>
        <v>1071835.4799999995</v>
      </c>
      <c r="I153" s="97">
        <v>5881301.629999999</v>
      </c>
      <c r="J153" s="20"/>
      <c r="K153" s="98">
        <f t="shared" si="29"/>
        <v>5881301.629999999</v>
      </c>
      <c r="L153" s="97">
        <v>43452.870000000148</v>
      </c>
      <c r="M153" s="20"/>
      <c r="N153" s="98">
        <f t="shared" si="30"/>
        <v>43452.870000000148</v>
      </c>
      <c r="O153" s="97">
        <v>767587.42</v>
      </c>
      <c r="P153" s="20"/>
      <c r="Q153" s="98">
        <f t="shared" si="31"/>
        <v>767587.42</v>
      </c>
      <c r="R153" s="97">
        <v>83290244.859999046</v>
      </c>
      <c r="S153" s="133"/>
      <c r="T153" s="98">
        <f t="shared" si="32"/>
        <v>83290244.859999046</v>
      </c>
      <c r="U153" s="219">
        <f t="shared" si="33"/>
        <v>0</v>
      </c>
      <c r="W153" s="134" t="s">
        <v>41</v>
      </c>
      <c r="X153" s="111">
        <f t="shared" si="34"/>
        <v>0</v>
      </c>
      <c r="Y153" s="112">
        <f t="shared" si="35"/>
        <v>0</v>
      </c>
      <c r="Z153" s="112">
        <f t="shared" si="36"/>
        <v>0</v>
      </c>
      <c r="AA153" s="112">
        <f t="shared" si="37"/>
        <v>0</v>
      </c>
      <c r="AB153" s="112">
        <f t="shared" si="38"/>
        <v>0</v>
      </c>
      <c r="AC153" s="124">
        <f t="shared" si="39"/>
        <v>0</v>
      </c>
    </row>
    <row r="154" spans="1:29" ht="15.75">
      <c r="A154" s="250"/>
      <c r="B154" s="135" t="s">
        <v>42</v>
      </c>
      <c r="C154" s="97">
        <v>32884013.309998989</v>
      </c>
      <c r="D154" s="20"/>
      <c r="E154" s="98">
        <f t="shared" si="27"/>
        <v>32884013.309998989</v>
      </c>
      <c r="F154" s="97">
        <v>122122.76999999999</v>
      </c>
      <c r="G154" s="20"/>
      <c r="H154" s="98">
        <f t="shared" si="28"/>
        <v>122122.76999999999</v>
      </c>
      <c r="I154" s="97">
        <v>5312355.6299999878</v>
      </c>
      <c r="J154" s="20"/>
      <c r="K154" s="98">
        <f t="shared" si="29"/>
        <v>5312355.6299999878</v>
      </c>
      <c r="L154" s="97">
        <v>125888.48</v>
      </c>
      <c r="M154" s="20"/>
      <c r="N154" s="98">
        <f t="shared" si="30"/>
        <v>125888.48</v>
      </c>
      <c r="O154" s="97">
        <v>191175.47999999995</v>
      </c>
      <c r="P154" s="20"/>
      <c r="Q154" s="98">
        <f t="shared" si="31"/>
        <v>191175.47999999995</v>
      </c>
      <c r="R154" s="97">
        <v>35184308.999998972</v>
      </c>
      <c r="S154" s="20"/>
      <c r="T154" s="98">
        <f t="shared" si="32"/>
        <v>35184308.999998972</v>
      </c>
      <c r="U154" s="219">
        <f t="shared" si="33"/>
        <v>0</v>
      </c>
      <c r="W154" s="135" t="s">
        <v>42</v>
      </c>
      <c r="X154" s="115">
        <f t="shared" si="34"/>
        <v>0</v>
      </c>
      <c r="Y154" s="116">
        <f t="shared" si="35"/>
        <v>0</v>
      </c>
      <c r="Z154" s="116">
        <f t="shared" si="36"/>
        <v>0</v>
      </c>
      <c r="AA154" s="116">
        <f t="shared" si="37"/>
        <v>0</v>
      </c>
      <c r="AB154" s="116">
        <f t="shared" si="38"/>
        <v>0</v>
      </c>
      <c r="AC154" s="122">
        <f t="shared" si="39"/>
        <v>0</v>
      </c>
    </row>
    <row r="155" spans="1:29" ht="15.75">
      <c r="A155" s="250"/>
      <c r="B155" s="105" t="s">
        <v>43</v>
      </c>
      <c r="C155" s="97">
        <v>62319600.159999616</v>
      </c>
      <c r="D155" s="20"/>
      <c r="E155" s="98">
        <f t="shared" si="27"/>
        <v>62319600.159999616</v>
      </c>
      <c r="F155" s="97">
        <v>264310.81</v>
      </c>
      <c r="G155" s="20"/>
      <c r="H155" s="98">
        <f t="shared" si="28"/>
        <v>264310.81</v>
      </c>
      <c r="I155" s="97">
        <v>0</v>
      </c>
      <c r="J155" s="20"/>
      <c r="K155" s="98">
        <f t="shared" si="29"/>
        <v>0</v>
      </c>
      <c r="L155" s="97">
        <v>110977.98</v>
      </c>
      <c r="M155" s="20"/>
      <c r="N155" s="98">
        <f t="shared" si="30"/>
        <v>110977.98</v>
      </c>
      <c r="O155" s="97">
        <v>120011.66</v>
      </c>
      <c r="P155" s="20"/>
      <c r="Q155" s="98">
        <f t="shared" si="31"/>
        <v>120011.66</v>
      </c>
      <c r="R155" s="97">
        <v>59597724.789999619</v>
      </c>
      <c r="S155" s="20"/>
      <c r="T155" s="98">
        <f t="shared" si="32"/>
        <v>59597724.789999619</v>
      </c>
      <c r="U155" s="219">
        <f t="shared" si="33"/>
        <v>0</v>
      </c>
      <c r="W155" s="105" t="s">
        <v>43</v>
      </c>
      <c r="X155" s="115">
        <f t="shared" si="34"/>
        <v>0</v>
      </c>
      <c r="Y155" s="116">
        <f t="shared" si="35"/>
        <v>0</v>
      </c>
      <c r="Z155" s="116">
        <f t="shared" si="36"/>
        <v>0</v>
      </c>
      <c r="AA155" s="116">
        <f t="shared" si="37"/>
        <v>0</v>
      </c>
      <c r="AB155" s="116">
        <f t="shared" si="38"/>
        <v>0</v>
      </c>
      <c r="AC155" s="122">
        <f t="shared" si="39"/>
        <v>0</v>
      </c>
    </row>
    <row r="156" spans="1:29" ht="15.75">
      <c r="A156" s="250"/>
      <c r="B156" s="135" t="s">
        <v>44</v>
      </c>
      <c r="C156" s="97">
        <v>63484570.68999958</v>
      </c>
      <c r="D156" s="20"/>
      <c r="E156" s="98">
        <f t="shared" si="27"/>
        <v>63484570.68999958</v>
      </c>
      <c r="F156" s="97">
        <v>450110.57</v>
      </c>
      <c r="G156" s="20"/>
      <c r="H156" s="98">
        <f t="shared" si="28"/>
        <v>450110.57</v>
      </c>
      <c r="I156" s="97">
        <v>0</v>
      </c>
      <c r="J156" s="20"/>
      <c r="K156" s="98">
        <f t="shared" si="29"/>
        <v>0</v>
      </c>
      <c r="L156" s="97">
        <v>571682.43000000005</v>
      </c>
      <c r="M156" s="20"/>
      <c r="N156" s="98">
        <f t="shared" si="30"/>
        <v>571682.43000000005</v>
      </c>
      <c r="O156" s="97">
        <v>426200.25999999995</v>
      </c>
      <c r="P156" s="20"/>
      <c r="Q156" s="98">
        <f t="shared" si="31"/>
        <v>426200.25999999995</v>
      </c>
      <c r="R156" s="97">
        <v>61558756.759999581</v>
      </c>
      <c r="S156" s="20"/>
      <c r="T156" s="98">
        <f t="shared" si="32"/>
        <v>61558756.759999581</v>
      </c>
      <c r="U156" s="219">
        <f t="shared" si="33"/>
        <v>0</v>
      </c>
      <c r="W156" s="135" t="s">
        <v>44</v>
      </c>
      <c r="X156" s="115">
        <f t="shared" si="34"/>
        <v>0</v>
      </c>
      <c r="Y156" s="116">
        <f t="shared" si="35"/>
        <v>0</v>
      </c>
      <c r="Z156" s="116">
        <f t="shared" si="36"/>
        <v>0</v>
      </c>
      <c r="AA156" s="116">
        <f t="shared" si="37"/>
        <v>0</v>
      </c>
      <c r="AB156" s="116">
        <f t="shared" si="38"/>
        <v>0</v>
      </c>
      <c r="AC156" s="122">
        <f t="shared" si="39"/>
        <v>0</v>
      </c>
    </row>
    <row r="157" spans="1:29" ht="15.75">
      <c r="A157" s="250"/>
      <c r="B157" s="135" t="s">
        <v>45</v>
      </c>
      <c r="C157" s="97">
        <v>79079776.459996074</v>
      </c>
      <c r="D157" s="20"/>
      <c r="E157" s="98">
        <f t="shared" si="27"/>
        <v>79079776.459996074</v>
      </c>
      <c r="F157" s="97">
        <v>249533.47999999998</v>
      </c>
      <c r="G157" s="20"/>
      <c r="H157" s="98">
        <f t="shared" si="28"/>
        <v>249533.47999999998</v>
      </c>
      <c r="I157" s="97">
        <v>0</v>
      </c>
      <c r="J157" s="20"/>
      <c r="K157" s="98">
        <f t="shared" si="29"/>
        <v>0</v>
      </c>
      <c r="L157" s="97">
        <v>271141.36</v>
      </c>
      <c r="M157" s="20"/>
      <c r="N157" s="98">
        <f t="shared" si="30"/>
        <v>271141.36</v>
      </c>
      <c r="O157" s="97">
        <v>31353.010000000002</v>
      </c>
      <c r="P157" s="20"/>
      <c r="Q157" s="98">
        <f t="shared" si="31"/>
        <v>31353.010000000002</v>
      </c>
      <c r="R157" s="97">
        <v>75016881.819996074</v>
      </c>
      <c r="S157" s="20"/>
      <c r="T157" s="98">
        <f t="shared" si="32"/>
        <v>75016881.819996074</v>
      </c>
      <c r="U157" s="219">
        <f t="shared" si="33"/>
        <v>0</v>
      </c>
      <c r="W157" s="135" t="s">
        <v>45</v>
      </c>
      <c r="X157" s="115">
        <f t="shared" si="34"/>
        <v>0</v>
      </c>
      <c r="Y157" s="116">
        <f t="shared" si="35"/>
        <v>0</v>
      </c>
      <c r="Z157" s="116">
        <f t="shared" si="36"/>
        <v>0</v>
      </c>
      <c r="AA157" s="116">
        <f t="shared" si="37"/>
        <v>0</v>
      </c>
      <c r="AB157" s="116">
        <f t="shared" si="38"/>
        <v>0</v>
      </c>
      <c r="AC157" s="122">
        <f t="shared" si="39"/>
        <v>0</v>
      </c>
    </row>
    <row r="158" spans="1:29" ht="15.75">
      <c r="A158" s="250"/>
      <c r="B158" s="135" t="s">
        <v>46</v>
      </c>
      <c r="C158" s="97">
        <v>49970478.98999963</v>
      </c>
      <c r="D158" s="20"/>
      <c r="E158" s="98">
        <f t="shared" si="27"/>
        <v>49970478.98999963</v>
      </c>
      <c r="F158" s="97">
        <v>215598.24</v>
      </c>
      <c r="G158" s="20"/>
      <c r="H158" s="98">
        <f t="shared" si="28"/>
        <v>215598.24</v>
      </c>
      <c r="I158" s="97">
        <v>0</v>
      </c>
      <c r="J158" s="20"/>
      <c r="K158" s="98">
        <f t="shared" si="29"/>
        <v>0</v>
      </c>
      <c r="L158" s="97">
        <v>188502.34999999998</v>
      </c>
      <c r="M158" s="20"/>
      <c r="N158" s="98">
        <f t="shared" si="30"/>
        <v>188502.34999999998</v>
      </c>
      <c r="O158" s="97">
        <v>38047.67</v>
      </c>
      <c r="P158" s="20"/>
      <c r="Q158" s="98">
        <f t="shared" si="31"/>
        <v>38047.67</v>
      </c>
      <c r="R158" s="97">
        <v>46496994.339999638</v>
      </c>
      <c r="S158" s="20"/>
      <c r="T158" s="98">
        <f t="shared" si="32"/>
        <v>46496994.339999638</v>
      </c>
      <c r="U158" s="219">
        <f t="shared" si="33"/>
        <v>0</v>
      </c>
      <c r="W158" s="135" t="s">
        <v>46</v>
      </c>
      <c r="X158" s="115">
        <f t="shared" si="34"/>
        <v>0</v>
      </c>
      <c r="Y158" s="116">
        <f t="shared" si="35"/>
        <v>0</v>
      </c>
      <c r="Z158" s="116">
        <f t="shared" si="36"/>
        <v>0</v>
      </c>
      <c r="AA158" s="116">
        <f t="shared" si="37"/>
        <v>0</v>
      </c>
      <c r="AB158" s="116">
        <f t="shared" si="38"/>
        <v>0</v>
      </c>
      <c r="AC158" s="122">
        <f t="shared" si="39"/>
        <v>0</v>
      </c>
    </row>
    <row r="159" spans="1:29" ht="15.75">
      <c r="A159" s="250"/>
      <c r="B159" s="135" t="s">
        <v>47</v>
      </c>
      <c r="C159" s="97">
        <v>146070674.29000032</v>
      </c>
      <c r="D159" s="20"/>
      <c r="E159" s="98">
        <f t="shared" si="27"/>
        <v>146070674.29000032</v>
      </c>
      <c r="F159" s="97">
        <v>164791.71999999997</v>
      </c>
      <c r="G159" s="20"/>
      <c r="H159" s="98">
        <f t="shared" si="28"/>
        <v>164791.71999999997</v>
      </c>
      <c r="I159" s="97">
        <v>780421.98000000056</v>
      </c>
      <c r="J159" s="20"/>
      <c r="K159" s="98">
        <f t="shared" si="29"/>
        <v>780421.98000000056</v>
      </c>
      <c r="L159" s="97">
        <v>186987.28</v>
      </c>
      <c r="M159" s="20"/>
      <c r="N159" s="98">
        <f t="shared" si="30"/>
        <v>186987.28</v>
      </c>
      <c r="O159" s="97">
        <v>121225.01000000001</v>
      </c>
      <c r="P159" s="20"/>
      <c r="Q159" s="98">
        <f t="shared" si="31"/>
        <v>121225.01000000001</v>
      </c>
      <c r="R159" s="97">
        <v>143507354.88000032</v>
      </c>
      <c r="S159" s="20"/>
      <c r="T159" s="98">
        <f t="shared" si="32"/>
        <v>143507354.88000032</v>
      </c>
      <c r="U159" s="219">
        <f t="shared" si="33"/>
        <v>0</v>
      </c>
      <c r="W159" s="135" t="s">
        <v>47</v>
      </c>
      <c r="X159" s="115">
        <f t="shared" si="34"/>
        <v>0</v>
      </c>
      <c r="Y159" s="116">
        <f t="shared" si="35"/>
        <v>0</v>
      </c>
      <c r="Z159" s="116">
        <f t="shared" si="36"/>
        <v>0</v>
      </c>
      <c r="AA159" s="116">
        <f t="shared" si="37"/>
        <v>0</v>
      </c>
      <c r="AB159" s="116">
        <f t="shared" si="38"/>
        <v>0</v>
      </c>
      <c r="AC159" s="122">
        <f t="shared" si="39"/>
        <v>0</v>
      </c>
    </row>
    <row r="160" spans="1:29" ht="15.75">
      <c r="A160" s="250"/>
      <c r="B160" s="135" t="s">
        <v>48</v>
      </c>
      <c r="C160" s="97">
        <v>63432468.820000112</v>
      </c>
      <c r="D160" s="20"/>
      <c r="E160" s="98">
        <f t="shared" si="27"/>
        <v>63432468.820000112</v>
      </c>
      <c r="F160" s="97">
        <v>118809.27</v>
      </c>
      <c r="G160" s="20"/>
      <c r="H160" s="98">
        <f t="shared" si="28"/>
        <v>118809.27</v>
      </c>
      <c r="I160" s="97">
        <v>0</v>
      </c>
      <c r="J160" s="20"/>
      <c r="K160" s="98">
        <f t="shared" si="29"/>
        <v>0</v>
      </c>
      <c r="L160" s="97">
        <v>166311.01</v>
      </c>
      <c r="M160" s="20"/>
      <c r="N160" s="98">
        <f t="shared" si="30"/>
        <v>166311.01</v>
      </c>
      <c r="O160" s="97">
        <v>104617.43000000001</v>
      </c>
      <c r="P160" s="20"/>
      <c r="Q160" s="98">
        <f t="shared" si="31"/>
        <v>104617.43000000001</v>
      </c>
      <c r="R160" s="97">
        <v>60201708.76000011</v>
      </c>
      <c r="S160" s="20"/>
      <c r="T160" s="98">
        <f t="shared" si="32"/>
        <v>60201708.76000011</v>
      </c>
      <c r="U160" s="219">
        <f t="shared" si="33"/>
        <v>0</v>
      </c>
      <c r="W160" s="135" t="s">
        <v>48</v>
      </c>
      <c r="X160" s="115">
        <f t="shared" si="34"/>
        <v>0</v>
      </c>
      <c r="Y160" s="116">
        <f t="shared" si="35"/>
        <v>0</v>
      </c>
      <c r="Z160" s="116">
        <f t="shared" si="36"/>
        <v>0</v>
      </c>
      <c r="AA160" s="116">
        <f t="shared" si="37"/>
        <v>0</v>
      </c>
      <c r="AB160" s="116">
        <f t="shared" si="38"/>
        <v>0</v>
      </c>
      <c r="AC160" s="122">
        <f t="shared" si="39"/>
        <v>0</v>
      </c>
    </row>
    <row r="161" spans="1:29" ht="15.75">
      <c r="A161" s="251"/>
      <c r="B161" s="136" t="s">
        <v>49</v>
      </c>
      <c r="C161" s="97">
        <v>19832773.719999518</v>
      </c>
      <c r="D161" s="20"/>
      <c r="E161" s="98">
        <f t="shared" si="27"/>
        <v>19832773.719999518</v>
      </c>
      <c r="F161" s="97">
        <v>87513.53</v>
      </c>
      <c r="G161" s="20"/>
      <c r="H161" s="98">
        <f t="shared" si="28"/>
        <v>87513.53</v>
      </c>
      <c r="I161" s="97">
        <v>0</v>
      </c>
      <c r="J161" s="20"/>
      <c r="K161" s="98">
        <f t="shared" si="29"/>
        <v>0</v>
      </c>
      <c r="L161" s="97">
        <v>22660.14</v>
      </c>
      <c r="M161" s="20"/>
      <c r="N161" s="98">
        <f t="shared" si="30"/>
        <v>22660.14</v>
      </c>
      <c r="O161" s="97">
        <v>37002.65</v>
      </c>
      <c r="P161" s="20"/>
      <c r="Q161" s="98">
        <f t="shared" si="31"/>
        <v>37002.65</v>
      </c>
      <c r="R161" s="97">
        <v>18722119.429999519</v>
      </c>
      <c r="S161" s="20"/>
      <c r="T161" s="98">
        <f t="shared" si="32"/>
        <v>18722119.429999519</v>
      </c>
      <c r="U161" s="219">
        <f t="shared" si="33"/>
        <v>0</v>
      </c>
      <c r="W161" s="136" t="s">
        <v>49</v>
      </c>
      <c r="X161" s="119">
        <f t="shared" si="34"/>
        <v>0</v>
      </c>
      <c r="Y161" s="120">
        <f t="shared" si="35"/>
        <v>0</v>
      </c>
      <c r="Z161" s="120">
        <f t="shared" si="36"/>
        <v>0</v>
      </c>
      <c r="AA161" s="120">
        <f t="shared" si="37"/>
        <v>0</v>
      </c>
      <c r="AB161" s="120">
        <f t="shared" si="38"/>
        <v>0</v>
      </c>
      <c r="AC161" s="125">
        <f t="shared" si="39"/>
        <v>0</v>
      </c>
    </row>
    <row r="162" spans="1:29" ht="15.75" customHeight="1">
      <c r="A162" s="249">
        <v>42696</v>
      </c>
      <c r="B162" s="134" t="s">
        <v>41</v>
      </c>
      <c r="C162" s="217">
        <v>83290244.859999046</v>
      </c>
      <c r="D162" s="95"/>
      <c r="E162" s="96">
        <f t="shared" si="27"/>
        <v>83290244.859999046</v>
      </c>
      <c r="F162" s="217">
        <v>677105.53</v>
      </c>
      <c r="G162" s="95"/>
      <c r="H162" s="96">
        <f t="shared" si="28"/>
        <v>677105.53</v>
      </c>
      <c r="I162" s="217">
        <v>4662195.7599999886</v>
      </c>
      <c r="J162" s="95"/>
      <c r="K162" s="96">
        <f t="shared" si="29"/>
        <v>4662195.7599999886</v>
      </c>
      <c r="L162" s="217">
        <v>171671.44999999981</v>
      </c>
      <c r="M162" s="95"/>
      <c r="N162" s="96">
        <f t="shared" si="30"/>
        <v>171671.44999999981</v>
      </c>
      <c r="O162" s="217">
        <v>168327.37</v>
      </c>
      <c r="P162" s="95"/>
      <c r="Q162" s="96">
        <f t="shared" si="31"/>
        <v>168327.37</v>
      </c>
      <c r="R162" s="217">
        <v>84510329.749999031</v>
      </c>
      <c r="S162" s="95"/>
      <c r="T162" s="96">
        <f t="shared" si="32"/>
        <v>84510329.749999031</v>
      </c>
      <c r="U162" s="218">
        <f t="shared" si="33"/>
        <v>0</v>
      </c>
      <c r="W162" s="134" t="s">
        <v>41</v>
      </c>
      <c r="X162" s="111">
        <f t="shared" si="34"/>
        <v>0</v>
      </c>
      <c r="Y162" s="112">
        <f t="shared" si="35"/>
        <v>0</v>
      </c>
      <c r="Z162" s="112">
        <f t="shared" si="36"/>
        <v>0</v>
      </c>
      <c r="AA162" s="112">
        <f t="shared" si="37"/>
        <v>0</v>
      </c>
      <c r="AB162" s="112">
        <f t="shared" si="38"/>
        <v>0</v>
      </c>
      <c r="AC162" s="124">
        <f t="shared" si="39"/>
        <v>0</v>
      </c>
    </row>
    <row r="163" spans="1:29" ht="15.75">
      <c r="A163" s="250"/>
      <c r="B163" s="135" t="s">
        <v>42</v>
      </c>
      <c r="C163" s="97">
        <v>35184308.999998972</v>
      </c>
      <c r="D163" s="20"/>
      <c r="E163" s="98">
        <f t="shared" si="27"/>
        <v>35184308.999998972</v>
      </c>
      <c r="F163" s="97">
        <v>193438.35</v>
      </c>
      <c r="G163" s="20"/>
      <c r="H163" s="98">
        <f t="shared" si="28"/>
        <v>193438.35</v>
      </c>
      <c r="I163" s="97">
        <v>0</v>
      </c>
      <c r="J163" s="20"/>
      <c r="K163" s="98">
        <f t="shared" si="29"/>
        <v>0</v>
      </c>
      <c r="L163" s="97">
        <v>56964.26</v>
      </c>
      <c r="M163" s="20"/>
      <c r="N163" s="98">
        <f t="shared" si="30"/>
        <v>56964.26</v>
      </c>
      <c r="O163" s="97">
        <v>36554.29</v>
      </c>
      <c r="P163" s="20"/>
      <c r="Q163" s="98">
        <f t="shared" si="31"/>
        <v>36554.29</v>
      </c>
      <c r="R163" s="97">
        <v>32267682.789998982</v>
      </c>
      <c r="S163" s="20"/>
      <c r="T163" s="98">
        <f t="shared" si="32"/>
        <v>32267682.789998982</v>
      </c>
      <c r="U163" s="219">
        <f t="shared" si="33"/>
        <v>0</v>
      </c>
      <c r="W163" s="135" t="s">
        <v>42</v>
      </c>
      <c r="X163" s="115">
        <f t="shared" si="34"/>
        <v>0</v>
      </c>
      <c r="Y163" s="116">
        <f t="shared" si="35"/>
        <v>0</v>
      </c>
      <c r="Z163" s="116">
        <f t="shared" si="36"/>
        <v>0</v>
      </c>
      <c r="AA163" s="116">
        <f t="shared" si="37"/>
        <v>0</v>
      </c>
      <c r="AB163" s="116">
        <f t="shared" si="38"/>
        <v>0</v>
      </c>
      <c r="AC163" s="122">
        <f t="shared" si="39"/>
        <v>0</v>
      </c>
    </row>
    <row r="164" spans="1:29" ht="15.75">
      <c r="A164" s="250"/>
      <c r="B164" s="105" t="s">
        <v>43</v>
      </c>
      <c r="C164" s="97">
        <v>59597724.789999619</v>
      </c>
      <c r="D164" s="20"/>
      <c r="E164" s="98">
        <f t="shared" si="27"/>
        <v>59597724.789999619</v>
      </c>
      <c r="F164" s="97">
        <v>234872.99</v>
      </c>
      <c r="G164" s="20"/>
      <c r="H164" s="98">
        <f t="shared" si="28"/>
        <v>234872.99</v>
      </c>
      <c r="I164" s="97">
        <v>5450388.5399999991</v>
      </c>
      <c r="J164" s="20"/>
      <c r="K164" s="98">
        <f t="shared" si="29"/>
        <v>5450388.5399999991</v>
      </c>
      <c r="L164" s="97">
        <v>224056.27000000002</v>
      </c>
      <c r="M164" s="20"/>
      <c r="N164" s="98">
        <f t="shared" si="30"/>
        <v>224056.27000000002</v>
      </c>
      <c r="O164" s="97">
        <v>691849.04</v>
      </c>
      <c r="P164" s="20"/>
      <c r="Q164" s="98">
        <f t="shared" si="31"/>
        <v>691849.04</v>
      </c>
      <c r="R164" s="97">
        <v>62079241.829999611</v>
      </c>
      <c r="S164" s="20"/>
      <c r="T164" s="98">
        <f t="shared" si="32"/>
        <v>62079241.829999611</v>
      </c>
      <c r="U164" s="219">
        <f t="shared" si="33"/>
        <v>0</v>
      </c>
      <c r="W164" s="105" t="s">
        <v>43</v>
      </c>
      <c r="X164" s="115">
        <f t="shared" si="34"/>
        <v>0</v>
      </c>
      <c r="Y164" s="116">
        <f t="shared" si="35"/>
        <v>0</v>
      </c>
      <c r="Z164" s="116">
        <f t="shared" si="36"/>
        <v>0</v>
      </c>
      <c r="AA164" s="116">
        <f t="shared" si="37"/>
        <v>0</v>
      </c>
      <c r="AB164" s="116">
        <f t="shared" si="38"/>
        <v>0</v>
      </c>
      <c r="AC164" s="122">
        <f t="shared" si="39"/>
        <v>0</v>
      </c>
    </row>
    <row r="165" spans="1:29" ht="15.75">
      <c r="A165" s="250"/>
      <c r="B165" s="135" t="s">
        <v>44</v>
      </c>
      <c r="C165" s="97">
        <v>61558756.759999581</v>
      </c>
      <c r="D165" s="20"/>
      <c r="E165" s="98">
        <f t="shared" si="27"/>
        <v>61558756.759999581</v>
      </c>
      <c r="F165" s="97">
        <v>328444.28999999986</v>
      </c>
      <c r="G165" s="20"/>
      <c r="H165" s="98">
        <f t="shared" si="28"/>
        <v>328444.28999999986</v>
      </c>
      <c r="I165" s="97">
        <v>0</v>
      </c>
      <c r="J165" s="20"/>
      <c r="K165" s="98">
        <f t="shared" si="29"/>
        <v>0</v>
      </c>
      <c r="L165" s="97">
        <v>73346.579999999987</v>
      </c>
      <c r="M165" s="20"/>
      <c r="N165" s="98">
        <f t="shared" si="30"/>
        <v>73346.579999999987</v>
      </c>
      <c r="O165" s="97">
        <v>1598021.0499999998</v>
      </c>
      <c r="P165" s="20"/>
      <c r="Q165" s="98">
        <f t="shared" si="31"/>
        <v>1598021.0499999998</v>
      </c>
      <c r="R165" s="97">
        <v>57787733.669999585</v>
      </c>
      <c r="S165" s="20"/>
      <c r="T165" s="98">
        <f t="shared" si="32"/>
        <v>57787733.669999585</v>
      </c>
      <c r="U165" s="219">
        <f t="shared" si="33"/>
        <v>0</v>
      </c>
      <c r="W165" s="135" t="s">
        <v>44</v>
      </c>
      <c r="X165" s="115">
        <f t="shared" si="34"/>
        <v>0</v>
      </c>
      <c r="Y165" s="116">
        <f t="shared" si="35"/>
        <v>0</v>
      </c>
      <c r="Z165" s="116">
        <f t="shared" si="36"/>
        <v>0</v>
      </c>
      <c r="AA165" s="116">
        <f t="shared" si="37"/>
        <v>0</v>
      </c>
      <c r="AB165" s="116">
        <f t="shared" si="38"/>
        <v>0</v>
      </c>
      <c r="AC165" s="122">
        <f t="shared" si="39"/>
        <v>0</v>
      </c>
    </row>
    <row r="166" spans="1:29" ht="15.75">
      <c r="A166" s="250"/>
      <c r="B166" s="135" t="s">
        <v>45</v>
      </c>
      <c r="C166" s="97">
        <v>75016881.819996074</v>
      </c>
      <c r="D166" s="20"/>
      <c r="E166" s="98">
        <f t="shared" si="27"/>
        <v>75016881.819996074</v>
      </c>
      <c r="F166" s="97">
        <v>220691.13000000012</v>
      </c>
      <c r="G166" s="20"/>
      <c r="H166" s="98">
        <f t="shared" si="28"/>
        <v>220691.13000000012</v>
      </c>
      <c r="I166" s="97">
        <v>4564318.7700000051</v>
      </c>
      <c r="J166" s="20"/>
      <c r="K166" s="98">
        <f t="shared" si="29"/>
        <v>4564318.7700000051</v>
      </c>
      <c r="L166" s="97">
        <v>241674.86999999997</v>
      </c>
      <c r="M166" s="20"/>
      <c r="N166" s="98">
        <f t="shared" si="30"/>
        <v>241674.86999999997</v>
      </c>
      <c r="O166" s="97">
        <v>101277.95</v>
      </c>
      <c r="P166" s="20"/>
      <c r="Q166" s="98">
        <f t="shared" si="31"/>
        <v>101277.95</v>
      </c>
      <c r="R166" s="97">
        <v>75794533.22999607</v>
      </c>
      <c r="S166" s="20"/>
      <c r="T166" s="98">
        <f t="shared" si="32"/>
        <v>75794533.22999607</v>
      </c>
      <c r="U166" s="219">
        <f t="shared" si="33"/>
        <v>0</v>
      </c>
      <c r="W166" s="135" t="s">
        <v>45</v>
      </c>
      <c r="X166" s="115">
        <f t="shared" si="34"/>
        <v>0</v>
      </c>
      <c r="Y166" s="116">
        <f t="shared" si="35"/>
        <v>0</v>
      </c>
      <c r="Z166" s="116">
        <f t="shared" si="36"/>
        <v>0</v>
      </c>
      <c r="AA166" s="116">
        <f t="shared" si="37"/>
        <v>0</v>
      </c>
      <c r="AB166" s="116">
        <f t="shared" si="38"/>
        <v>0</v>
      </c>
      <c r="AC166" s="122">
        <f t="shared" si="39"/>
        <v>0</v>
      </c>
    </row>
    <row r="167" spans="1:29" ht="15.75">
      <c r="A167" s="250"/>
      <c r="B167" s="135" t="s">
        <v>46</v>
      </c>
      <c r="C167" s="97">
        <v>46496994.339999638</v>
      </c>
      <c r="D167" s="20"/>
      <c r="E167" s="98">
        <f t="shared" si="27"/>
        <v>46496994.339999638</v>
      </c>
      <c r="F167" s="97">
        <v>261209.93</v>
      </c>
      <c r="G167" s="20"/>
      <c r="H167" s="98">
        <f t="shared" si="28"/>
        <v>261209.93</v>
      </c>
      <c r="I167" s="97">
        <v>4542992.9799999995</v>
      </c>
      <c r="J167" s="20"/>
      <c r="K167" s="98">
        <f t="shared" si="29"/>
        <v>4542992.9799999995</v>
      </c>
      <c r="L167" s="97">
        <v>46205.63</v>
      </c>
      <c r="M167" s="20"/>
      <c r="N167" s="98">
        <f t="shared" si="30"/>
        <v>46205.63</v>
      </c>
      <c r="O167" s="97">
        <v>0</v>
      </c>
      <c r="P167" s="20"/>
      <c r="Q167" s="98">
        <f t="shared" si="31"/>
        <v>0</v>
      </c>
      <c r="R167" s="97">
        <v>47990268.099999636</v>
      </c>
      <c r="S167" s="20"/>
      <c r="T167" s="98">
        <f t="shared" si="32"/>
        <v>47990268.099999636</v>
      </c>
      <c r="U167" s="219">
        <f t="shared" si="33"/>
        <v>0</v>
      </c>
      <c r="W167" s="135" t="s">
        <v>46</v>
      </c>
      <c r="X167" s="115">
        <f t="shared" si="34"/>
        <v>0</v>
      </c>
      <c r="Y167" s="116">
        <f t="shared" si="35"/>
        <v>0</v>
      </c>
      <c r="Z167" s="116">
        <f t="shared" si="36"/>
        <v>0</v>
      </c>
      <c r="AA167" s="116">
        <f t="shared" si="37"/>
        <v>0</v>
      </c>
      <c r="AB167" s="116">
        <f t="shared" si="38"/>
        <v>0</v>
      </c>
      <c r="AC167" s="122">
        <f t="shared" si="39"/>
        <v>0</v>
      </c>
    </row>
    <row r="168" spans="1:29" ht="15.75">
      <c r="A168" s="250"/>
      <c r="B168" s="135" t="s">
        <v>47</v>
      </c>
      <c r="C168" s="97">
        <v>143507354.88000032</v>
      </c>
      <c r="D168" s="20"/>
      <c r="E168" s="98">
        <f t="shared" si="27"/>
        <v>143507354.88000032</v>
      </c>
      <c r="F168" s="97">
        <v>205750.1</v>
      </c>
      <c r="G168" s="20"/>
      <c r="H168" s="98">
        <f t="shared" si="28"/>
        <v>205750.1</v>
      </c>
      <c r="I168" s="97">
        <v>0</v>
      </c>
      <c r="J168" s="20"/>
      <c r="K168" s="98">
        <f t="shared" si="29"/>
        <v>0</v>
      </c>
      <c r="L168" s="97">
        <v>160005.1</v>
      </c>
      <c r="M168" s="20"/>
      <c r="N168" s="98">
        <f t="shared" si="30"/>
        <v>160005.1</v>
      </c>
      <c r="O168" s="97">
        <v>208689.63</v>
      </c>
      <c r="P168" s="20"/>
      <c r="Q168" s="98">
        <f t="shared" si="31"/>
        <v>208689.63</v>
      </c>
      <c r="R168" s="97">
        <v>139564451.93000031</v>
      </c>
      <c r="S168" s="20"/>
      <c r="T168" s="98">
        <f t="shared" si="32"/>
        <v>139564451.93000031</v>
      </c>
      <c r="U168" s="219">
        <f t="shared" si="33"/>
        <v>0</v>
      </c>
      <c r="W168" s="135" t="s">
        <v>47</v>
      </c>
      <c r="X168" s="115">
        <f t="shared" si="34"/>
        <v>0</v>
      </c>
      <c r="Y168" s="116">
        <f t="shared" si="35"/>
        <v>0</v>
      </c>
      <c r="Z168" s="116">
        <f t="shared" si="36"/>
        <v>0</v>
      </c>
      <c r="AA168" s="116">
        <f t="shared" si="37"/>
        <v>0</v>
      </c>
      <c r="AB168" s="116">
        <f t="shared" si="38"/>
        <v>0</v>
      </c>
      <c r="AC168" s="122">
        <f t="shared" si="39"/>
        <v>0</v>
      </c>
    </row>
    <row r="169" spans="1:29" ht="15.75">
      <c r="A169" s="250"/>
      <c r="B169" s="135" t="s">
        <v>48</v>
      </c>
      <c r="C169" s="97">
        <v>60201708.76000011</v>
      </c>
      <c r="D169" s="20"/>
      <c r="E169" s="98">
        <f t="shared" si="27"/>
        <v>60201708.76000011</v>
      </c>
      <c r="F169" s="97">
        <v>347192.94000000018</v>
      </c>
      <c r="G169" s="20"/>
      <c r="H169" s="98">
        <f t="shared" si="28"/>
        <v>347192.94000000018</v>
      </c>
      <c r="I169" s="97">
        <v>0</v>
      </c>
      <c r="J169" s="20"/>
      <c r="K169" s="98">
        <f t="shared" si="29"/>
        <v>0</v>
      </c>
      <c r="L169" s="97">
        <v>231785.82</v>
      </c>
      <c r="M169" s="20"/>
      <c r="N169" s="98">
        <f t="shared" si="30"/>
        <v>231785.82</v>
      </c>
      <c r="O169" s="97">
        <v>121244.95</v>
      </c>
      <c r="P169" s="20"/>
      <c r="Q169" s="98">
        <f t="shared" si="31"/>
        <v>121244.95</v>
      </c>
      <c r="R169" s="97">
        <v>56905418.700000115</v>
      </c>
      <c r="S169" s="20"/>
      <c r="T169" s="98">
        <f t="shared" si="32"/>
        <v>56905418.700000115</v>
      </c>
      <c r="U169" s="219">
        <f t="shared" si="33"/>
        <v>0</v>
      </c>
      <c r="W169" s="135" t="s">
        <v>48</v>
      </c>
      <c r="X169" s="115">
        <f t="shared" si="34"/>
        <v>0</v>
      </c>
      <c r="Y169" s="116">
        <f t="shared" si="35"/>
        <v>0</v>
      </c>
      <c r="Z169" s="116">
        <f t="shared" si="36"/>
        <v>0</v>
      </c>
      <c r="AA169" s="116">
        <f t="shared" si="37"/>
        <v>0</v>
      </c>
      <c r="AB169" s="116">
        <f t="shared" si="38"/>
        <v>0</v>
      </c>
      <c r="AC169" s="122">
        <f t="shared" si="39"/>
        <v>0</v>
      </c>
    </row>
    <row r="170" spans="1:29" ht="15.75">
      <c r="A170" s="251"/>
      <c r="B170" s="136" t="s">
        <v>49</v>
      </c>
      <c r="C170" s="99">
        <v>18722119.429999519</v>
      </c>
      <c r="D170" s="100"/>
      <c r="E170" s="101">
        <f t="shared" si="27"/>
        <v>18722119.429999519</v>
      </c>
      <c r="F170" s="99">
        <v>84726.509999999966</v>
      </c>
      <c r="G170" s="100"/>
      <c r="H170" s="101">
        <f t="shared" si="28"/>
        <v>84726.509999999966</v>
      </c>
      <c r="I170" s="99">
        <v>0</v>
      </c>
      <c r="J170" s="100"/>
      <c r="K170" s="101">
        <f t="shared" si="29"/>
        <v>0</v>
      </c>
      <c r="L170" s="99">
        <v>23907.49</v>
      </c>
      <c r="M170" s="100"/>
      <c r="N170" s="101">
        <f t="shared" si="30"/>
        <v>23907.49</v>
      </c>
      <c r="O170" s="99">
        <v>37693.24</v>
      </c>
      <c r="P170" s="100"/>
      <c r="Q170" s="101">
        <f t="shared" si="31"/>
        <v>37693.24</v>
      </c>
      <c r="R170" s="99">
        <v>17321717.229999524</v>
      </c>
      <c r="S170" s="100"/>
      <c r="T170" s="101">
        <f t="shared" si="32"/>
        <v>17321717.229999524</v>
      </c>
      <c r="U170" s="220">
        <f t="shared" si="33"/>
        <v>0</v>
      </c>
      <c r="W170" s="136" t="s">
        <v>49</v>
      </c>
      <c r="X170" s="119">
        <f t="shared" si="34"/>
        <v>0</v>
      </c>
      <c r="Y170" s="120">
        <f t="shared" si="35"/>
        <v>0</v>
      </c>
      <c r="Z170" s="120">
        <f t="shared" si="36"/>
        <v>0</v>
      </c>
      <c r="AA170" s="120">
        <f t="shared" si="37"/>
        <v>0</v>
      </c>
      <c r="AB170" s="120">
        <f t="shared" si="38"/>
        <v>0</v>
      </c>
      <c r="AC170" s="125">
        <f t="shared" si="39"/>
        <v>0</v>
      </c>
    </row>
    <row r="171" spans="1:29" ht="15.75" customHeight="1">
      <c r="A171" s="249">
        <v>42697</v>
      </c>
      <c r="B171" s="134" t="s">
        <v>41</v>
      </c>
      <c r="C171" s="97">
        <v>84510329.749999031</v>
      </c>
      <c r="D171" s="20"/>
      <c r="E171" s="98">
        <f t="shared" si="27"/>
        <v>84510329.749999031</v>
      </c>
      <c r="F171" s="97">
        <v>372028.86</v>
      </c>
      <c r="G171" s="20"/>
      <c r="H171" s="98">
        <f t="shared" si="28"/>
        <v>372028.86</v>
      </c>
      <c r="I171" s="97">
        <v>17940.080000000002</v>
      </c>
      <c r="J171" s="20"/>
      <c r="K171" s="98">
        <f t="shared" si="29"/>
        <v>17940.080000000002</v>
      </c>
      <c r="L171" s="97">
        <v>262483.38999999984</v>
      </c>
      <c r="M171" s="20"/>
      <c r="N171" s="98">
        <f t="shared" si="30"/>
        <v>262483.38999999984</v>
      </c>
      <c r="O171" s="97">
        <v>104203.43000000001</v>
      </c>
      <c r="P171" s="20"/>
      <c r="Q171" s="98">
        <f t="shared" si="31"/>
        <v>104203.43000000001</v>
      </c>
      <c r="R171" s="97">
        <v>81680972.879999027</v>
      </c>
      <c r="S171" s="20"/>
      <c r="T171" s="98">
        <f t="shared" si="32"/>
        <v>81680972.879999027</v>
      </c>
      <c r="U171" s="219">
        <f t="shared" si="33"/>
        <v>0</v>
      </c>
      <c r="W171" s="134" t="s">
        <v>41</v>
      </c>
      <c r="X171" s="111">
        <f t="shared" si="34"/>
        <v>0</v>
      </c>
      <c r="Y171" s="112">
        <f t="shared" si="35"/>
        <v>0</v>
      </c>
      <c r="Z171" s="112">
        <f t="shared" si="36"/>
        <v>0</v>
      </c>
      <c r="AA171" s="112">
        <f t="shared" si="37"/>
        <v>0</v>
      </c>
      <c r="AB171" s="112">
        <f t="shared" si="38"/>
        <v>0</v>
      </c>
      <c r="AC171" s="124">
        <f t="shared" si="39"/>
        <v>0</v>
      </c>
    </row>
    <row r="172" spans="1:29" ht="15.75">
      <c r="A172" s="250"/>
      <c r="B172" s="135" t="s">
        <v>42</v>
      </c>
      <c r="C172" s="97">
        <v>32267682.789998982</v>
      </c>
      <c r="D172" s="20"/>
      <c r="E172" s="98">
        <f t="shared" si="27"/>
        <v>32267682.789998982</v>
      </c>
      <c r="F172" s="97">
        <v>63669.749999999993</v>
      </c>
      <c r="G172" s="20"/>
      <c r="H172" s="98">
        <f t="shared" si="28"/>
        <v>63669.749999999993</v>
      </c>
      <c r="I172" s="97">
        <v>5250871.799999997</v>
      </c>
      <c r="J172" s="20"/>
      <c r="K172" s="98">
        <f t="shared" si="29"/>
        <v>5250871.799999997</v>
      </c>
      <c r="L172" s="97">
        <v>15271.710000000001</v>
      </c>
      <c r="M172" s="20"/>
      <c r="N172" s="98">
        <f t="shared" si="30"/>
        <v>15271.710000000001</v>
      </c>
      <c r="O172" s="97">
        <v>52709.78</v>
      </c>
      <c r="P172" s="20"/>
      <c r="Q172" s="98">
        <f t="shared" si="31"/>
        <v>52709.78</v>
      </c>
      <c r="R172" s="97">
        <v>35462425.059998982</v>
      </c>
      <c r="S172" s="20"/>
      <c r="T172" s="98">
        <f t="shared" si="32"/>
        <v>35462425.059998982</v>
      </c>
      <c r="U172" s="219">
        <f t="shared" si="33"/>
        <v>0</v>
      </c>
      <c r="W172" s="135" t="s">
        <v>42</v>
      </c>
      <c r="X172" s="115">
        <f t="shared" si="34"/>
        <v>0</v>
      </c>
      <c r="Y172" s="116">
        <f t="shared" si="35"/>
        <v>0</v>
      </c>
      <c r="Z172" s="116">
        <f t="shared" si="36"/>
        <v>0</v>
      </c>
      <c r="AA172" s="116">
        <f t="shared" si="37"/>
        <v>0</v>
      </c>
      <c r="AB172" s="116">
        <f t="shared" si="38"/>
        <v>0</v>
      </c>
      <c r="AC172" s="122">
        <f t="shared" si="39"/>
        <v>0</v>
      </c>
    </row>
    <row r="173" spans="1:29" ht="15.75">
      <c r="A173" s="250"/>
      <c r="B173" s="105" t="s">
        <v>43</v>
      </c>
      <c r="C173" s="97">
        <v>62079241.829999611</v>
      </c>
      <c r="D173" s="20"/>
      <c r="E173" s="98">
        <f t="shared" si="27"/>
        <v>62079241.829999611</v>
      </c>
      <c r="F173" s="97">
        <v>142069.21999999997</v>
      </c>
      <c r="G173" s="20"/>
      <c r="H173" s="98">
        <f t="shared" si="28"/>
        <v>142069.21999999997</v>
      </c>
      <c r="I173" s="97">
        <v>28472.79</v>
      </c>
      <c r="J173" s="20"/>
      <c r="K173" s="98">
        <f t="shared" si="29"/>
        <v>28472.79</v>
      </c>
      <c r="L173" s="97">
        <v>354616.29999999993</v>
      </c>
      <c r="M173" s="20"/>
      <c r="N173" s="98">
        <f t="shared" si="30"/>
        <v>354616.29999999993</v>
      </c>
      <c r="O173" s="97">
        <v>717094</v>
      </c>
      <c r="P173" s="20"/>
      <c r="Q173" s="98">
        <f t="shared" si="31"/>
        <v>717094</v>
      </c>
      <c r="R173" s="97">
        <v>59417835.609999619</v>
      </c>
      <c r="S173" s="20"/>
      <c r="T173" s="98">
        <f t="shared" si="32"/>
        <v>59417835.609999619</v>
      </c>
      <c r="U173" s="219">
        <f t="shared" si="33"/>
        <v>0</v>
      </c>
      <c r="W173" s="105" t="s">
        <v>43</v>
      </c>
      <c r="X173" s="115">
        <f t="shared" si="34"/>
        <v>0</v>
      </c>
      <c r="Y173" s="116">
        <f t="shared" si="35"/>
        <v>0</v>
      </c>
      <c r="Z173" s="116">
        <f t="shared" si="36"/>
        <v>0</v>
      </c>
      <c r="AA173" s="116">
        <f t="shared" si="37"/>
        <v>0</v>
      </c>
      <c r="AB173" s="116">
        <f t="shared" si="38"/>
        <v>0</v>
      </c>
      <c r="AC173" s="122">
        <f t="shared" si="39"/>
        <v>0</v>
      </c>
    </row>
    <row r="174" spans="1:29" ht="15.75">
      <c r="A174" s="250"/>
      <c r="B174" s="135" t="s">
        <v>44</v>
      </c>
      <c r="C174" s="97">
        <v>57787733.669999585</v>
      </c>
      <c r="D174" s="20"/>
      <c r="E174" s="98">
        <f t="shared" si="27"/>
        <v>57787733.669999585</v>
      </c>
      <c r="F174" s="97">
        <v>154473.04</v>
      </c>
      <c r="G174" s="20"/>
      <c r="H174" s="98">
        <f t="shared" si="28"/>
        <v>154473.04</v>
      </c>
      <c r="I174" s="97">
        <v>3057147.9300000025</v>
      </c>
      <c r="J174" s="20"/>
      <c r="K174" s="98">
        <f t="shared" si="29"/>
        <v>3057147.9300000025</v>
      </c>
      <c r="L174" s="97">
        <v>94200.98</v>
      </c>
      <c r="M174" s="20"/>
      <c r="N174" s="98">
        <f t="shared" si="30"/>
        <v>94200.98</v>
      </c>
      <c r="O174" s="97">
        <v>75726.759999999995</v>
      </c>
      <c r="P174" s="20"/>
      <c r="Q174" s="98">
        <f t="shared" si="31"/>
        <v>75726.759999999995</v>
      </c>
      <c r="R174" s="97">
        <v>58258867.729999594</v>
      </c>
      <c r="S174" s="20"/>
      <c r="T174" s="98">
        <f t="shared" si="32"/>
        <v>58258867.729999594</v>
      </c>
      <c r="U174" s="219">
        <f t="shared" si="33"/>
        <v>0</v>
      </c>
      <c r="W174" s="135" t="s">
        <v>44</v>
      </c>
      <c r="X174" s="115">
        <f t="shared" si="34"/>
        <v>0</v>
      </c>
      <c r="Y174" s="116">
        <f t="shared" si="35"/>
        <v>0</v>
      </c>
      <c r="Z174" s="116">
        <f t="shared" si="36"/>
        <v>0</v>
      </c>
      <c r="AA174" s="116">
        <f t="shared" si="37"/>
        <v>0</v>
      </c>
      <c r="AB174" s="116">
        <f t="shared" si="38"/>
        <v>0</v>
      </c>
      <c r="AC174" s="122">
        <f t="shared" si="39"/>
        <v>0</v>
      </c>
    </row>
    <row r="175" spans="1:29" ht="15.75">
      <c r="A175" s="250"/>
      <c r="B175" s="135" t="s">
        <v>45</v>
      </c>
      <c r="C175" s="97">
        <v>75794533.22999607</v>
      </c>
      <c r="D175" s="20"/>
      <c r="E175" s="98">
        <f t="shared" si="27"/>
        <v>75794533.22999607</v>
      </c>
      <c r="F175" s="97">
        <v>173439.2</v>
      </c>
      <c r="G175" s="20"/>
      <c r="H175" s="98">
        <f t="shared" si="28"/>
        <v>173439.2</v>
      </c>
      <c r="I175" s="97">
        <v>562120.47</v>
      </c>
      <c r="J175" s="20"/>
      <c r="K175" s="98">
        <f t="shared" si="29"/>
        <v>562120.47</v>
      </c>
      <c r="L175" s="97">
        <v>103437.58</v>
      </c>
      <c r="M175" s="20"/>
      <c r="N175" s="98">
        <f t="shared" si="30"/>
        <v>103437.58</v>
      </c>
      <c r="O175" s="97">
        <v>14841.050000000001</v>
      </c>
      <c r="P175" s="20"/>
      <c r="Q175" s="98">
        <f t="shared" si="31"/>
        <v>14841.050000000001</v>
      </c>
      <c r="R175" s="97">
        <v>70189848.709996074</v>
      </c>
      <c r="S175" s="20"/>
      <c r="T175" s="98">
        <f t="shared" si="32"/>
        <v>70189848.709996074</v>
      </c>
      <c r="U175" s="219">
        <f t="shared" si="33"/>
        <v>0</v>
      </c>
      <c r="W175" s="135" t="s">
        <v>45</v>
      </c>
      <c r="X175" s="115">
        <f t="shared" si="34"/>
        <v>0</v>
      </c>
      <c r="Y175" s="116">
        <f t="shared" si="35"/>
        <v>0</v>
      </c>
      <c r="Z175" s="116">
        <f t="shared" si="36"/>
        <v>0</v>
      </c>
      <c r="AA175" s="116">
        <f t="shared" si="37"/>
        <v>0</v>
      </c>
      <c r="AB175" s="116">
        <f t="shared" si="38"/>
        <v>0</v>
      </c>
      <c r="AC175" s="122">
        <f t="shared" si="39"/>
        <v>0</v>
      </c>
    </row>
    <row r="176" spans="1:29" ht="15.75">
      <c r="A176" s="250"/>
      <c r="B176" s="135" t="s">
        <v>46</v>
      </c>
      <c r="C176" s="97">
        <v>47990268.099999636</v>
      </c>
      <c r="D176" s="20"/>
      <c r="E176" s="98">
        <f t="shared" si="27"/>
        <v>47990268.099999636</v>
      </c>
      <c r="F176" s="97">
        <v>236286.95</v>
      </c>
      <c r="G176" s="20"/>
      <c r="H176" s="98">
        <f t="shared" si="28"/>
        <v>236286.95</v>
      </c>
      <c r="I176" s="97">
        <v>5538958.3699999955</v>
      </c>
      <c r="J176" s="20"/>
      <c r="K176" s="98">
        <f t="shared" si="29"/>
        <v>5538958.3699999955</v>
      </c>
      <c r="L176" s="97">
        <v>145961.26</v>
      </c>
      <c r="M176" s="20"/>
      <c r="N176" s="98">
        <f t="shared" si="30"/>
        <v>145961.26</v>
      </c>
      <c r="O176" s="97">
        <v>1380.55</v>
      </c>
      <c r="P176" s="20"/>
      <c r="Q176" s="98">
        <f t="shared" si="31"/>
        <v>1380.55</v>
      </c>
      <c r="R176" s="97">
        <v>51007029.75999964</v>
      </c>
      <c r="S176" s="20"/>
      <c r="T176" s="98">
        <f t="shared" si="32"/>
        <v>51007029.75999964</v>
      </c>
      <c r="U176" s="219">
        <f t="shared" si="33"/>
        <v>0</v>
      </c>
      <c r="W176" s="135" t="s">
        <v>46</v>
      </c>
      <c r="X176" s="115">
        <f t="shared" si="34"/>
        <v>0</v>
      </c>
      <c r="Y176" s="116">
        <f t="shared" si="35"/>
        <v>0</v>
      </c>
      <c r="Z176" s="116">
        <f t="shared" si="36"/>
        <v>0</v>
      </c>
      <c r="AA176" s="116">
        <f t="shared" si="37"/>
        <v>0</v>
      </c>
      <c r="AB176" s="116">
        <f t="shared" si="38"/>
        <v>0</v>
      </c>
      <c r="AC176" s="122">
        <f t="shared" si="39"/>
        <v>0</v>
      </c>
    </row>
    <row r="177" spans="1:29" ht="15.75">
      <c r="A177" s="250"/>
      <c r="B177" s="135" t="s">
        <v>47</v>
      </c>
      <c r="C177" s="97">
        <v>139564451.93000031</v>
      </c>
      <c r="D177" s="20"/>
      <c r="E177" s="98">
        <f t="shared" si="27"/>
        <v>139564451.93000031</v>
      </c>
      <c r="F177" s="97">
        <v>142896.33000000002</v>
      </c>
      <c r="G177" s="20"/>
      <c r="H177" s="98">
        <f t="shared" si="28"/>
        <v>142896.33000000002</v>
      </c>
      <c r="I177" s="97">
        <v>20035656.630000029</v>
      </c>
      <c r="J177" s="20"/>
      <c r="K177" s="98">
        <f t="shared" si="29"/>
        <v>20035656.630000029</v>
      </c>
      <c r="L177" s="97">
        <v>775396.47</v>
      </c>
      <c r="M177" s="20"/>
      <c r="N177" s="98">
        <f t="shared" si="30"/>
        <v>775396.47</v>
      </c>
      <c r="O177" s="97">
        <v>874022.3</v>
      </c>
      <c r="P177" s="20"/>
      <c r="Q177" s="98">
        <f t="shared" si="31"/>
        <v>874022.3</v>
      </c>
      <c r="R177" s="97">
        <v>155302619.60000032</v>
      </c>
      <c r="S177" s="20"/>
      <c r="T177" s="98">
        <f t="shared" si="32"/>
        <v>155302619.60000032</v>
      </c>
      <c r="U177" s="219">
        <f t="shared" si="33"/>
        <v>0</v>
      </c>
      <c r="W177" s="135" t="s">
        <v>47</v>
      </c>
      <c r="X177" s="115">
        <f t="shared" si="34"/>
        <v>0</v>
      </c>
      <c r="Y177" s="116">
        <f t="shared" si="35"/>
        <v>0</v>
      </c>
      <c r="Z177" s="116">
        <f t="shared" si="36"/>
        <v>0</v>
      </c>
      <c r="AA177" s="116">
        <f t="shared" si="37"/>
        <v>0</v>
      </c>
      <c r="AB177" s="116">
        <f t="shared" si="38"/>
        <v>0</v>
      </c>
      <c r="AC177" s="122">
        <f t="shared" si="39"/>
        <v>0</v>
      </c>
    </row>
    <row r="178" spans="1:29" ht="15.75">
      <c r="A178" s="250"/>
      <c r="B178" s="135" t="s">
        <v>48</v>
      </c>
      <c r="C178" s="97">
        <v>56905418.700000115</v>
      </c>
      <c r="D178" s="20"/>
      <c r="E178" s="98">
        <f t="shared" si="27"/>
        <v>56905418.700000115</v>
      </c>
      <c r="F178" s="97">
        <v>189196.84</v>
      </c>
      <c r="G178" s="20"/>
      <c r="H178" s="98">
        <f t="shared" si="28"/>
        <v>189196.84</v>
      </c>
      <c r="I178" s="97">
        <v>4469954.6399999997</v>
      </c>
      <c r="J178" s="20"/>
      <c r="K178" s="98">
        <f t="shared" si="29"/>
        <v>4469954.6399999997</v>
      </c>
      <c r="L178" s="97">
        <v>135305.35</v>
      </c>
      <c r="M178" s="20"/>
      <c r="N178" s="98">
        <f t="shared" si="30"/>
        <v>135305.35</v>
      </c>
      <c r="O178" s="97">
        <v>117902.73</v>
      </c>
      <c r="P178" s="20"/>
      <c r="Q178" s="98">
        <f t="shared" si="31"/>
        <v>117902.73</v>
      </c>
      <c r="R178" s="97">
        <v>58767658.980000116</v>
      </c>
      <c r="S178" s="20"/>
      <c r="T178" s="98">
        <f t="shared" si="32"/>
        <v>58767658.980000116</v>
      </c>
      <c r="U178" s="219">
        <f t="shared" si="33"/>
        <v>0</v>
      </c>
      <c r="W178" s="135" t="s">
        <v>48</v>
      </c>
      <c r="X178" s="115">
        <f t="shared" si="34"/>
        <v>0</v>
      </c>
      <c r="Y178" s="116">
        <f t="shared" si="35"/>
        <v>0</v>
      </c>
      <c r="Z178" s="116">
        <f t="shared" si="36"/>
        <v>0</v>
      </c>
      <c r="AA178" s="116">
        <f t="shared" si="37"/>
        <v>0</v>
      </c>
      <c r="AB178" s="116">
        <f t="shared" si="38"/>
        <v>0</v>
      </c>
      <c r="AC178" s="122">
        <f t="shared" si="39"/>
        <v>0</v>
      </c>
    </row>
    <row r="179" spans="1:29" ht="15.75">
      <c r="A179" s="251"/>
      <c r="B179" s="136" t="s">
        <v>49</v>
      </c>
      <c r="C179" s="97">
        <v>17321717.229999524</v>
      </c>
      <c r="D179" s="20"/>
      <c r="E179" s="98">
        <f t="shared" si="27"/>
        <v>17321717.229999524</v>
      </c>
      <c r="F179" s="97">
        <v>50375.23</v>
      </c>
      <c r="G179" s="20"/>
      <c r="H179" s="98">
        <f t="shared" si="28"/>
        <v>50375.23</v>
      </c>
      <c r="I179" s="97">
        <v>435855.22000000003</v>
      </c>
      <c r="J179" s="20"/>
      <c r="K179" s="98">
        <f t="shared" si="29"/>
        <v>435855.22000000003</v>
      </c>
      <c r="L179" s="97">
        <v>12825.300000000001</v>
      </c>
      <c r="M179" s="20"/>
      <c r="N179" s="98">
        <f t="shared" si="30"/>
        <v>12825.300000000001</v>
      </c>
      <c r="O179" s="97">
        <v>41057</v>
      </c>
      <c r="P179" s="20"/>
      <c r="Q179" s="98">
        <f t="shared" si="31"/>
        <v>41057</v>
      </c>
      <c r="R179" s="97">
        <v>16926942.719999518</v>
      </c>
      <c r="S179" s="20"/>
      <c r="T179" s="98">
        <f t="shared" si="32"/>
        <v>16926942.719999518</v>
      </c>
      <c r="U179" s="219">
        <f t="shared" si="33"/>
        <v>0</v>
      </c>
      <c r="W179" s="136" t="s">
        <v>49</v>
      </c>
      <c r="X179" s="119">
        <f t="shared" si="34"/>
        <v>0</v>
      </c>
      <c r="Y179" s="120">
        <f t="shared" si="35"/>
        <v>0</v>
      </c>
      <c r="Z179" s="120">
        <f t="shared" si="36"/>
        <v>0</v>
      </c>
      <c r="AA179" s="120">
        <f t="shared" si="37"/>
        <v>0</v>
      </c>
      <c r="AB179" s="120">
        <f t="shared" si="38"/>
        <v>0</v>
      </c>
      <c r="AC179" s="125">
        <f t="shared" si="39"/>
        <v>0</v>
      </c>
    </row>
    <row r="180" spans="1:29" ht="15.75" customHeight="1">
      <c r="A180" s="249">
        <v>42698</v>
      </c>
      <c r="B180" s="134" t="s">
        <v>41</v>
      </c>
      <c r="C180" s="217">
        <v>81680972.879999027</v>
      </c>
      <c r="D180" s="95"/>
      <c r="E180" s="96">
        <f t="shared" si="27"/>
        <v>81680972.879999027</v>
      </c>
      <c r="F180" s="217">
        <v>899592.08000000031</v>
      </c>
      <c r="G180" s="102"/>
      <c r="H180" s="96">
        <f t="shared" si="28"/>
        <v>899592.08000000031</v>
      </c>
      <c r="I180" s="217">
        <v>5983413.2900000038</v>
      </c>
      <c r="J180" s="95"/>
      <c r="K180" s="96">
        <f t="shared" si="29"/>
        <v>5983413.2900000038</v>
      </c>
      <c r="L180" s="217">
        <v>431546.31</v>
      </c>
      <c r="M180" s="95"/>
      <c r="N180" s="96">
        <f t="shared" si="30"/>
        <v>431546.31</v>
      </c>
      <c r="O180" s="217">
        <v>283461.75</v>
      </c>
      <c r="P180" s="95"/>
      <c r="Q180" s="96">
        <f t="shared" si="31"/>
        <v>283461.75</v>
      </c>
      <c r="R180" s="217">
        <v>84363685.659999028</v>
      </c>
      <c r="S180" s="95"/>
      <c r="T180" s="96">
        <f t="shared" si="32"/>
        <v>84363685.659999028</v>
      </c>
      <c r="U180" s="218">
        <f t="shared" si="33"/>
        <v>0</v>
      </c>
      <c r="W180" s="134" t="s">
        <v>41</v>
      </c>
      <c r="X180" s="115">
        <f t="shared" si="34"/>
        <v>0</v>
      </c>
      <c r="Y180" s="116">
        <f t="shared" si="35"/>
        <v>0</v>
      </c>
      <c r="Z180" s="116">
        <f t="shared" si="36"/>
        <v>0</v>
      </c>
      <c r="AA180" s="116">
        <f t="shared" si="37"/>
        <v>0</v>
      </c>
      <c r="AB180" s="116">
        <f t="shared" si="38"/>
        <v>0</v>
      </c>
      <c r="AC180" s="122">
        <f t="shared" si="39"/>
        <v>0</v>
      </c>
    </row>
    <row r="181" spans="1:29" ht="15.75">
      <c r="A181" s="250"/>
      <c r="B181" s="135" t="s">
        <v>42</v>
      </c>
      <c r="C181" s="97">
        <v>35462425.059998982</v>
      </c>
      <c r="D181" s="20"/>
      <c r="E181" s="98">
        <f t="shared" si="27"/>
        <v>35462425.059998982</v>
      </c>
      <c r="F181" s="97">
        <v>40617.229999999996</v>
      </c>
      <c r="G181" s="6"/>
      <c r="H181" s="98">
        <f t="shared" si="28"/>
        <v>40617.229999999996</v>
      </c>
      <c r="I181" s="97">
        <v>0</v>
      </c>
      <c r="J181" s="20"/>
      <c r="K181" s="98">
        <f t="shared" si="29"/>
        <v>0</v>
      </c>
      <c r="L181" s="97">
        <v>146671.35</v>
      </c>
      <c r="M181" s="20"/>
      <c r="N181" s="98">
        <f t="shared" si="30"/>
        <v>146671.35</v>
      </c>
      <c r="O181" s="97">
        <v>216597.36000000002</v>
      </c>
      <c r="P181" s="20"/>
      <c r="Q181" s="98">
        <f t="shared" si="31"/>
        <v>216597.36000000002</v>
      </c>
      <c r="R181" s="97">
        <v>32436140.859998971</v>
      </c>
      <c r="S181" s="20"/>
      <c r="T181" s="98">
        <f t="shared" si="32"/>
        <v>32436140.859998971</v>
      </c>
      <c r="U181" s="219">
        <f t="shared" si="33"/>
        <v>0</v>
      </c>
      <c r="W181" s="135" t="s">
        <v>42</v>
      </c>
      <c r="X181" s="115">
        <f t="shared" si="34"/>
        <v>0</v>
      </c>
      <c r="Y181" s="116">
        <f t="shared" si="35"/>
        <v>0</v>
      </c>
      <c r="Z181" s="116">
        <f t="shared" si="36"/>
        <v>0</v>
      </c>
      <c r="AA181" s="116">
        <f t="shared" si="37"/>
        <v>0</v>
      </c>
      <c r="AB181" s="116">
        <f t="shared" si="38"/>
        <v>0</v>
      </c>
      <c r="AC181" s="122">
        <f t="shared" si="39"/>
        <v>0</v>
      </c>
    </row>
    <row r="182" spans="1:29" ht="15.75">
      <c r="A182" s="250"/>
      <c r="B182" s="105" t="s">
        <v>43</v>
      </c>
      <c r="C182" s="97">
        <v>59417835.609999619</v>
      </c>
      <c r="D182" s="20"/>
      <c r="E182" s="98">
        <f t="shared" si="27"/>
        <v>59417835.609999619</v>
      </c>
      <c r="F182" s="97">
        <v>329417.13999999996</v>
      </c>
      <c r="G182" s="6"/>
      <c r="H182" s="98">
        <f t="shared" si="28"/>
        <v>329417.13999999996</v>
      </c>
      <c r="I182" s="97">
        <v>21971921.150000039</v>
      </c>
      <c r="J182" s="20"/>
      <c r="K182" s="98">
        <f t="shared" si="29"/>
        <v>21971921.150000039</v>
      </c>
      <c r="L182" s="97">
        <v>74424.5</v>
      </c>
      <c r="M182" s="20"/>
      <c r="N182" s="98">
        <f t="shared" si="30"/>
        <v>74424.5</v>
      </c>
      <c r="O182" s="97">
        <v>62025.57</v>
      </c>
      <c r="P182" s="20"/>
      <c r="Q182" s="98">
        <f t="shared" si="31"/>
        <v>62025.57</v>
      </c>
      <c r="R182" s="97">
        <v>79467933.089999661</v>
      </c>
      <c r="S182" s="20"/>
      <c r="T182" s="98">
        <f t="shared" si="32"/>
        <v>79467933.089999661</v>
      </c>
      <c r="U182" s="219">
        <f t="shared" si="33"/>
        <v>0</v>
      </c>
      <c r="W182" s="105" t="s">
        <v>43</v>
      </c>
      <c r="X182" s="115">
        <f t="shared" si="34"/>
        <v>0</v>
      </c>
      <c r="Y182" s="116">
        <f t="shared" si="35"/>
        <v>0</v>
      </c>
      <c r="Z182" s="116">
        <f t="shared" si="36"/>
        <v>0</v>
      </c>
      <c r="AA182" s="116">
        <f t="shared" si="37"/>
        <v>0</v>
      </c>
      <c r="AB182" s="116">
        <f t="shared" si="38"/>
        <v>0</v>
      </c>
      <c r="AC182" s="122">
        <f t="shared" si="39"/>
        <v>0</v>
      </c>
    </row>
    <row r="183" spans="1:29" ht="15.75">
      <c r="A183" s="250"/>
      <c r="B183" s="135" t="s">
        <v>44</v>
      </c>
      <c r="C183" s="97">
        <v>58258867.729999594</v>
      </c>
      <c r="D183" s="20"/>
      <c r="E183" s="98">
        <f t="shared" si="27"/>
        <v>58258867.729999594</v>
      </c>
      <c r="F183" s="97">
        <v>643489.31999999995</v>
      </c>
      <c r="G183" s="6"/>
      <c r="H183" s="98">
        <f t="shared" si="28"/>
        <v>643489.31999999995</v>
      </c>
      <c r="I183" s="97">
        <v>19677326.350000028</v>
      </c>
      <c r="J183" s="20"/>
      <c r="K183" s="98">
        <f t="shared" si="29"/>
        <v>19677326.350000028</v>
      </c>
      <c r="L183" s="97">
        <v>58593.509999999995</v>
      </c>
      <c r="M183" s="20"/>
      <c r="N183" s="98">
        <f t="shared" si="30"/>
        <v>58593.509999999995</v>
      </c>
      <c r="O183" s="97">
        <v>113525.02</v>
      </c>
      <c r="P183" s="20"/>
      <c r="Q183" s="98">
        <f t="shared" si="31"/>
        <v>113525.02</v>
      </c>
      <c r="R183" s="97">
        <v>75333717.979999617</v>
      </c>
      <c r="S183" s="20"/>
      <c r="T183" s="98">
        <f t="shared" si="32"/>
        <v>75333717.979999617</v>
      </c>
      <c r="U183" s="219">
        <f t="shared" si="33"/>
        <v>0</v>
      </c>
      <c r="W183" s="135" t="s">
        <v>44</v>
      </c>
      <c r="X183" s="115">
        <f t="shared" si="34"/>
        <v>0</v>
      </c>
      <c r="Y183" s="116">
        <f t="shared" si="35"/>
        <v>0</v>
      </c>
      <c r="Z183" s="116">
        <f t="shared" si="36"/>
        <v>0</v>
      </c>
      <c r="AA183" s="116">
        <f t="shared" si="37"/>
        <v>0</v>
      </c>
      <c r="AB183" s="116">
        <f t="shared" si="38"/>
        <v>0</v>
      </c>
      <c r="AC183" s="122">
        <f t="shared" si="39"/>
        <v>0</v>
      </c>
    </row>
    <row r="184" spans="1:29" ht="15.75">
      <c r="A184" s="250"/>
      <c r="B184" s="135" t="s">
        <v>45</v>
      </c>
      <c r="C184" s="97">
        <v>70189848.709996074</v>
      </c>
      <c r="D184" s="20"/>
      <c r="E184" s="98">
        <f t="shared" si="27"/>
        <v>70189848.709996074</v>
      </c>
      <c r="F184" s="97">
        <v>366168.16000000003</v>
      </c>
      <c r="G184" s="6"/>
      <c r="H184" s="98">
        <f t="shared" si="28"/>
        <v>366168.16000000003</v>
      </c>
      <c r="I184" s="97">
        <v>8307530.1299999803</v>
      </c>
      <c r="J184" s="20"/>
      <c r="K184" s="98">
        <f t="shared" si="29"/>
        <v>8307530.1299999803</v>
      </c>
      <c r="L184" s="97">
        <v>901220.49</v>
      </c>
      <c r="M184" s="20"/>
      <c r="N184" s="98">
        <f t="shared" si="30"/>
        <v>901220.49</v>
      </c>
      <c r="O184" s="97">
        <v>493881.03</v>
      </c>
      <c r="P184" s="20"/>
      <c r="Q184" s="98">
        <f t="shared" si="31"/>
        <v>493881.03</v>
      </c>
      <c r="R184" s="97">
        <v>74554847.809996068</v>
      </c>
      <c r="S184" s="20"/>
      <c r="T184" s="98">
        <f t="shared" si="32"/>
        <v>74554847.809996068</v>
      </c>
      <c r="U184" s="219">
        <f t="shared" si="33"/>
        <v>0</v>
      </c>
      <c r="W184" s="135" t="s">
        <v>45</v>
      </c>
      <c r="X184" s="115">
        <f t="shared" si="34"/>
        <v>0</v>
      </c>
      <c r="Y184" s="116">
        <f t="shared" si="35"/>
        <v>0</v>
      </c>
      <c r="Z184" s="116">
        <f t="shared" si="36"/>
        <v>0</v>
      </c>
      <c r="AA184" s="116">
        <f t="shared" si="37"/>
        <v>0</v>
      </c>
      <c r="AB184" s="116">
        <f t="shared" si="38"/>
        <v>0</v>
      </c>
      <c r="AC184" s="122">
        <f t="shared" si="39"/>
        <v>0</v>
      </c>
    </row>
    <row r="185" spans="1:29" ht="15.75">
      <c r="A185" s="250"/>
      <c r="B185" s="135" t="s">
        <v>46</v>
      </c>
      <c r="C185" s="97">
        <v>51007029.75999964</v>
      </c>
      <c r="D185" s="20"/>
      <c r="E185" s="98">
        <f t="shared" si="27"/>
        <v>51007029.75999964</v>
      </c>
      <c r="F185" s="97">
        <v>269243.76</v>
      </c>
      <c r="G185" s="6"/>
      <c r="H185" s="98">
        <f t="shared" si="28"/>
        <v>269243.76</v>
      </c>
      <c r="I185" s="97">
        <v>3201501.84</v>
      </c>
      <c r="J185" s="20"/>
      <c r="K185" s="98">
        <f t="shared" si="29"/>
        <v>3201501.84</v>
      </c>
      <c r="L185" s="97">
        <v>47432.97</v>
      </c>
      <c r="M185" s="20"/>
      <c r="N185" s="98">
        <f t="shared" si="30"/>
        <v>47432.97</v>
      </c>
      <c r="O185" s="97">
        <v>17500</v>
      </c>
      <c r="P185" s="20"/>
      <c r="Q185" s="98">
        <f t="shared" si="31"/>
        <v>17500</v>
      </c>
      <c r="R185" s="97">
        <v>51423002.359999627</v>
      </c>
      <c r="S185" s="20"/>
      <c r="T185" s="98">
        <f t="shared" si="32"/>
        <v>51423002.359999627</v>
      </c>
      <c r="U185" s="219">
        <f t="shared" si="33"/>
        <v>0</v>
      </c>
      <c r="W185" s="135" t="s">
        <v>46</v>
      </c>
      <c r="X185" s="115">
        <f t="shared" si="34"/>
        <v>0</v>
      </c>
      <c r="Y185" s="116">
        <f t="shared" si="35"/>
        <v>0</v>
      </c>
      <c r="Z185" s="116">
        <f t="shared" si="36"/>
        <v>0</v>
      </c>
      <c r="AA185" s="116">
        <f t="shared" si="37"/>
        <v>0</v>
      </c>
      <c r="AB185" s="116">
        <f t="shared" si="38"/>
        <v>0</v>
      </c>
      <c r="AC185" s="122">
        <f t="shared" si="39"/>
        <v>0</v>
      </c>
    </row>
    <row r="186" spans="1:29" ht="15.75">
      <c r="A186" s="250"/>
      <c r="B186" s="135" t="s">
        <v>47</v>
      </c>
      <c r="C186" s="97">
        <v>155302619.60000032</v>
      </c>
      <c r="D186" s="20"/>
      <c r="E186" s="98">
        <f t="shared" si="27"/>
        <v>155302619.60000032</v>
      </c>
      <c r="F186" s="97">
        <v>249110.88000000012</v>
      </c>
      <c r="G186" s="6"/>
      <c r="H186" s="98">
        <f t="shared" si="28"/>
        <v>249110.88000000012</v>
      </c>
      <c r="I186" s="97">
        <v>20508912.160000142</v>
      </c>
      <c r="J186" s="20"/>
      <c r="K186" s="98">
        <f t="shared" si="29"/>
        <v>20508912.160000142</v>
      </c>
      <c r="L186" s="97">
        <v>55698.06</v>
      </c>
      <c r="M186" s="20"/>
      <c r="N186" s="98">
        <f t="shared" si="30"/>
        <v>55698.06</v>
      </c>
      <c r="O186" s="97">
        <v>554495.09</v>
      </c>
      <c r="P186" s="20"/>
      <c r="Q186" s="98">
        <f t="shared" si="31"/>
        <v>554495.09</v>
      </c>
      <c r="R186" s="97">
        <v>171646467.60000047</v>
      </c>
      <c r="S186" s="20"/>
      <c r="T186" s="98">
        <f t="shared" si="32"/>
        <v>171646467.60000047</v>
      </c>
      <c r="U186" s="219">
        <f t="shared" si="33"/>
        <v>0</v>
      </c>
      <c r="W186" s="135" t="s">
        <v>47</v>
      </c>
      <c r="X186" s="115">
        <f t="shared" si="34"/>
        <v>0</v>
      </c>
      <c r="Y186" s="116">
        <f t="shared" si="35"/>
        <v>0</v>
      </c>
      <c r="Z186" s="116">
        <f t="shared" si="36"/>
        <v>0</v>
      </c>
      <c r="AA186" s="116">
        <f t="shared" si="37"/>
        <v>0</v>
      </c>
      <c r="AB186" s="116">
        <f t="shared" si="38"/>
        <v>0</v>
      </c>
      <c r="AC186" s="122">
        <f t="shared" si="39"/>
        <v>0</v>
      </c>
    </row>
    <row r="187" spans="1:29" ht="15.75">
      <c r="A187" s="250"/>
      <c r="B187" s="135" t="s">
        <v>48</v>
      </c>
      <c r="C187" s="97">
        <v>58767658.980000116</v>
      </c>
      <c r="D187" s="20"/>
      <c r="E187" s="98">
        <f t="shared" si="27"/>
        <v>58767658.980000116</v>
      </c>
      <c r="F187" s="97">
        <v>170568.53999999998</v>
      </c>
      <c r="G187" s="6"/>
      <c r="H187" s="98">
        <f t="shared" si="28"/>
        <v>170568.53999999998</v>
      </c>
      <c r="I187" s="97">
        <v>2230749.9400000023</v>
      </c>
      <c r="J187" s="20"/>
      <c r="K187" s="98">
        <f t="shared" si="29"/>
        <v>2230749.9400000023</v>
      </c>
      <c r="L187" s="97">
        <v>1823.89</v>
      </c>
      <c r="M187" s="20"/>
      <c r="N187" s="98">
        <f t="shared" si="30"/>
        <v>1823.89</v>
      </c>
      <c r="O187" s="97">
        <v>23385.91</v>
      </c>
      <c r="P187" s="20"/>
      <c r="Q187" s="98">
        <f t="shared" si="31"/>
        <v>23385.91</v>
      </c>
      <c r="R187" s="97">
        <v>58636877.920000114</v>
      </c>
      <c r="S187" s="20"/>
      <c r="T187" s="98">
        <f t="shared" si="32"/>
        <v>58636877.920000114</v>
      </c>
      <c r="U187" s="219">
        <f t="shared" si="33"/>
        <v>0</v>
      </c>
      <c r="W187" s="135" t="s">
        <v>48</v>
      </c>
      <c r="X187" s="115">
        <f t="shared" si="34"/>
        <v>0</v>
      </c>
      <c r="Y187" s="116">
        <f t="shared" si="35"/>
        <v>0</v>
      </c>
      <c r="Z187" s="116">
        <f t="shared" si="36"/>
        <v>0</v>
      </c>
      <c r="AA187" s="116">
        <f t="shared" si="37"/>
        <v>0</v>
      </c>
      <c r="AB187" s="116">
        <f t="shared" si="38"/>
        <v>0</v>
      </c>
      <c r="AC187" s="122">
        <f t="shared" si="39"/>
        <v>0</v>
      </c>
    </row>
    <row r="188" spans="1:29" ht="15.75">
      <c r="A188" s="251"/>
      <c r="B188" s="136" t="s">
        <v>49</v>
      </c>
      <c r="C188" s="99">
        <v>16926942.719999518</v>
      </c>
      <c r="D188" s="100"/>
      <c r="E188" s="101">
        <f t="shared" si="27"/>
        <v>16926942.719999518</v>
      </c>
      <c r="F188" s="99">
        <v>169659.17</v>
      </c>
      <c r="G188" s="104"/>
      <c r="H188" s="101">
        <f t="shared" si="28"/>
        <v>169659.17</v>
      </c>
      <c r="I188" s="99">
        <v>3160091.73</v>
      </c>
      <c r="J188" s="100"/>
      <c r="K188" s="101">
        <f t="shared" si="29"/>
        <v>3160091.73</v>
      </c>
      <c r="L188" s="99">
        <v>88365.790000000008</v>
      </c>
      <c r="M188" s="100"/>
      <c r="N188" s="101">
        <f t="shared" si="30"/>
        <v>88365.790000000008</v>
      </c>
      <c r="O188" s="99">
        <v>17878.29</v>
      </c>
      <c r="P188" s="100"/>
      <c r="Q188" s="101">
        <f t="shared" si="31"/>
        <v>17878.29</v>
      </c>
      <c r="R188" s="99">
        <v>19205669.399999518</v>
      </c>
      <c r="S188" s="100"/>
      <c r="T188" s="101">
        <f t="shared" si="32"/>
        <v>19205669.399999518</v>
      </c>
      <c r="U188" s="220">
        <f t="shared" si="33"/>
        <v>0</v>
      </c>
      <c r="W188" s="136" t="s">
        <v>49</v>
      </c>
      <c r="X188" s="119">
        <f t="shared" si="34"/>
        <v>0</v>
      </c>
      <c r="Y188" s="120">
        <f t="shared" si="35"/>
        <v>0</v>
      </c>
      <c r="Z188" s="120">
        <f t="shared" si="36"/>
        <v>0</v>
      </c>
      <c r="AA188" s="120">
        <f t="shared" si="37"/>
        <v>0</v>
      </c>
      <c r="AB188" s="120">
        <f t="shared" si="38"/>
        <v>0</v>
      </c>
      <c r="AC188" s="125">
        <f t="shared" si="39"/>
        <v>0</v>
      </c>
    </row>
    <row r="189" spans="1:29" ht="15.75" customHeight="1">
      <c r="A189" s="249">
        <v>42639</v>
      </c>
      <c r="B189" s="134" t="s">
        <v>41</v>
      </c>
      <c r="C189" s="97">
        <v>84363685.659999028</v>
      </c>
      <c r="D189" s="20"/>
      <c r="E189" s="98">
        <f t="shared" si="27"/>
        <v>84363685.659999028</v>
      </c>
      <c r="F189" s="97">
        <v>0</v>
      </c>
      <c r="G189" s="20"/>
      <c r="H189" s="98">
        <f t="shared" si="28"/>
        <v>0</v>
      </c>
      <c r="I189" s="97">
        <v>0</v>
      </c>
      <c r="J189" s="20"/>
      <c r="K189" s="98">
        <f t="shared" si="29"/>
        <v>0</v>
      </c>
      <c r="L189" s="97">
        <v>1883.01</v>
      </c>
      <c r="M189" s="20"/>
      <c r="N189" s="98">
        <f t="shared" si="30"/>
        <v>1883.01</v>
      </c>
      <c r="O189" s="97">
        <v>15533.44</v>
      </c>
      <c r="P189" s="20"/>
      <c r="Q189" s="98">
        <f t="shared" si="31"/>
        <v>15533.44</v>
      </c>
      <c r="R189" s="97">
        <v>80882735.229999036</v>
      </c>
      <c r="S189" s="20"/>
      <c r="T189" s="98">
        <f t="shared" si="32"/>
        <v>80882735.229999036</v>
      </c>
      <c r="U189" s="219">
        <f t="shared" si="33"/>
        <v>0</v>
      </c>
      <c r="W189" s="134" t="s">
        <v>41</v>
      </c>
      <c r="X189" s="111">
        <f t="shared" si="34"/>
        <v>0</v>
      </c>
      <c r="Y189" s="112">
        <f t="shared" si="35"/>
        <v>0</v>
      </c>
      <c r="Z189" s="112">
        <f t="shared" si="36"/>
        <v>0</v>
      </c>
      <c r="AA189" s="112">
        <f t="shared" si="37"/>
        <v>0</v>
      </c>
      <c r="AB189" s="112">
        <f t="shared" si="38"/>
        <v>0</v>
      </c>
      <c r="AC189" s="124">
        <f t="shared" si="39"/>
        <v>0</v>
      </c>
    </row>
    <row r="190" spans="1:29" ht="15.75">
      <c r="A190" s="250"/>
      <c r="B190" s="135" t="s">
        <v>42</v>
      </c>
      <c r="C190" s="97"/>
      <c r="D190" s="20"/>
      <c r="E190" s="98">
        <f t="shared" si="27"/>
        <v>0</v>
      </c>
      <c r="F190" s="97"/>
      <c r="G190" s="20"/>
      <c r="H190" s="98">
        <f t="shared" si="28"/>
        <v>0</v>
      </c>
      <c r="I190" s="97"/>
      <c r="J190" s="20"/>
      <c r="K190" s="98">
        <f t="shared" si="29"/>
        <v>0</v>
      </c>
      <c r="L190" s="97"/>
      <c r="M190" s="20"/>
      <c r="N190" s="98">
        <f t="shared" si="30"/>
        <v>0</v>
      </c>
      <c r="O190" s="97"/>
      <c r="P190" s="20"/>
      <c r="Q190" s="98">
        <f t="shared" si="31"/>
        <v>0</v>
      </c>
      <c r="R190" s="97"/>
      <c r="S190" s="20"/>
      <c r="T190" s="98">
        <f t="shared" si="32"/>
        <v>0</v>
      </c>
      <c r="U190" s="219">
        <f t="shared" si="33"/>
        <v>0</v>
      </c>
      <c r="W190" s="135" t="s">
        <v>42</v>
      </c>
      <c r="X190" s="115">
        <f t="shared" si="34"/>
        <v>0</v>
      </c>
      <c r="Y190" s="116">
        <f t="shared" si="35"/>
        <v>0</v>
      </c>
      <c r="Z190" s="116">
        <f t="shared" si="36"/>
        <v>0</v>
      </c>
      <c r="AA190" s="116">
        <f t="shared" si="37"/>
        <v>0</v>
      </c>
      <c r="AB190" s="116">
        <f t="shared" si="38"/>
        <v>0</v>
      </c>
      <c r="AC190" s="122">
        <f t="shared" si="39"/>
        <v>0</v>
      </c>
    </row>
    <row r="191" spans="1:29" ht="15.75">
      <c r="A191" s="250"/>
      <c r="B191" s="105" t="s">
        <v>43</v>
      </c>
      <c r="C191" s="97">
        <v>79467933.089999661</v>
      </c>
      <c r="D191" s="20"/>
      <c r="E191" s="98">
        <f t="shared" si="27"/>
        <v>79467933.089999661</v>
      </c>
      <c r="F191" s="97">
        <v>0</v>
      </c>
      <c r="G191" s="20"/>
      <c r="H191" s="98">
        <f t="shared" si="28"/>
        <v>0</v>
      </c>
      <c r="I191" s="97">
        <v>0</v>
      </c>
      <c r="J191" s="20"/>
      <c r="K191" s="98">
        <f t="shared" si="29"/>
        <v>0</v>
      </c>
      <c r="L191" s="97">
        <v>0</v>
      </c>
      <c r="M191" s="20"/>
      <c r="N191" s="98">
        <f t="shared" si="30"/>
        <v>0</v>
      </c>
      <c r="O191" s="97">
        <v>0</v>
      </c>
      <c r="P191" s="20"/>
      <c r="Q191" s="98">
        <f t="shared" si="31"/>
        <v>0</v>
      </c>
      <c r="R191" s="97">
        <v>78602402.159999654</v>
      </c>
      <c r="S191" s="20"/>
      <c r="T191" s="98">
        <f t="shared" si="32"/>
        <v>78602402.159999654</v>
      </c>
      <c r="U191" s="219">
        <f t="shared" si="33"/>
        <v>0</v>
      </c>
      <c r="W191" s="105" t="s">
        <v>43</v>
      </c>
      <c r="X191" s="115">
        <f t="shared" si="34"/>
        <v>0</v>
      </c>
      <c r="Y191" s="116">
        <f t="shared" si="35"/>
        <v>0</v>
      </c>
      <c r="Z191" s="116">
        <f t="shared" si="36"/>
        <v>0</v>
      </c>
      <c r="AA191" s="116">
        <f t="shared" si="37"/>
        <v>0</v>
      </c>
      <c r="AB191" s="116">
        <f t="shared" si="38"/>
        <v>0</v>
      </c>
      <c r="AC191" s="122">
        <f t="shared" si="39"/>
        <v>0</v>
      </c>
    </row>
    <row r="192" spans="1:29" ht="15.75">
      <c r="A192" s="250"/>
      <c r="B192" s="135" t="s">
        <v>44</v>
      </c>
      <c r="C192" s="97">
        <v>75333717.979999617</v>
      </c>
      <c r="D192" s="20"/>
      <c r="E192" s="98">
        <f t="shared" si="27"/>
        <v>75333717.979999617</v>
      </c>
      <c r="F192" s="97">
        <v>0</v>
      </c>
      <c r="G192" s="20"/>
      <c r="H192" s="98">
        <f t="shared" si="28"/>
        <v>0</v>
      </c>
      <c r="I192" s="97">
        <v>0</v>
      </c>
      <c r="J192" s="20"/>
      <c r="K192" s="98">
        <f t="shared" si="29"/>
        <v>0</v>
      </c>
      <c r="L192" s="97">
        <v>0</v>
      </c>
      <c r="M192" s="20"/>
      <c r="N192" s="98">
        <f t="shared" si="30"/>
        <v>0</v>
      </c>
      <c r="O192" s="97">
        <v>0</v>
      </c>
      <c r="P192" s="20"/>
      <c r="Q192" s="98">
        <f t="shared" si="31"/>
        <v>0</v>
      </c>
      <c r="R192" s="97">
        <v>73901853.989999622</v>
      </c>
      <c r="S192" s="20"/>
      <c r="T192" s="98">
        <f t="shared" si="32"/>
        <v>73901853.989999622</v>
      </c>
      <c r="U192" s="219">
        <f t="shared" si="33"/>
        <v>0</v>
      </c>
      <c r="W192" s="135" t="s">
        <v>44</v>
      </c>
      <c r="X192" s="115">
        <f t="shared" si="34"/>
        <v>0</v>
      </c>
      <c r="Y192" s="116">
        <f t="shared" si="35"/>
        <v>0</v>
      </c>
      <c r="Z192" s="116">
        <f t="shared" si="36"/>
        <v>0</v>
      </c>
      <c r="AA192" s="116">
        <f t="shared" si="37"/>
        <v>0</v>
      </c>
      <c r="AB192" s="116">
        <f t="shared" si="38"/>
        <v>0</v>
      </c>
      <c r="AC192" s="122">
        <f t="shared" si="39"/>
        <v>0</v>
      </c>
    </row>
    <row r="193" spans="1:29" ht="15.75">
      <c r="A193" s="250"/>
      <c r="B193" s="135" t="s">
        <v>45</v>
      </c>
      <c r="C193" s="97">
        <v>74554847.809996068</v>
      </c>
      <c r="D193" s="20"/>
      <c r="E193" s="98">
        <f t="shared" si="27"/>
        <v>74554847.809996068</v>
      </c>
      <c r="F193" s="97">
        <v>0</v>
      </c>
      <c r="G193" s="20"/>
      <c r="H193" s="98">
        <f t="shared" si="28"/>
        <v>0</v>
      </c>
      <c r="I193" s="97">
        <v>0</v>
      </c>
      <c r="J193" s="20"/>
      <c r="K193" s="98">
        <f t="shared" si="29"/>
        <v>0</v>
      </c>
      <c r="L193" s="97">
        <v>0</v>
      </c>
      <c r="M193" s="20"/>
      <c r="N193" s="98">
        <f t="shared" si="30"/>
        <v>0</v>
      </c>
      <c r="O193" s="97">
        <v>0</v>
      </c>
      <c r="P193" s="20"/>
      <c r="Q193" s="98">
        <f t="shared" si="31"/>
        <v>0</v>
      </c>
      <c r="R193" s="97">
        <v>72920225.589996055</v>
      </c>
      <c r="S193" s="20"/>
      <c r="T193" s="98">
        <f t="shared" si="32"/>
        <v>72920225.589996055</v>
      </c>
      <c r="U193" s="219">
        <f t="shared" si="33"/>
        <v>0</v>
      </c>
      <c r="W193" s="135" t="s">
        <v>45</v>
      </c>
      <c r="X193" s="115">
        <f t="shared" si="34"/>
        <v>0</v>
      </c>
      <c r="Y193" s="116">
        <f t="shared" si="35"/>
        <v>0</v>
      </c>
      <c r="Z193" s="116">
        <f t="shared" si="36"/>
        <v>0</v>
      </c>
      <c r="AA193" s="116">
        <f t="shared" si="37"/>
        <v>0</v>
      </c>
      <c r="AB193" s="116">
        <f t="shared" si="38"/>
        <v>0</v>
      </c>
      <c r="AC193" s="122">
        <f t="shared" si="39"/>
        <v>0</v>
      </c>
    </row>
    <row r="194" spans="1:29" ht="15.75">
      <c r="A194" s="250"/>
      <c r="B194" s="135" t="s">
        <v>46</v>
      </c>
      <c r="C194" s="97">
        <v>51423002.359999627</v>
      </c>
      <c r="D194" s="20"/>
      <c r="E194" s="98">
        <f t="shared" si="27"/>
        <v>51423002.359999627</v>
      </c>
      <c r="F194" s="97">
        <v>0</v>
      </c>
      <c r="G194" s="20"/>
      <c r="H194" s="98">
        <f t="shared" si="28"/>
        <v>0</v>
      </c>
      <c r="I194" s="97">
        <v>0</v>
      </c>
      <c r="J194" s="20"/>
      <c r="K194" s="98">
        <f t="shared" si="29"/>
        <v>0</v>
      </c>
      <c r="L194" s="97">
        <v>0</v>
      </c>
      <c r="M194" s="20"/>
      <c r="N194" s="98">
        <f t="shared" si="30"/>
        <v>0</v>
      </c>
      <c r="O194" s="97">
        <v>0</v>
      </c>
      <c r="P194" s="20"/>
      <c r="Q194" s="98">
        <f t="shared" si="31"/>
        <v>0</v>
      </c>
      <c r="R194" s="97">
        <v>50416032.649999641</v>
      </c>
      <c r="S194" s="20"/>
      <c r="T194" s="98">
        <f t="shared" si="32"/>
        <v>50416032.649999641</v>
      </c>
      <c r="U194" s="219">
        <f t="shared" si="33"/>
        <v>0</v>
      </c>
      <c r="W194" s="135" t="s">
        <v>46</v>
      </c>
      <c r="X194" s="115">
        <f t="shared" si="34"/>
        <v>0</v>
      </c>
      <c r="Y194" s="116">
        <f t="shared" si="35"/>
        <v>0</v>
      </c>
      <c r="Z194" s="116">
        <f t="shared" si="36"/>
        <v>0</v>
      </c>
      <c r="AA194" s="116">
        <f t="shared" si="37"/>
        <v>0</v>
      </c>
      <c r="AB194" s="116">
        <f t="shared" si="38"/>
        <v>0</v>
      </c>
      <c r="AC194" s="122">
        <f t="shared" si="39"/>
        <v>0</v>
      </c>
    </row>
    <row r="195" spans="1:29" ht="15.75">
      <c r="A195" s="250"/>
      <c r="B195" s="135" t="s">
        <v>47</v>
      </c>
      <c r="C195" s="97">
        <v>171646467.60000047</v>
      </c>
      <c r="D195" s="20"/>
      <c r="E195" s="98">
        <f t="shared" si="27"/>
        <v>171646467.60000047</v>
      </c>
      <c r="F195" s="97">
        <v>0</v>
      </c>
      <c r="G195" s="20"/>
      <c r="H195" s="98">
        <f t="shared" si="28"/>
        <v>0</v>
      </c>
      <c r="I195" s="97">
        <v>0</v>
      </c>
      <c r="J195" s="20"/>
      <c r="K195" s="98">
        <f t="shared" si="29"/>
        <v>0</v>
      </c>
      <c r="L195" s="97">
        <v>0</v>
      </c>
      <c r="M195" s="20"/>
      <c r="N195" s="98">
        <f t="shared" si="30"/>
        <v>0</v>
      </c>
      <c r="O195" s="97">
        <v>0</v>
      </c>
      <c r="P195" s="20"/>
      <c r="Q195" s="98">
        <f t="shared" si="31"/>
        <v>0</v>
      </c>
      <c r="R195" s="97">
        <v>169491541.64000046</v>
      </c>
      <c r="S195" s="20"/>
      <c r="T195" s="98">
        <f t="shared" si="32"/>
        <v>169491541.64000046</v>
      </c>
      <c r="U195" s="219">
        <f t="shared" si="33"/>
        <v>0</v>
      </c>
      <c r="W195" s="135" t="s">
        <v>47</v>
      </c>
      <c r="X195" s="115">
        <f t="shared" si="34"/>
        <v>0</v>
      </c>
      <c r="Y195" s="116">
        <f t="shared" si="35"/>
        <v>0</v>
      </c>
      <c r="Z195" s="116">
        <f t="shared" si="36"/>
        <v>0</v>
      </c>
      <c r="AA195" s="116">
        <f t="shared" si="37"/>
        <v>0</v>
      </c>
      <c r="AB195" s="116">
        <f t="shared" si="38"/>
        <v>0</v>
      </c>
      <c r="AC195" s="122">
        <f t="shared" si="39"/>
        <v>0</v>
      </c>
    </row>
    <row r="196" spans="1:29" ht="15.75">
      <c r="A196" s="250"/>
      <c r="B196" s="135" t="s">
        <v>48</v>
      </c>
      <c r="C196" s="97">
        <v>58636877.920000114</v>
      </c>
      <c r="D196" s="20"/>
      <c r="E196" s="98">
        <f t="shared" si="27"/>
        <v>58636877.920000114</v>
      </c>
      <c r="F196" s="97">
        <v>0</v>
      </c>
      <c r="G196" s="20"/>
      <c r="H196" s="98">
        <f t="shared" si="28"/>
        <v>0</v>
      </c>
      <c r="I196" s="97">
        <v>0</v>
      </c>
      <c r="J196" s="20"/>
      <c r="K196" s="98">
        <f t="shared" si="29"/>
        <v>0</v>
      </c>
      <c r="L196" s="97">
        <v>0</v>
      </c>
      <c r="M196" s="20"/>
      <c r="N196" s="98">
        <f t="shared" si="30"/>
        <v>0</v>
      </c>
      <c r="O196" s="97">
        <v>0</v>
      </c>
      <c r="P196" s="20"/>
      <c r="Q196" s="98">
        <f t="shared" si="31"/>
        <v>0</v>
      </c>
      <c r="R196" s="97">
        <v>57529766.410000116</v>
      </c>
      <c r="S196" s="20"/>
      <c r="T196" s="98">
        <f t="shared" si="32"/>
        <v>57529766.410000116</v>
      </c>
      <c r="U196" s="219">
        <f t="shared" si="33"/>
        <v>0</v>
      </c>
      <c r="W196" s="135" t="s">
        <v>48</v>
      </c>
      <c r="X196" s="115">
        <f t="shared" si="34"/>
        <v>0</v>
      </c>
      <c r="Y196" s="116">
        <f t="shared" si="35"/>
        <v>0</v>
      </c>
      <c r="Z196" s="116">
        <f t="shared" si="36"/>
        <v>0</v>
      </c>
      <c r="AA196" s="116">
        <f t="shared" si="37"/>
        <v>0</v>
      </c>
      <c r="AB196" s="116">
        <f t="shared" si="38"/>
        <v>0</v>
      </c>
      <c r="AC196" s="122">
        <f t="shared" si="39"/>
        <v>0</v>
      </c>
    </row>
    <row r="197" spans="1:29" ht="15.75">
      <c r="A197" s="251"/>
      <c r="B197" s="136" t="s">
        <v>49</v>
      </c>
      <c r="C197" s="97">
        <v>19205669.399999518</v>
      </c>
      <c r="D197" s="20"/>
      <c r="E197" s="98">
        <f t="shared" si="27"/>
        <v>19205669.399999518</v>
      </c>
      <c r="F197" s="97">
        <v>0</v>
      </c>
      <c r="G197" s="20"/>
      <c r="H197" s="98">
        <f t="shared" si="28"/>
        <v>0</v>
      </c>
      <c r="I197" s="97">
        <v>0</v>
      </c>
      <c r="J197" s="20"/>
      <c r="K197" s="98">
        <f t="shared" si="29"/>
        <v>0</v>
      </c>
      <c r="L197" s="97">
        <v>0</v>
      </c>
      <c r="M197" s="20"/>
      <c r="N197" s="98">
        <f t="shared" si="30"/>
        <v>0</v>
      </c>
      <c r="O197" s="97">
        <v>0</v>
      </c>
      <c r="P197" s="20"/>
      <c r="Q197" s="98">
        <f t="shared" si="31"/>
        <v>0</v>
      </c>
      <c r="R197" s="97">
        <v>18910637.249999523</v>
      </c>
      <c r="S197" s="20"/>
      <c r="T197" s="98">
        <f t="shared" si="32"/>
        <v>18910637.249999523</v>
      </c>
      <c r="U197" s="219">
        <f t="shared" si="33"/>
        <v>0</v>
      </c>
      <c r="W197" s="136" t="s">
        <v>49</v>
      </c>
      <c r="X197" s="119">
        <f t="shared" si="34"/>
        <v>0</v>
      </c>
      <c r="Y197" s="120">
        <f t="shared" si="35"/>
        <v>0</v>
      </c>
      <c r="Z197" s="120">
        <f t="shared" si="36"/>
        <v>0</v>
      </c>
      <c r="AA197" s="120">
        <f t="shared" si="37"/>
        <v>0</v>
      </c>
      <c r="AB197" s="120">
        <f t="shared" si="38"/>
        <v>0</v>
      </c>
      <c r="AC197" s="125">
        <f t="shared" si="39"/>
        <v>0</v>
      </c>
    </row>
    <row r="198" spans="1:29" ht="15.75" customHeight="1">
      <c r="A198" s="249">
        <v>42640</v>
      </c>
      <c r="B198" s="134" t="s">
        <v>41</v>
      </c>
      <c r="C198" s="217">
        <v>80882735.229999036</v>
      </c>
      <c r="D198" s="95"/>
      <c r="E198" s="96">
        <f t="shared" si="27"/>
        <v>80882735.229999036</v>
      </c>
      <c r="F198" s="217">
        <v>1114027.6800000006</v>
      </c>
      <c r="G198" s="95"/>
      <c r="H198" s="96">
        <f t="shared" si="28"/>
        <v>1114027.6800000006</v>
      </c>
      <c r="I198" s="217">
        <v>0</v>
      </c>
      <c r="J198" s="95"/>
      <c r="K198" s="96">
        <f t="shared" si="29"/>
        <v>0</v>
      </c>
      <c r="L198" s="217">
        <v>52573.04</v>
      </c>
      <c r="M198" s="95"/>
      <c r="N198" s="96">
        <f t="shared" si="30"/>
        <v>52573.04</v>
      </c>
      <c r="O198" s="217">
        <v>147938.88</v>
      </c>
      <c r="P198" s="95"/>
      <c r="Q198" s="96">
        <f t="shared" si="31"/>
        <v>147938.88</v>
      </c>
      <c r="R198" s="217">
        <v>76394857.099999025</v>
      </c>
      <c r="S198" s="95"/>
      <c r="T198" s="96">
        <f t="shared" si="32"/>
        <v>76394857.099999025</v>
      </c>
      <c r="U198" s="218">
        <f t="shared" si="33"/>
        <v>0</v>
      </c>
      <c r="W198" s="134" t="s">
        <v>41</v>
      </c>
      <c r="X198" s="111">
        <f t="shared" si="34"/>
        <v>0</v>
      </c>
      <c r="Y198" s="112">
        <f t="shared" si="35"/>
        <v>0</v>
      </c>
      <c r="Z198" s="112">
        <f t="shared" si="36"/>
        <v>0</v>
      </c>
      <c r="AA198" s="112">
        <f t="shared" si="37"/>
        <v>0</v>
      </c>
      <c r="AB198" s="112">
        <f t="shared" si="38"/>
        <v>0</v>
      </c>
      <c r="AC198" s="124">
        <f t="shared" si="39"/>
        <v>0</v>
      </c>
    </row>
    <row r="199" spans="1:29" ht="15.75">
      <c r="A199" s="250"/>
      <c r="B199" s="135" t="s">
        <v>42</v>
      </c>
      <c r="C199" s="97">
        <v>32436140.859998971</v>
      </c>
      <c r="D199" s="20"/>
      <c r="E199" s="98">
        <f t="shared" si="27"/>
        <v>32436140.859998971</v>
      </c>
      <c r="F199" s="97">
        <v>266498.55</v>
      </c>
      <c r="G199" s="20"/>
      <c r="H199" s="98">
        <f t="shared" si="28"/>
        <v>266498.55</v>
      </c>
      <c r="I199" s="97">
        <v>0</v>
      </c>
      <c r="J199" s="20"/>
      <c r="K199" s="98">
        <f t="shared" si="29"/>
        <v>0</v>
      </c>
      <c r="L199" s="97">
        <v>190209.75</v>
      </c>
      <c r="M199" s="20"/>
      <c r="N199" s="98">
        <f t="shared" si="30"/>
        <v>190209.75</v>
      </c>
      <c r="O199" s="97">
        <v>180206.80000000002</v>
      </c>
      <c r="P199" s="20"/>
      <c r="Q199" s="98">
        <f t="shared" si="31"/>
        <v>180206.80000000002</v>
      </c>
      <c r="R199" s="97">
        <v>28587104.34999897</v>
      </c>
      <c r="S199" s="20"/>
      <c r="T199" s="98">
        <f t="shared" si="32"/>
        <v>28587104.34999897</v>
      </c>
      <c r="U199" s="219">
        <f t="shared" si="33"/>
        <v>0</v>
      </c>
      <c r="W199" s="135" t="s">
        <v>42</v>
      </c>
      <c r="X199" s="115">
        <f t="shared" si="34"/>
        <v>0</v>
      </c>
      <c r="Y199" s="116">
        <f t="shared" si="35"/>
        <v>0</v>
      </c>
      <c r="Z199" s="116">
        <f t="shared" si="36"/>
        <v>0</v>
      </c>
      <c r="AA199" s="116">
        <f t="shared" si="37"/>
        <v>0</v>
      </c>
      <c r="AB199" s="116">
        <f t="shared" si="38"/>
        <v>0</v>
      </c>
      <c r="AC199" s="122">
        <f t="shared" si="39"/>
        <v>0</v>
      </c>
    </row>
    <row r="200" spans="1:29" ht="15.75">
      <c r="A200" s="250"/>
      <c r="B200" s="105" t="s">
        <v>43</v>
      </c>
      <c r="C200" s="97">
        <v>78602402.159999654</v>
      </c>
      <c r="D200" s="20"/>
      <c r="E200" s="98">
        <f t="shared" si="27"/>
        <v>78602402.159999654</v>
      </c>
      <c r="F200" s="97">
        <v>765330.44000000006</v>
      </c>
      <c r="G200" s="20"/>
      <c r="H200" s="98">
        <f t="shared" si="28"/>
        <v>765330.44000000006</v>
      </c>
      <c r="I200" s="97">
        <v>0</v>
      </c>
      <c r="J200" s="20"/>
      <c r="K200" s="98">
        <f t="shared" si="29"/>
        <v>0</v>
      </c>
      <c r="L200" s="97">
        <v>322262.45999999996</v>
      </c>
      <c r="M200" s="20"/>
      <c r="N200" s="98">
        <f t="shared" si="30"/>
        <v>322262.45999999996</v>
      </c>
      <c r="O200" s="97">
        <v>84411.73</v>
      </c>
      <c r="P200" s="20"/>
      <c r="Q200" s="98">
        <f t="shared" si="31"/>
        <v>84411.73</v>
      </c>
      <c r="R200" s="97">
        <v>75149341.789999664</v>
      </c>
      <c r="S200" s="20"/>
      <c r="T200" s="98">
        <f t="shared" si="32"/>
        <v>75149341.789999664</v>
      </c>
      <c r="U200" s="219">
        <f t="shared" si="33"/>
        <v>0</v>
      </c>
      <c r="W200" s="105" t="s">
        <v>43</v>
      </c>
      <c r="X200" s="115">
        <f t="shared" si="34"/>
        <v>0</v>
      </c>
      <c r="Y200" s="116">
        <f t="shared" si="35"/>
        <v>0</v>
      </c>
      <c r="Z200" s="116">
        <f t="shared" si="36"/>
        <v>0</v>
      </c>
      <c r="AA200" s="116">
        <f t="shared" si="37"/>
        <v>0</v>
      </c>
      <c r="AB200" s="116">
        <f t="shared" si="38"/>
        <v>0</v>
      </c>
      <c r="AC200" s="122">
        <f t="shared" si="39"/>
        <v>0</v>
      </c>
    </row>
    <row r="201" spans="1:29" ht="15.75">
      <c r="A201" s="250"/>
      <c r="B201" s="135" t="s">
        <v>44</v>
      </c>
      <c r="C201" s="97">
        <v>73901853.989999622</v>
      </c>
      <c r="D201" s="20"/>
      <c r="E201" s="98">
        <f t="shared" ref="E201:E233" si="40">C201-D201</f>
        <v>73901853.989999622</v>
      </c>
      <c r="F201" s="97">
        <v>433973.80999999988</v>
      </c>
      <c r="G201" s="20"/>
      <c r="H201" s="98">
        <f t="shared" ref="H201:H233" si="41">F201-G201</f>
        <v>433973.80999999988</v>
      </c>
      <c r="I201" s="97">
        <v>0</v>
      </c>
      <c r="J201" s="20"/>
      <c r="K201" s="98">
        <f t="shared" ref="K201:K233" si="42">I201-J201</f>
        <v>0</v>
      </c>
      <c r="L201" s="97">
        <v>1278795.92</v>
      </c>
      <c r="M201" s="20"/>
      <c r="N201" s="98">
        <f t="shared" ref="N201:N233" si="43">L201-M201</f>
        <v>1278795.92</v>
      </c>
      <c r="O201" s="97">
        <v>328123.78999999998</v>
      </c>
      <c r="P201" s="20"/>
      <c r="Q201" s="98">
        <f t="shared" ref="Q201:Q233" si="44">O201-P201</f>
        <v>328123.78999999998</v>
      </c>
      <c r="R201" s="97">
        <v>69543797.219999626</v>
      </c>
      <c r="S201" s="20"/>
      <c r="T201" s="98">
        <f t="shared" ref="T201:T218" si="45">R201-S201</f>
        <v>69543797.219999626</v>
      </c>
      <c r="U201" s="219">
        <f t="shared" si="33"/>
        <v>0</v>
      </c>
      <c r="W201" s="135" t="s">
        <v>44</v>
      </c>
      <c r="X201" s="115">
        <f t="shared" si="34"/>
        <v>0</v>
      </c>
      <c r="Y201" s="116">
        <f t="shared" si="35"/>
        <v>0</v>
      </c>
      <c r="Z201" s="116">
        <f t="shared" si="36"/>
        <v>0</v>
      </c>
      <c r="AA201" s="116">
        <f t="shared" si="37"/>
        <v>0</v>
      </c>
      <c r="AB201" s="116">
        <f t="shared" si="38"/>
        <v>0</v>
      </c>
      <c r="AC201" s="122">
        <f t="shared" si="39"/>
        <v>0</v>
      </c>
    </row>
    <row r="202" spans="1:29" ht="15.75">
      <c r="A202" s="250"/>
      <c r="B202" s="135" t="s">
        <v>45</v>
      </c>
      <c r="C202" s="97">
        <v>72920225.589996055</v>
      </c>
      <c r="D202" s="20"/>
      <c r="E202" s="98">
        <f t="shared" si="40"/>
        <v>72920225.589996055</v>
      </c>
      <c r="F202" s="97">
        <v>379826.71</v>
      </c>
      <c r="G202" s="20"/>
      <c r="H202" s="98">
        <f t="shared" si="41"/>
        <v>379826.71</v>
      </c>
      <c r="I202" s="97">
        <v>0</v>
      </c>
      <c r="J202" s="20"/>
      <c r="K202" s="98">
        <f t="shared" si="42"/>
        <v>0</v>
      </c>
      <c r="L202" s="97">
        <v>481841.32999999973</v>
      </c>
      <c r="M202" s="20"/>
      <c r="N202" s="98">
        <f t="shared" si="43"/>
        <v>481841.32999999973</v>
      </c>
      <c r="O202" s="97">
        <v>612296.5400000005</v>
      </c>
      <c r="P202" s="20"/>
      <c r="Q202" s="98">
        <f t="shared" si="44"/>
        <v>612296.5400000005</v>
      </c>
      <c r="R202" s="97">
        <v>67678521.789996058</v>
      </c>
      <c r="S202" s="20"/>
      <c r="T202" s="98">
        <f t="shared" si="45"/>
        <v>67678521.789996058</v>
      </c>
      <c r="U202" s="219">
        <f t="shared" ref="U202:U219" si="46">IF(D202=0,0,1)</f>
        <v>0</v>
      </c>
      <c r="W202" s="135" t="s">
        <v>45</v>
      </c>
      <c r="X202" s="115">
        <f t="shared" ref="X202:X219" si="47">+IF(AND(C202&lt;&gt;0,D202&lt;&gt;0,OR(E202&gt;100,E202&lt;-100)),1,0)</f>
        <v>0</v>
      </c>
      <c r="Y202" s="116">
        <f t="shared" ref="Y202:Y219" si="48">+IF(AND(F202&lt;&gt;0,G202&lt;&gt;0,OR(H202&gt;100,H202&lt;-100)),1,0)</f>
        <v>0</v>
      </c>
      <c r="Z202" s="116">
        <f t="shared" ref="Z202:Z219" si="49">+IF(AND(I202&lt;&gt;0,J202&lt;&gt;0,OR(K202&gt;100,K202&lt;-100)),1,0)</f>
        <v>0</v>
      </c>
      <c r="AA202" s="116">
        <f t="shared" ref="AA202:AA219" si="50">+IF(AND(L202&lt;&gt;0,M202&lt;&gt;0,OR(N202&gt;100,N202&lt;-100)),1,0)</f>
        <v>0</v>
      </c>
      <c r="AB202" s="116">
        <f t="shared" ref="AB202:AB219" si="51">+IF(AND(O202&lt;&gt;0,P202&lt;&gt;0,OR(Q202&gt;100,Q202&lt;-100)),1,0)</f>
        <v>0</v>
      </c>
      <c r="AC202" s="122">
        <f t="shared" ref="AC202:AC219" si="52">+IF(AND(R202&lt;&gt;0,S202&lt;&gt;0,OR(T202&gt;100,T202&lt;-100)),1,0)</f>
        <v>0</v>
      </c>
    </row>
    <row r="203" spans="1:29" ht="15.75">
      <c r="A203" s="250"/>
      <c r="B203" s="135" t="s">
        <v>46</v>
      </c>
      <c r="C203" s="97">
        <v>50416032.649999641</v>
      </c>
      <c r="D203" s="20"/>
      <c r="E203" s="98">
        <f t="shared" si="40"/>
        <v>50416032.649999641</v>
      </c>
      <c r="F203" s="97">
        <v>702909.95999999973</v>
      </c>
      <c r="G203" s="20"/>
      <c r="H203" s="98">
        <f t="shared" si="41"/>
        <v>702909.95999999973</v>
      </c>
      <c r="I203" s="97">
        <v>0</v>
      </c>
      <c r="J203" s="20"/>
      <c r="K203" s="98">
        <f t="shared" si="42"/>
        <v>0</v>
      </c>
      <c r="L203" s="97">
        <v>68640.710000000006</v>
      </c>
      <c r="M203" s="20"/>
      <c r="N203" s="98">
        <f t="shared" si="43"/>
        <v>68640.710000000006</v>
      </c>
      <c r="O203" s="97">
        <v>0</v>
      </c>
      <c r="P203" s="20"/>
      <c r="Q203" s="98">
        <f t="shared" si="44"/>
        <v>0</v>
      </c>
      <c r="R203" s="97">
        <v>46976548.109999627</v>
      </c>
      <c r="S203" s="20"/>
      <c r="T203" s="98">
        <f t="shared" si="45"/>
        <v>46976548.109999627</v>
      </c>
      <c r="U203" s="219">
        <f t="shared" si="46"/>
        <v>0</v>
      </c>
      <c r="W203" s="135" t="s">
        <v>46</v>
      </c>
      <c r="X203" s="115">
        <f t="shared" si="47"/>
        <v>0</v>
      </c>
      <c r="Y203" s="116">
        <f t="shared" si="48"/>
        <v>0</v>
      </c>
      <c r="Z203" s="116">
        <f t="shared" si="49"/>
        <v>0</v>
      </c>
      <c r="AA203" s="116">
        <f t="shared" si="50"/>
        <v>0</v>
      </c>
      <c r="AB203" s="116">
        <f t="shared" si="51"/>
        <v>0</v>
      </c>
      <c r="AC203" s="122">
        <f t="shared" si="52"/>
        <v>0</v>
      </c>
    </row>
    <row r="204" spans="1:29" ht="15.75">
      <c r="A204" s="250"/>
      <c r="B204" s="135" t="s">
        <v>47</v>
      </c>
      <c r="C204" s="97">
        <v>169491541.64000046</v>
      </c>
      <c r="D204" s="20"/>
      <c r="E204" s="98">
        <f t="shared" si="40"/>
        <v>169491541.64000046</v>
      </c>
      <c r="F204" s="97">
        <v>425933.01</v>
      </c>
      <c r="G204" s="20"/>
      <c r="H204" s="98">
        <f t="shared" si="41"/>
        <v>425933.01</v>
      </c>
      <c r="I204" s="97">
        <v>0</v>
      </c>
      <c r="J204" s="20"/>
      <c r="K204" s="98">
        <f t="shared" si="42"/>
        <v>0</v>
      </c>
      <c r="L204" s="97">
        <v>748855.19999999984</v>
      </c>
      <c r="M204" s="20"/>
      <c r="N204" s="98">
        <f t="shared" si="43"/>
        <v>748855.19999999984</v>
      </c>
      <c r="O204" s="97">
        <v>1228061.06</v>
      </c>
      <c r="P204" s="20"/>
      <c r="Q204" s="98">
        <f t="shared" si="44"/>
        <v>1228061.06</v>
      </c>
      <c r="R204" s="97">
        <v>163810018.59000048</v>
      </c>
      <c r="S204" s="20"/>
      <c r="T204" s="98">
        <f t="shared" si="45"/>
        <v>163810018.59000048</v>
      </c>
      <c r="U204" s="219">
        <f t="shared" si="46"/>
        <v>0</v>
      </c>
      <c r="W204" s="135" t="s">
        <v>47</v>
      </c>
      <c r="X204" s="115">
        <f t="shared" si="47"/>
        <v>0</v>
      </c>
      <c r="Y204" s="116">
        <f t="shared" si="48"/>
        <v>0</v>
      </c>
      <c r="Z204" s="116">
        <f t="shared" si="49"/>
        <v>0</v>
      </c>
      <c r="AA204" s="116">
        <f t="shared" si="50"/>
        <v>0</v>
      </c>
      <c r="AB204" s="116">
        <f t="shared" si="51"/>
        <v>0</v>
      </c>
      <c r="AC204" s="122">
        <f t="shared" si="52"/>
        <v>0</v>
      </c>
    </row>
    <row r="205" spans="1:29" ht="15.75">
      <c r="A205" s="250"/>
      <c r="B205" s="135" t="s">
        <v>48</v>
      </c>
      <c r="C205" s="97">
        <v>57529766.410000116</v>
      </c>
      <c r="D205" s="20"/>
      <c r="E205" s="98">
        <f t="shared" si="40"/>
        <v>57529766.410000116</v>
      </c>
      <c r="F205" s="97">
        <v>267283.91000000003</v>
      </c>
      <c r="G205" s="20"/>
      <c r="H205" s="98">
        <f t="shared" si="41"/>
        <v>267283.91000000003</v>
      </c>
      <c r="I205" s="97">
        <v>0</v>
      </c>
      <c r="J205" s="20"/>
      <c r="K205" s="98">
        <f t="shared" si="42"/>
        <v>0</v>
      </c>
      <c r="L205" s="97">
        <v>92653.150000000009</v>
      </c>
      <c r="M205" s="20"/>
      <c r="N205" s="98">
        <f t="shared" si="43"/>
        <v>92653.150000000009</v>
      </c>
      <c r="O205" s="97">
        <v>99170.259999999922</v>
      </c>
      <c r="P205" s="20"/>
      <c r="Q205" s="98">
        <f t="shared" si="44"/>
        <v>99170.259999999922</v>
      </c>
      <c r="R205" s="97">
        <v>54039168.150000118</v>
      </c>
      <c r="S205" s="20"/>
      <c r="T205" s="98">
        <f t="shared" si="45"/>
        <v>54039168.150000118</v>
      </c>
      <c r="U205" s="219">
        <f t="shared" si="46"/>
        <v>0</v>
      </c>
      <c r="W205" s="135" t="s">
        <v>48</v>
      </c>
      <c r="X205" s="115">
        <f t="shared" si="47"/>
        <v>0</v>
      </c>
      <c r="Y205" s="116">
        <f t="shared" si="48"/>
        <v>0</v>
      </c>
      <c r="Z205" s="116">
        <f t="shared" si="49"/>
        <v>0</v>
      </c>
      <c r="AA205" s="116">
        <f t="shared" si="50"/>
        <v>0</v>
      </c>
      <c r="AB205" s="116">
        <f t="shared" si="51"/>
        <v>0</v>
      </c>
      <c r="AC205" s="122">
        <f t="shared" si="52"/>
        <v>0</v>
      </c>
    </row>
    <row r="206" spans="1:29" ht="15.75">
      <c r="A206" s="251"/>
      <c r="B206" s="136" t="s">
        <v>49</v>
      </c>
      <c r="C206" s="99">
        <v>18910637.249999523</v>
      </c>
      <c r="D206" s="100"/>
      <c r="E206" s="101">
        <f t="shared" si="40"/>
        <v>18910637.249999523</v>
      </c>
      <c r="F206" s="99">
        <v>156293.96</v>
      </c>
      <c r="G206" s="100"/>
      <c r="H206" s="101">
        <f t="shared" si="41"/>
        <v>156293.96</v>
      </c>
      <c r="I206" s="99">
        <v>0</v>
      </c>
      <c r="J206" s="100"/>
      <c r="K206" s="101">
        <f t="shared" si="42"/>
        <v>0</v>
      </c>
      <c r="L206" s="99">
        <v>19096.09</v>
      </c>
      <c r="M206" s="100"/>
      <c r="N206" s="101">
        <f t="shared" si="43"/>
        <v>19096.09</v>
      </c>
      <c r="O206" s="99">
        <v>50981.57</v>
      </c>
      <c r="P206" s="100"/>
      <c r="Q206" s="101">
        <f t="shared" si="44"/>
        <v>50981.57</v>
      </c>
      <c r="R206" s="99">
        <v>17452460.339999523</v>
      </c>
      <c r="S206" s="100"/>
      <c r="T206" s="101">
        <f t="shared" si="45"/>
        <v>17452460.339999523</v>
      </c>
      <c r="U206" s="220">
        <f t="shared" si="46"/>
        <v>0</v>
      </c>
      <c r="W206" s="136" t="s">
        <v>49</v>
      </c>
      <c r="X206" s="119">
        <f t="shared" si="47"/>
        <v>0</v>
      </c>
      <c r="Y206" s="120">
        <f t="shared" si="48"/>
        <v>0</v>
      </c>
      <c r="Z206" s="120">
        <f t="shared" si="49"/>
        <v>0</v>
      </c>
      <c r="AA206" s="120">
        <f t="shared" si="50"/>
        <v>0</v>
      </c>
      <c r="AB206" s="120">
        <f t="shared" si="51"/>
        <v>0</v>
      </c>
      <c r="AC206" s="125">
        <f t="shared" si="52"/>
        <v>0</v>
      </c>
    </row>
    <row r="207" spans="1:29" ht="15.75" customHeight="1">
      <c r="A207" s="249">
        <v>42641</v>
      </c>
      <c r="B207" s="134" t="s">
        <v>41</v>
      </c>
      <c r="C207" s="217">
        <v>76394857.099999025</v>
      </c>
      <c r="D207" s="95"/>
      <c r="E207" s="96">
        <f t="shared" si="40"/>
        <v>76394857.099999025</v>
      </c>
      <c r="F207" s="217">
        <v>858002.93000000028</v>
      </c>
      <c r="G207" s="95"/>
      <c r="H207" s="96">
        <f t="shared" si="41"/>
        <v>858002.93000000028</v>
      </c>
      <c r="I207" s="217">
        <v>0</v>
      </c>
      <c r="J207" s="95"/>
      <c r="K207" s="96">
        <f t="shared" si="42"/>
        <v>0</v>
      </c>
      <c r="L207" s="217">
        <v>132988.16999999859</v>
      </c>
      <c r="M207" s="95"/>
      <c r="N207" s="96">
        <f t="shared" si="43"/>
        <v>132988.16999999859</v>
      </c>
      <c r="O207" s="217">
        <v>115110.23</v>
      </c>
      <c r="P207" s="95"/>
      <c r="Q207" s="96">
        <f t="shared" si="44"/>
        <v>115110.23</v>
      </c>
      <c r="R207" s="217">
        <v>73165541.259999022</v>
      </c>
      <c r="S207" s="95"/>
      <c r="T207" s="96">
        <f t="shared" si="45"/>
        <v>73165541.259999022</v>
      </c>
      <c r="U207" s="218">
        <f t="shared" si="46"/>
        <v>0</v>
      </c>
      <c r="W207" s="134" t="s">
        <v>41</v>
      </c>
      <c r="X207" s="111">
        <f t="shared" si="47"/>
        <v>0</v>
      </c>
      <c r="Y207" s="112">
        <f t="shared" si="48"/>
        <v>0</v>
      </c>
      <c r="Z207" s="112">
        <f t="shared" si="49"/>
        <v>0</v>
      </c>
      <c r="AA207" s="112">
        <f t="shared" si="50"/>
        <v>0</v>
      </c>
      <c r="AB207" s="112">
        <f t="shared" si="51"/>
        <v>0</v>
      </c>
      <c r="AC207" s="124">
        <f t="shared" si="52"/>
        <v>0</v>
      </c>
    </row>
    <row r="208" spans="1:29" ht="15.75">
      <c r="A208" s="250"/>
      <c r="B208" s="135" t="s">
        <v>42</v>
      </c>
      <c r="C208" s="97">
        <v>28587104.34999897</v>
      </c>
      <c r="D208" s="20"/>
      <c r="E208" s="98">
        <f t="shared" si="40"/>
        <v>28587104.34999897</v>
      </c>
      <c r="F208" s="97">
        <v>70936.98</v>
      </c>
      <c r="G208" s="20"/>
      <c r="H208" s="98">
        <f t="shared" si="41"/>
        <v>70936.98</v>
      </c>
      <c r="I208" s="97">
        <v>0</v>
      </c>
      <c r="J208" s="20"/>
      <c r="K208" s="98">
        <f t="shared" si="42"/>
        <v>0</v>
      </c>
      <c r="L208" s="97">
        <v>47953.86</v>
      </c>
      <c r="M208" s="20"/>
      <c r="N208" s="98">
        <f t="shared" si="43"/>
        <v>47953.86</v>
      </c>
      <c r="O208" s="97">
        <v>11207.47</v>
      </c>
      <c r="P208" s="20"/>
      <c r="Q208" s="98">
        <f t="shared" si="44"/>
        <v>11207.47</v>
      </c>
      <c r="R208" s="97">
        <v>25734704.34999897</v>
      </c>
      <c r="S208" s="20"/>
      <c r="T208" s="98">
        <f t="shared" si="45"/>
        <v>25734704.34999897</v>
      </c>
      <c r="U208" s="219">
        <f t="shared" si="46"/>
        <v>0</v>
      </c>
      <c r="W208" s="135" t="s">
        <v>42</v>
      </c>
      <c r="X208" s="115">
        <f t="shared" si="47"/>
        <v>0</v>
      </c>
      <c r="Y208" s="116">
        <f t="shared" si="48"/>
        <v>0</v>
      </c>
      <c r="Z208" s="116">
        <f t="shared" si="49"/>
        <v>0</v>
      </c>
      <c r="AA208" s="116">
        <f t="shared" si="50"/>
        <v>0</v>
      </c>
      <c r="AB208" s="116">
        <f t="shared" si="51"/>
        <v>0</v>
      </c>
      <c r="AC208" s="122">
        <f t="shared" si="52"/>
        <v>0</v>
      </c>
    </row>
    <row r="209" spans="1:29" ht="15.75">
      <c r="A209" s="250"/>
      <c r="B209" s="105" t="s">
        <v>43</v>
      </c>
      <c r="C209" s="97">
        <v>75149341.789999664</v>
      </c>
      <c r="D209" s="20"/>
      <c r="E209" s="98">
        <f t="shared" si="40"/>
        <v>75149341.789999664</v>
      </c>
      <c r="F209" s="97">
        <v>606002.97</v>
      </c>
      <c r="G209" s="20"/>
      <c r="H209" s="98">
        <f t="shared" si="41"/>
        <v>606002.97</v>
      </c>
      <c r="I209" s="97">
        <v>0</v>
      </c>
      <c r="J209" s="20"/>
      <c r="K209" s="98">
        <f t="shared" si="42"/>
        <v>0</v>
      </c>
      <c r="L209" s="97">
        <v>545208.32999999996</v>
      </c>
      <c r="M209" s="20"/>
      <c r="N209" s="98">
        <f t="shared" si="43"/>
        <v>545208.32999999996</v>
      </c>
      <c r="O209" s="97">
        <v>349850.84999999992</v>
      </c>
      <c r="P209" s="20"/>
      <c r="Q209" s="98">
        <f t="shared" si="44"/>
        <v>349850.84999999992</v>
      </c>
      <c r="R209" s="97">
        <v>71459445.369999662</v>
      </c>
      <c r="S209" s="20"/>
      <c r="T209" s="98">
        <f t="shared" si="45"/>
        <v>71459445.369999662</v>
      </c>
      <c r="U209" s="219">
        <f t="shared" si="46"/>
        <v>0</v>
      </c>
      <c r="W209" s="105" t="s">
        <v>43</v>
      </c>
      <c r="X209" s="115">
        <f t="shared" si="47"/>
        <v>0</v>
      </c>
      <c r="Y209" s="116">
        <f t="shared" si="48"/>
        <v>0</v>
      </c>
      <c r="Z209" s="116">
        <f t="shared" si="49"/>
        <v>0</v>
      </c>
      <c r="AA209" s="116">
        <f t="shared" si="50"/>
        <v>0</v>
      </c>
      <c r="AB209" s="116">
        <f t="shared" si="51"/>
        <v>0</v>
      </c>
      <c r="AC209" s="122">
        <f t="shared" si="52"/>
        <v>0</v>
      </c>
    </row>
    <row r="210" spans="1:29" ht="15.75">
      <c r="A210" s="250"/>
      <c r="B210" s="135" t="s">
        <v>44</v>
      </c>
      <c r="C210" s="97">
        <v>69543797.219999626</v>
      </c>
      <c r="D210" s="20"/>
      <c r="E210" s="98">
        <f t="shared" si="40"/>
        <v>69543797.219999626</v>
      </c>
      <c r="F210" s="97">
        <v>580548.86000000022</v>
      </c>
      <c r="G210" s="20"/>
      <c r="H210" s="98">
        <f t="shared" si="41"/>
        <v>580548.86000000022</v>
      </c>
      <c r="I210" s="97">
        <v>0</v>
      </c>
      <c r="J210" s="20"/>
      <c r="K210" s="98">
        <f t="shared" si="42"/>
        <v>0</v>
      </c>
      <c r="L210" s="97">
        <v>128538.65999999999</v>
      </c>
      <c r="M210" s="20"/>
      <c r="N210" s="98">
        <f t="shared" si="43"/>
        <v>128538.65999999999</v>
      </c>
      <c r="O210" s="97">
        <v>729876.19000000029</v>
      </c>
      <c r="P210" s="20"/>
      <c r="Q210" s="98">
        <f t="shared" si="44"/>
        <v>729876.19000000029</v>
      </c>
      <c r="R210" s="97">
        <v>65921801.099999622</v>
      </c>
      <c r="S210" s="20"/>
      <c r="T210" s="98">
        <f t="shared" si="45"/>
        <v>65921801.099999622</v>
      </c>
      <c r="U210" s="219">
        <f t="shared" si="46"/>
        <v>0</v>
      </c>
      <c r="W210" s="135" t="s">
        <v>44</v>
      </c>
      <c r="X210" s="115">
        <f t="shared" si="47"/>
        <v>0</v>
      </c>
      <c r="Y210" s="116">
        <f t="shared" si="48"/>
        <v>0</v>
      </c>
      <c r="Z210" s="116">
        <f t="shared" si="49"/>
        <v>0</v>
      </c>
      <c r="AA210" s="116">
        <f t="shared" si="50"/>
        <v>0</v>
      </c>
      <c r="AB210" s="116">
        <f t="shared" si="51"/>
        <v>0</v>
      </c>
      <c r="AC210" s="122">
        <f t="shared" si="52"/>
        <v>0</v>
      </c>
    </row>
    <row r="211" spans="1:29" ht="15.75">
      <c r="A211" s="250"/>
      <c r="B211" s="135" t="s">
        <v>45</v>
      </c>
      <c r="C211" s="97">
        <v>67678521.789996058</v>
      </c>
      <c r="D211" s="20"/>
      <c r="E211" s="98">
        <f t="shared" si="40"/>
        <v>67678521.789996058</v>
      </c>
      <c r="F211" s="97">
        <v>272021.61</v>
      </c>
      <c r="G211" s="20"/>
      <c r="H211" s="98">
        <f t="shared" si="41"/>
        <v>272021.61</v>
      </c>
      <c r="I211" s="97">
        <v>0</v>
      </c>
      <c r="J211" s="20"/>
      <c r="K211" s="98">
        <f t="shared" si="42"/>
        <v>0</v>
      </c>
      <c r="L211" s="97">
        <v>266950.23</v>
      </c>
      <c r="M211" s="20"/>
      <c r="N211" s="98">
        <f t="shared" si="43"/>
        <v>266950.23</v>
      </c>
      <c r="O211" s="97">
        <v>152701.32999999999</v>
      </c>
      <c r="P211" s="20"/>
      <c r="Q211" s="98">
        <f t="shared" si="44"/>
        <v>152701.32999999999</v>
      </c>
      <c r="R211" s="97">
        <v>63088143.089996055</v>
      </c>
      <c r="S211" s="20"/>
      <c r="T211" s="98">
        <f t="shared" si="45"/>
        <v>63088143.089996055</v>
      </c>
      <c r="U211" s="219">
        <f t="shared" si="46"/>
        <v>0</v>
      </c>
      <c r="W211" s="135" t="s">
        <v>45</v>
      </c>
      <c r="X211" s="115">
        <f t="shared" si="47"/>
        <v>0</v>
      </c>
      <c r="Y211" s="116">
        <f t="shared" si="48"/>
        <v>0</v>
      </c>
      <c r="Z211" s="116">
        <f t="shared" si="49"/>
        <v>0</v>
      </c>
      <c r="AA211" s="116">
        <f t="shared" si="50"/>
        <v>0</v>
      </c>
      <c r="AB211" s="116">
        <f t="shared" si="51"/>
        <v>0</v>
      </c>
      <c r="AC211" s="122">
        <f t="shared" si="52"/>
        <v>0</v>
      </c>
    </row>
    <row r="212" spans="1:29" ht="15.75">
      <c r="A212" s="250"/>
      <c r="B212" s="135" t="s">
        <v>46</v>
      </c>
      <c r="C212" s="97">
        <v>46976548.109999627</v>
      </c>
      <c r="D212" s="20"/>
      <c r="E212" s="98">
        <f t="shared" si="40"/>
        <v>46976548.109999627</v>
      </c>
      <c r="F212" s="97">
        <v>632599.57000000007</v>
      </c>
      <c r="G212" s="20"/>
      <c r="H212" s="98">
        <f t="shared" si="41"/>
        <v>632599.57000000007</v>
      </c>
      <c r="I212" s="97">
        <v>0</v>
      </c>
      <c r="J212" s="20"/>
      <c r="K212" s="98">
        <f t="shared" si="42"/>
        <v>0</v>
      </c>
      <c r="L212" s="97">
        <v>197178.23</v>
      </c>
      <c r="M212" s="20"/>
      <c r="N212" s="98">
        <f t="shared" si="43"/>
        <v>197178.23</v>
      </c>
      <c r="O212" s="97">
        <v>16962.82</v>
      </c>
      <c r="P212" s="20"/>
      <c r="Q212" s="98">
        <f t="shared" si="44"/>
        <v>16962.82</v>
      </c>
      <c r="R212" s="97">
        <v>43232320.369999632</v>
      </c>
      <c r="S212" s="20"/>
      <c r="T212" s="98">
        <f t="shared" si="45"/>
        <v>43232320.369999632</v>
      </c>
      <c r="U212" s="219">
        <f t="shared" si="46"/>
        <v>0</v>
      </c>
      <c r="W212" s="135" t="s">
        <v>46</v>
      </c>
      <c r="X212" s="115">
        <f t="shared" si="47"/>
        <v>0</v>
      </c>
      <c r="Y212" s="116">
        <f t="shared" si="48"/>
        <v>0</v>
      </c>
      <c r="Z212" s="116">
        <f t="shared" si="49"/>
        <v>0</v>
      </c>
      <c r="AA212" s="116">
        <f t="shared" si="50"/>
        <v>0</v>
      </c>
      <c r="AB212" s="116">
        <f t="shared" si="51"/>
        <v>0</v>
      </c>
      <c r="AC212" s="122">
        <f t="shared" si="52"/>
        <v>0</v>
      </c>
    </row>
    <row r="213" spans="1:29" ht="15.75">
      <c r="A213" s="250"/>
      <c r="B213" s="135" t="s">
        <v>47</v>
      </c>
      <c r="C213" s="97">
        <v>163810018.59000048</v>
      </c>
      <c r="D213" s="20"/>
      <c r="E213" s="98">
        <f t="shared" si="40"/>
        <v>163810018.59000048</v>
      </c>
      <c r="F213" s="97">
        <v>228725.84</v>
      </c>
      <c r="G213" s="20"/>
      <c r="H213" s="98">
        <f t="shared" si="41"/>
        <v>228725.84</v>
      </c>
      <c r="I213" s="97">
        <v>4916079.130000012</v>
      </c>
      <c r="J213" s="20"/>
      <c r="K213" s="98">
        <f t="shared" si="42"/>
        <v>4916079.130000012</v>
      </c>
      <c r="L213" s="97">
        <v>641817.66999999993</v>
      </c>
      <c r="M213" s="20"/>
      <c r="N213" s="98">
        <f t="shared" si="43"/>
        <v>641817.66999999993</v>
      </c>
      <c r="O213" s="97">
        <v>2341539.87</v>
      </c>
      <c r="P213" s="20"/>
      <c r="Q213" s="98">
        <f t="shared" si="44"/>
        <v>2341539.87</v>
      </c>
      <c r="R213" s="97">
        <v>161753690.71000049</v>
      </c>
      <c r="S213" s="20"/>
      <c r="T213" s="98">
        <f t="shared" si="45"/>
        <v>161753690.71000049</v>
      </c>
      <c r="U213" s="219">
        <f t="shared" si="46"/>
        <v>0</v>
      </c>
      <c r="W213" s="135" t="s">
        <v>47</v>
      </c>
      <c r="X213" s="115">
        <f t="shared" si="47"/>
        <v>0</v>
      </c>
      <c r="Y213" s="116">
        <f t="shared" si="48"/>
        <v>0</v>
      </c>
      <c r="Z213" s="116">
        <f t="shared" si="49"/>
        <v>0</v>
      </c>
      <c r="AA213" s="116">
        <f t="shared" si="50"/>
        <v>0</v>
      </c>
      <c r="AB213" s="116">
        <f t="shared" si="51"/>
        <v>0</v>
      </c>
      <c r="AC213" s="122">
        <f t="shared" si="52"/>
        <v>0</v>
      </c>
    </row>
    <row r="214" spans="1:29" ht="15.75">
      <c r="A214" s="250"/>
      <c r="B214" s="135" t="s">
        <v>48</v>
      </c>
      <c r="C214" s="97">
        <v>54039168.150000118</v>
      </c>
      <c r="D214" s="20"/>
      <c r="E214" s="98">
        <f t="shared" si="40"/>
        <v>54039168.150000118</v>
      </c>
      <c r="F214" s="97">
        <v>327067.70999999996</v>
      </c>
      <c r="G214" s="20"/>
      <c r="H214" s="98">
        <f t="shared" si="41"/>
        <v>327067.70999999996</v>
      </c>
      <c r="I214" s="97">
        <v>14174836.710000018</v>
      </c>
      <c r="J214" s="20"/>
      <c r="K214" s="98">
        <f t="shared" si="42"/>
        <v>14174836.710000018</v>
      </c>
      <c r="L214" s="97">
        <v>239260</v>
      </c>
      <c r="M214" s="20"/>
      <c r="N214" s="98">
        <f t="shared" si="43"/>
        <v>239260</v>
      </c>
      <c r="O214" s="97">
        <v>299352.42</v>
      </c>
      <c r="P214" s="20"/>
      <c r="Q214" s="98">
        <f t="shared" si="44"/>
        <v>299352.42</v>
      </c>
      <c r="R214" s="97">
        <v>65722158.460000135</v>
      </c>
      <c r="S214" s="20"/>
      <c r="T214" s="98">
        <f t="shared" si="45"/>
        <v>65722158.460000135</v>
      </c>
      <c r="U214" s="219">
        <f t="shared" si="46"/>
        <v>0</v>
      </c>
      <c r="W214" s="135" t="s">
        <v>48</v>
      </c>
      <c r="X214" s="115">
        <f t="shared" si="47"/>
        <v>0</v>
      </c>
      <c r="Y214" s="116">
        <f t="shared" si="48"/>
        <v>0</v>
      </c>
      <c r="Z214" s="116">
        <f t="shared" si="49"/>
        <v>0</v>
      </c>
      <c r="AA214" s="116">
        <f t="shared" si="50"/>
        <v>0</v>
      </c>
      <c r="AB214" s="116">
        <f t="shared" si="51"/>
        <v>0</v>
      </c>
      <c r="AC214" s="122">
        <f t="shared" si="52"/>
        <v>0</v>
      </c>
    </row>
    <row r="215" spans="1:29" ht="15.75">
      <c r="A215" s="251"/>
      <c r="B215" s="136" t="s">
        <v>49</v>
      </c>
      <c r="C215" s="99">
        <v>17452460.339999523</v>
      </c>
      <c r="D215" s="100"/>
      <c r="E215" s="101">
        <f t="shared" si="40"/>
        <v>17452460.339999523</v>
      </c>
      <c r="F215" s="99">
        <v>113512.66</v>
      </c>
      <c r="G215" s="100"/>
      <c r="H215" s="101">
        <f t="shared" si="41"/>
        <v>113512.66</v>
      </c>
      <c r="I215" s="99">
        <v>11252197.620000001</v>
      </c>
      <c r="J215" s="100"/>
      <c r="K215" s="101">
        <f t="shared" si="42"/>
        <v>11252197.620000001</v>
      </c>
      <c r="L215" s="99">
        <v>10294.859999999999</v>
      </c>
      <c r="M215" s="100"/>
      <c r="N215" s="101">
        <f t="shared" si="43"/>
        <v>10294.859999999999</v>
      </c>
      <c r="O215" s="99">
        <v>0</v>
      </c>
      <c r="P215" s="100"/>
      <c r="Q215" s="101">
        <f t="shared" si="44"/>
        <v>0</v>
      </c>
      <c r="R215" s="99">
        <v>27490596.789999522</v>
      </c>
      <c r="S215" s="100"/>
      <c r="T215" s="101">
        <f t="shared" si="45"/>
        <v>27490596.789999522</v>
      </c>
      <c r="U215" s="220">
        <f t="shared" si="46"/>
        <v>0</v>
      </c>
      <c r="W215" s="136" t="s">
        <v>49</v>
      </c>
      <c r="X215" s="119">
        <f t="shared" si="47"/>
        <v>0</v>
      </c>
      <c r="Y215" s="120">
        <f t="shared" si="48"/>
        <v>0</v>
      </c>
      <c r="Z215" s="120">
        <f t="shared" si="49"/>
        <v>0</v>
      </c>
      <c r="AA215" s="120">
        <f t="shared" si="50"/>
        <v>0</v>
      </c>
      <c r="AB215" s="120">
        <f t="shared" si="51"/>
        <v>0</v>
      </c>
      <c r="AC215" s="125">
        <f t="shared" si="52"/>
        <v>0</v>
      </c>
    </row>
    <row r="216" spans="1:29" ht="15.75" customHeight="1">
      <c r="A216" s="249">
        <v>42642</v>
      </c>
      <c r="B216" s="134" t="s">
        <v>41</v>
      </c>
      <c r="C216" s="217">
        <v>73165541.259999022</v>
      </c>
      <c r="D216" s="95"/>
      <c r="E216" s="96">
        <f t="shared" si="40"/>
        <v>73165541.259999022</v>
      </c>
      <c r="F216" s="217">
        <v>929698.69000000029</v>
      </c>
      <c r="G216" s="95"/>
      <c r="H216" s="96">
        <f t="shared" si="41"/>
        <v>929698.69000000029</v>
      </c>
      <c r="I216" s="217">
        <v>4546225.8099999949</v>
      </c>
      <c r="J216" s="95"/>
      <c r="K216" s="96">
        <f t="shared" si="42"/>
        <v>4546225.8099999949</v>
      </c>
      <c r="L216" s="217">
        <v>77193.38</v>
      </c>
      <c r="M216" s="95"/>
      <c r="N216" s="96">
        <f t="shared" si="43"/>
        <v>77193.38</v>
      </c>
      <c r="O216" s="217">
        <v>65933.48</v>
      </c>
      <c r="P216" s="95"/>
      <c r="Q216" s="96">
        <f t="shared" si="44"/>
        <v>65933.48</v>
      </c>
      <c r="R216" s="217">
        <v>74767778.639999032</v>
      </c>
      <c r="S216" s="95"/>
      <c r="T216" s="96">
        <f t="shared" si="45"/>
        <v>74767778.639999032</v>
      </c>
      <c r="U216" s="218">
        <f t="shared" si="46"/>
        <v>0</v>
      </c>
      <c r="W216" s="134" t="s">
        <v>41</v>
      </c>
      <c r="X216" s="111">
        <f t="shared" si="47"/>
        <v>0</v>
      </c>
      <c r="Y216" s="112">
        <f t="shared" si="48"/>
        <v>0</v>
      </c>
      <c r="Z216" s="112">
        <f t="shared" si="49"/>
        <v>0</v>
      </c>
      <c r="AA216" s="112">
        <f t="shared" si="50"/>
        <v>0</v>
      </c>
      <c r="AB216" s="112">
        <f t="shared" si="51"/>
        <v>0</v>
      </c>
      <c r="AC216" s="124">
        <f t="shared" si="52"/>
        <v>0</v>
      </c>
    </row>
    <row r="217" spans="1:29" ht="15.75">
      <c r="A217" s="250"/>
      <c r="B217" s="135" t="s">
        <v>42</v>
      </c>
      <c r="C217" s="97">
        <v>25734704.34999897</v>
      </c>
      <c r="D217" s="20"/>
      <c r="E217" s="98">
        <f t="shared" si="40"/>
        <v>25734704.34999897</v>
      </c>
      <c r="F217" s="97">
        <v>66848.649999999994</v>
      </c>
      <c r="G217" s="20"/>
      <c r="H217" s="98">
        <f t="shared" si="41"/>
        <v>66848.649999999994</v>
      </c>
      <c r="I217" s="97">
        <v>3275912.0699999952</v>
      </c>
      <c r="J217" s="20"/>
      <c r="K217" s="98">
        <f t="shared" si="42"/>
        <v>3275912.0699999952</v>
      </c>
      <c r="L217" s="97">
        <v>130407.37000000001</v>
      </c>
      <c r="M217" s="20"/>
      <c r="N217" s="98">
        <f t="shared" si="43"/>
        <v>130407.37000000001</v>
      </c>
      <c r="O217" s="97">
        <v>196557.05000000002</v>
      </c>
      <c r="P217" s="20"/>
      <c r="Q217" s="98">
        <f t="shared" si="44"/>
        <v>196557.05000000002</v>
      </c>
      <c r="R217" s="97">
        <v>25220793.309998967</v>
      </c>
      <c r="S217" s="20"/>
      <c r="T217" s="98">
        <f t="shared" si="45"/>
        <v>25220793.309998967</v>
      </c>
      <c r="U217" s="219">
        <f t="shared" si="46"/>
        <v>0</v>
      </c>
      <c r="W217" s="135" t="s">
        <v>42</v>
      </c>
      <c r="X217" s="115">
        <f t="shared" si="47"/>
        <v>0</v>
      </c>
      <c r="Y217" s="116">
        <f t="shared" si="48"/>
        <v>0</v>
      </c>
      <c r="Z217" s="116">
        <f t="shared" si="49"/>
        <v>0</v>
      </c>
      <c r="AA217" s="116">
        <f t="shared" si="50"/>
        <v>0</v>
      </c>
      <c r="AB217" s="116">
        <f t="shared" si="51"/>
        <v>0</v>
      </c>
      <c r="AC217" s="122">
        <f t="shared" si="52"/>
        <v>0</v>
      </c>
    </row>
    <row r="218" spans="1:29" ht="15.75">
      <c r="A218" s="250"/>
      <c r="B218" s="105" t="s">
        <v>43</v>
      </c>
      <c r="C218" s="97">
        <v>71459445.369999662</v>
      </c>
      <c r="D218" s="20"/>
      <c r="E218" s="98">
        <f t="shared" si="40"/>
        <v>71459445.369999662</v>
      </c>
      <c r="F218" s="97">
        <v>499421.07</v>
      </c>
      <c r="G218" s="20"/>
      <c r="H218" s="98">
        <f t="shared" si="41"/>
        <v>499421.07</v>
      </c>
      <c r="I218" s="97">
        <v>0</v>
      </c>
      <c r="J218" s="20"/>
      <c r="K218" s="98">
        <f t="shared" si="42"/>
        <v>0</v>
      </c>
      <c r="L218" s="97">
        <v>223426.33999999997</v>
      </c>
      <c r="M218" s="20"/>
      <c r="N218" s="98">
        <f t="shared" si="43"/>
        <v>223426.33999999997</v>
      </c>
      <c r="O218" s="97">
        <v>191928.47999999992</v>
      </c>
      <c r="P218" s="20"/>
      <c r="Q218" s="98">
        <f t="shared" si="44"/>
        <v>191928.47999999992</v>
      </c>
      <c r="R218" s="97">
        <v>68333792.639999658</v>
      </c>
      <c r="S218" s="20"/>
      <c r="T218" s="98">
        <f t="shared" si="45"/>
        <v>68333792.639999658</v>
      </c>
      <c r="U218" s="219">
        <f t="shared" si="46"/>
        <v>0</v>
      </c>
      <c r="W218" s="105" t="s">
        <v>43</v>
      </c>
      <c r="X218" s="115">
        <f t="shared" si="47"/>
        <v>0</v>
      </c>
      <c r="Y218" s="116">
        <f t="shared" si="48"/>
        <v>0</v>
      </c>
      <c r="Z218" s="116">
        <f t="shared" si="49"/>
        <v>0</v>
      </c>
      <c r="AA218" s="116">
        <f t="shared" si="50"/>
        <v>0</v>
      </c>
      <c r="AB218" s="116">
        <f t="shared" si="51"/>
        <v>0</v>
      </c>
      <c r="AC218" s="122">
        <f t="shared" si="52"/>
        <v>0</v>
      </c>
    </row>
    <row r="219" spans="1:29" ht="15.75">
      <c r="A219" s="250"/>
      <c r="B219" s="135" t="s">
        <v>44</v>
      </c>
      <c r="C219" s="97">
        <v>65921801.099999622</v>
      </c>
      <c r="D219" s="20"/>
      <c r="E219" s="98">
        <f t="shared" si="40"/>
        <v>65921801.099999622</v>
      </c>
      <c r="F219" s="97">
        <v>522231.32</v>
      </c>
      <c r="G219" s="20"/>
      <c r="H219" s="98">
        <f t="shared" si="41"/>
        <v>522231.32</v>
      </c>
      <c r="I219" s="97">
        <v>0</v>
      </c>
      <c r="J219" s="20"/>
      <c r="K219" s="98">
        <f t="shared" si="42"/>
        <v>0</v>
      </c>
      <c r="L219" s="97">
        <v>482900.11</v>
      </c>
      <c r="M219" s="20"/>
      <c r="N219" s="98">
        <f t="shared" si="43"/>
        <v>482900.11</v>
      </c>
      <c r="O219" s="97">
        <v>287874.83999999997</v>
      </c>
      <c r="P219" s="20"/>
      <c r="Q219" s="98">
        <f t="shared" si="44"/>
        <v>287874.83999999997</v>
      </c>
      <c r="R219" s="97">
        <v>62894462.329999618</v>
      </c>
      <c r="S219" s="20"/>
      <c r="T219" s="98">
        <f t="shared" ref="T219:T233" si="53">R219-S219</f>
        <v>62894462.329999618</v>
      </c>
      <c r="U219" s="219">
        <f t="shared" si="46"/>
        <v>0</v>
      </c>
      <c r="W219" s="135" t="s">
        <v>44</v>
      </c>
      <c r="X219" s="115">
        <f t="shared" si="47"/>
        <v>0</v>
      </c>
      <c r="Y219" s="116">
        <f t="shared" si="48"/>
        <v>0</v>
      </c>
      <c r="Z219" s="116">
        <f t="shared" si="49"/>
        <v>0</v>
      </c>
      <c r="AA219" s="116">
        <f t="shared" si="50"/>
        <v>0</v>
      </c>
      <c r="AB219" s="116">
        <f t="shared" si="51"/>
        <v>0</v>
      </c>
      <c r="AC219" s="122">
        <f t="shared" si="52"/>
        <v>0</v>
      </c>
    </row>
    <row r="220" spans="1:29" ht="15.75">
      <c r="A220" s="250"/>
      <c r="B220" s="135" t="s">
        <v>45</v>
      </c>
      <c r="C220" s="97">
        <v>63088143.089996055</v>
      </c>
      <c r="D220" s="20"/>
      <c r="E220" s="98">
        <f t="shared" si="40"/>
        <v>63088143.089996055</v>
      </c>
      <c r="F220" s="97">
        <v>166750.14999999994</v>
      </c>
      <c r="G220" s="20"/>
      <c r="H220" s="98">
        <f t="shared" si="41"/>
        <v>166750.14999999994</v>
      </c>
      <c r="I220" s="97">
        <v>18470905.490000047</v>
      </c>
      <c r="J220" s="20"/>
      <c r="K220" s="98">
        <f t="shared" si="42"/>
        <v>18470905.490000047</v>
      </c>
      <c r="L220" s="97">
        <v>83968.21</v>
      </c>
      <c r="M220" s="20"/>
      <c r="N220" s="98">
        <f t="shared" si="43"/>
        <v>83968.21</v>
      </c>
      <c r="O220" s="97">
        <v>58021.33</v>
      </c>
      <c r="P220" s="20"/>
      <c r="Q220" s="98">
        <f t="shared" si="44"/>
        <v>58021.33</v>
      </c>
      <c r="R220" s="97">
        <v>77945465.299996108</v>
      </c>
      <c r="S220" s="20"/>
      <c r="T220" s="98">
        <f t="shared" si="53"/>
        <v>77945465.299996108</v>
      </c>
      <c r="U220" s="219">
        <f t="shared" ref="U220:U233" si="54">IF(D220=0,0,1)</f>
        <v>0</v>
      </c>
      <c r="W220" s="135" t="s">
        <v>45</v>
      </c>
      <c r="X220" s="115">
        <f t="shared" ref="X220:X233" si="55">+IF(AND(C220&lt;&gt;0,D220&lt;&gt;0,OR(E220&gt;100,E220&lt;-100)),1,0)</f>
        <v>0</v>
      </c>
      <c r="Y220" s="116">
        <f t="shared" ref="Y220:Y233" si="56">+IF(AND(F220&lt;&gt;0,G220&lt;&gt;0,OR(H220&gt;100,H220&lt;-100)),1,0)</f>
        <v>0</v>
      </c>
      <c r="Z220" s="116">
        <f t="shared" ref="Z220:Z233" si="57">+IF(AND(I220&lt;&gt;0,J220&lt;&gt;0,OR(K220&gt;100,K220&lt;-100)),1,0)</f>
        <v>0</v>
      </c>
      <c r="AA220" s="116">
        <f t="shared" ref="AA220:AA233" si="58">+IF(AND(L220&lt;&gt;0,M220&lt;&gt;0,OR(N220&gt;100,N220&lt;-100)),1,0)</f>
        <v>0</v>
      </c>
      <c r="AB220" s="116">
        <f t="shared" ref="AB220:AB233" si="59">+IF(AND(O220&lt;&gt;0,P220&lt;&gt;0,OR(Q220&gt;100,Q220&lt;-100)),1,0)</f>
        <v>0</v>
      </c>
      <c r="AC220" s="122">
        <f t="shared" ref="AC220:AC233" si="60">+IF(AND(R220&lt;&gt;0,S220&lt;&gt;0,OR(T220&gt;100,T220&lt;-100)),1,0)</f>
        <v>0</v>
      </c>
    </row>
    <row r="221" spans="1:29" ht="15.75">
      <c r="A221" s="250"/>
      <c r="B221" s="135" t="s">
        <v>46</v>
      </c>
      <c r="C221" s="97">
        <v>43232320.369999632</v>
      </c>
      <c r="D221" s="20"/>
      <c r="E221" s="98">
        <f t="shared" si="40"/>
        <v>43232320.369999632</v>
      </c>
      <c r="F221" s="97">
        <v>523653.19999999995</v>
      </c>
      <c r="G221" s="20"/>
      <c r="H221" s="98">
        <f t="shared" si="41"/>
        <v>523653.19999999995</v>
      </c>
      <c r="I221" s="97">
        <v>0</v>
      </c>
      <c r="J221" s="20"/>
      <c r="K221" s="98">
        <f t="shared" si="42"/>
        <v>0</v>
      </c>
      <c r="L221" s="97">
        <v>97884.160000000003</v>
      </c>
      <c r="M221" s="20"/>
      <c r="N221" s="98">
        <f t="shared" si="43"/>
        <v>97884.160000000003</v>
      </c>
      <c r="O221" s="97">
        <v>57649.3</v>
      </c>
      <c r="P221" s="20"/>
      <c r="Q221" s="98">
        <f t="shared" si="44"/>
        <v>57649.3</v>
      </c>
      <c r="R221" s="97">
        <v>39804618.139999628</v>
      </c>
      <c r="S221" s="20"/>
      <c r="T221" s="98">
        <f t="shared" si="53"/>
        <v>39804618.139999628</v>
      </c>
      <c r="U221" s="219">
        <f t="shared" si="54"/>
        <v>0</v>
      </c>
      <c r="W221" s="135" t="s">
        <v>46</v>
      </c>
      <c r="X221" s="115">
        <f t="shared" si="55"/>
        <v>0</v>
      </c>
      <c r="Y221" s="116">
        <f t="shared" si="56"/>
        <v>0</v>
      </c>
      <c r="Z221" s="116">
        <f t="shared" si="57"/>
        <v>0</v>
      </c>
      <c r="AA221" s="116">
        <f t="shared" si="58"/>
        <v>0</v>
      </c>
      <c r="AB221" s="116">
        <f t="shared" si="59"/>
        <v>0</v>
      </c>
      <c r="AC221" s="122">
        <f t="shared" si="60"/>
        <v>0</v>
      </c>
    </row>
    <row r="222" spans="1:29" ht="15.75">
      <c r="A222" s="250"/>
      <c r="B222" s="135" t="s">
        <v>47</v>
      </c>
      <c r="C222" s="97">
        <v>161753690.71000049</v>
      </c>
      <c r="D222" s="20"/>
      <c r="E222" s="98">
        <f t="shared" si="40"/>
        <v>161753690.71000049</v>
      </c>
      <c r="F222" s="97">
        <v>271303.78000000003</v>
      </c>
      <c r="G222" s="20"/>
      <c r="H222" s="98">
        <f t="shared" si="41"/>
        <v>271303.78000000003</v>
      </c>
      <c r="I222" s="97">
        <v>0</v>
      </c>
      <c r="J222" s="20"/>
      <c r="K222" s="98">
        <f t="shared" si="42"/>
        <v>0</v>
      </c>
      <c r="L222" s="97">
        <v>96991.16</v>
      </c>
      <c r="M222" s="20"/>
      <c r="N222" s="98">
        <f t="shared" si="43"/>
        <v>96991.16</v>
      </c>
      <c r="O222" s="97">
        <v>292496.86</v>
      </c>
      <c r="P222" s="20"/>
      <c r="Q222" s="98">
        <f t="shared" si="44"/>
        <v>292496.86</v>
      </c>
      <c r="R222" s="97">
        <v>156488854.61000049</v>
      </c>
      <c r="S222" s="20"/>
      <c r="T222" s="98">
        <f t="shared" si="53"/>
        <v>156488854.61000049</v>
      </c>
      <c r="U222" s="219">
        <f t="shared" si="54"/>
        <v>0</v>
      </c>
      <c r="W222" s="135" t="s">
        <v>47</v>
      </c>
      <c r="X222" s="115">
        <f t="shared" si="55"/>
        <v>0</v>
      </c>
      <c r="Y222" s="116">
        <f t="shared" si="56"/>
        <v>0</v>
      </c>
      <c r="Z222" s="116">
        <f t="shared" si="57"/>
        <v>0</v>
      </c>
      <c r="AA222" s="116">
        <f t="shared" si="58"/>
        <v>0</v>
      </c>
      <c r="AB222" s="116">
        <f t="shared" si="59"/>
        <v>0</v>
      </c>
      <c r="AC222" s="122">
        <f t="shared" si="60"/>
        <v>0</v>
      </c>
    </row>
    <row r="223" spans="1:29" ht="15.75">
      <c r="A223" s="250"/>
      <c r="B223" s="135" t="s">
        <v>48</v>
      </c>
      <c r="C223" s="97">
        <v>65722158.460000135</v>
      </c>
      <c r="D223" s="20"/>
      <c r="E223" s="98">
        <f t="shared" si="40"/>
        <v>65722158.460000135</v>
      </c>
      <c r="F223" s="97">
        <v>271564.07</v>
      </c>
      <c r="G223" s="20"/>
      <c r="H223" s="98">
        <f t="shared" si="41"/>
        <v>271564.07</v>
      </c>
      <c r="I223" s="97">
        <v>0</v>
      </c>
      <c r="J223" s="20"/>
      <c r="K223" s="98">
        <f t="shared" si="42"/>
        <v>0</v>
      </c>
      <c r="L223" s="97">
        <v>190440.11999999997</v>
      </c>
      <c r="M223" s="20"/>
      <c r="N223" s="98">
        <f t="shared" si="43"/>
        <v>190440.11999999997</v>
      </c>
      <c r="O223" s="97">
        <v>243341.57</v>
      </c>
      <c r="P223" s="20"/>
      <c r="Q223" s="98">
        <f t="shared" si="44"/>
        <v>243341.57</v>
      </c>
      <c r="R223" s="97">
        <v>63446425.700000145</v>
      </c>
      <c r="S223" s="20"/>
      <c r="T223" s="98">
        <f t="shared" si="53"/>
        <v>63446425.700000145</v>
      </c>
      <c r="U223" s="219">
        <f t="shared" si="54"/>
        <v>0</v>
      </c>
      <c r="W223" s="135" t="s">
        <v>48</v>
      </c>
      <c r="X223" s="115">
        <f t="shared" si="55"/>
        <v>0</v>
      </c>
      <c r="Y223" s="116">
        <f t="shared" si="56"/>
        <v>0</v>
      </c>
      <c r="Z223" s="116">
        <f t="shared" si="57"/>
        <v>0</v>
      </c>
      <c r="AA223" s="116">
        <f t="shared" si="58"/>
        <v>0</v>
      </c>
      <c r="AB223" s="116">
        <f t="shared" si="59"/>
        <v>0</v>
      </c>
      <c r="AC223" s="122">
        <f t="shared" si="60"/>
        <v>0</v>
      </c>
    </row>
    <row r="224" spans="1:29" ht="15.75">
      <c r="A224" s="251"/>
      <c r="B224" s="136" t="s">
        <v>49</v>
      </c>
      <c r="C224" s="99">
        <v>27490596.789999522</v>
      </c>
      <c r="D224" s="100"/>
      <c r="E224" s="101">
        <f t="shared" si="40"/>
        <v>27490596.789999522</v>
      </c>
      <c r="F224" s="99">
        <v>117355.31999999998</v>
      </c>
      <c r="G224" s="100"/>
      <c r="H224" s="101">
        <f t="shared" si="41"/>
        <v>117355.31999999998</v>
      </c>
      <c r="I224" s="99">
        <v>0</v>
      </c>
      <c r="J224" s="100"/>
      <c r="K224" s="101">
        <f t="shared" si="42"/>
        <v>0</v>
      </c>
      <c r="L224" s="99">
        <v>10286.530000000001</v>
      </c>
      <c r="M224" s="100"/>
      <c r="N224" s="101">
        <f t="shared" si="43"/>
        <v>10286.530000000001</v>
      </c>
      <c r="O224" s="99">
        <v>1385.47</v>
      </c>
      <c r="P224" s="100"/>
      <c r="Q224" s="101">
        <f t="shared" si="44"/>
        <v>1385.47</v>
      </c>
      <c r="R224" s="99">
        <v>26339731.139999524</v>
      </c>
      <c r="S224" s="100"/>
      <c r="T224" s="101">
        <f t="shared" si="53"/>
        <v>26339731.139999524</v>
      </c>
      <c r="U224" s="220">
        <f t="shared" si="54"/>
        <v>0</v>
      </c>
      <c r="W224" s="136" t="s">
        <v>49</v>
      </c>
      <c r="X224" s="119">
        <f t="shared" si="55"/>
        <v>0</v>
      </c>
      <c r="Y224" s="120">
        <f t="shared" si="56"/>
        <v>0</v>
      </c>
      <c r="Z224" s="120">
        <f t="shared" si="57"/>
        <v>0</v>
      </c>
      <c r="AA224" s="120">
        <f t="shared" si="58"/>
        <v>0</v>
      </c>
      <c r="AB224" s="120">
        <f t="shared" si="59"/>
        <v>0</v>
      </c>
      <c r="AC224" s="125">
        <f t="shared" si="60"/>
        <v>0</v>
      </c>
    </row>
    <row r="225" spans="1:29" ht="15.75" customHeight="1">
      <c r="A225" s="249">
        <v>42643</v>
      </c>
      <c r="B225" s="134" t="s">
        <v>41</v>
      </c>
      <c r="C225" s="217">
        <v>74767778.639999032</v>
      </c>
      <c r="D225" s="95"/>
      <c r="E225" s="96">
        <f t="shared" si="40"/>
        <v>74767778.639999032</v>
      </c>
      <c r="F225" s="217">
        <v>673733.1</v>
      </c>
      <c r="G225" s="95"/>
      <c r="H225" s="96">
        <f t="shared" si="41"/>
        <v>673733.1</v>
      </c>
      <c r="I225" s="217">
        <v>0</v>
      </c>
      <c r="J225" s="95"/>
      <c r="K225" s="96">
        <f t="shared" si="42"/>
        <v>0</v>
      </c>
      <c r="L225" s="217">
        <v>96122.629999999859</v>
      </c>
      <c r="M225" s="95"/>
      <c r="N225" s="96">
        <f t="shared" si="43"/>
        <v>96122.629999999859</v>
      </c>
      <c r="O225" s="217">
        <v>19621.91</v>
      </c>
      <c r="P225" s="95"/>
      <c r="Q225" s="96">
        <f t="shared" si="44"/>
        <v>19621.91</v>
      </c>
      <c r="R225" s="217">
        <v>72326445.029999003</v>
      </c>
      <c r="S225" s="95"/>
      <c r="T225" s="96">
        <f t="shared" si="53"/>
        <v>72326445.029999003</v>
      </c>
      <c r="U225" s="218">
        <f t="shared" si="54"/>
        <v>0</v>
      </c>
      <c r="W225" s="134" t="s">
        <v>41</v>
      </c>
      <c r="X225" s="111">
        <f t="shared" si="55"/>
        <v>0</v>
      </c>
      <c r="Y225" s="112">
        <f t="shared" si="56"/>
        <v>0</v>
      </c>
      <c r="Z225" s="112">
        <f t="shared" si="57"/>
        <v>0</v>
      </c>
      <c r="AA225" s="112">
        <f t="shared" si="58"/>
        <v>0</v>
      </c>
      <c r="AB225" s="112">
        <f t="shared" si="59"/>
        <v>0</v>
      </c>
      <c r="AC225" s="124">
        <f t="shared" si="60"/>
        <v>0</v>
      </c>
    </row>
    <row r="226" spans="1:29" ht="15.75">
      <c r="A226" s="250"/>
      <c r="B226" s="135" t="s">
        <v>42</v>
      </c>
      <c r="C226" s="97">
        <v>25220793.309998967</v>
      </c>
      <c r="D226" s="20"/>
      <c r="E226" s="98">
        <f t="shared" si="40"/>
        <v>25220793.309998967</v>
      </c>
      <c r="F226" s="97">
        <v>103596.36</v>
      </c>
      <c r="G226" s="20"/>
      <c r="H226" s="98">
        <f t="shared" si="41"/>
        <v>103596.36</v>
      </c>
      <c r="I226" s="97">
        <v>0</v>
      </c>
      <c r="J226" s="20"/>
      <c r="K226" s="98">
        <f t="shared" si="42"/>
        <v>0</v>
      </c>
      <c r="L226" s="97">
        <v>58403.56</v>
      </c>
      <c r="M226" s="20"/>
      <c r="N226" s="98">
        <f t="shared" si="43"/>
        <v>58403.56</v>
      </c>
      <c r="O226" s="97">
        <v>61644.130000000005</v>
      </c>
      <c r="P226" s="20"/>
      <c r="Q226" s="98">
        <f t="shared" si="44"/>
        <v>61644.130000000005</v>
      </c>
      <c r="R226" s="97">
        <v>22709872.099998966</v>
      </c>
      <c r="S226" s="20"/>
      <c r="T226" s="98">
        <f t="shared" si="53"/>
        <v>22709872.099998966</v>
      </c>
      <c r="U226" s="219">
        <f t="shared" si="54"/>
        <v>0</v>
      </c>
      <c r="W226" s="135" t="s">
        <v>42</v>
      </c>
      <c r="X226" s="115">
        <f t="shared" si="55"/>
        <v>0</v>
      </c>
      <c r="Y226" s="116">
        <f t="shared" si="56"/>
        <v>0</v>
      </c>
      <c r="Z226" s="116">
        <f t="shared" si="57"/>
        <v>0</v>
      </c>
      <c r="AA226" s="116">
        <f t="shared" si="58"/>
        <v>0</v>
      </c>
      <c r="AB226" s="116">
        <f t="shared" si="59"/>
        <v>0</v>
      </c>
      <c r="AC226" s="122">
        <f t="shared" si="60"/>
        <v>0</v>
      </c>
    </row>
    <row r="227" spans="1:29" ht="15.75">
      <c r="A227" s="250"/>
      <c r="B227" s="105" t="s">
        <v>43</v>
      </c>
      <c r="C227" s="97">
        <v>68333792.639999658</v>
      </c>
      <c r="D227" s="20"/>
      <c r="E227" s="98">
        <f t="shared" si="40"/>
        <v>68333792.639999658</v>
      </c>
      <c r="F227" s="97">
        <v>730038.0499999997</v>
      </c>
      <c r="G227" s="20"/>
      <c r="H227" s="98">
        <f t="shared" si="41"/>
        <v>730038.0499999997</v>
      </c>
      <c r="I227" s="97">
        <v>0</v>
      </c>
      <c r="J227" s="20"/>
      <c r="K227" s="98">
        <f t="shared" si="42"/>
        <v>0</v>
      </c>
      <c r="L227" s="97">
        <v>160942.11000000002</v>
      </c>
      <c r="M227" s="20"/>
      <c r="N227" s="98">
        <f t="shared" si="43"/>
        <v>160942.11000000002</v>
      </c>
      <c r="O227" s="97">
        <v>86591.32</v>
      </c>
      <c r="P227" s="20"/>
      <c r="Q227" s="98">
        <f t="shared" si="44"/>
        <v>86591.32</v>
      </c>
      <c r="R227" s="97">
        <v>65431805.789999656</v>
      </c>
      <c r="S227" s="20"/>
      <c r="T227" s="98">
        <f t="shared" si="53"/>
        <v>65431805.789999656</v>
      </c>
      <c r="U227" s="219">
        <f t="shared" si="54"/>
        <v>0</v>
      </c>
      <c r="W227" s="105" t="s">
        <v>43</v>
      </c>
      <c r="X227" s="115">
        <f t="shared" si="55"/>
        <v>0</v>
      </c>
      <c r="Y227" s="116">
        <f t="shared" si="56"/>
        <v>0</v>
      </c>
      <c r="Z227" s="116">
        <f t="shared" si="57"/>
        <v>0</v>
      </c>
      <c r="AA227" s="116">
        <f t="shared" si="58"/>
        <v>0</v>
      </c>
      <c r="AB227" s="116">
        <f t="shared" si="59"/>
        <v>0</v>
      </c>
      <c r="AC227" s="122">
        <f t="shared" si="60"/>
        <v>0</v>
      </c>
    </row>
    <row r="228" spans="1:29" ht="15.75">
      <c r="A228" s="250"/>
      <c r="B228" s="135" t="s">
        <v>44</v>
      </c>
      <c r="C228" s="97">
        <v>62894462.329999618</v>
      </c>
      <c r="D228" s="20"/>
      <c r="E228" s="98">
        <f t="shared" si="40"/>
        <v>62894462.329999618</v>
      </c>
      <c r="F228" s="97">
        <v>850800.69000000006</v>
      </c>
      <c r="G228" s="20"/>
      <c r="H228" s="98">
        <f t="shared" si="41"/>
        <v>850800.69000000006</v>
      </c>
      <c r="I228" s="97">
        <v>0</v>
      </c>
      <c r="J228" s="20"/>
      <c r="K228" s="98">
        <f t="shared" si="42"/>
        <v>0</v>
      </c>
      <c r="L228" s="97">
        <v>110059.19999999998</v>
      </c>
      <c r="M228" s="20"/>
      <c r="N228" s="98">
        <f t="shared" si="43"/>
        <v>110059.19999999998</v>
      </c>
      <c r="O228" s="97">
        <v>885996.55</v>
      </c>
      <c r="P228" s="20"/>
      <c r="Q228" s="98">
        <f t="shared" si="44"/>
        <v>885996.55</v>
      </c>
      <c r="R228" s="97">
        <v>58996773.169999622</v>
      </c>
      <c r="S228" s="20"/>
      <c r="T228" s="98">
        <f t="shared" si="53"/>
        <v>58996773.169999622</v>
      </c>
      <c r="U228" s="219">
        <f t="shared" si="54"/>
        <v>0</v>
      </c>
      <c r="W228" s="135" t="s">
        <v>44</v>
      </c>
      <c r="X228" s="115">
        <f t="shared" si="55"/>
        <v>0</v>
      </c>
      <c r="Y228" s="116">
        <f t="shared" si="56"/>
        <v>0</v>
      </c>
      <c r="Z228" s="116">
        <f t="shared" si="57"/>
        <v>0</v>
      </c>
      <c r="AA228" s="116">
        <f t="shared" si="58"/>
        <v>0</v>
      </c>
      <c r="AB228" s="116">
        <f t="shared" si="59"/>
        <v>0</v>
      </c>
      <c r="AC228" s="122">
        <f t="shared" si="60"/>
        <v>0</v>
      </c>
    </row>
    <row r="229" spans="1:29" ht="15.75">
      <c r="A229" s="250"/>
      <c r="B229" s="135" t="s">
        <v>45</v>
      </c>
      <c r="C229" s="97">
        <v>77945465.299996108</v>
      </c>
      <c r="D229" s="20"/>
      <c r="E229" s="98">
        <f t="shared" si="40"/>
        <v>77945465.299996108</v>
      </c>
      <c r="F229" s="97">
        <v>98901.439999999988</v>
      </c>
      <c r="G229" s="20"/>
      <c r="H229" s="98">
        <f t="shared" si="41"/>
        <v>98901.439999999988</v>
      </c>
      <c r="I229" s="97">
        <v>0</v>
      </c>
      <c r="J229" s="20"/>
      <c r="K229" s="98">
        <f t="shared" si="42"/>
        <v>0</v>
      </c>
      <c r="L229" s="97">
        <v>358722.32999999996</v>
      </c>
      <c r="M229" s="20"/>
      <c r="N229" s="98">
        <f t="shared" si="43"/>
        <v>358722.32999999996</v>
      </c>
      <c r="O229" s="97">
        <v>64482.07</v>
      </c>
      <c r="P229" s="20"/>
      <c r="Q229" s="98">
        <f t="shared" si="44"/>
        <v>64482.07</v>
      </c>
      <c r="R229" s="97">
        <v>74828466.259996116</v>
      </c>
      <c r="S229" s="20"/>
      <c r="T229" s="98">
        <f t="shared" si="53"/>
        <v>74828466.259996116</v>
      </c>
      <c r="U229" s="219">
        <f t="shared" si="54"/>
        <v>0</v>
      </c>
      <c r="W229" s="135" t="s">
        <v>45</v>
      </c>
      <c r="X229" s="115">
        <f t="shared" si="55"/>
        <v>0</v>
      </c>
      <c r="Y229" s="116">
        <f t="shared" si="56"/>
        <v>0</v>
      </c>
      <c r="Z229" s="116">
        <f t="shared" si="57"/>
        <v>0</v>
      </c>
      <c r="AA229" s="116">
        <f t="shared" si="58"/>
        <v>0</v>
      </c>
      <c r="AB229" s="116">
        <f t="shared" si="59"/>
        <v>0</v>
      </c>
      <c r="AC229" s="122">
        <f t="shared" si="60"/>
        <v>0</v>
      </c>
    </row>
    <row r="230" spans="1:29" ht="15.75">
      <c r="A230" s="250"/>
      <c r="B230" s="135" t="s">
        <v>46</v>
      </c>
      <c r="C230" s="97">
        <v>39804618.139999628</v>
      </c>
      <c r="D230" s="20"/>
      <c r="E230" s="98">
        <f t="shared" si="40"/>
        <v>39804618.139999628</v>
      </c>
      <c r="F230" s="97">
        <v>655917.65</v>
      </c>
      <c r="G230" s="20"/>
      <c r="H230" s="98">
        <f t="shared" si="41"/>
        <v>655917.65</v>
      </c>
      <c r="I230" s="97">
        <v>0</v>
      </c>
      <c r="J230" s="20"/>
      <c r="K230" s="98">
        <f t="shared" si="42"/>
        <v>0</v>
      </c>
      <c r="L230" s="97">
        <v>62134.73</v>
      </c>
      <c r="M230" s="20"/>
      <c r="N230" s="98">
        <f t="shared" si="43"/>
        <v>62134.73</v>
      </c>
      <c r="O230" s="97">
        <v>0</v>
      </c>
      <c r="P230" s="20"/>
      <c r="Q230" s="98">
        <f t="shared" si="44"/>
        <v>0</v>
      </c>
      <c r="R230" s="97">
        <v>35761150.249999627</v>
      </c>
      <c r="S230" s="20"/>
      <c r="T230" s="98">
        <f t="shared" si="53"/>
        <v>35761150.249999627</v>
      </c>
      <c r="U230" s="219">
        <f t="shared" si="54"/>
        <v>0</v>
      </c>
      <c r="W230" s="135" t="s">
        <v>46</v>
      </c>
      <c r="X230" s="115">
        <f t="shared" si="55"/>
        <v>0</v>
      </c>
      <c r="Y230" s="116">
        <f t="shared" si="56"/>
        <v>0</v>
      </c>
      <c r="Z230" s="116">
        <f t="shared" si="57"/>
        <v>0</v>
      </c>
      <c r="AA230" s="116">
        <f t="shared" si="58"/>
        <v>0</v>
      </c>
      <c r="AB230" s="116">
        <f t="shared" si="59"/>
        <v>0</v>
      </c>
      <c r="AC230" s="122">
        <f t="shared" si="60"/>
        <v>0</v>
      </c>
    </row>
    <row r="231" spans="1:29" ht="15.75">
      <c r="A231" s="250"/>
      <c r="B231" s="135" t="s">
        <v>47</v>
      </c>
      <c r="C231" s="97">
        <v>156488854.61000049</v>
      </c>
      <c r="D231" s="20"/>
      <c r="E231" s="98">
        <f t="shared" si="40"/>
        <v>156488854.61000049</v>
      </c>
      <c r="F231" s="97">
        <v>219871.48</v>
      </c>
      <c r="G231" s="20"/>
      <c r="H231" s="98">
        <f t="shared" si="41"/>
        <v>219871.48</v>
      </c>
      <c r="I231" s="97">
        <v>0</v>
      </c>
      <c r="J231" s="20"/>
      <c r="K231" s="98">
        <f t="shared" si="42"/>
        <v>0</v>
      </c>
      <c r="L231" s="97">
        <v>92588.5</v>
      </c>
      <c r="M231" s="20"/>
      <c r="N231" s="98">
        <f t="shared" si="43"/>
        <v>92588.5</v>
      </c>
      <c r="O231" s="97">
        <v>664051.35</v>
      </c>
      <c r="P231" s="20"/>
      <c r="Q231" s="98">
        <f t="shared" si="44"/>
        <v>664051.35</v>
      </c>
      <c r="R231" s="97">
        <v>150164227.24000049</v>
      </c>
      <c r="S231" s="20"/>
      <c r="T231" s="98">
        <f t="shared" si="53"/>
        <v>150164227.24000049</v>
      </c>
      <c r="U231" s="219">
        <f t="shared" si="54"/>
        <v>0</v>
      </c>
      <c r="W231" s="135" t="s">
        <v>47</v>
      </c>
      <c r="X231" s="115">
        <f t="shared" si="55"/>
        <v>0</v>
      </c>
      <c r="Y231" s="116">
        <f t="shared" si="56"/>
        <v>0</v>
      </c>
      <c r="Z231" s="116">
        <f t="shared" si="57"/>
        <v>0</v>
      </c>
      <c r="AA231" s="116">
        <f t="shared" si="58"/>
        <v>0</v>
      </c>
      <c r="AB231" s="116">
        <f t="shared" si="59"/>
        <v>0</v>
      </c>
      <c r="AC231" s="122">
        <f t="shared" si="60"/>
        <v>0</v>
      </c>
    </row>
    <row r="232" spans="1:29" ht="15.75">
      <c r="A232" s="250"/>
      <c r="B232" s="135" t="s">
        <v>48</v>
      </c>
      <c r="C232" s="97">
        <v>63446425.700000145</v>
      </c>
      <c r="D232" s="20"/>
      <c r="E232" s="98">
        <f t="shared" si="40"/>
        <v>63446425.700000145</v>
      </c>
      <c r="F232" s="97">
        <v>204367.89</v>
      </c>
      <c r="G232" s="20"/>
      <c r="H232" s="98">
        <f t="shared" si="41"/>
        <v>204367.89</v>
      </c>
      <c r="I232" s="97">
        <v>0</v>
      </c>
      <c r="J232" s="20"/>
      <c r="K232" s="98">
        <f t="shared" si="42"/>
        <v>0</v>
      </c>
      <c r="L232" s="97">
        <v>362986.46</v>
      </c>
      <c r="M232" s="20"/>
      <c r="N232" s="98">
        <f t="shared" si="43"/>
        <v>362986.46</v>
      </c>
      <c r="O232" s="97">
        <v>132336.58000000002</v>
      </c>
      <c r="P232" s="20"/>
      <c r="Q232" s="98">
        <f t="shared" si="44"/>
        <v>132336.58000000002</v>
      </c>
      <c r="R232" s="97">
        <v>61012687.850000143</v>
      </c>
      <c r="S232" s="20"/>
      <c r="T232" s="98">
        <f t="shared" si="53"/>
        <v>61012687.850000143</v>
      </c>
      <c r="U232" s="219">
        <f t="shared" si="54"/>
        <v>0</v>
      </c>
      <c r="W232" s="135" t="s">
        <v>48</v>
      </c>
      <c r="X232" s="115">
        <f t="shared" si="55"/>
        <v>0</v>
      </c>
      <c r="Y232" s="116">
        <f t="shared" si="56"/>
        <v>0</v>
      </c>
      <c r="Z232" s="116">
        <f t="shared" si="57"/>
        <v>0</v>
      </c>
      <c r="AA232" s="116">
        <f t="shared" si="58"/>
        <v>0</v>
      </c>
      <c r="AB232" s="116">
        <f t="shared" si="59"/>
        <v>0</v>
      </c>
      <c r="AC232" s="122">
        <f t="shared" si="60"/>
        <v>0</v>
      </c>
    </row>
    <row r="233" spans="1:29" ht="15.75">
      <c r="A233" s="251"/>
      <c r="B233" s="136" t="s">
        <v>49</v>
      </c>
      <c r="C233" s="99">
        <v>26339731.139999524</v>
      </c>
      <c r="D233" s="100"/>
      <c r="E233" s="101">
        <f t="shared" si="40"/>
        <v>26339731.139999524</v>
      </c>
      <c r="F233" s="99">
        <v>195648.96</v>
      </c>
      <c r="G233" s="100"/>
      <c r="H233" s="101">
        <f t="shared" si="41"/>
        <v>195648.96</v>
      </c>
      <c r="I233" s="99">
        <v>0</v>
      </c>
      <c r="J233" s="100"/>
      <c r="K233" s="101">
        <f t="shared" si="42"/>
        <v>0</v>
      </c>
      <c r="L233" s="99">
        <v>35102.11</v>
      </c>
      <c r="M233" s="100"/>
      <c r="N233" s="101">
        <f t="shared" si="43"/>
        <v>35102.11</v>
      </c>
      <c r="O233" s="99">
        <v>84354.400000000009</v>
      </c>
      <c r="P233" s="100"/>
      <c r="Q233" s="101">
        <f t="shared" si="44"/>
        <v>84354.400000000009</v>
      </c>
      <c r="R233" s="99">
        <v>24221978.879999522</v>
      </c>
      <c r="S233" s="100"/>
      <c r="T233" s="101">
        <f t="shared" si="53"/>
        <v>24221978.879999522</v>
      </c>
      <c r="U233" s="220">
        <f t="shared" si="54"/>
        <v>0</v>
      </c>
      <c r="W233" s="136" t="s">
        <v>49</v>
      </c>
      <c r="X233" s="119">
        <f t="shared" si="55"/>
        <v>0</v>
      </c>
      <c r="Y233" s="120">
        <f t="shared" si="56"/>
        <v>0</v>
      </c>
      <c r="Z233" s="120">
        <f t="shared" si="57"/>
        <v>0</v>
      </c>
      <c r="AA233" s="120">
        <f t="shared" si="58"/>
        <v>0</v>
      </c>
      <c r="AB233" s="120">
        <f t="shared" si="59"/>
        <v>0</v>
      </c>
      <c r="AC233" s="125">
        <f t="shared" si="60"/>
        <v>0</v>
      </c>
    </row>
    <row r="234" spans="1:29">
      <c r="B234" s="225"/>
      <c r="G234" s="20"/>
      <c r="P234" s="20"/>
    </row>
    <row r="235" spans="1:29">
      <c r="B235" s="225"/>
      <c r="G235" s="20"/>
      <c r="P235" s="20"/>
      <c r="U235" s="193" t="s">
        <v>1332</v>
      </c>
      <c r="X235" s="91" t="s">
        <v>13</v>
      </c>
      <c r="Y235" s="91" t="s">
        <v>14</v>
      </c>
      <c r="Z235" s="110" t="s">
        <v>15</v>
      </c>
      <c r="AA235" s="91" t="s">
        <v>16</v>
      </c>
      <c r="AB235" s="91" t="s">
        <v>17</v>
      </c>
      <c r="AC235" s="91" t="s">
        <v>18</v>
      </c>
    </row>
    <row r="236" spans="1:29">
      <c r="B236" s="4"/>
      <c r="G236" s="20"/>
      <c r="P236" s="20"/>
      <c r="U236" s="190">
        <f>U9+U18+U27+U36+U45+U54+U63+U72+U81+U90+U99+U108+U117+U126+U135+U144+U153+U162+U171+U180+U189+U198+U207</f>
        <v>0</v>
      </c>
      <c r="W236" s="134" t="s">
        <v>41</v>
      </c>
      <c r="X236" s="111">
        <f t="shared" ref="X236:AC244" si="61">X9+X18+X27+X36+X45+X54+X63+X72+X81+X90+X99+X108+X117+X126+X135+X144+X153+X162+X171+X180+X189+X198+X207</f>
        <v>0</v>
      </c>
      <c r="Y236" s="112">
        <f t="shared" si="61"/>
        <v>0</v>
      </c>
      <c r="Z236" s="112">
        <f t="shared" si="61"/>
        <v>0</v>
      </c>
      <c r="AA236" s="112">
        <f t="shared" si="61"/>
        <v>0</v>
      </c>
      <c r="AB236" s="112">
        <f t="shared" si="61"/>
        <v>0</v>
      </c>
      <c r="AC236" s="114">
        <f t="shared" si="61"/>
        <v>0</v>
      </c>
    </row>
    <row r="237" spans="1:29">
      <c r="B237" s="225"/>
      <c r="G237" s="20"/>
      <c r="P237" s="20"/>
      <c r="U237" s="191">
        <f t="shared" ref="U237:U244" si="62">U10+U19+U28+U37+U46+U55+U64+U73+U82+U91+U100+U109+U118+U127+U136+U145+U154+U163+U172+U181+U190+U199+U208</f>
        <v>0</v>
      </c>
      <c r="W237" s="135" t="s">
        <v>42</v>
      </c>
      <c r="X237" s="115">
        <f t="shared" si="61"/>
        <v>0</v>
      </c>
      <c r="Y237" s="116">
        <f t="shared" si="61"/>
        <v>0</v>
      </c>
      <c r="Z237" s="116">
        <f t="shared" si="61"/>
        <v>0</v>
      </c>
      <c r="AA237" s="116">
        <f t="shared" si="61"/>
        <v>0</v>
      </c>
      <c r="AB237" s="116">
        <f t="shared" si="61"/>
        <v>0</v>
      </c>
      <c r="AC237" s="118">
        <f t="shared" si="61"/>
        <v>0</v>
      </c>
    </row>
    <row r="238" spans="1:29">
      <c r="B238" s="225"/>
      <c r="G238" s="20"/>
      <c r="P238" s="20"/>
      <c r="U238" s="191">
        <f t="shared" si="62"/>
        <v>0</v>
      </c>
      <c r="W238" s="105" t="s">
        <v>43</v>
      </c>
      <c r="X238" s="115">
        <f t="shared" si="61"/>
        <v>0</v>
      </c>
      <c r="Y238" s="116">
        <f t="shared" si="61"/>
        <v>0</v>
      </c>
      <c r="Z238" s="116">
        <f t="shared" si="61"/>
        <v>0</v>
      </c>
      <c r="AA238" s="116">
        <f t="shared" si="61"/>
        <v>0</v>
      </c>
      <c r="AB238" s="116">
        <f t="shared" si="61"/>
        <v>0</v>
      </c>
      <c r="AC238" s="118">
        <f t="shared" si="61"/>
        <v>0</v>
      </c>
    </row>
    <row r="239" spans="1:29">
      <c r="B239" s="225"/>
      <c r="U239" s="191">
        <f t="shared" si="62"/>
        <v>0</v>
      </c>
      <c r="W239" s="135" t="s">
        <v>44</v>
      </c>
      <c r="X239" s="115">
        <f t="shared" si="61"/>
        <v>0</v>
      </c>
      <c r="Y239" s="116">
        <f t="shared" si="61"/>
        <v>0</v>
      </c>
      <c r="Z239" s="116">
        <f t="shared" si="61"/>
        <v>0</v>
      </c>
      <c r="AA239" s="116">
        <f t="shared" si="61"/>
        <v>0</v>
      </c>
      <c r="AB239" s="116">
        <f t="shared" si="61"/>
        <v>0</v>
      </c>
      <c r="AC239" s="118">
        <f t="shared" si="61"/>
        <v>0</v>
      </c>
    </row>
    <row r="240" spans="1:29">
      <c r="B240" s="225"/>
      <c r="U240" s="191">
        <f t="shared" si="62"/>
        <v>0</v>
      </c>
      <c r="W240" s="135" t="s">
        <v>45</v>
      </c>
      <c r="X240" s="115">
        <f t="shared" si="61"/>
        <v>0</v>
      </c>
      <c r="Y240" s="116">
        <f t="shared" si="61"/>
        <v>0</v>
      </c>
      <c r="Z240" s="116">
        <f t="shared" si="61"/>
        <v>0</v>
      </c>
      <c r="AA240" s="116">
        <f t="shared" si="61"/>
        <v>0</v>
      </c>
      <c r="AB240" s="116">
        <f t="shared" si="61"/>
        <v>0</v>
      </c>
      <c r="AC240" s="118">
        <f t="shared" si="61"/>
        <v>0</v>
      </c>
    </row>
    <row r="241" spans="2:29">
      <c r="B241" s="225"/>
      <c r="U241" s="191">
        <f t="shared" si="62"/>
        <v>0</v>
      </c>
      <c r="W241" s="135" t="s">
        <v>46</v>
      </c>
      <c r="X241" s="115">
        <f t="shared" si="61"/>
        <v>0</v>
      </c>
      <c r="Y241" s="116">
        <f t="shared" si="61"/>
        <v>0</v>
      </c>
      <c r="Z241" s="116">
        <f t="shared" si="61"/>
        <v>0</v>
      </c>
      <c r="AA241" s="116">
        <f t="shared" si="61"/>
        <v>0</v>
      </c>
      <c r="AB241" s="116">
        <f t="shared" si="61"/>
        <v>0</v>
      </c>
      <c r="AC241" s="118">
        <f t="shared" si="61"/>
        <v>0</v>
      </c>
    </row>
    <row r="242" spans="2:29">
      <c r="B242" s="225"/>
      <c r="U242" s="191">
        <f t="shared" si="62"/>
        <v>0</v>
      </c>
      <c r="W242" s="135" t="s">
        <v>47</v>
      </c>
      <c r="X242" s="115">
        <f t="shared" si="61"/>
        <v>0</v>
      </c>
      <c r="Y242" s="116">
        <f t="shared" si="61"/>
        <v>0</v>
      </c>
      <c r="Z242" s="116">
        <f t="shared" si="61"/>
        <v>0</v>
      </c>
      <c r="AA242" s="116">
        <f t="shared" si="61"/>
        <v>0</v>
      </c>
      <c r="AB242" s="116">
        <f t="shared" si="61"/>
        <v>0</v>
      </c>
      <c r="AC242" s="118">
        <f t="shared" si="61"/>
        <v>0</v>
      </c>
    </row>
    <row r="243" spans="2:29">
      <c r="B243" s="3"/>
      <c r="U243" s="191">
        <f t="shared" si="62"/>
        <v>0</v>
      </c>
      <c r="W243" s="135" t="s">
        <v>48</v>
      </c>
      <c r="X243" s="115">
        <f t="shared" si="61"/>
        <v>0</v>
      </c>
      <c r="Y243" s="116">
        <f t="shared" si="61"/>
        <v>0</v>
      </c>
      <c r="Z243" s="116">
        <f t="shared" si="61"/>
        <v>0</v>
      </c>
      <c r="AA243" s="116">
        <f t="shared" si="61"/>
        <v>0</v>
      </c>
      <c r="AB243" s="116">
        <f t="shared" si="61"/>
        <v>0</v>
      </c>
      <c r="AC243" s="118">
        <f t="shared" si="61"/>
        <v>0</v>
      </c>
    </row>
    <row r="244" spans="2:29">
      <c r="U244" s="192">
        <f t="shared" si="62"/>
        <v>0</v>
      </c>
      <c r="W244" s="136" t="s">
        <v>49</v>
      </c>
      <c r="X244" s="119">
        <f t="shared" si="61"/>
        <v>0</v>
      </c>
      <c r="Y244" s="120">
        <f t="shared" si="61"/>
        <v>0</v>
      </c>
      <c r="Z244" s="120">
        <f t="shared" si="61"/>
        <v>0</v>
      </c>
      <c r="AA244" s="120">
        <f t="shared" si="61"/>
        <v>0</v>
      </c>
      <c r="AB244" s="120">
        <f t="shared" si="61"/>
        <v>0</v>
      </c>
      <c r="AC244" s="221">
        <f t="shared" si="61"/>
        <v>0</v>
      </c>
    </row>
    <row r="245" spans="2:29">
      <c r="X245" s="116"/>
      <c r="Y245" s="116"/>
      <c r="Z245" s="116"/>
      <c r="AA245" s="116"/>
      <c r="AB245" s="116"/>
      <c r="AC245" s="116"/>
    </row>
  </sheetData>
  <mergeCells count="33">
    <mergeCell ref="A36:A44"/>
    <mergeCell ref="B7:B8"/>
    <mergeCell ref="C7:E7"/>
    <mergeCell ref="F7:H7"/>
    <mergeCell ref="I7:K7"/>
    <mergeCell ref="R7:T7"/>
    <mergeCell ref="U7:U8"/>
    <mergeCell ref="A9:A17"/>
    <mergeCell ref="A18:A26"/>
    <mergeCell ref="A27:A35"/>
    <mergeCell ref="L7:N7"/>
    <mergeCell ref="O7:Q7"/>
    <mergeCell ref="A144:A152"/>
    <mergeCell ref="A45:A53"/>
    <mergeCell ref="A54:A62"/>
    <mergeCell ref="A63:A71"/>
    <mergeCell ref="A72:A80"/>
    <mergeCell ref="A81:A89"/>
    <mergeCell ref="A90:A98"/>
    <mergeCell ref="A99:A107"/>
    <mergeCell ref="A108:A116"/>
    <mergeCell ref="A117:A125"/>
    <mergeCell ref="A126:A134"/>
    <mergeCell ref="A135:A143"/>
    <mergeCell ref="A207:A215"/>
    <mergeCell ref="A216:A224"/>
    <mergeCell ref="A225:A233"/>
    <mergeCell ref="A153:A161"/>
    <mergeCell ref="A162:A170"/>
    <mergeCell ref="A171:A179"/>
    <mergeCell ref="A180:A188"/>
    <mergeCell ref="A189:A197"/>
    <mergeCell ref="A198:A20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7"/>
  <sheetViews>
    <sheetView zoomScale="70" zoomScaleNormal="70" workbookViewId="0">
      <selection sqref="A1:XFD1048576"/>
    </sheetView>
  </sheetViews>
  <sheetFormatPr baseColWidth="10" defaultRowHeight="15"/>
  <cols>
    <col min="1" max="1" width="10.140625" customWidth="1"/>
    <col min="2" max="2" width="19.140625" customWidth="1"/>
    <col min="3" max="3" width="12.42578125" bestFit="1" customWidth="1"/>
    <col min="4" max="4" width="17.85546875" bestFit="1" customWidth="1"/>
    <col min="5" max="5" width="13.42578125" bestFit="1" customWidth="1"/>
    <col min="6" max="6" width="11.7109375" bestFit="1" customWidth="1"/>
    <col min="7" max="7" width="12.85546875" bestFit="1" customWidth="1"/>
    <col min="8" max="8" width="13.42578125" customWidth="1"/>
    <col min="9" max="10" width="12" customWidth="1"/>
    <col min="11" max="11" width="12" style="138" customWidth="1"/>
    <col min="12" max="13" width="12" customWidth="1"/>
    <col min="14" max="14" width="12" style="138" customWidth="1"/>
    <col min="15" max="16" width="12" customWidth="1"/>
    <col min="17" max="17" width="13" customWidth="1"/>
    <col min="18" max="18" width="12" customWidth="1"/>
    <col min="19" max="20" width="13.42578125" customWidth="1"/>
    <col min="21" max="21" width="10.85546875" customWidth="1"/>
    <col min="22" max="22" width="5" customWidth="1"/>
    <col min="23" max="23" width="15.28515625" customWidth="1"/>
    <col min="24" max="29" width="8.85546875" style="88" customWidth="1"/>
  </cols>
  <sheetData>
    <row r="1" spans="1:29" ht="18.75">
      <c r="B1" s="107" t="s">
        <v>0</v>
      </c>
      <c r="C1" s="107"/>
      <c r="D1" s="107"/>
      <c r="E1" s="45"/>
      <c r="F1" s="45"/>
      <c r="G1" s="45"/>
      <c r="H1" s="45"/>
    </row>
    <row r="2" spans="1:29" ht="18.75">
      <c r="B2" s="107" t="s">
        <v>1</v>
      </c>
      <c r="C2" s="107"/>
      <c r="D2" s="107"/>
      <c r="E2" s="45"/>
      <c r="F2" s="45"/>
      <c r="G2" s="45"/>
      <c r="H2" s="45"/>
    </row>
    <row r="4" spans="1:29" ht="21">
      <c r="B4" s="1" t="s">
        <v>2</v>
      </c>
      <c r="C4" s="108"/>
      <c r="D4" s="108"/>
      <c r="E4" s="108"/>
      <c r="F4" s="108"/>
      <c r="G4" s="108"/>
      <c r="H4" s="108"/>
      <c r="I4" s="108"/>
      <c r="J4" s="108"/>
      <c r="K4" s="139"/>
    </row>
    <row r="5" spans="1:29" ht="21">
      <c r="B5" s="1" t="s">
        <v>50</v>
      </c>
      <c r="C5" s="108"/>
      <c r="D5" s="108"/>
      <c r="E5" s="109"/>
      <c r="F5" s="108"/>
      <c r="G5" s="108"/>
      <c r="H5" s="108"/>
      <c r="I5" s="108"/>
      <c r="J5" s="108"/>
      <c r="K5" s="139"/>
    </row>
    <row r="7" spans="1:29" ht="22.5" customHeight="1" thickBot="1">
      <c r="B7" s="245" t="s">
        <v>3</v>
      </c>
      <c r="C7" s="247" t="s">
        <v>4</v>
      </c>
      <c r="D7" s="243"/>
      <c r="E7" s="248"/>
      <c r="F7" s="242" t="s">
        <v>5</v>
      </c>
      <c r="G7" s="243"/>
      <c r="H7" s="244"/>
      <c r="I7" s="247" t="s">
        <v>6</v>
      </c>
      <c r="J7" s="243"/>
      <c r="K7" s="244"/>
      <c r="L7" s="242" t="s">
        <v>7</v>
      </c>
      <c r="M7" s="243"/>
      <c r="N7" s="244"/>
      <c r="O7" s="236" t="s">
        <v>11</v>
      </c>
      <c r="P7" s="237"/>
      <c r="Q7" s="238"/>
      <c r="R7" s="236" t="s">
        <v>12</v>
      </c>
      <c r="S7" s="237"/>
      <c r="T7" s="239"/>
      <c r="U7" s="240" t="s">
        <v>1331</v>
      </c>
      <c r="V7" s="89"/>
    </row>
    <row r="8" spans="1:29" s="2" customFormat="1" ht="12.75" customHeight="1">
      <c r="B8" s="246"/>
      <c r="C8" s="127" t="s">
        <v>8</v>
      </c>
      <c r="D8" s="128" t="s">
        <v>9</v>
      </c>
      <c r="E8" s="129" t="s">
        <v>10</v>
      </c>
      <c r="F8" s="130" t="s">
        <v>8</v>
      </c>
      <c r="G8" s="131" t="s">
        <v>9</v>
      </c>
      <c r="H8" s="129" t="s">
        <v>10</v>
      </c>
      <c r="I8" s="130" t="s">
        <v>8</v>
      </c>
      <c r="J8" s="131" t="s">
        <v>9</v>
      </c>
      <c r="K8" s="140" t="s">
        <v>10</v>
      </c>
      <c r="L8" s="130" t="s">
        <v>8</v>
      </c>
      <c r="M8" s="131" t="s">
        <v>9</v>
      </c>
      <c r="N8" s="140" t="s">
        <v>10</v>
      </c>
      <c r="O8" s="130" t="s">
        <v>8</v>
      </c>
      <c r="P8" s="128" t="s">
        <v>9</v>
      </c>
      <c r="Q8" s="129" t="s">
        <v>10</v>
      </c>
      <c r="R8" s="130" t="s">
        <v>8</v>
      </c>
      <c r="S8" s="131" t="s">
        <v>9</v>
      </c>
      <c r="T8" s="132" t="s">
        <v>10</v>
      </c>
      <c r="U8" s="254"/>
      <c r="V8" s="89"/>
      <c r="W8"/>
      <c r="X8" s="91" t="s">
        <v>13</v>
      </c>
      <c r="Y8" s="91" t="s">
        <v>14</v>
      </c>
      <c r="Z8" s="110" t="s">
        <v>15</v>
      </c>
      <c r="AA8" s="91" t="s">
        <v>16</v>
      </c>
      <c r="AB8" s="91" t="s">
        <v>17</v>
      </c>
      <c r="AC8" s="91" t="s">
        <v>18</v>
      </c>
    </row>
    <row r="9" spans="1:29" s="2" customFormat="1" ht="12.75" customHeight="1">
      <c r="A9" s="249">
        <v>42614</v>
      </c>
      <c r="B9" s="134" t="s">
        <v>41</v>
      </c>
      <c r="C9" s="217"/>
      <c r="D9" s="95"/>
      <c r="E9" s="96">
        <f t="shared" ref="E9:E72" si="0">C9-D9</f>
        <v>0</v>
      </c>
      <c r="F9" s="217"/>
      <c r="G9" s="95"/>
      <c r="H9" s="96">
        <f t="shared" ref="H9:H72" si="1">F9-G9</f>
        <v>0</v>
      </c>
      <c r="I9" s="217"/>
      <c r="J9" s="95"/>
      <c r="K9" s="96">
        <f t="shared" ref="K9:K72" si="2">I9-J9</f>
        <v>0</v>
      </c>
      <c r="L9" s="217"/>
      <c r="M9" s="95"/>
      <c r="N9" s="96">
        <f t="shared" ref="N9:N72" si="3">L9-M9</f>
        <v>0</v>
      </c>
      <c r="O9" s="217"/>
      <c r="P9" s="95"/>
      <c r="Q9" s="96">
        <f t="shared" ref="Q9:Q72" si="4">O9-P9</f>
        <v>0</v>
      </c>
      <c r="R9" s="217"/>
      <c r="S9" s="95"/>
      <c r="T9" s="96">
        <f t="shared" ref="T9:T72" si="5">R9-S9</f>
        <v>0</v>
      </c>
      <c r="U9" s="218">
        <f>IF(D9=0,0,1)</f>
        <v>0</v>
      </c>
      <c r="V9" s="89"/>
      <c r="W9" s="134" t="s">
        <v>41</v>
      </c>
      <c r="X9" s="111">
        <f>+IF(AND(C9&lt;&gt;0,D9&lt;&gt;0,OR(E9&gt;100,E9&lt;-100)),1,0)</f>
        <v>0</v>
      </c>
      <c r="Y9" s="112">
        <f>+IF(AND(F9&lt;&gt;0,G9&lt;&gt;0,OR(H9&gt;100,H9&lt;-100)),1,0)</f>
        <v>0</v>
      </c>
      <c r="Z9" s="112">
        <f>+IF(AND(I9&lt;&gt;0,J9&lt;&gt;0,OR(K9&gt;100,K9&lt;-100)),1,0)</f>
        <v>0</v>
      </c>
      <c r="AA9" s="113">
        <f>+IF(AND(L9&lt;&gt;0,M9&lt;&gt;0,OR(N9&gt;100,N9&lt;-100)),1,0)</f>
        <v>0</v>
      </c>
      <c r="AB9" s="113">
        <f>+IF(AND(O9&lt;&gt;0,P9&lt;&gt;0,OR(Q9&gt;100,Q9&lt;-100)),1,0)</f>
        <v>0</v>
      </c>
      <c r="AC9" s="114">
        <f>+IF(AND(R9&lt;&gt;0,S9&lt;&gt;0,OR(T9&gt;100,T9&lt;-100)),1,0)</f>
        <v>0</v>
      </c>
    </row>
    <row r="10" spans="1:29" s="2" customFormat="1" ht="12.75" customHeight="1">
      <c r="A10" s="250"/>
      <c r="B10" s="135" t="s">
        <v>42</v>
      </c>
      <c r="C10" s="97"/>
      <c r="D10" s="20"/>
      <c r="E10" s="98">
        <f t="shared" si="0"/>
        <v>0</v>
      </c>
      <c r="F10" s="97"/>
      <c r="G10" s="20"/>
      <c r="H10" s="98">
        <f t="shared" si="1"/>
        <v>0</v>
      </c>
      <c r="I10" s="97"/>
      <c r="J10" s="20"/>
      <c r="K10" s="98">
        <f t="shared" si="2"/>
        <v>0</v>
      </c>
      <c r="L10" s="97"/>
      <c r="M10" s="20"/>
      <c r="N10" s="98">
        <f t="shared" si="3"/>
        <v>0</v>
      </c>
      <c r="O10" s="97"/>
      <c r="P10" s="20"/>
      <c r="Q10" s="98">
        <f t="shared" si="4"/>
        <v>0</v>
      </c>
      <c r="R10" s="97"/>
      <c r="S10" s="20"/>
      <c r="T10" s="98">
        <f t="shared" si="5"/>
        <v>0</v>
      </c>
      <c r="U10" s="219">
        <f t="shared" ref="U10:U73" si="6">IF(D10=0,0,1)</f>
        <v>0</v>
      </c>
      <c r="V10" s="89"/>
      <c r="W10" s="135" t="s">
        <v>42</v>
      </c>
      <c r="X10" s="115">
        <f t="shared" ref="X10:X73" si="7">+IF(AND(C10&lt;&gt;0,D10&lt;&gt;0,OR(E10&gt;100,E10&lt;-100)),1,0)</f>
        <v>0</v>
      </c>
      <c r="Y10" s="116">
        <f t="shared" ref="Y10:Y73" si="8">+IF(AND(F10&lt;&gt;0,G10&lt;&gt;0,OR(H10&gt;100,H10&lt;-100)),1,0)</f>
        <v>0</v>
      </c>
      <c r="Z10" s="116">
        <f t="shared" ref="Z10:Z73" si="9">+IF(AND(I10&lt;&gt;0,J10&lt;&gt;0,OR(K10&gt;100,K10&lt;-100)),1,0)</f>
        <v>0</v>
      </c>
      <c r="AA10" s="117">
        <f t="shared" ref="AA10:AA73" si="10">+IF(AND(L10&lt;&gt;0,M10&lt;&gt;0,OR(N10&gt;100,N10&lt;-100)),1,0)</f>
        <v>0</v>
      </c>
      <c r="AB10" s="117">
        <f t="shared" ref="AB10:AB73" si="11">+IF(AND(O10&lt;&gt;0,P10&lt;&gt;0,OR(Q10&gt;100,Q10&lt;-100)),1,0)</f>
        <v>0</v>
      </c>
      <c r="AC10" s="118">
        <f t="shared" ref="AC10:AC73" si="12">+IF(AND(R10&lt;&gt;0,S10&lt;&gt;0,OR(T10&gt;100,T10&lt;-100)),1,0)</f>
        <v>0</v>
      </c>
    </row>
    <row r="11" spans="1:29" s="2" customFormat="1" ht="12.75" customHeight="1">
      <c r="A11" s="250"/>
      <c r="B11" s="105" t="s">
        <v>43</v>
      </c>
      <c r="C11" s="97"/>
      <c r="D11" s="20"/>
      <c r="E11" s="98">
        <f t="shared" si="0"/>
        <v>0</v>
      </c>
      <c r="F11" s="97"/>
      <c r="G11" s="20"/>
      <c r="H11" s="98">
        <f t="shared" si="1"/>
        <v>0</v>
      </c>
      <c r="I11" s="97"/>
      <c r="J11" s="20"/>
      <c r="K11" s="98">
        <f t="shared" si="2"/>
        <v>0</v>
      </c>
      <c r="L11" s="97"/>
      <c r="M11" s="20"/>
      <c r="N11" s="98">
        <f t="shared" si="3"/>
        <v>0</v>
      </c>
      <c r="O11" s="97"/>
      <c r="P11" s="20"/>
      <c r="Q11" s="98">
        <f t="shared" si="4"/>
        <v>0</v>
      </c>
      <c r="R11" s="97"/>
      <c r="S11" s="20"/>
      <c r="T11" s="98">
        <f t="shared" si="5"/>
        <v>0</v>
      </c>
      <c r="U11" s="219">
        <f t="shared" si="6"/>
        <v>0</v>
      </c>
      <c r="V11" s="89"/>
      <c r="W11" s="105" t="s">
        <v>43</v>
      </c>
      <c r="X11" s="115">
        <f t="shared" si="7"/>
        <v>0</v>
      </c>
      <c r="Y11" s="116">
        <f t="shared" si="8"/>
        <v>0</v>
      </c>
      <c r="Z11" s="116">
        <f t="shared" si="9"/>
        <v>0</v>
      </c>
      <c r="AA11" s="117">
        <f t="shared" si="10"/>
        <v>0</v>
      </c>
      <c r="AB11" s="117">
        <f t="shared" si="11"/>
        <v>0</v>
      </c>
      <c r="AC11" s="118">
        <f t="shared" si="12"/>
        <v>0</v>
      </c>
    </row>
    <row r="12" spans="1:29" s="2" customFormat="1" ht="12.75" customHeight="1">
      <c r="A12" s="250"/>
      <c r="B12" s="135" t="s">
        <v>44</v>
      </c>
      <c r="C12" s="97"/>
      <c r="D12" s="20"/>
      <c r="E12" s="98">
        <f t="shared" si="0"/>
        <v>0</v>
      </c>
      <c r="F12" s="97"/>
      <c r="G12" s="20"/>
      <c r="H12" s="98">
        <f t="shared" si="1"/>
        <v>0</v>
      </c>
      <c r="I12" s="97"/>
      <c r="J12" s="20"/>
      <c r="K12" s="98">
        <f t="shared" si="2"/>
        <v>0</v>
      </c>
      <c r="L12" s="97"/>
      <c r="M12" s="20"/>
      <c r="N12" s="98">
        <f t="shared" si="3"/>
        <v>0</v>
      </c>
      <c r="O12" s="97"/>
      <c r="P12" s="20"/>
      <c r="Q12" s="98">
        <f t="shared" si="4"/>
        <v>0</v>
      </c>
      <c r="R12" s="97"/>
      <c r="S12" s="20"/>
      <c r="T12" s="98">
        <f t="shared" si="5"/>
        <v>0</v>
      </c>
      <c r="U12" s="219">
        <f t="shared" si="6"/>
        <v>0</v>
      </c>
      <c r="V12" s="89"/>
      <c r="W12" s="135" t="s">
        <v>44</v>
      </c>
      <c r="X12" s="115">
        <f t="shared" si="7"/>
        <v>0</v>
      </c>
      <c r="Y12" s="116">
        <f t="shared" si="8"/>
        <v>0</v>
      </c>
      <c r="Z12" s="116">
        <f t="shared" si="9"/>
        <v>0</v>
      </c>
      <c r="AA12" s="117">
        <f t="shared" si="10"/>
        <v>0</v>
      </c>
      <c r="AB12" s="117">
        <f t="shared" si="11"/>
        <v>0</v>
      </c>
      <c r="AC12" s="118">
        <f t="shared" si="12"/>
        <v>0</v>
      </c>
    </row>
    <row r="13" spans="1:29" s="2" customFormat="1" ht="12.75" customHeight="1">
      <c r="A13" s="250"/>
      <c r="B13" s="135" t="s">
        <v>45</v>
      </c>
      <c r="C13" s="97"/>
      <c r="D13" s="20"/>
      <c r="E13" s="98">
        <f t="shared" si="0"/>
        <v>0</v>
      </c>
      <c r="F13" s="97"/>
      <c r="G13" s="20"/>
      <c r="H13" s="98">
        <f t="shared" si="1"/>
        <v>0</v>
      </c>
      <c r="I13" s="97"/>
      <c r="J13" s="20"/>
      <c r="K13" s="98">
        <f t="shared" si="2"/>
        <v>0</v>
      </c>
      <c r="L13" s="97"/>
      <c r="M13" s="20"/>
      <c r="N13" s="98">
        <f t="shared" si="3"/>
        <v>0</v>
      </c>
      <c r="O13" s="97"/>
      <c r="P13" s="20"/>
      <c r="Q13" s="98">
        <f t="shared" si="4"/>
        <v>0</v>
      </c>
      <c r="R13" s="97"/>
      <c r="S13" s="20"/>
      <c r="T13" s="98">
        <f t="shared" si="5"/>
        <v>0</v>
      </c>
      <c r="U13" s="219">
        <f t="shared" si="6"/>
        <v>0</v>
      </c>
      <c r="V13" s="89"/>
      <c r="W13" s="135" t="s">
        <v>45</v>
      </c>
      <c r="X13" s="115">
        <f t="shared" si="7"/>
        <v>0</v>
      </c>
      <c r="Y13" s="116">
        <f t="shared" si="8"/>
        <v>0</v>
      </c>
      <c r="Z13" s="116">
        <f t="shared" si="9"/>
        <v>0</v>
      </c>
      <c r="AA13" s="117">
        <f t="shared" si="10"/>
        <v>0</v>
      </c>
      <c r="AB13" s="117">
        <f t="shared" si="11"/>
        <v>0</v>
      </c>
      <c r="AC13" s="118">
        <f t="shared" si="12"/>
        <v>0</v>
      </c>
    </row>
    <row r="14" spans="1:29" s="2" customFormat="1" ht="12.75" customHeight="1">
      <c r="A14" s="250"/>
      <c r="B14" s="135" t="s">
        <v>46</v>
      </c>
      <c r="C14" s="97"/>
      <c r="D14" s="20"/>
      <c r="E14" s="98">
        <f t="shared" si="0"/>
        <v>0</v>
      </c>
      <c r="F14" s="97"/>
      <c r="G14" s="20"/>
      <c r="H14" s="98">
        <f t="shared" si="1"/>
        <v>0</v>
      </c>
      <c r="I14" s="97"/>
      <c r="J14" s="20"/>
      <c r="K14" s="98">
        <f t="shared" si="2"/>
        <v>0</v>
      </c>
      <c r="L14" s="97"/>
      <c r="M14" s="20"/>
      <c r="N14" s="98">
        <f t="shared" si="3"/>
        <v>0</v>
      </c>
      <c r="O14" s="97"/>
      <c r="P14" s="20"/>
      <c r="Q14" s="98">
        <f t="shared" si="4"/>
        <v>0</v>
      </c>
      <c r="R14" s="97"/>
      <c r="S14" s="20"/>
      <c r="T14" s="98">
        <f t="shared" si="5"/>
        <v>0</v>
      </c>
      <c r="U14" s="219">
        <f t="shared" si="6"/>
        <v>0</v>
      </c>
      <c r="V14" s="89"/>
      <c r="W14" s="135" t="s">
        <v>46</v>
      </c>
      <c r="X14" s="115">
        <f t="shared" si="7"/>
        <v>0</v>
      </c>
      <c r="Y14" s="116">
        <f t="shared" si="8"/>
        <v>0</v>
      </c>
      <c r="Z14" s="116">
        <f t="shared" si="9"/>
        <v>0</v>
      </c>
      <c r="AA14" s="117">
        <f t="shared" si="10"/>
        <v>0</v>
      </c>
      <c r="AB14" s="117">
        <f t="shared" si="11"/>
        <v>0</v>
      </c>
      <c r="AC14" s="118">
        <f t="shared" si="12"/>
        <v>0</v>
      </c>
    </row>
    <row r="15" spans="1:29" s="2" customFormat="1" ht="12.75" customHeight="1">
      <c r="A15" s="250"/>
      <c r="B15" s="135" t="s">
        <v>47</v>
      </c>
      <c r="C15" s="97"/>
      <c r="D15" s="20"/>
      <c r="E15" s="98">
        <f t="shared" si="0"/>
        <v>0</v>
      </c>
      <c r="F15" s="97"/>
      <c r="G15" s="20"/>
      <c r="H15" s="98">
        <f t="shared" si="1"/>
        <v>0</v>
      </c>
      <c r="I15" s="97"/>
      <c r="J15" s="20"/>
      <c r="K15" s="98">
        <f t="shared" si="2"/>
        <v>0</v>
      </c>
      <c r="L15" s="97"/>
      <c r="M15" s="20"/>
      <c r="N15" s="98">
        <f t="shared" si="3"/>
        <v>0</v>
      </c>
      <c r="O15" s="97"/>
      <c r="P15" s="20"/>
      <c r="Q15" s="98">
        <f t="shared" si="4"/>
        <v>0</v>
      </c>
      <c r="R15" s="97"/>
      <c r="S15" s="20"/>
      <c r="T15" s="98">
        <f t="shared" si="5"/>
        <v>0</v>
      </c>
      <c r="U15" s="219">
        <f t="shared" si="6"/>
        <v>0</v>
      </c>
      <c r="V15" s="89"/>
      <c r="W15" s="135" t="s">
        <v>47</v>
      </c>
      <c r="X15" s="115">
        <f t="shared" si="7"/>
        <v>0</v>
      </c>
      <c r="Y15" s="116">
        <f t="shared" si="8"/>
        <v>0</v>
      </c>
      <c r="Z15" s="116">
        <f t="shared" si="9"/>
        <v>0</v>
      </c>
      <c r="AA15" s="117">
        <f t="shared" si="10"/>
        <v>0</v>
      </c>
      <c r="AB15" s="117">
        <f t="shared" si="11"/>
        <v>0</v>
      </c>
      <c r="AC15" s="118">
        <f t="shared" si="12"/>
        <v>0</v>
      </c>
    </row>
    <row r="16" spans="1:29" s="2" customFormat="1" ht="12.75" customHeight="1">
      <c r="A16" s="250"/>
      <c r="B16" s="135" t="s">
        <v>48</v>
      </c>
      <c r="C16" s="97"/>
      <c r="D16" s="20"/>
      <c r="E16" s="98">
        <f t="shared" si="0"/>
        <v>0</v>
      </c>
      <c r="F16" s="97"/>
      <c r="G16" s="20"/>
      <c r="H16" s="98">
        <f t="shared" si="1"/>
        <v>0</v>
      </c>
      <c r="I16" s="97"/>
      <c r="J16" s="20"/>
      <c r="K16" s="98">
        <f t="shared" si="2"/>
        <v>0</v>
      </c>
      <c r="L16" s="97"/>
      <c r="M16" s="20"/>
      <c r="N16" s="98">
        <f t="shared" si="3"/>
        <v>0</v>
      </c>
      <c r="O16" s="97"/>
      <c r="P16" s="20"/>
      <c r="Q16" s="98">
        <f t="shared" si="4"/>
        <v>0</v>
      </c>
      <c r="R16" s="97"/>
      <c r="S16" s="20"/>
      <c r="T16" s="98">
        <f t="shared" si="5"/>
        <v>0</v>
      </c>
      <c r="U16" s="219">
        <f t="shared" si="6"/>
        <v>0</v>
      </c>
      <c r="V16" s="89"/>
      <c r="W16" s="135" t="s">
        <v>48</v>
      </c>
      <c r="X16" s="115">
        <f t="shared" si="7"/>
        <v>0</v>
      </c>
      <c r="Y16" s="116">
        <f t="shared" si="8"/>
        <v>0</v>
      </c>
      <c r="Z16" s="116">
        <f t="shared" si="9"/>
        <v>0</v>
      </c>
      <c r="AA16" s="117">
        <f t="shared" si="10"/>
        <v>0</v>
      </c>
      <c r="AB16" s="117">
        <f t="shared" si="11"/>
        <v>0</v>
      </c>
      <c r="AC16" s="118">
        <f t="shared" si="12"/>
        <v>0</v>
      </c>
    </row>
    <row r="17" spans="1:29" s="2" customFormat="1" ht="12.75" customHeight="1">
      <c r="A17" s="251"/>
      <c r="B17" s="136" t="s">
        <v>49</v>
      </c>
      <c r="C17" s="99"/>
      <c r="D17" s="100"/>
      <c r="E17" s="101">
        <f t="shared" si="0"/>
        <v>0</v>
      </c>
      <c r="F17" s="99"/>
      <c r="G17" s="100"/>
      <c r="H17" s="101">
        <f t="shared" si="1"/>
        <v>0</v>
      </c>
      <c r="I17" s="99"/>
      <c r="J17" s="100"/>
      <c r="K17" s="101">
        <f t="shared" si="2"/>
        <v>0</v>
      </c>
      <c r="L17" s="99"/>
      <c r="M17" s="100"/>
      <c r="N17" s="101">
        <f t="shared" si="3"/>
        <v>0</v>
      </c>
      <c r="O17" s="99"/>
      <c r="P17" s="100"/>
      <c r="Q17" s="101">
        <f t="shared" si="4"/>
        <v>0</v>
      </c>
      <c r="R17" s="99"/>
      <c r="S17" s="100"/>
      <c r="T17" s="101">
        <f t="shared" si="5"/>
        <v>0</v>
      </c>
      <c r="U17" s="220">
        <f t="shared" si="6"/>
        <v>0</v>
      </c>
      <c r="V17" s="89"/>
      <c r="W17" s="136" t="s">
        <v>49</v>
      </c>
      <c r="X17" s="119">
        <f t="shared" si="7"/>
        <v>0</v>
      </c>
      <c r="Y17" s="120">
        <f t="shared" si="8"/>
        <v>0</v>
      </c>
      <c r="Z17" s="120">
        <f t="shared" si="9"/>
        <v>0</v>
      </c>
      <c r="AA17" s="121">
        <f t="shared" si="10"/>
        <v>0</v>
      </c>
      <c r="AB17" s="121">
        <f t="shared" si="11"/>
        <v>0</v>
      </c>
      <c r="AC17" s="221">
        <f t="shared" si="12"/>
        <v>0</v>
      </c>
    </row>
    <row r="18" spans="1:29" ht="15.75" customHeight="1">
      <c r="A18" s="249">
        <v>42616</v>
      </c>
      <c r="B18" s="134" t="s">
        <v>41</v>
      </c>
      <c r="C18" s="217"/>
      <c r="D18" s="95"/>
      <c r="E18" s="96">
        <f t="shared" si="0"/>
        <v>0</v>
      </c>
      <c r="F18" s="217"/>
      <c r="G18" s="95"/>
      <c r="H18" s="96">
        <f t="shared" si="1"/>
        <v>0</v>
      </c>
      <c r="I18" s="217"/>
      <c r="J18" s="95"/>
      <c r="K18" s="96">
        <f t="shared" si="2"/>
        <v>0</v>
      </c>
      <c r="L18" s="217"/>
      <c r="M18" s="95"/>
      <c r="N18" s="96">
        <f t="shared" si="3"/>
        <v>0</v>
      </c>
      <c r="O18" s="217"/>
      <c r="P18" s="95"/>
      <c r="Q18" s="96">
        <f t="shared" si="4"/>
        <v>0</v>
      </c>
      <c r="R18" s="217"/>
      <c r="S18" s="95"/>
      <c r="T18" s="96">
        <f t="shared" si="5"/>
        <v>0</v>
      </c>
      <c r="U18" s="218">
        <f t="shared" si="6"/>
        <v>0</v>
      </c>
      <c r="W18" s="134" t="s">
        <v>41</v>
      </c>
      <c r="X18" s="111">
        <f t="shared" si="7"/>
        <v>0</v>
      </c>
      <c r="Y18" s="112">
        <f t="shared" si="8"/>
        <v>0</v>
      </c>
      <c r="Z18" s="112">
        <f t="shared" si="9"/>
        <v>0</v>
      </c>
      <c r="AA18" s="113">
        <f t="shared" si="10"/>
        <v>0</v>
      </c>
      <c r="AB18" s="113">
        <f t="shared" si="11"/>
        <v>0</v>
      </c>
      <c r="AC18" s="114">
        <f t="shared" si="12"/>
        <v>0</v>
      </c>
    </row>
    <row r="19" spans="1:29" ht="15.75">
      <c r="A19" s="250"/>
      <c r="B19" s="135" t="s">
        <v>42</v>
      </c>
      <c r="C19" s="97"/>
      <c r="D19" s="20"/>
      <c r="E19" s="98">
        <f t="shared" si="0"/>
        <v>0</v>
      </c>
      <c r="F19" s="97"/>
      <c r="G19" s="20"/>
      <c r="H19" s="98">
        <f t="shared" si="1"/>
        <v>0</v>
      </c>
      <c r="I19" s="97"/>
      <c r="J19" s="20"/>
      <c r="K19" s="98">
        <f t="shared" si="2"/>
        <v>0</v>
      </c>
      <c r="L19" s="97"/>
      <c r="M19" s="20"/>
      <c r="N19" s="98">
        <f t="shared" si="3"/>
        <v>0</v>
      </c>
      <c r="O19" s="97"/>
      <c r="P19" s="20"/>
      <c r="Q19" s="98">
        <f t="shared" si="4"/>
        <v>0</v>
      </c>
      <c r="R19" s="97"/>
      <c r="S19" s="20"/>
      <c r="T19" s="98">
        <f t="shared" si="5"/>
        <v>0</v>
      </c>
      <c r="U19" s="219">
        <f t="shared" si="6"/>
        <v>0</v>
      </c>
      <c r="W19" s="135" t="s">
        <v>42</v>
      </c>
      <c r="X19" s="115">
        <f t="shared" si="7"/>
        <v>0</v>
      </c>
      <c r="Y19" s="116">
        <f t="shared" si="8"/>
        <v>0</v>
      </c>
      <c r="Z19" s="116">
        <f t="shared" si="9"/>
        <v>0</v>
      </c>
      <c r="AA19" s="117">
        <f t="shared" si="10"/>
        <v>0</v>
      </c>
      <c r="AB19" s="117">
        <f t="shared" si="11"/>
        <v>0</v>
      </c>
      <c r="AC19" s="118">
        <f t="shared" si="12"/>
        <v>0</v>
      </c>
    </row>
    <row r="20" spans="1:29" ht="15.75">
      <c r="A20" s="250"/>
      <c r="B20" s="105" t="s">
        <v>43</v>
      </c>
      <c r="C20" s="97"/>
      <c r="D20" s="20"/>
      <c r="E20" s="98">
        <f t="shared" si="0"/>
        <v>0</v>
      </c>
      <c r="F20" s="97"/>
      <c r="G20" s="20"/>
      <c r="H20" s="98">
        <f t="shared" si="1"/>
        <v>0</v>
      </c>
      <c r="I20" s="97"/>
      <c r="J20" s="20"/>
      <c r="K20" s="98">
        <f t="shared" si="2"/>
        <v>0</v>
      </c>
      <c r="L20" s="97"/>
      <c r="M20" s="20"/>
      <c r="N20" s="98">
        <f t="shared" si="3"/>
        <v>0</v>
      </c>
      <c r="O20" s="97"/>
      <c r="P20" s="20"/>
      <c r="Q20" s="98">
        <f t="shared" si="4"/>
        <v>0</v>
      </c>
      <c r="R20" s="97"/>
      <c r="S20" s="20"/>
      <c r="T20" s="98">
        <f t="shared" si="5"/>
        <v>0</v>
      </c>
      <c r="U20" s="219">
        <f t="shared" si="6"/>
        <v>0</v>
      </c>
      <c r="W20" s="105" t="s">
        <v>43</v>
      </c>
      <c r="X20" s="115">
        <f t="shared" si="7"/>
        <v>0</v>
      </c>
      <c r="Y20" s="116">
        <f t="shared" si="8"/>
        <v>0</v>
      </c>
      <c r="Z20" s="116">
        <f t="shared" si="9"/>
        <v>0</v>
      </c>
      <c r="AA20" s="117">
        <f t="shared" si="10"/>
        <v>0</v>
      </c>
      <c r="AB20" s="117">
        <f t="shared" si="11"/>
        <v>0</v>
      </c>
      <c r="AC20" s="118">
        <f t="shared" si="12"/>
        <v>0</v>
      </c>
    </row>
    <row r="21" spans="1:29" ht="15.75">
      <c r="A21" s="250"/>
      <c r="B21" s="135" t="s">
        <v>44</v>
      </c>
      <c r="C21" s="97"/>
      <c r="D21" s="20"/>
      <c r="E21" s="98">
        <f t="shared" si="0"/>
        <v>0</v>
      </c>
      <c r="F21" s="97"/>
      <c r="G21" s="20"/>
      <c r="H21" s="98">
        <f t="shared" si="1"/>
        <v>0</v>
      </c>
      <c r="I21" s="97"/>
      <c r="J21" s="20"/>
      <c r="K21" s="98">
        <f t="shared" si="2"/>
        <v>0</v>
      </c>
      <c r="L21" s="97"/>
      <c r="M21" s="20"/>
      <c r="N21" s="98">
        <f t="shared" si="3"/>
        <v>0</v>
      </c>
      <c r="O21" s="97"/>
      <c r="P21" s="20"/>
      <c r="Q21" s="98">
        <f t="shared" si="4"/>
        <v>0</v>
      </c>
      <c r="R21" s="97"/>
      <c r="S21" s="20"/>
      <c r="T21" s="98">
        <f t="shared" si="5"/>
        <v>0</v>
      </c>
      <c r="U21" s="219">
        <f t="shared" si="6"/>
        <v>0</v>
      </c>
      <c r="W21" s="135" t="s">
        <v>44</v>
      </c>
      <c r="X21" s="115">
        <f t="shared" si="7"/>
        <v>0</v>
      </c>
      <c r="Y21" s="116">
        <f t="shared" si="8"/>
        <v>0</v>
      </c>
      <c r="Z21" s="116">
        <f t="shared" si="9"/>
        <v>0</v>
      </c>
      <c r="AA21" s="117">
        <f t="shared" si="10"/>
        <v>0</v>
      </c>
      <c r="AB21" s="117">
        <f t="shared" si="11"/>
        <v>0</v>
      </c>
      <c r="AC21" s="118">
        <f t="shared" si="12"/>
        <v>0</v>
      </c>
    </row>
    <row r="22" spans="1:29" ht="15.75">
      <c r="A22" s="250"/>
      <c r="B22" s="135" t="s">
        <v>45</v>
      </c>
      <c r="C22" s="97"/>
      <c r="D22" s="20"/>
      <c r="E22" s="98">
        <f t="shared" si="0"/>
        <v>0</v>
      </c>
      <c r="F22" s="97"/>
      <c r="G22" s="20"/>
      <c r="H22" s="98">
        <f t="shared" si="1"/>
        <v>0</v>
      </c>
      <c r="I22" s="97"/>
      <c r="J22" s="20"/>
      <c r="K22" s="98">
        <f t="shared" si="2"/>
        <v>0</v>
      </c>
      <c r="L22" s="97"/>
      <c r="M22" s="20"/>
      <c r="N22" s="98">
        <f t="shared" si="3"/>
        <v>0</v>
      </c>
      <c r="O22" s="97"/>
      <c r="P22" s="20"/>
      <c r="Q22" s="98">
        <f t="shared" si="4"/>
        <v>0</v>
      </c>
      <c r="R22" s="97"/>
      <c r="S22" s="20"/>
      <c r="T22" s="98">
        <f t="shared" si="5"/>
        <v>0</v>
      </c>
      <c r="U22" s="219">
        <f t="shared" si="6"/>
        <v>0</v>
      </c>
      <c r="W22" s="135" t="s">
        <v>45</v>
      </c>
      <c r="X22" s="115">
        <f t="shared" si="7"/>
        <v>0</v>
      </c>
      <c r="Y22" s="116">
        <f t="shared" si="8"/>
        <v>0</v>
      </c>
      <c r="Z22" s="116">
        <f t="shared" si="9"/>
        <v>0</v>
      </c>
      <c r="AA22" s="117">
        <f t="shared" si="10"/>
        <v>0</v>
      </c>
      <c r="AB22" s="117">
        <f t="shared" si="11"/>
        <v>0</v>
      </c>
      <c r="AC22" s="118">
        <f t="shared" si="12"/>
        <v>0</v>
      </c>
    </row>
    <row r="23" spans="1:29" ht="15.75">
      <c r="A23" s="250"/>
      <c r="B23" s="135" t="s">
        <v>46</v>
      </c>
      <c r="C23" s="97"/>
      <c r="D23" s="20"/>
      <c r="E23" s="98">
        <f t="shared" si="0"/>
        <v>0</v>
      </c>
      <c r="F23" s="97"/>
      <c r="G23" s="20"/>
      <c r="H23" s="98">
        <f t="shared" si="1"/>
        <v>0</v>
      </c>
      <c r="I23" s="97"/>
      <c r="J23" s="20"/>
      <c r="K23" s="98">
        <f t="shared" si="2"/>
        <v>0</v>
      </c>
      <c r="L23" s="97"/>
      <c r="M23" s="20"/>
      <c r="N23" s="98">
        <f t="shared" si="3"/>
        <v>0</v>
      </c>
      <c r="O23" s="97"/>
      <c r="P23" s="20"/>
      <c r="Q23" s="98">
        <f t="shared" si="4"/>
        <v>0</v>
      </c>
      <c r="R23" s="97"/>
      <c r="S23" s="20"/>
      <c r="T23" s="98">
        <f t="shared" si="5"/>
        <v>0</v>
      </c>
      <c r="U23" s="219">
        <f t="shared" si="6"/>
        <v>0</v>
      </c>
      <c r="W23" s="135" t="s">
        <v>46</v>
      </c>
      <c r="X23" s="115">
        <f t="shared" si="7"/>
        <v>0</v>
      </c>
      <c r="Y23" s="116">
        <f t="shared" si="8"/>
        <v>0</v>
      </c>
      <c r="Z23" s="116">
        <f t="shared" si="9"/>
        <v>0</v>
      </c>
      <c r="AA23" s="117">
        <f t="shared" si="10"/>
        <v>0</v>
      </c>
      <c r="AB23" s="117">
        <f t="shared" si="11"/>
        <v>0</v>
      </c>
      <c r="AC23" s="118">
        <f t="shared" si="12"/>
        <v>0</v>
      </c>
    </row>
    <row r="24" spans="1:29" ht="15.75">
      <c r="A24" s="250"/>
      <c r="B24" s="135" t="s">
        <v>47</v>
      </c>
      <c r="C24" s="97"/>
      <c r="D24" s="20"/>
      <c r="E24" s="98">
        <f t="shared" si="0"/>
        <v>0</v>
      </c>
      <c r="F24" s="97"/>
      <c r="G24" s="20"/>
      <c r="H24" s="98">
        <f t="shared" si="1"/>
        <v>0</v>
      </c>
      <c r="I24" s="97"/>
      <c r="J24" s="20"/>
      <c r="K24" s="98">
        <f t="shared" si="2"/>
        <v>0</v>
      </c>
      <c r="L24" s="97"/>
      <c r="M24" s="20"/>
      <c r="N24" s="98">
        <f t="shared" si="3"/>
        <v>0</v>
      </c>
      <c r="O24" s="97"/>
      <c r="P24" s="20"/>
      <c r="Q24" s="98">
        <f t="shared" si="4"/>
        <v>0</v>
      </c>
      <c r="R24" s="97"/>
      <c r="S24" s="20"/>
      <c r="T24" s="98">
        <f t="shared" si="5"/>
        <v>0</v>
      </c>
      <c r="U24" s="219">
        <f t="shared" si="6"/>
        <v>0</v>
      </c>
      <c r="W24" s="135" t="s">
        <v>47</v>
      </c>
      <c r="X24" s="115">
        <f t="shared" si="7"/>
        <v>0</v>
      </c>
      <c r="Y24" s="116">
        <f t="shared" si="8"/>
        <v>0</v>
      </c>
      <c r="Z24" s="116">
        <f t="shared" si="9"/>
        <v>0</v>
      </c>
      <c r="AA24" s="117">
        <f t="shared" si="10"/>
        <v>0</v>
      </c>
      <c r="AB24" s="117">
        <f t="shared" si="11"/>
        <v>0</v>
      </c>
      <c r="AC24" s="118">
        <f t="shared" si="12"/>
        <v>0</v>
      </c>
    </row>
    <row r="25" spans="1:29" ht="15.75">
      <c r="A25" s="250"/>
      <c r="B25" s="135" t="s">
        <v>48</v>
      </c>
      <c r="C25" s="97"/>
      <c r="D25" s="20"/>
      <c r="E25" s="98">
        <f t="shared" si="0"/>
        <v>0</v>
      </c>
      <c r="F25" s="97"/>
      <c r="G25" s="20"/>
      <c r="H25" s="98">
        <f t="shared" si="1"/>
        <v>0</v>
      </c>
      <c r="I25" s="97"/>
      <c r="J25" s="20"/>
      <c r="K25" s="98">
        <f t="shared" si="2"/>
        <v>0</v>
      </c>
      <c r="L25" s="97"/>
      <c r="M25" s="20"/>
      <c r="N25" s="98">
        <f t="shared" si="3"/>
        <v>0</v>
      </c>
      <c r="O25" s="97"/>
      <c r="P25" s="20"/>
      <c r="Q25" s="98">
        <f t="shared" si="4"/>
        <v>0</v>
      </c>
      <c r="R25" s="97"/>
      <c r="S25" s="20"/>
      <c r="T25" s="98">
        <f t="shared" si="5"/>
        <v>0</v>
      </c>
      <c r="U25" s="219">
        <f t="shared" si="6"/>
        <v>0</v>
      </c>
      <c r="W25" s="135" t="s">
        <v>48</v>
      </c>
      <c r="X25" s="115">
        <f t="shared" si="7"/>
        <v>0</v>
      </c>
      <c r="Y25" s="116">
        <f t="shared" si="8"/>
        <v>0</v>
      </c>
      <c r="Z25" s="116">
        <f t="shared" si="9"/>
        <v>0</v>
      </c>
      <c r="AA25" s="117">
        <f t="shared" si="10"/>
        <v>0</v>
      </c>
      <c r="AB25" s="117">
        <f t="shared" si="11"/>
        <v>0</v>
      </c>
      <c r="AC25" s="118">
        <f t="shared" si="12"/>
        <v>0</v>
      </c>
    </row>
    <row r="26" spans="1:29" ht="15.75">
      <c r="A26" s="251"/>
      <c r="B26" s="136" t="s">
        <v>49</v>
      </c>
      <c r="C26" s="99"/>
      <c r="D26" s="100"/>
      <c r="E26" s="101">
        <f t="shared" si="0"/>
        <v>0</v>
      </c>
      <c r="F26" s="99"/>
      <c r="G26" s="100"/>
      <c r="H26" s="101">
        <f t="shared" si="1"/>
        <v>0</v>
      </c>
      <c r="I26" s="99"/>
      <c r="J26" s="100"/>
      <c r="K26" s="101">
        <f t="shared" si="2"/>
        <v>0</v>
      </c>
      <c r="L26" s="99"/>
      <c r="M26" s="100"/>
      <c r="N26" s="101">
        <f t="shared" si="3"/>
        <v>0</v>
      </c>
      <c r="O26" s="99"/>
      <c r="P26" s="100"/>
      <c r="Q26" s="101">
        <f t="shared" si="4"/>
        <v>0</v>
      </c>
      <c r="R26" s="99"/>
      <c r="S26" s="100"/>
      <c r="T26" s="101">
        <f t="shared" si="5"/>
        <v>0</v>
      </c>
      <c r="U26" s="220">
        <f t="shared" si="6"/>
        <v>0</v>
      </c>
      <c r="W26" s="136" t="s">
        <v>49</v>
      </c>
      <c r="X26" s="119">
        <f t="shared" si="7"/>
        <v>0</v>
      </c>
      <c r="Y26" s="120">
        <f t="shared" si="8"/>
        <v>0</v>
      </c>
      <c r="Z26" s="120">
        <f t="shared" si="9"/>
        <v>0</v>
      </c>
      <c r="AA26" s="121">
        <f t="shared" si="10"/>
        <v>0</v>
      </c>
      <c r="AB26" s="121">
        <f t="shared" si="11"/>
        <v>0</v>
      </c>
      <c r="AC26" s="221">
        <f t="shared" si="12"/>
        <v>0</v>
      </c>
    </row>
    <row r="27" spans="1:29" ht="15.75" customHeight="1">
      <c r="A27" s="249">
        <v>42617</v>
      </c>
      <c r="B27" s="134" t="s">
        <v>41</v>
      </c>
      <c r="C27" s="97"/>
      <c r="D27" s="20"/>
      <c r="E27" s="98">
        <f t="shared" si="0"/>
        <v>0</v>
      </c>
      <c r="F27" s="97"/>
      <c r="G27" s="20"/>
      <c r="H27" s="98">
        <f t="shared" si="1"/>
        <v>0</v>
      </c>
      <c r="I27" s="97"/>
      <c r="J27" s="20"/>
      <c r="K27" s="98">
        <f t="shared" si="2"/>
        <v>0</v>
      </c>
      <c r="L27" s="97"/>
      <c r="M27" s="20"/>
      <c r="N27" s="98">
        <f t="shared" si="3"/>
        <v>0</v>
      </c>
      <c r="O27" s="97"/>
      <c r="P27" s="20"/>
      <c r="Q27" s="98">
        <f t="shared" si="4"/>
        <v>0</v>
      </c>
      <c r="R27" s="97"/>
      <c r="S27" s="20"/>
      <c r="T27" s="98">
        <f t="shared" si="5"/>
        <v>0</v>
      </c>
      <c r="U27" s="219">
        <f t="shared" si="6"/>
        <v>0</v>
      </c>
      <c r="W27" s="134" t="s">
        <v>41</v>
      </c>
      <c r="X27" s="115">
        <f t="shared" si="7"/>
        <v>0</v>
      </c>
      <c r="Y27" s="116">
        <f t="shared" si="8"/>
        <v>0</v>
      </c>
      <c r="Z27" s="116">
        <f t="shared" si="9"/>
        <v>0</v>
      </c>
      <c r="AA27" s="116">
        <f t="shared" si="10"/>
        <v>0</v>
      </c>
      <c r="AB27" s="117">
        <f t="shared" si="11"/>
        <v>0</v>
      </c>
      <c r="AC27" s="122">
        <f t="shared" si="12"/>
        <v>0</v>
      </c>
    </row>
    <row r="28" spans="1:29" ht="15.75">
      <c r="A28" s="250"/>
      <c r="B28" s="135" t="s">
        <v>42</v>
      </c>
      <c r="C28" s="97"/>
      <c r="D28" s="20"/>
      <c r="E28" s="98">
        <f t="shared" si="0"/>
        <v>0</v>
      </c>
      <c r="F28" s="97"/>
      <c r="G28" s="20"/>
      <c r="H28" s="98">
        <f t="shared" si="1"/>
        <v>0</v>
      </c>
      <c r="I28" s="97"/>
      <c r="J28" s="20"/>
      <c r="K28" s="98">
        <f t="shared" si="2"/>
        <v>0</v>
      </c>
      <c r="L28" s="97"/>
      <c r="M28" s="20"/>
      <c r="N28" s="98">
        <f t="shared" si="3"/>
        <v>0</v>
      </c>
      <c r="O28" s="97"/>
      <c r="P28" s="20"/>
      <c r="Q28" s="98">
        <f t="shared" si="4"/>
        <v>0</v>
      </c>
      <c r="R28" s="97"/>
      <c r="S28" s="20"/>
      <c r="T28" s="98">
        <f t="shared" si="5"/>
        <v>0</v>
      </c>
      <c r="U28" s="219">
        <f t="shared" si="6"/>
        <v>0</v>
      </c>
      <c r="W28" s="135" t="s">
        <v>42</v>
      </c>
      <c r="X28" s="115">
        <f t="shared" si="7"/>
        <v>0</v>
      </c>
      <c r="Y28" s="116">
        <f t="shared" si="8"/>
        <v>0</v>
      </c>
      <c r="Z28" s="116">
        <f t="shared" si="9"/>
        <v>0</v>
      </c>
      <c r="AA28" s="116">
        <f t="shared" si="10"/>
        <v>0</v>
      </c>
      <c r="AB28" s="117">
        <f t="shared" si="11"/>
        <v>0</v>
      </c>
      <c r="AC28" s="122">
        <f t="shared" si="12"/>
        <v>0</v>
      </c>
    </row>
    <row r="29" spans="1:29" ht="15.75">
      <c r="A29" s="250"/>
      <c r="B29" s="105" t="s">
        <v>43</v>
      </c>
      <c r="C29" s="97"/>
      <c r="D29" s="20"/>
      <c r="E29" s="98">
        <f t="shared" si="0"/>
        <v>0</v>
      </c>
      <c r="F29" s="97"/>
      <c r="G29" s="20"/>
      <c r="H29" s="98">
        <f t="shared" si="1"/>
        <v>0</v>
      </c>
      <c r="I29" s="97"/>
      <c r="J29" s="20"/>
      <c r="K29" s="98">
        <f t="shared" si="2"/>
        <v>0</v>
      </c>
      <c r="L29" s="97"/>
      <c r="M29" s="20"/>
      <c r="N29" s="98">
        <f t="shared" si="3"/>
        <v>0</v>
      </c>
      <c r="O29" s="97"/>
      <c r="P29" s="20"/>
      <c r="Q29" s="98">
        <f t="shared" si="4"/>
        <v>0</v>
      </c>
      <c r="R29" s="97"/>
      <c r="S29" s="20"/>
      <c r="T29" s="98">
        <f t="shared" si="5"/>
        <v>0</v>
      </c>
      <c r="U29" s="219">
        <f t="shared" si="6"/>
        <v>0</v>
      </c>
      <c r="W29" s="105" t="s">
        <v>43</v>
      </c>
      <c r="X29" s="115">
        <f t="shared" si="7"/>
        <v>0</v>
      </c>
      <c r="Y29" s="116">
        <f t="shared" si="8"/>
        <v>0</v>
      </c>
      <c r="Z29" s="116">
        <f t="shared" si="9"/>
        <v>0</v>
      </c>
      <c r="AA29" s="116">
        <f t="shared" si="10"/>
        <v>0</v>
      </c>
      <c r="AB29" s="117">
        <f t="shared" si="11"/>
        <v>0</v>
      </c>
      <c r="AC29" s="122">
        <f t="shared" si="12"/>
        <v>0</v>
      </c>
    </row>
    <row r="30" spans="1:29" ht="15.75">
      <c r="A30" s="250"/>
      <c r="B30" s="135" t="s">
        <v>44</v>
      </c>
      <c r="C30" s="97"/>
      <c r="D30" s="20"/>
      <c r="E30" s="98">
        <f t="shared" si="0"/>
        <v>0</v>
      </c>
      <c r="F30" s="97"/>
      <c r="G30" s="20"/>
      <c r="H30" s="98">
        <f t="shared" si="1"/>
        <v>0</v>
      </c>
      <c r="I30" s="97"/>
      <c r="J30" s="20"/>
      <c r="K30" s="98">
        <f t="shared" si="2"/>
        <v>0</v>
      </c>
      <c r="L30" s="97"/>
      <c r="M30" s="20"/>
      <c r="N30" s="98">
        <f t="shared" si="3"/>
        <v>0</v>
      </c>
      <c r="O30" s="97"/>
      <c r="P30" s="20"/>
      <c r="Q30" s="98">
        <f t="shared" si="4"/>
        <v>0</v>
      </c>
      <c r="R30" s="97"/>
      <c r="S30" s="20"/>
      <c r="T30" s="98">
        <f t="shared" si="5"/>
        <v>0</v>
      </c>
      <c r="U30" s="219">
        <f t="shared" si="6"/>
        <v>0</v>
      </c>
      <c r="W30" s="135" t="s">
        <v>44</v>
      </c>
      <c r="X30" s="115">
        <f t="shared" si="7"/>
        <v>0</v>
      </c>
      <c r="Y30" s="4">
        <f t="shared" si="8"/>
        <v>0</v>
      </c>
      <c r="Z30" s="123">
        <f t="shared" si="9"/>
        <v>0</v>
      </c>
      <c r="AA30" s="4">
        <f t="shared" si="10"/>
        <v>0</v>
      </c>
      <c r="AB30" s="117">
        <f t="shared" si="11"/>
        <v>0</v>
      </c>
      <c r="AC30" s="122">
        <f t="shared" si="12"/>
        <v>0</v>
      </c>
    </row>
    <row r="31" spans="1:29" ht="15.75">
      <c r="A31" s="250"/>
      <c r="B31" s="135" t="s">
        <v>45</v>
      </c>
      <c r="C31" s="97"/>
      <c r="D31" s="20"/>
      <c r="E31" s="98">
        <f t="shared" si="0"/>
        <v>0</v>
      </c>
      <c r="F31" s="97"/>
      <c r="G31" s="20"/>
      <c r="H31" s="98">
        <f t="shared" si="1"/>
        <v>0</v>
      </c>
      <c r="I31" s="97"/>
      <c r="J31" s="20"/>
      <c r="K31" s="98">
        <f t="shared" si="2"/>
        <v>0</v>
      </c>
      <c r="L31" s="97"/>
      <c r="M31" s="20"/>
      <c r="N31" s="98">
        <f t="shared" si="3"/>
        <v>0</v>
      </c>
      <c r="O31" s="97"/>
      <c r="P31" s="20"/>
      <c r="Q31" s="98">
        <f t="shared" si="4"/>
        <v>0</v>
      </c>
      <c r="R31" s="97"/>
      <c r="S31" s="20"/>
      <c r="T31" s="98">
        <f t="shared" si="5"/>
        <v>0</v>
      </c>
      <c r="U31" s="219">
        <f t="shared" si="6"/>
        <v>0</v>
      </c>
      <c r="W31" s="135" t="s">
        <v>45</v>
      </c>
      <c r="X31" s="115">
        <f t="shared" si="7"/>
        <v>0</v>
      </c>
      <c r="Y31" s="4">
        <f t="shared" si="8"/>
        <v>0</v>
      </c>
      <c r="Z31" s="123">
        <f t="shared" si="9"/>
        <v>0</v>
      </c>
      <c r="AA31" s="4">
        <f t="shared" si="10"/>
        <v>0</v>
      </c>
      <c r="AB31" s="4">
        <f t="shared" si="11"/>
        <v>0</v>
      </c>
      <c r="AC31" s="122">
        <f t="shared" si="12"/>
        <v>0</v>
      </c>
    </row>
    <row r="32" spans="1:29" ht="15.75">
      <c r="A32" s="250"/>
      <c r="B32" s="135" t="s">
        <v>46</v>
      </c>
      <c r="C32" s="97"/>
      <c r="D32" s="20"/>
      <c r="E32" s="98">
        <f t="shared" si="0"/>
        <v>0</v>
      </c>
      <c r="F32" s="97"/>
      <c r="G32" s="20"/>
      <c r="H32" s="98">
        <f t="shared" si="1"/>
        <v>0</v>
      </c>
      <c r="I32" s="97"/>
      <c r="J32" s="20"/>
      <c r="K32" s="98">
        <f t="shared" si="2"/>
        <v>0</v>
      </c>
      <c r="L32" s="97"/>
      <c r="M32" s="20"/>
      <c r="N32" s="98">
        <f t="shared" si="3"/>
        <v>0</v>
      </c>
      <c r="O32" s="97"/>
      <c r="P32" s="20"/>
      <c r="Q32" s="98">
        <f t="shared" si="4"/>
        <v>0</v>
      </c>
      <c r="R32" s="97"/>
      <c r="S32" s="20"/>
      <c r="T32" s="98">
        <f t="shared" si="5"/>
        <v>0</v>
      </c>
      <c r="U32" s="219">
        <f t="shared" si="6"/>
        <v>0</v>
      </c>
      <c r="W32" s="135" t="s">
        <v>46</v>
      </c>
      <c r="X32" s="115">
        <f t="shared" si="7"/>
        <v>0</v>
      </c>
      <c r="Y32" s="4">
        <f t="shared" si="8"/>
        <v>0</v>
      </c>
      <c r="Z32" s="123">
        <f t="shared" si="9"/>
        <v>0</v>
      </c>
      <c r="AA32" s="4">
        <f t="shared" si="10"/>
        <v>0</v>
      </c>
      <c r="AB32" s="4">
        <f t="shared" si="11"/>
        <v>0</v>
      </c>
      <c r="AC32" s="122">
        <f t="shared" si="12"/>
        <v>0</v>
      </c>
    </row>
    <row r="33" spans="1:29" ht="15.75">
      <c r="A33" s="250"/>
      <c r="B33" s="135" t="s">
        <v>47</v>
      </c>
      <c r="C33" s="97"/>
      <c r="D33" s="20"/>
      <c r="E33" s="98">
        <f t="shared" si="0"/>
        <v>0</v>
      </c>
      <c r="F33" s="97"/>
      <c r="G33" s="20"/>
      <c r="H33" s="98">
        <f t="shared" si="1"/>
        <v>0</v>
      </c>
      <c r="I33" s="97"/>
      <c r="J33" s="20"/>
      <c r="K33" s="98">
        <f t="shared" si="2"/>
        <v>0</v>
      </c>
      <c r="L33" s="97"/>
      <c r="M33" s="20"/>
      <c r="N33" s="98">
        <f t="shared" si="3"/>
        <v>0</v>
      </c>
      <c r="O33" s="97"/>
      <c r="P33" s="20"/>
      <c r="Q33" s="98">
        <f t="shared" si="4"/>
        <v>0</v>
      </c>
      <c r="R33" s="97"/>
      <c r="S33" s="20"/>
      <c r="T33" s="98">
        <f t="shared" si="5"/>
        <v>0</v>
      </c>
      <c r="U33" s="219">
        <f t="shared" si="6"/>
        <v>0</v>
      </c>
      <c r="W33" s="135" t="s">
        <v>47</v>
      </c>
      <c r="X33" s="115">
        <f t="shared" si="7"/>
        <v>0</v>
      </c>
      <c r="Y33" s="4">
        <f t="shared" si="8"/>
        <v>0</v>
      </c>
      <c r="Z33" s="123">
        <f t="shared" si="9"/>
        <v>0</v>
      </c>
      <c r="AA33" s="4">
        <f t="shared" si="10"/>
        <v>0</v>
      </c>
      <c r="AB33" s="4">
        <f t="shared" si="11"/>
        <v>0</v>
      </c>
      <c r="AC33" s="122">
        <f t="shared" si="12"/>
        <v>0</v>
      </c>
    </row>
    <row r="34" spans="1:29" ht="15.75">
      <c r="A34" s="250"/>
      <c r="B34" s="135" t="s">
        <v>48</v>
      </c>
      <c r="C34" s="97"/>
      <c r="D34" s="20"/>
      <c r="E34" s="98">
        <f t="shared" si="0"/>
        <v>0</v>
      </c>
      <c r="F34" s="97"/>
      <c r="G34" s="20"/>
      <c r="H34" s="98">
        <f t="shared" si="1"/>
        <v>0</v>
      </c>
      <c r="I34" s="97"/>
      <c r="J34" s="20"/>
      <c r="K34" s="98">
        <f t="shared" si="2"/>
        <v>0</v>
      </c>
      <c r="L34" s="97"/>
      <c r="M34" s="20"/>
      <c r="N34" s="98">
        <f t="shared" si="3"/>
        <v>0</v>
      </c>
      <c r="O34" s="97"/>
      <c r="P34" s="20"/>
      <c r="Q34" s="98">
        <f t="shared" si="4"/>
        <v>0</v>
      </c>
      <c r="R34" s="97"/>
      <c r="S34" s="20"/>
      <c r="T34" s="98">
        <f t="shared" si="5"/>
        <v>0</v>
      </c>
      <c r="U34" s="219">
        <f t="shared" si="6"/>
        <v>0</v>
      </c>
      <c r="W34" s="135" t="s">
        <v>48</v>
      </c>
      <c r="X34" s="115">
        <f t="shared" si="7"/>
        <v>0</v>
      </c>
      <c r="Y34" s="4">
        <f t="shared" si="8"/>
        <v>0</v>
      </c>
      <c r="Z34" s="123">
        <f t="shared" si="9"/>
        <v>0</v>
      </c>
      <c r="AA34" s="4">
        <f t="shared" si="10"/>
        <v>0</v>
      </c>
      <c r="AB34" s="4">
        <f t="shared" si="11"/>
        <v>0</v>
      </c>
      <c r="AC34" s="122">
        <f t="shared" si="12"/>
        <v>0</v>
      </c>
    </row>
    <row r="35" spans="1:29" ht="15.75">
      <c r="A35" s="251"/>
      <c r="B35" s="136" t="s">
        <v>49</v>
      </c>
      <c r="C35" s="97"/>
      <c r="D35" s="20"/>
      <c r="E35" s="98">
        <f t="shared" si="0"/>
        <v>0</v>
      </c>
      <c r="F35" s="97"/>
      <c r="G35" s="20"/>
      <c r="H35" s="98">
        <f t="shared" si="1"/>
        <v>0</v>
      </c>
      <c r="I35" s="97"/>
      <c r="J35" s="20"/>
      <c r="K35" s="98">
        <f t="shared" si="2"/>
        <v>0</v>
      </c>
      <c r="L35" s="97"/>
      <c r="M35" s="20"/>
      <c r="N35" s="98">
        <f t="shared" si="3"/>
        <v>0</v>
      </c>
      <c r="O35" s="97"/>
      <c r="P35" s="20"/>
      <c r="Q35" s="98">
        <f t="shared" si="4"/>
        <v>0</v>
      </c>
      <c r="R35" s="97"/>
      <c r="S35" s="20"/>
      <c r="T35" s="98">
        <f t="shared" si="5"/>
        <v>0</v>
      </c>
      <c r="U35" s="219">
        <f t="shared" si="6"/>
        <v>0</v>
      </c>
      <c r="W35" s="136" t="s">
        <v>49</v>
      </c>
      <c r="X35" s="115">
        <f t="shared" si="7"/>
        <v>0</v>
      </c>
      <c r="Y35" s="4">
        <f t="shared" si="8"/>
        <v>0</v>
      </c>
      <c r="Z35" s="123">
        <f t="shared" si="9"/>
        <v>0</v>
      </c>
      <c r="AA35" s="4">
        <f t="shared" si="10"/>
        <v>0</v>
      </c>
      <c r="AB35" s="4">
        <f t="shared" si="11"/>
        <v>0</v>
      </c>
      <c r="AC35" s="122">
        <f t="shared" si="12"/>
        <v>0</v>
      </c>
    </row>
    <row r="36" spans="1:29" ht="15.75" customHeight="1">
      <c r="A36" s="249">
        <v>42618</v>
      </c>
      <c r="B36" s="134" t="s">
        <v>41</v>
      </c>
      <c r="C36" s="217"/>
      <c r="D36" s="95"/>
      <c r="E36" s="96">
        <f t="shared" si="0"/>
        <v>0</v>
      </c>
      <c r="F36" s="217"/>
      <c r="G36" s="95"/>
      <c r="H36" s="96">
        <f t="shared" si="1"/>
        <v>0</v>
      </c>
      <c r="I36" s="217"/>
      <c r="J36" s="95"/>
      <c r="K36" s="96">
        <f t="shared" si="2"/>
        <v>0</v>
      </c>
      <c r="L36" s="217"/>
      <c r="M36" s="95"/>
      <c r="N36" s="96">
        <f t="shared" si="3"/>
        <v>0</v>
      </c>
      <c r="O36" s="217"/>
      <c r="P36" s="95"/>
      <c r="Q36" s="96">
        <f t="shared" si="4"/>
        <v>0</v>
      </c>
      <c r="R36" s="217"/>
      <c r="S36" s="95"/>
      <c r="T36" s="96">
        <f t="shared" si="5"/>
        <v>0</v>
      </c>
      <c r="U36" s="218">
        <f t="shared" si="6"/>
        <v>0</v>
      </c>
      <c r="W36" s="134" t="s">
        <v>41</v>
      </c>
      <c r="X36" s="111">
        <f t="shared" si="7"/>
        <v>0</v>
      </c>
      <c r="Y36" s="112">
        <f t="shared" si="8"/>
        <v>0</v>
      </c>
      <c r="Z36" s="112">
        <f t="shared" si="9"/>
        <v>0</v>
      </c>
      <c r="AA36" s="112">
        <f t="shared" si="10"/>
        <v>0</v>
      </c>
      <c r="AB36" s="112">
        <f t="shared" si="11"/>
        <v>0</v>
      </c>
      <c r="AC36" s="124">
        <f t="shared" si="12"/>
        <v>0</v>
      </c>
    </row>
    <row r="37" spans="1:29" ht="15.75">
      <c r="A37" s="250"/>
      <c r="B37" s="135" t="s">
        <v>42</v>
      </c>
      <c r="C37" s="97"/>
      <c r="D37" s="20"/>
      <c r="E37" s="98">
        <f t="shared" si="0"/>
        <v>0</v>
      </c>
      <c r="F37" s="97"/>
      <c r="G37" s="20"/>
      <c r="H37" s="98">
        <f t="shared" si="1"/>
        <v>0</v>
      </c>
      <c r="I37" s="97"/>
      <c r="J37" s="20"/>
      <c r="K37" s="98">
        <f t="shared" si="2"/>
        <v>0</v>
      </c>
      <c r="L37" s="97"/>
      <c r="M37" s="20"/>
      <c r="N37" s="98">
        <f t="shared" si="3"/>
        <v>0</v>
      </c>
      <c r="O37" s="97"/>
      <c r="P37" s="20"/>
      <c r="Q37" s="98">
        <f t="shared" si="4"/>
        <v>0</v>
      </c>
      <c r="R37" s="97"/>
      <c r="S37" s="20"/>
      <c r="T37" s="98">
        <f t="shared" si="5"/>
        <v>0</v>
      </c>
      <c r="U37" s="219">
        <f t="shared" si="6"/>
        <v>0</v>
      </c>
      <c r="W37" s="135" t="s">
        <v>42</v>
      </c>
      <c r="X37" s="115">
        <f t="shared" si="7"/>
        <v>0</v>
      </c>
      <c r="Y37" s="116">
        <f t="shared" si="8"/>
        <v>0</v>
      </c>
      <c r="Z37" s="116">
        <f t="shared" si="9"/>
        <v>0</v>
      </c>
      <c r="AA37" s="116">
        <f t="shared" si="10"/>
        <v>0</v>
      </c>
      <c r="AB37" s="116">
        <f t="shared" si="11"/>
        <v>0</v>
      </c>
      <c r="AC37" s="122">
        <f t="shared" si="12"/>
        <v>0</v>
      </c>
    </row>
    <row r="38" spans="1:29" ht="15.75">
      <c r="A38" s="250"/>
      <c r="B38" s="105" t="s">
        <v>43</v>
      </c>
      <c r="C38" s="97"/>
      <c r="D38" s="20"/>
      <c r="E38" s="98">
        <f t="shared" si="0"/>
        <v>0</v>
      </c>
      <c r="F38" s="97"/>
      <c r="G38" s="20"/>
      <c r="H38" s="98">
        <f t="shared" si="1"/>
        <v>0</v>
      </c>
      <c r="I38" s="97"/>
      <c r="J38" s="20"/>
      <c r="K38" s="98">
        <f t="shared" si="2"/>
        <v>0</v>
      </c>
      <c r="L38" s="97"/>
      <c r="M38" s="20"/>
      <c r="N38" s="98">
        <f t="shared" si="3"/>
        <v>0</v>
      </c>
      <c r="O38" s="97"/>
      <c r="P38" s="20"/>
      <c r="Q38" s="98">
        <f t="shared" si="4"/>
        <v>0</v>
      </c>
      <c r="R38" s="97"/>
      <c r="S38" s="20"/>
      <c r="T38" s="98">
        <f t="shared" si="5"/>
        <v>0</v>
      </c>
      <c r="U38" s="219">
        <f t="shared" si="6"/>
        <v>0</v>
      </c>
      <c r="W38" s="105" t="s">
        <v>43</v>
      </c>
      <c r="X38" s="115">
        <f t="shared" si="7"/>
        <v>0</v>
      </c>
      <c r="Y38" s="116">
        <f t="shared" si="8"/>
        <v>0</v>
      </c>
      <c r="Z38" s="116">
        <f t="shared" si="9"/>
        <v>0</v>
      </c>
      <c r="AA38" s="116">
        <f t="shared" si="10"/>
        <v>0</v>
      </c>
      <c r="AB38" s="116">
        <f t="shared" si="11"/>
        <v>0</v>
      </c>
      <c r="AC38" s="122">
        <f t="shared" si="12"/>
        <v>0</v>
      </c>
    </row>
    <row r="39" spans="1:29" ht="15.75">
      <c r="A39" s="250"/>
      <c r="B39" s="135" t="s">
        <v>44</v>
      </c>
      <c r="C39" s="97"/>
      <c r="D39" s="20"/>
      <c r="E39" s="98">
        <f t="shared" si="0"/>
        <v>0</v>
      </c>
      <c r="F39" s="97"/>
      <c r="G39" s="20"/>
      <c r="H39" s="98">
        <f t="shared" si="1"/>
        <v>0</v>
      </c>
      <c r="I39" s="97"/>
      <c r="J39" s="20"/>
      <c r="K39" s="98">
        <f t="shared" si="2"/>
        <v>0</v>
      </c>
      <c r="L39" s="97"/>
      <c r="M39" s="20"/>
      <c r="N39" s="98">
        <f t="shared" si="3"/>
        <v>0</v>
      </c>
      <c r="O39" s="97"/>
      <c r="P39" s="20"/>
      <c r="Q39" s="98">
        <f t="shared" si="4"/>
        <v>0</v>
      </c>
      <c r="R39" s="97"/>
      <c r="S39" s="20"/>
      <c r="T39" s="98">
        <f t="shared" si="5"/>
        <v>0</v>
      </c>
      <c r="U39" s="219">
        <f t="shared" si="6"/>
        <v>0</v>
      </c>
      <c r="W39" s="135" t="s">
        <v>44</v>
      </c>
      <c r="X39" s="115">
        <f t="shared" si="7"/>
        <v>0</v>
      </c>
      <c r="Y39" s="116">
        <f t="shared" si="8"/>
        <v>0</v>
      </c>
      <c r="Z39" s="116">
        <f t="shared" si="9"/>
        <v>0</v>
      </c>
      <c r="AA39" s="116">
        <f t="shared" si="10"/>
        <v>0</v>
      </c>
      <c r="AB39" s="116">
        <f t="shared" si="11"/>
        <v>0</v>
      </c>
      <c r="AC39" s="122">
        <f t="shared" si="12"/>
        <v>0</v>
      </c>
    </row>
    <row r="40" spans="1:29" ht="15.75">
      <c r="A40" s="250"/>
      <c r="B40" s="135" t="s">
        <v>45</v>
      </c>
      <c r="C40" s="97"/>
      <c r="D40" s="20"/>
      <c r="E40" s="98">
        <f t="shared" si="0"/>
        <v>0</v>
      </c>
      <c r="F40" s="97"/>
      <c r="G40" s="20"/>
      <c r="H40" s="98">
        <f t="shared" si="1"/>
        <v>0</v>
      </c>
      <c r="I40" s="97"/>
      <c r="J40" s="20"/>
      <c r="K40" s="98">
        <f t="shared" si="2"/>
        <v>0</v>
      </c>
      <c r="L40" s="97"/>
      <c r="M40" s="20"/>
      <c r="N40" s="98">
        <f t="shared" si="3"/>
        <v>0</v>
      </c>
      <c r="O40" s="97"/>
      <c r="P40" s="20"/>
      <c r="Q40" s="98">
        <f t="shared" si="4"/>
        <v>0</v>
      </c>
      <c r="R40" s="97"/>
      <c r="S40" s="20"/>
      <c r="T40" s="98">
        <f t="shared" si="5"/>
        <v>0</v>
      </c>
      <c r="U40" s="219">
        <f t="shared" si="6"/>
        <v>0</v>
      </c>
      <c r="W40" s="135" t="s">
        <v>45</v>
      </c>
      <c r="X40" s="115">
        <f t="shared" si="7"/>
        <v>0</v>
      </c>
      <c r="Y40" s="116">
        <f t="shared" si="8"/>
        <v>0</v>
      </c>
      <c r="Z40" s="116">
        <f t="shared" si="9"/>
        <v>0</v>
      </c>
      <c r="AA40" s="116">
        <f t="shared" si="10"/>
        <v>0</v>
      </c>
      <c r="AB40" s="116">
        <f t="shared" si="11"/>
        <v>0</v>
      </c>
      <c r="AC40" s="122">
        <f t="shared" si="12"/>
        <v>0</v>
      </c>
    </row>
    <row r="41" spans="1:29" ht="15.75">
      <c r="A41" s="250"/>
      <c r="B41" s="135" t="s">
        <v>46</v>
      </c>
      <c r="C41" s="97"/>
      <c r="D41" s="20"/>
      <c r="E41" s="98">
        <f t="shared" si="0"/>
        <v>0</v>
      </c>
      <c r="F41" s="97"/>
      <c r="G41" s="20"/>
      <c r="H41" s="98">
        <f t="shared" si="1"/>
        <v>0</v>
      </c>
      <c r="I41" s="97"/>
      <c r="J41" s="20"/>
      <c r="K41" s="98">
        <f t="shared" si="2"/>
        <v>0</v>
      </c>
      <c r="L41" s="97"/>
      <c r="M41" s="20"/>
      <c r="N41" s="98">
        <f t="shared" si="3"/>
        <v>0</v>
      </c>
      <c r="O41" s="97"/>
      <c r="P41" s="20"/>
      <c r="Q41" s="98">
        <f t="shared" si="4"/>
        <v>0</v>
      </c>
      <c r="R41" s="97"/>
      <c r="S41" s="20"/>
      <c r="T41" s="98">
        <f t="shared" si="5"/>
        <v>0</v>
      </c>
      <c r="U41" s="219">
        <f t="shared" si="6"/>
        <v>0</v>
      </c>
      <c r="W41" s="135" t="s">
        <v>46</v>
      </c>
      <c r="X41" s="115">
        <f t="shared" si="7"/>
        <v>0</v>
      </c>
      <c r="Y41" s="116">
        <f t="shared" si="8"/>
        <v>0</v>
      </c>
      <c r="Z41" s="116">
        <f t="shared" si="9"/>
        <v>0</v>
      </c>
      <c r="AA41" s="116">
        <f t="shared" si="10"/>
        <v>0</v>
      </c>
      <c r="AB41" s="116">
        <f t="shared" si="11"/>
        <v>0</v>
      </c>
      <c r="AC41" s="122">
        <f t="shared" si="12"/>
        <v>0</v>
      </c>
    </row>
    <row r="42" spans="1:29" ht="15.75">
      <c r="A42" s="250"/>
      <c r="B42" s="135" t="s">
        <v>47</v>
      </c>
      <c r="C42" s="97"/>
      <c r="D42" s="20"/>
      <c r="E42" s="98">
        <f t="shared" si="0"/>
        <v>0</v>
      </c>
      <c r="F42" s="97"/>
      <c r="G42" s="20"/>
      <c r="H42" s="98">
        <f t="shared" si="1"/>
        <v>0</v>
      </c>
      <c r="I42" s="97"/>
      <c r="J42" s="20"/>
      <c r="K42" s="98">
        <f t="shared" si="2"/>
        <v>0</v>
      </c>
      <c r="L42" s="97"/>
      <c r="M42" s="20"/>
      <c r="N42" s="98">
        <f t="shared" si="3"/>
        <v>0</v>
      </c>
      <c r="O42" s="97"/>
      <c r="P42" s="20"/>
      <c r="Q42" s="98">
        <f t="shared" si="4"/>
        <v>0</v>
      </c>
      <c r="R42" s="97"/>
      <c r="S42" s="20"/>
      <c r="T42" s="98">
        <f t="shared" si="5"/>
        <v>0</v>
      </c>
      <c r="U42" s="219">
        <f t="shared" si="6"/>
        <v>0</v>
      </c>
      <c r="W42" s="135" t="s">
        <v>47</v>
      </c>
      <c r="X42" s="115">
        <f t="shared" si="7"/>
        <v>0</v>
      </c>
      <c r="Y42" s="116">
        <f t="shared" si="8"/>
        <v>0</v>
      </c>
      <c r="Z42" s="116">
        <f t="shared" si="9"/>
        <v>0</v>
      </c>
      <c r="AA42" s="116">
        <f t="shared" si="10"/>
        <v>0</v>
      </c>
      <c r="AB42" s="116">
        <f t="shared" si="11"/>
        <v>0</v>
      </c>
      <c r="AC42" s="122">
        <f t="shared" si="12"/>
        <v>0</v>
      </c>
    </row>
    <row r="43" spans="1:29" ht="15.75">
      <c r="A43" s="250"/>
      <c r="B43" s="135" t="s">
        <v>48</v>
      </c>
      <c r="C43" s="97"/>
      <c r="D43" s="20"/>
      <c r="E43" s="98">
        <f t="shared" si="0"/>
        <v>0</v>
      </c>
      <c r="F43" s="97"/>
      <c r="G43" s="20"/>
      <c r="H43" s="98">
        <f t="shared" si="1"/>
        <v>0</v>
      </c>
      <c r="I43" s="97"/>
      <c r="J43" s="20"/>
      <c r="K43" s="98">
        <f t="shared" si="2"/>
        <v>0</v>
      </c>
      <c r="L43" s="97"/>
      <c r="M43" s="20"/>
      <c r="N43" s="98">
        <f t="shared" si="3"/>
        <v>0</v>
      </c>
      <c r="O43" s="97"/>
      <c r="P43" s="20"/>
      <c r="Q43" s="98">
        <f t="shared" si="4"/>
        <v>0</v>
      </c>
      <c r="R43" s="97"/>
      <c r="S43" s="20"/>
      <c r="T43" s="98">
        <f t="shared" si="5"/>
        <v>0</v>
      </c>
      <c r="U43" s="219">
        <f t="shared" si="6"/>
        <v>0</v>
      </c>
      <c r="W43" s="135" t="s">
        <v>48</v>
      </c>
      <c r="X43" s="115">
        <f t="shared" si="7"/>
        <v>0</v>
      </c>
      <c r="Y43" s="116">
        <f t="shared" si="8"/>
        <v>0</v>
      </c>
      <c r="Z43" s="116">
        <f t="shared" si="9"/>
        <v>0</v>
      </c>
      <c r="AA43" s="116">
        <f t="shared" si="10"/>
        <v>0</v>
      </c>
      <c r="AB43" s="116">
        <f t="shared" si="11"/>
        <v>0</v>
      </c>
      <c r="AC43" s="122">
        <f t="shared" si="12"/>
        <v>0</v>
      </c>
    </row>
    <row r="44" spans="1:29" ht="15.75">
      <c r="A44" s="251"/>
      <c r="B44" s="136" t="s">
        <v>49</v>
      </c>
      <c r="C44" s="99"/>
      <c r="D44" s="100"/>
      <c r="E44" s="101">
        <f t="shared" si="0"/>
        <v>0</v>
      </c>
      <c r="F44" s="99"/>
      <c r="G44" s="100"/>
      <c r="H44" s="101">
        <f t="shared" si="1"/>
        <v>0</v>
      </c>
      <c r="I44" s="99"/>
      <c r="J44" s="100"/>
      <c r="K44" s="101">
        <f t="shared" si="2"/>
        <v>0</v>
      </c>
      <c r="L44" s="99"/>
      <c r="M44" s="100"/>
      <c r="N44" s="101">
        <f t="shared" si="3"/>
        <v>0</v>
      </c>
      <c r="O44" s="99"/>
      <c r="P44" s="100"/>
      <c r="Q44" s="101">
        <f t="shared" si="4"/>
        <v>0</v>
      </c>
      <c r="R44" s="99"/>
      <c r="S44" s="100"/>
      <c r="T44" s="101">
        <f t="shared" si="5"/>
        <v>0</v>
      </c>
      <c r="U44" s="220">
        <f t="shared" si="6"/>
        <v>0</v>
      </c>
      <c r="W44" s="136" t="s">
        <v>49</v>
      </c>
      <c r="X44" s="119">
        <f t="shared" si="7"/>
        <v>0</v>
      </c>
      <c r="Y44" s="120">
        <f t="shared" si="8"/>
        <v>0</v>
      </c>
      <c r="Z44" s="120">
        <f t="shared" si="9"/>
        <v>0</v>
      </c>
      <c r="AA44" s="120">
        <f t="shared" si="10"/>
        <v>0</v>
      </c>
      <c r="AB44" s="120">
        <f t="shared" si="11"/>
        <v>0</v>
      </c>
      <c r="AC44" s="125">
        <f t="shared" si="12"/>
        <v>0</v>
      </c>
    </row>
    <row r="45" spans="1:29" ht="15.75" customHeight="1">
      <c r="A45" s="249">
        <v>42619</v>
      </c>
      <c r="B45" s="134" t="s">
        <v>41</v>
      </c>
      <c r="C45" s="97"/>
      <c r="D45" s="20"/>
      <c r="E45" s="98">
        <f t="shared" si="0"/>
        <v>0</v>
      </c>
      <c r="F45" s="97"/>
      <c r="G45" s="20"/>
      <c r="H45" s="98">
        <f t="shared" si="1"/>
        <v>0</v>
      </c>
      <c r="I45" s="97"/>
      <c r="J45" s="20"/>
      <c r="K45" s="98">
        <f t="shared" si="2"/>
        <v>0</v>
      </c>
      <c r="L45" s="97"/>
      <c r="M45" s="20"/>
      <c r="N45" s="98">
        <f t="shared" si="3"/>
        <v>0</v>
      </c>
      <c r="O45" s="97"/>
      <c r="P45" s="20"/>
      <c r="Q45" s="98">
        <f t="shared" si="4"/>
        <v>0</v>
      </c>
      <c r="R45" s="97"/>
      <c r="S45" s="20"/>
      <c r="T45" s="98">
        <f t="shared" si="5"/>
        <v>0</v>
      </c>
      <c r="U45" s="219">
        <f t="shared" si="6"/>
        <v>0</v>
      </c>
      <c r="W45" s="134" t="s">
        <v>41</v>
      </c>
      <c r="X45" s="111">
        <f t="shared" si="7"/>
        <v>0</v>
      </c>
      <c r="Y45" s="112">
        <f t="shared" si="8"/>
        <v>0</v>
      </c>
      <c r="Z45" s="112">
        <f t="shared" si="9"/>
        <v>0</v>
      </c>
      <c r="AA45" s="112">
        <f t="shared" si="10"/>
        <v>0</v>
      </c>
      <c r="AB45" s="112">
        <f t="shared" si="11"/>
        <v>0</v>
      </c>
      <c r="AC45" s="124">
        <f t="shared" si="12"/>
        <v>0</v>
      </c>
    </row>
    <row r="46" spans="1:29" ht="15.75">
      <c r="A46" s="250"/>
      <c r="B46" s="135" t="s">
        <v>42</v>
      </c>
      <c r="C46" s="97"/>
      <c r="D46" s="90"/>
      <c r="E46" s="98">
        <f t="shared" si="0"/>
        <v>0</v>
      </c>
      <c r="F46" s="97"/>
      <c r="G46" s="6"/>
      <c r="H46" s="98">
        <f t="shared" si="1"/>
        <v>0</v>
      </c>
      <c r="I46" s="97"/>
      <c r="J46" s="20"/>
      <c r="K46" s="98">
        <f t="shared" si="2"/>
        <v>0</v>
      </c>
      <c r="L46" s="97"/>
      <c r="M46" s="20"/>
      <c r="N46" s="98">
        <f t="shared" si="3"/>
        <v>0</v>
      </c>
      <c r="O46" s="97"/>
      <c r="P46" s="6"/>
      <c r="Q46" s="98">
        <f t="shared" si="4"/>
        <v>0</v>
      </c>
      <c r="R46" s="97"/>
      <c r="S46" s="6"/>
      <c r="T46" s="98">
        <f t="shared" si="5"/>
        <v>0</v>
      </c>
      <c r="U46" s="219">
        <f t="shared" si="6"/>
        <v>0</v>
      </c>
      <c r="W46" s="135" t="s">
        <v>42</v>
      </c>
      <c r="X46" s="115">
        <f t="shared" si="7"/>
        <v>0</v>
      </c>
      <c r="Y46" s="116">
        <f t="shared" si="8"/>
        <v>0</v>
      </c>
      <c r="Z46" s="116">
        <f t="shared" si="9"/>
        <v>0</v>
      </c>
      <c r="AA46" s="116">
        <f t="shared" si="10"/>
        <v>0</v>
      </c>
      <c r="AB46" s="116">
        <f t="shared" si="11"/>
        <v>0</v>
      </c>
      <c r="AC46" s="122">
        <f t="shared" si="12"/>
        <v>0</v>
      </c>
    </row>
    <row r="47" spans="1:29" ht="15.75">
      <c r="A47" s="250"/>
      <c r="B47" s="105" t="s">
        <v>43</v>
      </c>
      <c r="C47" s="97"/>
      <c r="D47" s="6"/>
      <c r="E47" s="98">
        <f t="shared" si="0"/>
        <v>0</v>
      </c>
      <c r="F47" s="97"/>
      <c r="G47" s="6"/>
      <c r="H47" s="98">
        <f t="shared" si="1"/>
        <v>0</v>
      </c>
      <c r="I47" s="97"/>
      <c r="J47" s="20"/>
      <c r="K47" s="98">
        <f t="shared" si="2"/>
        <v>0</v>
      </c>
      <c r="L47" s="97"/>
      <c r="M47" s="20"/>
      <c r="N47" s="98">
        <f t="shared" si="3"/>
        <v>0</v>
      </c>
      <c r="O47" s="97"/>
      <c r="P47" s="6"/>
      <c r="Q47" s="98">
        <f t="shared" si="4"/>
        <v>0</v>
      </c>
      <c r="R47" s="97"/>
      <c r="S47" s="6"/>
      <c r="T47" s="98">
        <f t="shared" si="5"/>
        <v>0</v>
      </c>
      <c r="U47" s="219">
        <f t="shared" si="6"/>
        <v>0</v>
      </c>
      <c r="W47" s="105" t="s">
        <v>43</v>
      </c>
      <c r="X47" s="115">
        <f t="shared" si="7"/>
        <v>0</v>
      </c>
      <c r="Y47" s="116">
        <f t="shared" si="8"/>
        <v>0</v>
      </c>
      <c r="Z47" s="116">
        <f t="shared" si="9"/>
        <v>0</v>
      </c>
      <c r="AA47" s="116">
        <f t="shared" si="10"/>
        <v>0</v>
      </c>
      <c r="AB47" s="116">
        <f t="shared" si="11"/>
        <v>0</v>
      </c>
      <c r="AC47" s="122">
        <f t="shared" si="12"/>
        <v>0</v>
      </c>
    </row>
    <row r="48" spans="1:29" ht="15.75">
      <c r="A48" s="250"/>
      <c r="B48" s="135" t="s">
        <v>44</v>
      </c>
      <c r="C48" s="97"/>
      <c r="D48" s="6"/>
      <c r="E48" s="98">
        <f t="shared" si="0"/>
        <v>0</v>
      </c>
      <c r="F48" s="97"/>
      <c r="G48" s="6"/>
      <c r="H48" s="98">
        <f t="shared" si="1"/>
        <v>0</v>
      </c>
      <c r="I48" s="97"/>
      <c r="J48" s="20"/>
      <c r="K48" s="98">
        <f t="shared" si="2"/>
        <v>0</v>
      </c>
      <c r="L48" s="97"/>
      <c r="M48" s="20"/>
      <c r="N48" s="98">
        <f t="shared" si="3"/>
        <v>0</v>
      </c>
      <c r="O48" s="97"/>
      <c r="P48" s="6"/>
      <c r="Q48" s="98">
        <f t="shared" si="4"/>
        <v>0</v>
      </c>
      <c r="R48" s="97"/>
      <c r="S48" s="6"/>
      <c r="T48" s="98">
        <f t="shared" si="5"/>
        <v>0</v>
      </c>
      <c r="U48" s="219">
        <f t="shared" si="6"/>
        <v>0</v>
      </c>
      <c r="W48" s="135" t="s">
        <v>44</v>
      </c>
      <c r="X48" s="115">
        <f t="shared" si="7"/>
        <v>0</v>
      </c>
      <c r="Y48" s="116">
        <f t="shared" si="8"/>
        <v>0</v>
      </c>
      <c r="Z48" s="116">
        <f t="shared" si="9"/>
        <v>0</v>
      </c>
      <c r="AA48" s="116">
        <f t="shared" si="10"/>
        <v>0</v>
      </c>
      <c r="AB48" s="116">
        <f t="shared" si="11"/>
        <v>0</v>
      </c>
      <c r="AC48" s="122">
        <f t="shared" si="12"/>
        <v>0</v>
      </c>
    </row>
    <row r="49" spans="1:29" ht="15.75">
      <c r="A49" s="250"/>
      <c r="B49" s="135" t="s">
        <v>45</v>
      </c>
      <c r="C49" s="97"/>
      <c r="D49" s="6"/>
      <c r="E49" s="98">
        <f t="shared" si="0"/>
        <v>0</v>
      </c>
      <c r="F49" s="97"/>
      <c r="G49" s="6"/>
      <c r="H49" s="98">
        <f t="shared" si="1"/>
        <v>0</v>
      </c>
      <c r="I49" s="97"/>
      <c r="J49" s="20"/>
      <c r="K49" s="98">
        <f t="shared" si="2"/>
        <v>0</v>
      </c>
      <c r="L49" s="97"/>
      <c r="M49" s="20"/>
      <c r="N49" s="98">
        <f t="shared" si="3"/>
        <v>0</v>
      </c>
      <c r="O49" s="97"/>
      <c r="P49" s="6"/>
      <c r="Q49" s="98">
        <f t="shared" si="4"/>
        <v>0</v>
      </c>
      <c r="R49" s="97"/>
      <c r="S49" s="6"/>
      <c r="T49" s="98">
        <f t="shared" si="5"/>
        <v>0</v>
      </c>
      <c r="U49" s="219">
        <f t="shared" si="6"/>
        <v>0</v>
      </c>
      <c r="W49" s="135" t="s">
        <v>45</v>
      </c>
      <c r="X49" s="115">
        <f t="shared" si="7"/>
        <v>0</v>
      </c>
      <c r="Y49" s="116">
        <f t="shared" si="8"/>
        <v>0</v>
      </c>
      <c r="Z49" s="116">
        <f t="shared" si="9"/>
        <v>0</v>
      </c>
      <c r="AA49" s="116">
        <f t="shared" si="10"/>
        <v>0</v>
      </c>
      <c r="AB49" s="116">
        <f t="shared" si="11"/>
        <v>0</v>
      </c>
      <c r="AC49" s="122">
        <f t="shared" si="12"/>
        <v>0</v>
      </c>
    </row>
    <row r="50" spans="1:29" ht="15.75">
      <c r="A50" s="250"/>
      <c r="B50" s="135" t="s">
        <v>46</v>
      </c>
      <c r="C50" s="97"/>
      <c r="D50" s="6"/>
      <c r="E50" s="98">
        <f t="shared" si="0"/>
        <v>0</v>
      </c>
      <c r="F50" s="97"/>
      <c r="G50" s="6"/>
      <c r="H50" s="98">
        <f t="shared" si="1"/>
        <v>0</v>
      </c>
      <c r="I50" s="97"/>
      <c r="J50" s="20"/>
      <c r="K50" s="98">
        <f t="shared" si="2"/>
        <v>0</v>
      </c>
      <c r="L50" s="97"/>
      <c r="M50" s="20"/>
      <c r="N50" s="98">
        <f t="shared" si="3"/>
        <v>0</v>
      </c>
      <c r="O50" s="97"/>
      <c r="P50" s="6"/>
      <c r="Q50" s="98">
        <f t="shared" si="4"/>
        <v>0</v>
      </c>
      <c r="R50" s="97"/>
      <c r="S50" s="6"/>
      <c r="T50" s="98">
        <f t="shared" si="5"/>
        <v>0</v>
      </c>
      <c r="U50" s="219">
        <f t="shared" si="6"/>
        <v>0</v>
      </c>
      <c r="W50" s="135" t="s">
        <v>46</v>
      </c>
      <c r="X50" s="115">
        <f t="shared" si="7"/>
        <v>0</v>
      </c>
      <c r="Y50" s="116">
        <f t="shared" si="8"/>
        <v>0</v>
      </c>
      <c r="Z50" s="116">
        <f t="shared" si="9"/>
        <v>0</v>
      </c>
      <c r="AA50" s="116">
        <f t="shared" si="10"/>
        <v>0</v>
      </c>
      <c r="AB50" s="116">
        <f t="shared" si="11"/>
        <v>0</v>
      </c>
      <c r="AC50" s="122">
        <f t="shared" si="12"/>
        <v>0</v>
      </c>
    </row>
    <row r="51" spans="1:29" ht="15.75">
      <c r="A51" s="250"/>
      <c r="B51" s="135" t="s">
        <v>47</v>
      </c>
      <c r="C51" s="97"/>
      <c r="D51" s="6"/>
      <c r="E51" s="98">
        <f t="shared" si="0"/>
        <v>0</v>
      </c>
      <c r="F51" s="97"/>
      <c r="G51" s="6"/>
      <c r="H51" s="98">
        <f t="shared" si="1"/>
        <v>0</v>
      </c>
      <c r="I51" s="97"/>
      <c r="J51" s="20"/>
      <c r="K51" s="98">
        <f t="shared" si="2"/>
        <v>0</v>
      </c>
      <c r="L51" s="97"/>
      <c r="M51" s="20"/>
      <c r="N51" s="98">
        <f t="shared" si="3"/>
        <v>0</v>
      </c>
      <c r="O51" s="97"/>
      <c r="P51" s="6"/>
      <c r="Q51" s="98">
        <f t="shared" si="4"/>
        <v>0</v>
      </c>
      <c r="R51" s="97"/>
      <c r="S51" s="6"/>
      <c r="T51" s="98">
        <f t="shared" si="5"/>
        <v>0</v>
      </c>
      <c r="U51" s="219">
        <f t="shared" si="6"/>
        <v>0</v>
      </c>
      <c r="W51" s="135" t="s">
        <v>47</v>
      </c>
      <c r="X51" s="115">
        <f t="shared" si="7"/>
        <v>0</v>
      </c>
      <c r="Y51" s="116">
        <f t="shared" si="8"/>
        <v>0</v>
      </c>
      <c r="Z51" s="116">
        <f t="shared" si="9"/>
        <v>0</v>
      </c>
      <c r="AA51" s="116">
        <f t="shared" si="10"/>
        <v>0</v>
      </c>
      <c r="AB51" s="116">
        <f t="shared" si="11"/>
        <v>0</v>
      </c>
      <c r="AC51" s="122">
        <f t="shared" si="12"/>
        <v>0</v>
      </c>
    </row>
    <row r="52" spans="1:29" ht="15.75">
      <c r="A52" s="250"/>
      <c r="B52" s="135" t="s">
        <v>48</v>
      </c>
      <c r="C52" s="97"/>
      <c r="D52" s="6"/>
      <c r="E52" s="98">
        <f t="shared" si="0"/>
        <v>0</v>
      </c>
      <c r="F52" s="97"/>
      <c r="G52" s="6"/>
      <c r="H52" s="98">
        <f t="shared" si="1"/>
        <v>0</v>
      </c>
      <c r="I52" s="97"/>
      <c r="J52" s="20"/>
      <c r="K52" s="98">
        <f t="shared" si="2"/>
        <v>0</v>
      </c>
      <c r="L52" s="97"/>
      <c r="M52" s="20"/>
      <c r="N52" s="98">
        <f t="shared" si="3"/>
        <v>0</v>
      </c>
      <c r="O52" s="97"/>
      <c r="P52" s="6"/>
      <c r="Q52" s="98">
        <f t="shared" si="4"/>
        <v>0</v>
      </c>
      <c r="R52" s="97"/>
      <c r="S52" s="6"/>
      <c r="T52" s="98">
        <f t="shared" si="5"/>
        <v>0</v>
      </c>
      <c r="U52" s="219">
        <f t="shared" si="6"/>
        <v>0</v>
      </c>
      <c r="W52" s="135" t="s">
        <v>48</v>
      </c>
      <c r="X52" s="115">
        <f t="shared" si="7"/>
        <v>0</v>
      </c>
      <c r="Y52" s="116">
        <f t="shared" si="8"/>
        <v>0</v>
      </c>
      <c r="Z52" s="116">
        <f t="shared" si="9"/>
        <v>0</v>
      </c>
      <c r="AA52" s="116">
        <f t="shared" si="10"/>
        <v>0</v>
      </c>
      <c r="AB52" s="116">
        <f t="shared" si="11"/>
        <v>0</v>
      </c>
      <c r="AC52" s="122">
        <f t="shared" si="12"/>
        <v>0</v>
      </c>
    </row>
    <row r="53" spans="1:29" ht="15.75">
      <c r="A53" s="251"/>
      <c r="B53" s="136" t="s">
        <v>49</v>
      </c>
      <c r="C53" s="97"/>
      <c r="D53" s="6"/>
      <c r="E53" s="98">
        <f t="shared" si="0"/>
        <v>0</v>
      </c>
      <c r="F53" s="97"/>
      <c r="G53" s="6"/>
      <c r="H53" s="98">
        <f t="shared" si="1"/>
        <v>0</v>
      </c>
      <c r="I53" s="97"/>
      <c r="J53" s="20"/>
      <c r="K53" s="98">
        <f t="shared" si="2"/>
        <v>0</v>
      </c>
      <c r="L53" s="97"/>
      <c r="M53" s="20"/>
      <c r="N53" s="98">
        <f t="shared" si="3"/>
        <v>0</v>
      </c>
      <c r="O53" s="97"/>
      <c r="P53" s="6"/>
      <c r="Q53" s="98">
        <f t="shared" si="4"/>
        <v>0</v>
      </c>
      <c r="R53" s="97"/>
      <c r="S53" s="6"/>
      <c r="T53" s="98">
        <f t="shared" si="5"/>
        <v>0</v>
      </c>
      <c r="U53" s="219">
        <f t="shared" si="6"/>
        <v>0</v>
      </c>
      <c r="W53" s="136" t="s">
        <v>49</v>
      </c>
      <c r="X53" s="119">
        <f t="shared" si="7"/>
        <v>0</v>
      </c>
      <c r="Y53" s="120">
        <f t="shared" si="8"/>
        <v>0</v>
      </c>
      <c r="Z53" s="120">
        <f t="shared" si="9"/>
        <v>0</v>
      </c>
      <c r="AA53" s="120">
        <f t="shared" si="10"/>
        <v>0</v>
      </c>
      <c r="AB53" s="120">
        <f t="shared" si="11"/>
        <v>0</v>
      </c>
      <c r="AC53" s="125">
        <f t="shared" si="12"/>
        <v>0</v>
      </c>
    </row>
    <row r="54" spans="1:29" ht="15.75" customHeight="1">
      <c r="A54" s="249">
        <v>42620</v>
      </c>
      <c r="B54" s="134" t="s">
        <v>41</v>
      </c>
      <c r="C54" s="217"/>
      <c r="D54" s="95"/>
      <c r="E54" s="96">
        <f t="shared" si="0"/>
        <v>0</v>
      </c>
      <c r="F54" s="217"/>
      <c r="G54" s="95"/>
      <c r="H54" s="96">
        <f t="shared" si="1"/>
        <v>0</v>
      </c>
      <c r="I54" s="217"/>
      <c r="J54" s="95"/>
      <c r="K54" s="96">
        <f t="shared" si="2"/>
        <v>0</v>
      </c>
      <c r="L54" s="217"/>
      <c r="M54" s="95"/>
      <c r="N54" s="96">
        <f t="shared" si="3"/>
        <v>0</v>
      </c>
      <c r="O54" s="217"/>
      <c r="P54" s="95"/>
      <c r="Q54" s="96">
        <f t="shared" si="4"/>
        <v>0</v>
      </c>
      <c r="R54" s="217"/>
      <c r="S54" s="95"/>
      <c r="T54" s="96">
        <f t="shared" si="5"/>
        <v>0</v>
      </c>
      <c r="U54" s="218">
        <f t="shared" si="6"/>
        <v>0</v>
      </c>
      <c r="W54" s="134" t="s">
        <v>41</v>
      </c>
      <c r="X54" s="115">
        <f t="shared" si="7"/>
        <v>0</v>
      </c>
      <c r="Y54" s="116">
        <f t="shared" si="8"/>
        <v>0</v>
      </c>
      <c r="Z54" s="116">
        <f t="shared" si="9"/>
        <v>0</v>
      </c>
      <c r="AA54" s="116">
        <f t="shared" si="10"/>
        <v>0</v>
      </c>
      <c r="AB54" s="116">
        <f t="shared" si="11"/>
        <v>0</v>
      </c>
      <c r="AC54" s="122">
        <f t="shared" si="12"/>
        <v>0</v>
      </c>
    </row>
    <row r="55" spans="1:29" ht="15.75">
      <c r="A55" s="250"/>
      <c r="B55" s="135" t="s">
        <v>42</v>
      </c>
      <c r="C55" s="97"/>
      <c r="D55" s="20"/>
      <c r="E55" s="98">
        <f t="shared" si="0"/>
        <v>0</v>
      </c>
      <c r="F55" s="97"/>
      <c r="G55" s="20"/>
      <c r="H55" s="98">
        <f t="shared" si="1"/>
        <v>0</v>
      </c>
      <c r="I55" s="97"/>
      <c r="J55" s="20"/>
      <c r="K55" s="98">
        <f t="shared" si="2"/>
        <v>0</v>
      </c>
      <c r="L55" s="97"/>
      <c r="M55" s="20"/>
      <c r="N55" s="98">
        <f t="shared" si="3"/>
        <v>0</v>
      </c>
      <c r="O55" s="97"/>
      <c r="P55" s="20"/>
      <c r="Q55" s="98">
        <f t="shared" si="4"/>
        <v>0</v>
      </c>
      <c r="R55" s="97"/>
      <c r="S55" s="20"/>
      <c r="T55" s="98">
        <f t="shared" si="5"/>
        <v>0</v>
      </c>
      <c r="U55" s="219">
        <f t="shared" si="6"/>
        <v>0</v>
      </c>
      <c r="W55" s="135" t="s">
        <v>42</v>
      </c>
      <c r="X55" s="115">
        <f t="shared" si="7"/>
        <v>0</v>
      </c>
      <c r="Y55" s="116">
        <f t="shared" si="8"/>
        <v>0</v>
      </c>
      <c r="Z55" s="116">
        <f t="shared" si="9"/>
        <v>0</v>
      </c>
      <c r="AA55" s="116">
        <f t="shared" si="10"/>
        <v>0</v>
      </c>
      <c r="AB55" s="116">
        <f t="shared" si="11"/>
        <v>0</v>
      </c>
      <c r="AC55" s="122">
        <f t="shared" si="12"/>
        <v>0</v>
      </c>
    </row>
    <row r="56" spans="1:29" ht="15.75">
      <c r="A56" s="250"/>
      <c r="B56" s="105" t="s">
        <v>43</v>
      </c>
      <c r="C56" s="97"/>
      <c r="D56" s="20"/>
      <c r="E56" s="98">
        <f t="shared" si="0"/>
        <v>0</v>
      </c>
      <c r="F56" s="97"/>
      <c r="G56" s="20"/>
      <c r="H56" s="98">
        <f t="shared" si="1"/>
        <v>0</v>
      </c>
      <c r="I56" s="97"/>
      <c r="J56" s="20"/>
      <c r="K56" s="98">
        <f t="shared" si="2"/>
        <v>0</v>
      </c>
      <c r="L56" s="97"/>
      <c r="M56" s="20"/>
      <c r="N56" s="98">
        <f t="shared" si="3"/>
        <v>0</v>
      </c>
      <c r="O56" s="97"/>
      <c r="P56" s="20"/>
      <c r="Q56" s="98">
        <f t="shared" si="4"/>
        <v>0</v>
      </c>
      <c r="R56" s="97"/>
      <c r="S56" s="20"/>
      <c r="T56" s="98">
        <f t="shared" si="5"/>
        <v>0</v>
      </c>
      <c r="U56" s="219">
        <f t="shared" si="6"/>
        <v>0</v>
      </c>
      <c r="W56" s="105" t="s">
        <v>43</v>
      </c>
      <c r="X56" s="115">
        <f t="shared" si="7"/>
        <v>0</v>
      </c>
      <c r="Y56" s="116">
        <f t="shared" si="8"/>
        <v>0</v>
      </c>
      <c r="Z56" s="116">
        <f t="shared" si="9"/>
        <v>0</v>
      </c>
      <c r="AA56" s="116">
        <f t="shared" si="10"/>
        <v>0</v>
      </c>
      <c r="AB56" s="116">
        <f t="shared" si="11"/>
        <v>0</v>
      </c>
      <c r="AC56" s="122">
        <f t="shared" si="12"/>
        <v>0</v>
      </c>
    </row>
    <row r="57" spans="1:29" ht="15.75">
      <c r="A57" s="250"/>
      <c r="B57" s="135" t="s">
        <v>44</v>
      </c>
      <c r="C57" s="97"/>
      <c r="D57" s="20"/>
      <c r="E57" s="98">
        <f t="shared" si="0"/>
        <v>0</v>
      </c>
      <c r="F57" s="97"/>
      <c r="G57" s="20"/>
      <c r="H57" s="98">
        <f t="shared" si="1"/>
        <v>0</v>
      </c>
      <c r="I57" s="97"/>
      <c r="J57" s="20"/>
      <c r="K57" s="98">
        <f t="shared" si="2"/>
        <v>0</v>
      </c>
      <c r="L57" s="97"/>
      <c r="M57" s="20"/>
      <c r="N57" s="98">
        <f t="shared" si="3"/>
        <v>0</v>
      </c>
      <c r="O57" s="97"/>
      <c r="P57" s="20"/>
      <c r="Q57" s="98">
        <f t="shared" si="4"/>
        <v>0</v>
      </c>
      <c r="R57" s="97"/>
      <c r="S57" s="20"/>
      <c r="T57" s="98">
        <f t="shared" si="5"/>
        <v>0</v>
      </c>
      <c r="U57" s="219">
        <f t="shared" si="6"/>
        <v>0</v>
      </c>
      <c r="W57" s="135" t="s">
        <v>44</v>
      </c>
      <c r="X57" s="115">
        <f t="shared" si="7"/>
        <v>0</v>
      </c>
      <c r="Y57" s="116">
        <f t="shared" si="8"/>
        <v>0</v>
      </c>
      <c r="Z57" s="116">
        <f t="shared" si="9"/>
        <v>0</v>
      </c>
      <c r="AA57" s="116">
        <f t="shared" si="10"/>
        <v>0</v>
      </c>
      <c r="AB57" s="116">
        <f t="shared" si="11"/>
        <v>0</v>
      </c>
      <c r="AC57" s="122">
        <f t="shared" si="12"/>
        <v>0</v>
      </c>
    </row>
    <row r="58" spans="1:29" ht="15.75">
      <c r="A58" s="250"/>
      <c r="B58" s="135" t="s">
        <v>45</v>
      </c>
      <c r="C58" s="97"/>
      <c r="D58" s="20"/>
      <c r="E58" s="98">
        <f t="shared" si="0"/>
        <v>0</v>
      </c>
      <c r="F58" s="97"/>
      <c r="G58" s="20"/>
      <c r="H58" s="98">
        <f t="shared" si="1"/>
        <v>0</v>
      </c>
      <c r="I58" s="97"/>
      <c r="J58" s="20"/>
      <c r="K58" s="98">
        <f t="shared" si="2"/>
        <v>0</v>
      </c>
      <c r="L58" s="97"/>
      <c r="M58" s="20"/>
      <c r="N58" s="98">
        <f t="shared" si="3"/>
        <v>0</v>
      </c>
      <c r="O58" s="97"/>
      <c r="P58" s="20"/>
      <c r="Q58" s="98">
        <f t="shared" si="4"/>
        <v>0</v>
      </c>
      <c r="R58" s="97"/>
      <c r="S58" s="20"/>
      <c r="T58" s="98">
        <f t="shared" si="5"/>
        <v>0</v>
      </c>
      <c r="U58" s="219">
        <f t="shared" si="6"/>
        <v>0</v>
      </c>
      <c r="W58" s="135" t="s">
        <v>45</v>
      </c>
      <c r="X58" s="115">
        <f t="shared" si="7"/>
        <v>0</v>
      </c>
      <c r="Y58" s="116">
        <f t="shared" si="8"/>
        <v>0</v>
      </c>
      <c r="Z58" s="116">
        <f t="shared" si="9"/>
        <v>0</v>
      </c>
      <c r="AA58" s="116">
        <f t="shared" si="10"/>
        <v>0</v>
      </c>
      <c r="AB58" s="116">
        <f t="shared" si="11"/>
        <v>0</v>
      </c>
      <c r="AC58" s="122">
        <f t="shared" si="12"/>
        <v>0</v>
      </c>
    </row>
    <row r="59" spans="1:29" ht="15.75">
      <c r="A59" s="250"/>
      <c r="B59" s="135" t="s">
        <v>46</v>
      </c>
      <c r="C59" s="97"/>
      <c r="D59" s="20"/>
      <c r="E59" s="98">
        <f t="shared" si="0"/>
        <v>0</v>
      </c>
      <c r="F59" s="97"/>
      <c r="G59" s="20"/>
      <c r="H59" s="98">
        <f t="shared" si="1"/>
        <v>0</v>
      </c>
      <c r="I59" s="97"/>
      <c r="J59" s="20"/>
      <c r="K59" s="98">
        <f t="shared" si="2"/>
        <v>0</v>
      </c>
      <c r="L59" s="97"/>
      <c r="M59" s="20"/>
      <c r="N59" s="98">
        <f t="shared" si="3"/>
        <v>0</v>
      </c>
      <c r="O59" s="97"/>
      <c r="P59" s="20"/>
      <c r="Q59" s="98">
        <f t="shared" si="4"/>
        <v>0</v>
      </c>
      <c r="R59" s="97"/>
      <c r="S59" s="20"/>
      <c r="T59" s="98">
        <f t="shared" si="5"/>
        <v>0</v>
      </c>
      <c r="U59" s="219">
        <f t="shared" si="6"/>
        <v>0</v>
      </c>
      <c r="W59" s="135" t="s">
        <v>46</v>
      </c>
      <c r="X59" s="115">
        <f t="shared" si="7"/>
        <v>0</v>
      </c>
      <c r="Y59" s="116">
        <f t="shared" si="8"/>
        <v>0</v>
      </c>
      <c r="Z59" s="116">
        <f t="shared" si="9"/>
        <v>0</v>
      </c>
      <c r="AA59" s="116">
        <f t="shared" si="10"/>
        <v>0</v>
      </c>
      <c r="AB59" s="116">
        <f t="shared" si="11"/>
        <v>0</v>
      </c>
      <c r="AC59" s="122">
        <f t="shared" si="12"/>
        <v>0</v>
      </c>
    </row>
    <row r="60" spans="1:29" ht="16.5" customHeight="1">
      <c r="A60" s="250"/>
      <c r="B60" s="135" t="s">
        <v>47</v>
      </c>
      <c r="C60" s="97"/>
      <c r="D60" s="20"/>
      <c r="E60" s="98">
        <f t="shared" si="0"/>
        <v>0</v>
      </c>
      <c r="F60" s="97"/>
      <c r="G60" s="20"/>
      <c r="H60" s="98">
        <f t="shared" si="1"/>
        <v>0</v>
      </c>
      <c r="I60" s="97"/>
      <c r="J60" s="20"/>
      <c r="K60" s="98">
        <f t="shared" si="2"/>
        <v>0</v>
      </c>
      <c r="L60" s="97"/>
      <c r="M60" s="20"/>
      <c r="N60" s="98">
        <f t="shared" si="3"/>
        <v>0</v>
      </c>
      <c r="O60" s="97"/>
      <c r="P60" s="20"/>
      <c r="Q60" s="98">
        <f t="shared" si="4"/>
        <v>0</v>
      </c>
      <c r="R60" s="97"/>
      <c r="S60" s="20"/>
      <c r="T60" s="98">
        <f t="shared" si="5"/>
        <v>0</v>
      </c>
      <c r="U60" s="219">
        <f t="shared" si="6"/>
        <v>0</v>
      </c>
      <c r="W60" s="135" t="s">
        <v>47</v>
      </c>
      <c r="X60" s="115">
        <f t="shared" si="7"/>
        <v>0</v>
      </c>
      <c r="Y60" s="116">
        <f t="shared" si="8"/>
        <v>0</v>
      </c>
      <c r="Z60" s="116">
        <f t="shared" si="9"/>
        <v>0</v>
      </c>
      <c r="AA60" s="116">
        <f t="shared" si="10"/>
        <v>0</v>
      </c>
      <c r="AB60" s="116">
        <f t="shared" si="11"/>
        <v>0</v>
      </c>
      <c r="AC60" s="122">
        <f t="shared" si="12"/>
        <v>0</v>
      </c>
    </row>
    <row r="61" spans="1:29" ht="15.75">
      <c r="A61" s="250"/>
      <c r="B61" s="135" t="s">
        <v>48</v>
      </c>
      <c r="C61" s="97"/>
      <c r="D61" s="20"/>
      <c r="E61" s="98">
        <f t="shared" si="0"/>
        <v>0</v>
      </c>
      <c r="F61" s="97"/>
      <c r="G61" s="20"/>
      <c r="H61" s="98">
        <f t="shared" si="1"/>
        <v>0</v>
      </c>
      <c r="I61" s="97"/>
      <c r="J61" s="20"/>
      <c r="K61" s="98">
        <f t="shared" si="2"/>
        <v>0</v>
      </c>
      <c r="L61" s="97"/>
      <c r="M61" s="20"/>
      <c r="N61" s="98">
        <f t="shared" si="3"/>
        <v>0</v>
      </c>
      <c r="O61" s="97"/>
      <c r="P61" s="20"/>
      <c r="Q61" s="98">
        <f t="shared" si="4"/>
        <v>0</v>
      </c>
      <c r="R61" s="97"/>
      <c r="S61" s="20"/>
      <c r="T61" s="98">
        <f t="shared" si="5"/>
        <v>0</v>
      </c>
      <c r="U61" s="219">
        <f t="shared" si="6"/>
        <v>0</v>
      </c>
      <c r="W61" s="135" t="s">
        <v>48</v>
      </c>
      <c r="X61" s="115">
        <f t="shared" si="7"/>
        <v>0</v>
      </c>
      <c r="Y61" s="116">
        <f t="shared" si="8"/>
        <v>0</v>
      </c>
      <c r="Z61" s="116">
        <f t="shared" si="9"/>
        <v>0</v>
      </c>
      <c r="AA61" s="116">
        <f t="shared" si="10"/>
        <v>0</v>
      </c>
      <c r="AB61" s="116">
        <f t="shared" si="11"/>
        <v>0</v>
      </c>
      <c r="AC61" s="122">
        <f t="shared" si="12"/>
        <v>0</v>
      </c>
    </row>
    <row r="62" spans="1:29" ht="15.75">
      <c r="A62" s="251"/>
      <c r="B62" s="136" t="s">
        <v>49</v>
      </c>
      <c r="C62" s="99"/>
      <c r="D62" s="100"/>
      <c r="E62" s="101">
        <f t="shared" si="0"/>
        <v>0</v>
      </c>
      <c r="F62" s="99"/>
      <c r="G62" s="100"/>
      <c r="H62" s="101">
        <f t="shared" si="1"/>
        <v>0</v>
      </c>
      <c r="I62" s="99"/>
      <c r="J62" s="100"/>
      <c r="K62" s="101">
        <f t="shared" si="2"/>
        <v>0</v>
      </c>
      <c r="L62" s="99"/>
      <c r="M62" s="100"/>
      <c r="N62" s="101">
        <f t="shared" si="3"/>
        <v>0</v>
      </c>
      <c r="O62" s="99"/>
      <c r="P62" s="100"/>
      <c r="Q62" s="101">
        <f t="shared" si="4"/>
        <v>0</v>
      </c>
      <c r="R62" s="99"/>
      <c r="S62" s="100"/>
      <c r="T62" s="101">
        <f t="shared" si="5"/>
        <v>0</v>
      </c>
      <c r="U62" s="220">
        <f t="shared" si="6"/>
        <v>0</v>
      </c>
      <c r="W62" s="135" t="s">
        <v>49</v>
      </c>
      <c r="X62" s="115">
        <f t="shared" si="7"/>
        <v>0</v>
      </c>
      <c r="Y62" s="116">
        <f t="shared" si="8"/>
        <v>0</v>
      </c>
      <c r="Z62" s="116">
        <f t="shared" si="9"/>
        <v>0</v>
      </c>
      <c r="AA62" s="116">
        <f t="shared" si="10"/>
        <v>0</v>
      </c>
      <c r="AB62" s="116">
        <f t="shared" si="11"/>
        <v>0</v>
      </c>
      <c r="AC62" s="122">
        <f t="shared" si="12"/>
        <v>0</v>
      </c>
    </row>
    <row r="63" spans="1:29" ht="15.75" customHeight="1">
      <c r="A63" s="249">
        <v>42621</v>
      </c>
      <c r="B63" s="134" t="s">
        <v>41</v>
      </c>
      <c r="C63" s="217"/>
      <c r="D63" s="95"/>
      <c r="E63" s="96">
        <f t="shared" si="0"/>
        <v>0</v>
      </c>
      <c r="F63" s="217"/>
      <c r="G63" s="95"/>
      <c r="H63" s="96">
        <f t="shared" si="1"/>
        <v>0</v>
      </c>
      <c r="I63" s="217"/>
      <c r="J63" s="95"/>
      <c r="K63" s="96">
        <f t="shared" si="2"/>
        <v>0</v>
      </c>
      <c r="L63" s="217"/>
      <c r="M63" s="95"/>
      <c r="N63" s="96">
        <f t="shared" si="3"/>
        <v>0</v>
      </c>
      <c r="O63" s="217"/>
      <c r="P63" s="95"/>
      <c r="Q63" s="96">
        <f t="shared" si="4"/>
        <v>0</v>
      </c>
      <c r="R63" s="217"/>
      <c r="S63" s="95"/>
      <c r="T63" s="96">
        <f t="shared" si="5"/>
        <v>0</v>
      </c>
      <c r="U63" s="218">
        <f t="shared" si="6"/>
        <v>0</v>
      </c>
      <c r="W63" s="134" t="s">
        <v>41</v>
      </c>
      <c r="X63" s="111">
        <f t="shared" si="7"/>
        <v>0</v>
      </c>
      <c r="Y63" s="112">
        <f t="shared" si="8"/>
        <v>0</v>
      </c>
      <c r="Z63" s="112">
        <f t="shared" si="9"/>
        <v>0</v>
      </c>
      <c r="AA63" s="112">
        <f t="shared" si="10"/>
        <v>0</v>
      </c>
      <c r="AB63" s="112">
        <f t="shared" si="11"/>
        <v>0</v>
      </c>
      <c r="AC63" s="124">
        <f t="shared" si="12"/>
        <v>0</v>
      </c>
    </row>
    <row r="64" spans="1:29" ht="15.75">
      <c r="A64" s="250"/>
      <c r="B64" s="135" t="s">
        <v>42</v>
      </c>
      <c r="C64" s="97"/>
      <c r="D64" s="20"/>
      <c r="E64" s="98">
        <f t="shared" si="0"/>
        <v>0</v>
      </c>
      <c r="F64" s="97"/>
      <c r="G64" s="20"/>
      <c r="H64" s="98">
        <f t="shared" si="1"/>
        <v>0</v>
      </c>
      <c r="I64" s="97"/>
      <c r="J64" s="20"/>
      <c r="K64" s="98">
        <f t="shared" si="2"/>
        <v>0</v>
      </c>
      <c r="L64" s="97"/>
      <c r="M64" s="20"/>
      <c r="N64" s="98">
        <f t="shared" si="3"/>
        <v>0</v>
      </c>
      <c r="O64" s="97"/>
      <c r="P64" s="20"/>
      <c r="Q64" s="98">
        <f t="shared" si="4"/>
        <v>0</v>
      </c>
      <c r="R64" s="97"/>
      <c r="S64" s="20"/>
      <c r="T64" s="98">
        <f t="shared" si="5"/>
        <v>0</v>
      </c>
      <c r="U64" s="219">
        <f t="shared" si="6"/>
        <v>0</v>
      </c>
      <c r="W64" s="135" t="s">
        <v>42</v>
      </c>
      <c r="X64" s="115">
        <f t="shared" si="7"/>
        <v>0</v>
      </c>
      <c r="Y64" s="116">
        <f t="shared" si="8"/>
        <v>0</v>
      </c>
      <c r="Z64" s="116">
        <f t="shared" si="9"/>
        <v>0</v>
      </c>
      <c r="AA64" s="116">
        <f t="shared" si="10"/>
        <v>0</v>
      </c>
      <c r="AB64" s="116">
        <f t="shared" si="11"/>
        <v>0</v>
      </c>
      <c r="AC64" s="122">
        <f t="shared" si="12"/>
        <v>0</v>
      </c>
    </row>
    <row r="65" spans="1:29" ht="15.75">
      <c r="A65" s="250"/>
      <c r="B65" s="105" t="s">
        <v>43</v>
      </c>
      <c r="C65" s="97"/>
      <c r="D65" s="20"/>
      <c r="E65" s="98">
        <f t="shared" si="0"/>
        <v>0</v>
      </c>
      <c r="F65" s="97"/>
      <c r="G65" s="20"/>
      <c r="H65" s="98">
        <f t="shared" si="1"/>
        <v>0</v>
      </c>
      <c r="I65" s="97"/>
      <c r="J65" s="20"/>
      <c r="K65" s="98">
        <f t="shared" si="2"/>
        <v>0</v>
      </c>
      <c r="L65" s="97"/>
      <c r="M65" s="20"/>
      <c r="N65" s="98">
        <f t="shared" si="3"/>
        <v>0</v>
      </c>
      <c r="O65" s="97"/>
      <c r="P65" s="20"/>
      <c r="Q65" s="98">
        <f t="shared" si="4"/>
        <v>0</v>
      </c>
      <c r="R65" s="97"/>
      <c r="S65" s="20"/>
      <c r="T65" s="98">
        <f t="shared" si="5"/>
        <v>0</v>
      </c>
      <c r="U65" s="219">
        <f t="shared" si="6"/>
        <v>0</v>
      </c>
      <c r="W65" s="105" t="s">
        <v>43</v>
      </c>
      <c r="X65" s="115">
        <f t="shared" si="7"/>
        <v>0</v>
      </c>
      <c r="Y65" s="116">
        <f t="shared" si="8"/>
        <v>0</v>
      </c>
      <c r="Z65" s="116">
        <f t="shared" si="9"/>
        <v>0</v>
      </c>
      <c r="AA65" s="116">
        <f t="shared" si="10"/>
        <v>0</v>
      </c>
      <c r="AB65" s="116">
        <f t="shared" si="11"/>
        <v>0</v>
      </c>
      <c r="AC65" s="122">
        <f t="shared" si="12"/>
        <v>0</v>
      </c>
    </row>
    <row r="66" spans="1:29" ht="15.75">
      <c r="A66" s="250"/>
      <c r="B66" s="135" t="s">
        <v>44</v>
      </c>
      <c r="C66" s="97"/>
      <c r="D66" s="20"/>
      <c r="E66" s="98">
        <f t="shared" si="0"/>
        <v>0</v>
      </c>
      <c r="F66" s="97"/>
      <c r="G66" s="20"/>
      <c r="H66" s="98">
        <f t="shared" si="1"/>
        <v>0</v>
      </c>
      <c r="I66" s="97"/>
      <c r="J66" s="20"/>
      <c r="K66" s="98">
        <f t="shared" si="2"/>
        <v>0</v>
      </c>
      <c r="L66" s="97"/>
      <c r="M66" s="20"/>
      <c r="N66" s="98">
        <f t="shared" si="3"/>
        <v>0</v>
      </c>
      <c r="O66" s="97"/>
      <c r="P66" s="20"/>
      <c r="Q66" s="98">
        <f t="shared" si="4"/>
        <v>0</v>
      </c>
      <c r="R66" s="97"/>
      <c r="S66" s="20"/>
      <c r="T66" s="98">
        <f t="shared" si="5"/>
        <v>0</v>
      </c>
      <c r="U66" s="219">
        <f t="shared" si="6"/>
        <v>0</v>
      </c>
      <c r="W66" s="135" t="s">
        <v>44</v>
      </c>
      <c r="X66" s="115">
        <f t="shared" si="7"/>
        <v>0</v>
      </c>
      <c r="Y66" s="116">
        <f t="shared" si="8"/>
        <v>0</v>
      </c>
      <c r="Z66" s="116">
        <f t="shared" si="9"/>
        <v>0</v>
      </c>
      <c r="AA66" s="116">
        <f t="shared" si="10"/>
        <v>0</v>
      </c>
      <c r="AB66" s="116">
        <f t="shared" si="11"/>
        <v>0</v>
      </c>
      <c r="AC66" s="122">
        <f t="shared" si="12"/>
        <v>0</v>
      </c>
    </row>
    <row r="67" spans="1:29" ht="15.75">
      <c r="A67" s="250"/>
      <c r="B67" s="135" t="s">
        <v>45</v>
      </c>
      <c r="C67" s="97"/>
      <c r="D67" s="20"/>
      <c r="E67" s="98">
        <f t="shared" si="0"/>
        <v>0</v>
      </c>
      <c r="F67" s="97"/>
      <c r="G67" s="20"/>
      <c r="H67" s="98">
        <f t="shared" si="1"/>
        <v>0</v>
      </c>
      <c r="I67" s="97"/>
      <c r="J67" s="20"/>
      <c r="K67" s="98">
        <f t="shared" si="2"/>
        <v>0</v>
      </c>
      <c r="L67" s="97"/>
      <c r="M67" s="20"/>
      <c r="N67" s="98">
        <f t="shared" si="3"/>
        <v>0</v>
      </c>
      <c r="O67" s="97"/>
      <c r="P67" s="20"/>
      <c r="Q67" s="98">
        <f t="shared" si="4"/>
        <v>0</v>
      </c>
      <c r="R67" s="97"/>
      <c r="S67" s="20"/>
      <c r="T67" s="98">
        <f t="shared" si="5"/>
        <v>0</v>
      </c>
      <c r="U67" s="219">
        <f t="shared" si="6"/>
        <v>0</v>
      </c>
      <c r="W67" s="135" t="s">
        <v>45</v>
      </c>
      <c r="X67" s="115">
        <f t="shared" si="7"/>
        <v>0</v>
      </c>
      <c r="Y67" s="116">
        <f t="shared" si="8"/>
        <v>0</v>
      </c>
      <c r="Z67" s="116">
        <f t="shared" si="9"/>
        <v>0</v>
      </c>
      <c r="AA67" s="116">
        <f t="shared" si="10"/>
        <v>0</v>
      </c>
      <c r="AB67" s="116">
        <f t="shared" si="11"/>
        <v>0</v>
      </c>
      <c r="AC67" s="122">
        <f t="shared" si="12"/>
        <v>0</v>
      </c>
    </row>
    <row r="68" spans="1:29" ht="15.75">
      <c r="A68" s="250"/>
      <c r="B68" s="135" t="s">
        <v>46</v>
      </c>
      <c r="C68" s="97"/>
      <c r="D68" s="20"/>
      <c r="E68" s="98">
        <f t="shared" si="0"/>
        <v>0</v>
      </c>
      <c r="F68" s="97"/>
      <c r="G68" s="20"/>
      <c r="H68" s="98">
        <f t="shared" si="1"/>
        <v>0</v>
      </c>
      <c r="I68" s="97"/>
      <c r="J68" s="20"/>
      <c r="K68" s="98">
        <f t="shared" si="2"/>
        <v>0</v>
      </c>
      <c r="L68" s="97"/>
      <c r="M68" s="20"/>
      <c r="N68" s="98">
        <f t="shared" si="3"/>
        <v>0</v>
      </c>
      <c r="O68" s="97"/>
      <c r="P68" s="20"/>
      <c r="Q68" s="98">
        <f t="shared" si="4"/>
        <v>0</v>
      </c>
      <c r="R68" s="97"/>
      <c r="S68" s="20"/>
      <c r="T68" s="98">
        <f t="shared" si="5"/>
        <v>0</v>
      </c>
      <c r="U68" s="219">
        <f t="shared" si="6"/>
        <v>0</v>
      </c>
      <c r="W68" s="135" t="s">
        <v>46</v>
      </c>
      <c r="X68" s="115">
        <f t="shared" si="7"/>
        <v>0</v>
      </c>
      <c r="Y68" s="116">
        <f t="shared" si="8"/>
        <v>0</v>
      </c>
      <c r="Z68" s="116">
        <f t="shared" si="9"/>
        <v>0</v>
      </c>
      <c r="AA68" s="116">
        <f t="shared" si="10"/>
        <v>0</v>
      </c>
      <c r="AB68" s="116">
        <f t="shared" si="11"/>
        <v>0</v>
      </c>
      <c r="AC68" s="122">
        <f t="shared" si="12"/>
        <v>0</v>
      </c>
    </row>
    <row r="69" spans="1:29" ht="15.75">
      <c r="A69" s="250"/>
      <c r="B69" s="135" t="s">
        <v>47</v>
      </c>
      <c r="C69" s="97"/>
      <c r="D69" s="20"/>
      <c r="E69" s="98">
        <f t="shared" si="0"/>
        <v>0</v>
      </c>
      <c r="F69" s="97"/>
      <c r="G69" s="20"/>
      <c r="H69" s="98">
        <f t="shared" si="1"/>
        <v>0</v>
      </c>
      <c r="I69" s="97"/>
      <c r="J69" s="20"/>
      <c r="K69" s="98">
        <f t="shared" si="2"/>
        <v>0</v>
      </c>
      <c r="L69" s="97"/>
      <c r="M69" s="20"/>
      <c r="N69" s="98">
        <f t="shared" si="3"/>
        <v>0</v>
      </c>
      <c r="O69" s="97"/>
      <c r="P69" s="20"/>
      <c r="Q69" s="98">
        <f t="shared" si="4"/>
        <v>0</v>
      </c>
      <c r="R69" s="97"/>
      <c r="S69" s="20"/>
      <c r="T69" s="98">
        <f t="shared" si="5"/>
        <v>0</v>
      </c>
      <c r="U69" s="219">
        <f t="shared" si="6"/>
        <v>0</v>
      </c>
      <c r="W69" s="135" t="s">
        <v>47</v>
      </c>
      <c r="X69" s="115">
        <f t="shared" si="7"/>
        <v>0</v>
      </c>
      <c r="Y69" s="116">
        <f t="shared" si="8"/>
        <v>0</v>
      </c>
      <c r="Z69" s="116">
        <f t="shared" si="9"/>
        <v>0</v>
      </c>
      <c r="AA69" s="116">
        <f t="shared" si="10"/>
        <v>0</v>
      </c>
      <c r="AB69" s="116">
        <f t="shared" si="11"/>
        <v>0</v>
      </c>
      <c r="AC69" s="122">
        <f t="shared" si="12"/>
        <v>0</v>
      </c>
    </row>
    <row r="70" spans="1:29" ht="15.75">
      <c r="A70" s="250"/>
      <c r="B70" s="135" t="s">
        <v>48</v>
      </c>
      <c r="C70" s="97"/>
      <c r="D70" s="20"/>
      <c r="E70" s="98">
        <f t="shared" si="0"/>
        <v>0</v>
      </c>
      <c r="F70" s="97"/>
      <c r="G70" s="20"/>
      <c r="H70" s="98">
        <f t="shared" si="1"/>
        <v>0</v>
      </c>
      <c r="I70" s="97"/>
      <c r="J70" s="20"/>
      <c r="K70" s="98">
        <f t="shared" si="2"/>
        <v>0</v>
      </c>
      <c r="L70" s="97"/>
      <c r="M70" s="20"/>
      <c r="N70" s="98">
        <f t="shared" si="3"/>
        <v>0</v>
      </c>
      <c r="O70" s="97"/>
      <c r="P70" s="20"/>
      <c r="Q70" s="98">
        <f t="shared" si="4"/>
        <v>0</v>
      </c>
      <c r="R70" s="97"/>
      <c r="S70" s="20"/>
      <c r="T70" s="98">
        <f t="shared" si="5"/>
        <v>0</v>
      </c>
      <c r="U70" s="219">
        <f t="shared" si="6"/>
        <v>0</v>
      </c>
      <c r="W70" s="135" t="s">
        <v>48</v>
      </c>
      <c r="X70" s="115">
        <f t="shared" si="7"/>
        <v>0</v>
      </c>
      <c r="Y70" s="116">
        <f t="shared" si="8"/>
        <v>0</v>
      </c>
      <c r="Z70" s="116">
        <f t="shared" si="9"/>
        <v>0</v>
      </c>
      <c r="AA70" s="116">
        <f t="shared" si="10"/>
        <v>0</v>
      </c>
      <c r="AB70" s="116">
        <f t="shared" si="11"/>
        <v>0</v>
      </c>
      <c r="AC70" s="122">
        <f t="shared" si="12"/>
        <v>0</v>
      </c>
    </row>
    <row r="71" spans="1:29" ht="15.75">
      <c r="A71" s="251"/>
      <c r="B71" s="136" t="s">
        <v>49</v>
      </c>
      <c r="C71" s="99"/>
      <c r="D71" s="100"/>
      <c r="E71" s="101">
        <f t="shared" si="0"/>
        <v>0</v>
      </c>
      <c r="F71" s="99"/>
      <c r="G71" s="100"/>
      <c r="H71" s="101">
        <f t="shared" si="1"/>
        <v>0</v>
      </c>
      <c r="I71" s="99"/>
      <c r="J71" s="100"/>
      <c r="K71" s="101">
        <f t="shared" si="2"/>
        <v>0</v>
      </c>
      <c r="L71" s="99"/>
      <c r="M71" s="100"/>
      <c r="N71" s="101">
        <f t="shared" si="3"/>
        <v>0</v>
      </c>
      <c r="O71" s="99"/>
      <c r="P71" s="100"/>
      <c r="Q71" s="101">
        <f t="shared" si="4"/>
        <v>0</v>
      </c>
      <c r="R71" s="99"/>
      <c r="S71" s="100"/>
      <c r="T71" s="101">
        <f t="shared" si="5"/>
        <v>0</v>
      </c>
      <c r="U71" s="220">
        <f t="shared" si="6"/>
        <v>0</v>
      </c>
      <c r="W71" s="136" t="s">
        <v>49</v>
      </c>
      <c r="X71" s="119">
        <f t="shared" si="7"/>
        <v>0</v>
      </c>
      <c r="Y71" s="120">
        <f t="shared" si="8"/>
        <v>0</v>
      </c>
      <c r="Z71" s="120">
        <f t="shared" si="9"/>
        <v>0</v>
      </c>
      <c r="AA71" s="120">
        <f t="shared" si="10"/>
        <v>0</v>
      </c>
      <c r="AB71" s="120">
        <f t="shared" si="11"/>
        <v>0</v>
      </c>
      <c r="AC71" s="125">
        <f t="shared" si="12"/>
        <v>0</v>
      </c>
    </row>
    <row r="72" spans="1:29" ht="15.75" customHeight="1">
      <c r="A72" s="249">
        <v>42623</v>
      </c>
      <c r="B72" s="134" t="s">
        <v>41</v>
      </c>
      <c r="C72" s="97"/>
      <c r="D72" s="20"/>
      <c r="E72" s="98">
        <f t="shared" si="0"/>
        <v>0</v>
      </c>
      <c r="F72" s="97"/>
      <c r="G72" s="20"/>
      <c r="H72" s="98">
        <f t="shared" si="1"/>
        <v>0</v>
      </c>
      <c r="I72" s="97"/>
      <c r="J72" s="20"/>
      <c r="K72" s="98">
        <f t="shared" si="2"/>
        <v>0</v>
      </c>
      <c r="L72" s="97"/>
      <c r="M72" s="20"/>
      <c r="N72" s="98">
        <f t="shared" si="3"/>
        <v>0</v>
      </c>
      <c r="O72" s="97"/>
      <c r="P72" s="20"/>
      <c r="Q72" s="98">
        <f t="shared" si="4"/>
        <v>0</v>
      </c>
      <c r="R72" s="97"/>
      <c r="S72" s="20"/>
      <c r="T72" s="98">
        <f t="shared" si="5"/>
        <v>0</v>
      </c>
      <c r="U72" s="219">
        <f t="shared" si="6"/>
        <v>0</v>
      </c>
      <c r="W72" s="134" t="s">
        <v>41</v>
      </c>
      <c r="X72" s="111">
        <f t="shared" si="7"/>
        <v>0</v>
      </c>
      <c r="Y72" s="112">
        <f t="shared" si="8"/>
        <v>0</v>
      </c>
      <c r="Z72" s="112">
        <f t="shared" si="9"/>
        <v>0</v>
      </c>
      <c r="AA72" s="112">
        <f t="shared" si="10"/>
        <v>0</v>
      </c>
      <c r="AB72" s="112">
        <f t="shared" si="11"/>
        <v>0</v>
      </c>
      <c r="AC72" s="124">
        <f t="shared" si="12"/>
        <v>0</v>
      </c>
    </row>
    <row r="73" spans="1:29" ht="15.75">
      <c r="A73" s="250"/>
      <c r="B73" s="135" t="s">
        <v>42</v>
      </c>
      <c r="C73" s="97"/>
      <c r="D73" s="20"/>
      <c r="E73" s="98">
        <f t="shared" ref="E73:E136" si="13">C73-D73</f>
        <v>0</v>
      </c>
      <c r="F73" s="97"/>
      <c r="G73" s="20"/>
      <c r="H73" s="98">
        <f t="shared" ref="H73:H136" si="14">F73-G73</f>
        <v>0</v>
      </c>
      <c r="I73" s="97"/>
      <c r="J73" s="20"/>
      <c r="K73" s="98">
        <f t="shared" ref="K73:K136" si="15">I73-J73</f>
        <v>0</v>
      </c>
      <c r="L73" s="97"/>
      <c r="M73" s="20"/>
      <c r="N73" s="98">
        <f t="shared" ref="N73:N136" si="16">L73-M73</f>
        <v>0</v>
      </c>
      <c r="O73" s="97"/>
      <c r="P73" s="20"/>
      <c r="Q73" s="98">
        <f t="shared" ref="Q73:Q136" si="17">O73-P73</f>
        <v>0</v>
      </c>
      <c r="R73" s="97"/>
      <c r="S73" s="20"/>
      <c r="T73" s="98">
        <f t="shared" ref="T73:T136" si="18">R73-S73</f>
        <v>0</v>
      </c>
      <c r="U73" s="219">
        <f t="shared" si="6"/>
        <v>0</v>
      </c>
      <c r="W73" s="135" t="s">
        <v>42</v>
      </c>
      <c r="X73" s="115">
        <f t="shared" si="7"/>
        <v>0</v>
      </c>
      <c r="Y73" s="116">
        <f t="shared" si="8"/>
        <v>0</v>
      </c>
      <c r="Z73" s="116">
        <f t="shared" si="9"/>
        <v>0</v>
      </c>
      <c r="AA73" s="116">
        <f t="shared" si="10"/>
        <v>0</v>
      </c>
      <c r="AB73" s="116">
        <f t="shared" si="11"/>
        <v>0</v>
      </c>
      <c r="AC73" s="122">
        <f t="shared" si="12"/>
        <v>0</v>
      </c>
    </row>
    <row r="74" spans="1:29" ht="15.75">
      <c r="A74" s="250"/>
      <c r="B74" s="105" t="s">
        <v>43</v>
      </c>
      <c r="C74" s="97"/>
      <c r="D74" s="20"/>
      <c r="E74" s="98">
        <f t="shared" si="13"/>
        <v>0</v>
      </c>
      <c r="F74" s="97"/>
      <c r="G74" s="20"/>
      <c r="H74" s="98">
        <f t="shared" si="14"/>
        <v>0</v>
      </c>
      <c r="I74" s="97"/>
      <c r="J74" s="20"/>
      <c r="K74" s="98">
        <f t="shared" si="15"/>
        <v>0</v>
      </c>
      <c r="L74" s="97"/>
      <c r="M74" s="20"/>
      <c r="N74" s="98">
        <f t="shared" si="16"/>
        <v>0</v>
      </c>
      <c r="O74" s="97"/>
      <c r="P74" s="20"/>
      <c r="Q74" s="98">
        <f t="shared" si="17"/>
        <v>0</v>
      </c>
      <c r="R74" s="97"/>
      <c r="S74" s="20"/>
      <c r="T74" s="98">
        <f t="shared" si="18"/>
        <v>0</v>
      </c>
      <c r="U74" s="219">
        <f t="shared" ref="U74:U137" si="19">IF(D74=0,0,1)</f>
        <v>0</v>
      </c>
      <c r="W74" s="105" t="s">
        <v>43</v>
      </c>
      <c r="X74" s="115">
        <f t="shared" ref="X74:X137" si="20">+IF(AND(C74&lt;&gt;0,D74&lt;&gt;0,OR(E74&gt;100,E74&lt;-100)),1,0)</f>
        <v>0</v>
      </c>
      <c r="Y74" s="116">
        <f t="shared" ref="Y74:Y137" si="21">+IF(AND(F74&lt;&gt;0,G74&lt;&gt;0,OR(H74&gt;100,H74&lt;-100)),1,0)</f>
        <v>0</v>
      </c>
      <c r="Z74" s="116">
        <f t="shared" ref="Z74:Z137" si="22">+IF(AND(I74&lt;&gt;0,J74&lt;&gt;0,OR(K74&gt;100,K74&lt;-100)),1,0)</f>
        <v>0</v>
      </c>
      <c r="AA74" s="116">
        <f t="shared" ref="AA74:AA137" si="23">+IF(AND(L74&lt;&gt;0,M74&lt;&gt;0,OR(N74&gt;100,N74&lt;-100)),1,0)</f>
        <v>0</v>
      </c>
      <c r="AB74" s="116">
        <f t="shared" ref="AB74:AB137" si="24">+IF(AND(O74&lt;&gt;0,P74&lt;&gt;0,OR(Q74&gt;100,Q74&lt;-100)),1,0)</f>
        <v>0</v>
      </c>
      <c r="AC74" s="122">
        <f t="shared" ref="AC74:AC137" si="25">+IF(AND(R74&lt;&gt;0,S74&lt;&gt;0,OR(T74&gt;100,T74&lt;-100)),1,0)</f>
        <v>0</v>
      </c>
    </row>
    <row r="75" spans="1:29" ht="15.75">
      <c r="A75" s="250"/>
      <c r="B75" s="135" t="s">
        <v>44</v>
      </c>
      <c r="C75" s="97"/>
      <c r="D75" s="20"/>
      <c r="E75" s="98">
        <f t="shared" si="13"/>
        <v>0</v>
      </c>
      <c r="F75" s="97"/>
      <c r="G75" s="20"/>
      <c r="H75" s="98">
        <f t="shared" si="14"/>
        <v>0</v>
      </c>
      <c r="I75" s="97"/>
      <c r="J75" s="20"/>
      <c r="K75" s="98">
        <f t="shared" si="15"/>
        <v>0</v>
      </c>
      <c r="L75" s="97"/>
      <c r="M75" s="20"/>
      <c r="N75" s="98">
        <f t="shared" si="16"/>
        <v>0</v>
      </c>
      <c r="O75" s="97"/>
      <c r="P75" s="20"/>
      <c r="Q75" s="98">
        <f t="shared" si="17"/>
        <v>0</v>
      </c>
      <c r="R75" s="97"/>
      <c r="S75" s="20"/>
      <c r="T75" s="98">
        <f t="shared" si="18"/>
        <v>0</v>
      </c>
      <c r="U75" s="219">
        <f t="shared" si="19"/>
        <v>0</v>
      </c>
      <c r="W75" s="135" t="s">
        <v>44</v>
      </c>
      <c r="X75" s="115">
        <f t="shared" si="20"/>
        <v>0</v>
      </c>
      <c r="Y75" s="116">
        <f t="shared" si="21"/>
        <v>0</v>
      </c>
      <c r="Z75" s="116">
        <f t="shared" si="22"/>
        <v>0</v>
      </c>
      <c r="AA75" s="116">
        <f t="shared" si="23"/>
        <v>0</v>
      </c>
      <c r="AB75" s="116">
        <f t="shared" si="24"/>
        <v>0</v>
      </c>
      <c r="AC75" s="122">
        <f t="shared" si="25"/>
        <v>0</v>
      </c>
    </row>
    <row r="76" spans="1:29" ht="15.75">
      <c r="A76" s="250"/>
      <c r="B76" s="135" t="s">
        <v>45</v>
      </c>
      <c r="C76" s="97"/>
      <c r="D76" s="20"/>
      <c r="E76" s="98">
        <f t="shared" si="13"/>
        <v>0</v>
      </c>
      <c r="F76" s="97"/>
      <c r="G76" s="20"/>
      <c r="H76" s="98">
        <f t="shared" si="14"/>
        <v>0</v>
      </c>
      <c r="I76" s="97"/>
      <c r="J76" s="20"/>
      <c r="K76" s="98">
        <f t="shared" si="15"/>
        <v>0</v>
      </c>
      <c r="L76" s="97"/>
      <c r="M76" s="20"/>
      <c r="N76" s="98">
        <f t="shared" si="16"/>
        <v>0</v>
      </c>
      <c r="O76" s="97"/>
      <c r="P76" s="20"/>
      <c r="Q76" s="98">
        <f t="shared" si="17"/>
        <v>0</v>
      </c>
      <c r="R76" s="97"/>
      <c r="S76" s="20"/>
      <c r="T76" s="98">
        <f t="shared" si="18"/>
        <v>0</v>
      </c>
      <c r="U76" s="219">
        <f t="shared" si="19"/>
        <v>0</v>
      </c>
      <c r="W76" s="135" t="s">
        <v>45</v>
      </c>
      <c r="X76" s="115">
        <f t="shared" si="20"/>
        <v>0</v>
      </c>
      <c r="Y76" s="116">
        <f t="shared" si="21"/>
        <v>0</v>
      </c>
      <c r="Z76" s="116">
        <f t="shared" si="22"/>
        <v>0</v>
      </c>
      <c r="AA76" s="116">
        <f t="shared" si="23"/>
        <v>0</v>
      </c>
      <c r="AB76" s="116">
        <f t="shared" si="24"/>
        <v>0</v>
      </c>
      <c r="AC76" s="122">
        <f t="shared" si="25"/>
        <v>0</v>
      </c>
    </row>
    <row r="77" spans="1:29" ht="15.75">
      <c r="A77" s="250"/>
      <c r="B77" s="135" t="s">
        <v>46</v>
      </c>
      <c r="C77" s="97"/>
      <c r="D77" s="20"/>
      <c r="E77" s="98">
        <f t="shared" si="13"/>
        <v>0</v>
      </c>
      <c r="F77" s="97"/>
      <c r="G77" s="20"/>
      <c r="H77" s="98">
        <f t="shared" si="14"/>
        <v>0</v>
      </c>
      <c r="I77" s="97"/>
      <c r="J77" s="20"/>
      <c r="K77" s="98">
        <f t="shared" si="15"/>
        <v>0</v>
      </c>
      <c r="L77" s="97"/>
      <c r="M77" s="20"/>
      <c r="N77" s="98">
        <f t="shared" si="16"/>
        <v>0</v>
      </c>
      <c r="O77" s="97"/>
      <c r="P77" s="20"/>
      <c r="Q77" s="98">
        <f t="shared" si="17"/>
        <v>0</v>
      </c>
      <c r="R77" s="97"/>
      <c r="S77" s="20"/>
      <c r="T77" s="98">
        <f t="shared" si="18"/>
        <v>0</v>
      </c>
      <c r="U77" s="219">
        <f t="shared" si="19"/>
        <v>0</v>
      </c>
      <c r="W77" s="135" t="s">
        <v>46</v>
      </c>
      <c r="X77" s="115">
        <f t="shared" si="20"/>
        <v>0</v>
      </c>
      <c r="Y77" s="116">
        <f t="shared" si="21"/>
        <v>0</v>
      </c>
      <c r="Z77" s="116">
        <f t="shared" si="22"/>
        <v>0</v>
      </c>
      <c r="AA77" s="116">
        <f t="shared" si="23"/>
        <v>0</v>
      </c>
      <c r="AB77" s="116">
        <f t="shared" si="24"/>
        <v>0</v>
      </c>
      <c r="AC77" s="122">
        <f t="shared" si="25"/>
        <v>0</v>
      </c>
    </row>
    <row r="78" spans="1:29" ht="15.75">
      <c r="A78" s="250"/>
      <c r="B78" s="135" t="s">
        <v>47</v>
      </c>
      <c r="C78" s="97"/>
      <c r="D78" s="20"/>
      <c r="E78" s="98">
        <f t="shared" si="13"/>
        <v>0</v>
      </c>
      <c r="F78" s="97"/>
      <c r="G78" s="20"/>
      <c r="H78" s="98">
        <f t="shared" si="14"/>
        <v>0</v>
      </c>
      <c r="I78" s="97"/>
      <c r="J78" s="20"/>
      <c r="K78" s="98">
        <f t="shared" si="15"/>
        <v>0</v>
      </c>
      <c r="L78" s="97"/>
      <c r="M78" s="20"/>
      <c r="N78" s="98">
        <f t="shared" si="16"/>
        <v>0</v>
      </c>
      <c r="O78" s="97"/>
      <c r="P78" s="20"/>
      <c r="Q78" s="98">
        <f t="shared" si="17"/>
        <v>0</v>
      </c>
      <c r="R78" s="97"/>
      <c r="S78" s="20"/>
      <c r="T78" s="98">
        <f t="shared" si="18"/>
        <v>0</v>
      </c>
      <c r="U78" s="219">
        <f t="shared" si="19"/>
        <v>0</v>
      </c>
      <c r="W78" s="135" t="s">
        <v>47</v>
      </c>
      <c r="X78" s="115">
        <f t="shared" si="20"/>
        <v>0</v>
      </c>
      <c r="Y78" s="116">
        <f t="shared" si="21"/>
        <v>0</v>
      </c>
      <c r="Z78" s="116">
        <f t="shared" si="22"/>
        <v>0</v>
      </c>
      <c r="AA78" s="116">
        <f t="shared" si="23"/>
        <v>0</v>
      </c>
      <c r="AB78" s="116">
        <f t="shared" si="24"/>
        <v>0</v>
      </c>
      <c r="AC78" s="122">
        <f t="shared" si="25"/>
        <v>0</v>
      </c>
    </row>
    <row r="79" spans="1:29" ht="15.75">
      <c r="A79" s="250"/>
      <c r="B79" s="135" t="s">
        <v>48</v>
      </c>
      <c r="C79" s="97"/>
      <c r="D79" s="20"/>
      <c r="E79" s="98">
        <f t="shared" si="13"/>
        <v>0</v>
      </c>
      <c r="F79" s="97"/>
      <c r="G79" s="20"/>
      <c r="H79" s="98">
        <f t="shared" si="14"/>
        <v>0</v>
      </c>
      <c r="I79" s="97"/>
      <c r="J79" s="20"/>
      <c r="K79" s="98">
        <f t="shared" si="15"/>
        <v>0</v>
      </c>
      <c r="L79" s="97"/>
      <c r="M79" s="20"/>
      <c r="N79" s="98">
        <f t="shared" si="16"/>
        <v>0</v>
      </c>
      <c r="O79" s="97"/>
      <c r="P79" s="20"/>
      <c r="Q79" s="98">
        <f t="shared" si="17"/>
        <v>0</v>
      </c>
      <c r="R79" s="97"/>
      <c r="S79" s="20"/>
      <c r="T79" s="98">
        <f t="shared" si="18"/>
        <v>0</v>
      </c>
      <c r="U79" s="219">
        <f t="shared" si="19"/>
        <v>0</v>
      </c>
      <c r="W79" s="135" t="s">
        <v>48</v>
      </c>
      <c r="X79" s="115">
        <f t="shared" si="20"/>
        <v>0</v>
      </c>
      <c r="Y79" s="116">
        <f t="shared" si="21"/>
        <v>0</v>
      </c>
      <c r="Z79" s="116">
        <f t="shared" si="22"/>
        <v>0</v>
      </c>
      <c r="AA79" s="116">
        <f t="shared" si="23"/>
        <v>0</v>
      </c>
      <c r="AB79" s="116">
        <f t="shared" si="24"/>
        <v>0</v>
      </c>
      <c r="AC79" s="122">
        <f t="shared" si="25"/>
        <v>0</v>
      </c>
    </row>
    <row r="80" spans="1:29" ht="15.75">
      <c r="A80" s="251"/>
      <c r="B80" s="136" t="s">
        <v>49</v>
      </c>
      <c r="C80" s="97"/>
      <c r="D80" s="20"/>
      <c r="E80" s="98">
        <f t="shared" si="13"/>
        <v>0</v>
      </c>
      <c r="F80" s="97"/>
      <c r="G80" s="20"/>
      <c r="H80" s="98">
        <f t="shared" si="14"/>
        <v>0</v>
      </c>
      <c r="I80" s="97"/>
      <c r="J80" s="20"/>
      <c r="K80" s="98">
        <f t="shared" si="15"/>
        <v>0</v>
      </c>
      <c r="L80" s="97"/>
      <c r="M80" s="20"/>
      <c r="N80" s="98">
        <f t="shared" si="16"/>
        <v>0</v>
      </c>
      <c r="O80" s="97"/>
      <c r="P80" s="20"/>
      <c r="Q80" s="98">
        <f t="shared" si="17"/>
        <v>0</v>
      </c>
      <c r="R80" s="97"/>
      <c r="S80" s="20"/>
      <c r="T80" s="98">
        <f t="shared" si="18"/>
        <v>0</v>
      </c>
      <c r="U80" s="219">
        <f t="shared" si="19"/>
        <v>0</v>
      </c>
      <c r="W80" s="136" t="s">
        <v>49</v>
      </c>
      <c r="X80" s="119">
        <f t="shared" si="20"/>
        <v>0</v>
      </c>
      <c r="Y80" s="120">
        <f t="shared" si="21"/>
        <v>0</v>
      </c>
      <c r="Z80" s="120">
        <f t="shared" si="22"/>
        <v>0</v>
      </c>
      <c r="AA80" s="120">
        <f t="shared" si="23"/>
        <v>0</v>
      </c>
      <c r="AB80" s="120">
        <f t="shared" si="24"/>
        <v>0</v>
      </c>
      <c r="AC80" s="125">
        <f t="shared" si="25"/>
        <v>0</v>
      </c>
    </row>
    <row r="81" spans="1:29" ht="15.75" customHeight="1">
      <c r="A81" s="249">
        <v>42624</v>
      </c>
      <c r="B81" s="134" t="s">
        <v>41</v>
      </c>
      <c r="C81" s="217"/>
      <c r="D81" s="95"/>
      <c r="E81" s="96">
        <f t="shared" si="13"/>
        <v>0</v>
      </c>
      <c r="F81" s="217"/>
      <c r="G81" s="95"/>
      <c r="H81" s="96">
        <f t="shared" si="14"/>
        <v>0</v>
      </c>
      <c r="I81" s="217"/>
      <c r="J81" s="95"/>
      <c r="K81" s="96">
        <f t="shared" si="15"/>
        <v>0</v>
      </c>
      <c r="L81" s="217"/>
      <c r="M81" s="95"/>
      <c r="N81" s="96">
        <f t="shared" si="16"/>
        <v>0</v>
      </c>
      <c r="O81" s="217"/>
      <c r="P81" s="95"/>
      <c r="Q81" s="96">
        <f t="shared" si="17"/>
        <v>0</v>
      </c>
      <c r="R81" s="217"/>
      <c r="S81" s="95"/>
      <c r="T81" s="96">
        <f t="shared" si="18"/>
        <v>0</v>
      </c>
      <c r="U81" s="218">
        <f t="shared" si="19"/>
        <v>0</v>
      </c>
      <c r="W81" s="134" t="s">
        <v>41</v>
      </c>
      <c r="X81" s="115">
        <f t="shared" si="20"/>
        <v>0</v>
      </c>
      <c r="Y81" s="116">
        <f t="shared" si="21"/>
        <v>0</v>
      </c>
      <c r="Z81" s="116">
        <f t="shared" si="22"/>
        <v>0</v>
      </c>
      <c r="AA81" s="116">
        <f t="shared" si="23"/>
        <v>0</v>
      </c>
      <c r="AB81" s="116">
        <f t="shared" si="24"/>
        <v>0</v>
      </c>
      <c r="AC81" s="122">
        <f t="shared" si="25"/>
        <v>0</v>
      </c>
    </row>
    <row r="82" spans="1:29" ht="15.75">
      <c r="A82" s="250"/>
      <c r="B82" s="135" t="s">
        <v>42</v>
      </c>
      <c r="C82" s="97"/>
      <c r="D82" s="20"/>
      <c r="E82" s="98">
        <f t="shared" si="13"/>
        <v>0</v>
      </c>
      <c r="F82" s="97"/>
      <c r="G82" s="20"/>
      <c r="H82" s="98">
        <f t="shared" si="14"/>
        <v>0</v>
      </c>
      <c r="I82" s="97"/>
      <c r="J82" s="20"/>
      <c r="K82" s="98">
        <f t="shared" si="15"/>
        <v>0</v>
      </c>
      <c r="L82" s="97"/>
      <c r="M82" s="20"/>
      <c r="N82" s="98">
        <f t="shared" si="16"/>
        <v>0</v>
      </c>
      <c r="O82" s="97"/>
      <c r="P82" s="20"/>
      <c r="Q82" s="98">
        <f t="shared" si="17"/>
        <v>0</v>
      </c>
      <c r="R82" s="97"/>
      <c r="S82" s="20"/>
      <c r="T82" s="98">
        <f t="shared" si="18"/>
        <v>0</v>
      </c>
      <c r="U82" s="219">
        <f t="shared" si="19"/>
        <v>0</v>
      </c>
      <c r="W82" s="135" t="s">
        <v>42</v>
      </c>
      <c r="X82" s="115">
        <f t="shared" si="20"/>
        <v>0</v>
      </c>
      <c r="Y82" s="116">
        <f t="shared" si="21"/>
        <v>0</v>
      </c>
      <c r="Z82" s="116">
        <f t="shared" si="22"/>
        <v>0</v>
      </c>
      <c r="AA82" s="116">
        <f t="shared" si="23"/>
        <v>0</v>
      </c>
      <c r="AB82" s="116">
        <f t="shared" si="24"/>
        <v>0</v>
      </c>
      <c r="AC82" s="122">
        <f t="shared" si="25"/>
        <v>0</v>
      </c>
    </row>
    <row r="83" spans="1:29" ht="15.75">
      <c r="A83" s="250"/>
      <c r="B83" s="105" t="s">
        <v>43</v>
      </c>
      <c r="C83" s="97"/>
      <c r="D83" s="20"/>
      <c r="E83" s="98">
        <f t="shared" si="13"/>
        <v>0</v>
      </c>
      <c r="F83" s="97"/>
      <c r="G83" s="20"/>
      <c r="H83" s="98">
        <f t="shared" si="14"/>
        <v>0</v>
      </c>
      <c r="I83" s="97"/>
      <c r="J83" s="20"/>
      <c r="K83" s="98">
        <f t="shared" si="15"/>
        <v>0</v>
      </c>
      <c r="L83" s="97"/>
      <c r="M83" s="20"/>
      <c r="N83" s="98">
        <f t="shared" si="16"/>
        <v>0</v>
      </c>
      <c r="O83" s="97"/>
      <c r="P83" s="20"/>
      <c r="Q83" s="98">
        <f t="shared" si="17"/>
        <v>0</v>
      </c>
      <c r="R83" s="97"/>
      <c r="S83" s="20"/>
      <c r="T83" s="98">
        <f t="shared" si="18"/>
        <v>0</v>
      </c>
      <c r="U83" s="219">
        <f t="shared" si="19"/>
        <v>0</v>
      </c>
      <c r="W83" s="105" t="s">
        <v>43</v>
      </c>
      <c r="X83" s="115">
        <f t="shared" si="20"/>
        <v>0</v>
      </c>
      <c r="Y83" s="116">
        <f t="shared" si="21"/>
        <v>0</v>
      </c>
      <c r="Z83" s="116">
        <f t="shared" si="22"/>
        <v>0</v>
      </c>
      <c r="AA83" s="116">
        <f t="shared" si="23"/>
        <v>0</v>
      </c>
      <c r="AB83" s="116">
        <f t="shared" si="24"/>
        <v>0</v>
      </c>
      <c r="AC83" s="122">
        <f t="shared" si="25"/>
        <v>0</v>
      </c>
    </row>
    <row r="84" spans="1:29" ht="15.75">
      <c r="A84" s="250"/>
      <c r="B84" s="135" t="s">
        <v>44</v>
      </c>
      <c r="C84" s="97"/>
      <c r="D84" s="20"/>
      <c r="E84" s="98">
        <f t="shared" si="13"/>
        <v>0</v>
      </c>
      <c r="F84" s="97"/>
      <c r="G84" s="20"/>
      <c r="H84" s="98">
        <f t="shared" si="14"/>
        <v>0</v>
      </c>
      <c r="I84" s="97"/>
      <c r="J84" s="20"/>
      <c r="K84" s="98">
        <f t="shared" si="15"/>
        <v>0</v>
      </c>
      <c r="L84" s="97"/>
      <c r="M84" s="20"/>
      <c r="N84" s="98">
        <f t="shared" si="16"/>
        <v>0</v>
      </c>
      <c r="O84" s="97"/>
      <c r="P84" s="20"/>
      <c r="Q84" s="98">
        <f t="shared" si="17"/>
        <v>0</v>
      </c>
      <c r="R84" s="97"/>
      <c r="S84" s="20"/>
      <c r="T84" s="98">
        <f t="shared" si="18"/>
        <v>0</v>
      </c>
      <c r="U84" s="219">
        <f t="shared" si="19"/>
        <v>0</v>
      </c>
      <c r="W84" s="135" t="s">
        <v>44</v>
      </c>
      <c r="X84" s="115">
        <f t="shared" si="20"/>
        <v>0</v>
      </c>
      <c r="Y84" s="116">
        <f t="shared" si="21"/>
        <v>0</v>
      </c>
      <c r="Z84" s="116">
        <f t="shared" si="22"/>
        <v>0</v>
      </c>
      <c r="AA84" s="116">
        <f t="shared" si="23"/>
        <v>0</v>
      </c>
      <c r="AB84" s="116">
        <f t="shared" si="24"/>
        <v>0</v>
      </c>
      <c r="AC84" s="122">
        <f t="shared" si="25"/>
        <v>0</v>
      </c>
    </row>
    <row r="85" spans="1:29" ht="15.75">
      <c r="A85" s="250"/>
      <c r="B85" s="135" t="s">
        <v>45</v>
      </c>
      <c r="C85" s="97"/>
      <c r="D85" s="20"/>
      <c r="E85" s="98">
        <f t="shared" si="13"/>
        <v>0</v>
      </c>
      <c r="F85" s="97"/>
      <c r="G85" s="20"/>
      <c r="H85" s="98">
        <f t="shared" si="14"/>
        <v>0</v>
      </c>
      <c r="I85" s="97"/>
      <c r="J85" s="20"/>
      <c r="K85" s="98">
        <f t="shared" si="15"/>
        <v>0</v>
      </c>
      <c r="L85" s="97"/>
      <c r="M85" s="20"/>
      <c r="N85" s="98">
        <f t="shared" si="16"/>
        <v>0</v>
      </c>
      <c r="O85" s="97"/>
      <c r="P85" s="20"/>
      <c r="Q85" s="98">
        <f t="shared" si="17"/>
        <v>0</v>
      </c>
      <c r="R85" s="97"/>
      <c r="S85" s="20"/>
      <c r="T85" s="98">
        <f t="shared" si="18"/>
        <v>0</v>
      </c>
      <c r="U85" s="219">
        <f t="shared" si="19"/>
        <v>0</v>
      </c>
      <c r="W85" s="135" t="s">
        <v>45</v>
      </c>
      <c r="X85" s="115">
        <f t="shared" si="20"/>
        <v>0</v>
      </c>
      <c r="Y85" s="116">
        <f t="shared" si="21"/>
        <v>0</v>
      </c>
      <c r="Z85" s="116">
        <f t="shared" si="22"/>
        <v>0</v>
      </c>
      <c r="AA85" s="116">
        <f t="shared" si="23"/>
        <v>0</v>
      </c>
      <c r="AB85" s="116">
        <f t="shared" si="24"/>
        <v>0</v>
      </c>
      <c r="AC85" s="122">
        <f t="shared" si="25"/>
        <v>0</v>
      </c>
    </row>
    <row r="86" spans="1:29" ht="15.75">
      <c r="A86" s="250"/>
      <c r="B86" s="135" t="s">
        <v>46</v>
      </c>
      <c r="C86" s="97"/>
      <c r="D86" s="20"/>
      <c r="E86" s="98">
        <f t="shared" si="13"/>
        <v>0</v>
      </c>
      <c r="F86" s="97"/>
      <c r="G86" s="20"/>
      <c r="H86" s="98">
        <f t="shared" si="14"/>
        <v>0</v>
      </c>
      <c r="I86" s="97"/>
      <c r="J86" s="20"/>
      <c r="K86" s="98">
        <f t="shared" si="15"/>
        <v>0</v>
      </c>
      <c r="L86" s="97"/>
      <c r="M86" s="20"/>
      <c r="N86" s="98">
        <f t="shared" si="16"/>
        <v>0</v>
      </c>
      <c r="O86" s="97"/>
      <c r="P86" s="20"/>
      <c r="Q86" s="98">
        <f t="shared" si="17"/>
        <v>0</v>
      </c>
      <c r="R86" s="97"/>
      <c r="S86" s="20"/>
      <c r="T86" s="98">
        <f t="shared" si="18"/>
        <v>0</v>
      </c>
      <c r="U86" s="219">
        <f t="shared" si="19"/>
        <v>0</v>
      </c>
      <c r="W86" s="135" t="s">
        <v>46</v>
      </c>
      <c r="X86" s="115">
        <f t="shared" si="20"/>
        <v>0</v>
      </c>
      <c r="Y86" s="116">
        <f t="shared" si="21"/>
        <v>0</v>
      </c>
      <c r="Z86" s="116">
        <f t="shared" si="22"/>
        <v>0</v>
      </c>
      <c r="AA86" s="116">
        <f t="shared" si="23"/>
        <v>0</v>
      </c>
      <c r="AB86" s="116">
        <f t="shared" si="24"/>
        <v>0</v>
      </c>
      <c r="AC86" s="122">
        <f t="shared" si="25"/>
        <v>0</v>
      </c>
    </row>
    <row r="87" spans="1:29" ht="15.75">
      <c r="A87" s="250"/>
      <c r="B87" s="135" t="s">
        <v>47</v>
      </c>
      <c r="C87" s="97"/>
      <c r="D87" s="20"/>
      <c r="E87" s="98">
        <f t="shared" si="13"/>
        <v>0</v>
      </c>
      <c r="F87" s="97"/>
      <c r="G87" s="20"/>
      <c r="H87" s="98">
        <f t="shared" si="14"/>
        <v>0</v>
      </c>
      <c r="I87" s="97"/>
      <c r="J87" s="20"/>
      <c r="K87" s="98">
        <f t="shared" si="15"/>
        <v>0</v>
      </c>
      <c r="L87" s="97"/>
      <c r="M87" s="20"/>
      <c r="N87" s="98">
        <f t="shared" si="16"/>
        <v>0</v>
      </c>
      <c r="O87" s="97"/>
      <c r="P87" s="20"/>
      <c r="Q87" s="98">
        <f t="shared" si="17"/>
        <v>0</v>
      </c>
      <c r="R87" s="97"/>
      <c r="S87" s="20"/>
      <c r="T87" s="98">
        <f t="shared" si="18"/>
        <v>0</v>
      </c>
      <c r="U87" s="219">
        <f t="shared" si="19"/>
        <v>0</v>
      </c>
      <c r="W87" s="135" t="s">
        <v>47</v>
      </c>
      <c r="X87" s="115">
        <f t="shared" si="20"/>
        <v>0</v>
      </c>
      <c r="Y87" s="116">
        <f t="shared" si="21"/>
        <v>0</v>
      </c>
      <c r="Z87" s="116">
        <f t="shared" si="22"/>
        <v>0</v>
      </c>
      <c r="AA87" s="116">
        <f t="shared" si="23"/>
        <v>0</v>
      </c>
      <c r="AB87" s="116">
        <f t="shared" si="24"/>
        <v>0</v>
      </c>
      <c r="AC87" s="122">
        <f t="shared" si="25"/>
        <v>0</v>
      </c>
    </row>
    <row r="88" spans="1:29" ht="15.75">
      <c r="A88" s="250"/>
      <c r="B88" s="135" t="s">
        <v>48</v>
      </c>
      <c r="C88" s="97"/>
      <c r="D88" s="20"/>
      <c r="E88" s="98">
        <f t="shared" si="13"/>
        <v>0</v>
      </c>
      <c r="F88" s="97"/>
      <c r="G88" s="20"/>
      <c r="H88" s="98">
        <f t="shared" si="14"/>
        <v>0</v>
      </c>
      <c r="I88" s="97"/>
      <c r="J88" s="20"/>
      <c r="K88" s="98">
        <f t="shared" si="15"/>
        <v>0</v>
      </c>
      <c r="L88" s="97"/>
      <c r="M88" s="20"/>
      <c r="N88" s="98">
        <f t="shared" si="16"/>
        <v>0</v>
      </c>
      <c r="O88" s="97"/>
      <c r="P88" s="20"/>
      <c r="Q88" s="98">
        <f t="shared" si="17"/>
        <v>0</v>
      </c>
      <c r="R88" s="97"/>
      <c r="S88" s="20"/>
      <c r="T88" s="98">
        <f t="shared" si="18"/>
        <v>0</v>
      </c>
      <c r="U88" s="219">
        <f t="shared" si="19"/>
        <v>0</v>
      </c>
      <c r="W88" s="135" t="s">
        <v>48</v>
      </c>
      <c r="X88" s="115">
        <f t="shared" si="20"/>
        <v>0</v>
      </c>
      <c r="Y88" s="116">
        <f t="shared" si="21"/>
        <v>0</v>
      </c>
      <c r="Z88" s="116">
        <f t="shared" si="22"/>
        <v>0</v>
      </c>
      <c r="AA88" s="116">
        <f t="shared" si="23"/>
        <v>0</v>
      </c>
      <c r="AB88" s="116">
        <f t="shared" si="24"/>
        <v>0</v>
      </c>
      <c r="AC88" s="122">
        <f t="shared" si="25"/>
        <v>0</v>
      </c>
    </row>
    <row r="89" spans="1:29" ht="15.75">
      <c r="A89" s="251"/>
      <c r="B89" s="136" t="s">
        <v>49</v>
      </c>
      <c r="C89" s="99"/>
      <c r="D89" s="100"/>
      <c r="E89" s="101">
        <f t="shared" si="13"/>
        <v>0</v>
      </c>
      <c r="F89" s="99"/>
      <c r="G89" s="100"/>
      <c r="H89" s="101">
        <f t="shared" si="14"/>
        <v>0</v>
      </c>
      <c r="I89" s="99"/>
      <c r="J89" s="100"/>
      <c r="K89" s="101">
        <f t="shared" si="15"/>
        <v>0</v>
      </c>
      <c r="L89" s="99"/>
      <c r="M89" s="100"/>
      <c r="N89" s="101">
        <f t="shared" si="16"/>
        <v>0</v>
      </c>
      <c r="O89" s="99"/>
      <c r="P89" s="100"/>
      <c r="Q89" s="101">
        <f t="shared" si="17"/>
        <v>0</v>
      </c>
      <c r="R89" s="99"/>
      <c r="S89" s="100"/>
      <c r="T89" s="101">
        <f t="shared" si="18"/>
        <v>0</v>
      </c>
      <c r="U89" s="220">
        <f t="shared" si="19"/>
        <v>0</v>
      </c>
      <c r="W89" s="136" t="s">
        <v>49</v>
      </c>
      <c r="X89" s="115">
        <f t="shared" si="20"/>
        <v>0</v>
      </c>
      <c r="Y89" s="116">
        <f t="shared" si="21"/>
        <v>0</v>
      </c>
      <c r="Z89" s="116">
        <f t="shared" si="22"/>
        <v>0</v>
      </c>
      <c r="AA89" s="116">
        <f t="shared" si="23"/>
        <v>0</v>
      </c>
      <c r="AB89" s="116">
        <f t="shared" si="24"/>
        <v>0</v>
      </c>
      <c r="AC89" s="122">
        <f t="shared" si="25"/>
        <v>0</v>
      </c>
    </row>
    <row r="90" spans="1:29" ht="15.75" customHeight="1">
      <c r="A90" s="249">
        <v>42627</v>
      </c>
      <c r="B90" s="134" t="s">
        <v>41</v>
      </c>
      <c r="C90" s="97"/>
      <c r="D90" s="20"/>
      <c r="E90" s="98">
        <f t="shared" si="13"/>
        <v>0</v>
      </c>
      <c r="F90" s="97"/>
      <c r="G90" s="20"/>
      <c r="H90" s="98">
        <f t="shared" si="14"/>
        <v>0</v>
      </c>
      <c r="I90" s="97"/>
      <c r="J90" s="20"/>
      <c r="K90" s="98">
        <f t="shared" si="15"/>
        <v>0</v>
      </c>
      <c r="L90" s="97"/>
      <c r="M90" s="20"/>
      <c r="N90" s="98">
        <f t="shared" si="16"/>
        <v>0</v>
      </c>
      <c r="O90" s="97"/>
      <c r="P90" s="20"/>
      <c r="Q90" s="98">
        <f t="shared" si="17"/>
        <v>0</v>
      </c>
      <c r="R90" s="97"/>
      <c r="S90" s="20"/>
      <c r="T90" s="98">
        <f t="shared" si="18"/>
        <v>0</v>
      </c>
      <c r="U90" s="219">
        <f t="shared" si="19"/>
        <v>0</v>
      </c>
      <c r="W90" s="134" t="s">
        <v>41</v>
      </c>
      <c r="X90" s="111">
        <f t="shared" si="20"/>
        <v>0</v>
      </c>
      <c r="Y90" s="112">
        <f t="shared" si="21"/>
        <v>0</v>
      </c>
      <c r="Z90" s="112">
        <f t="shared" si="22"/>
        <v>0</v>
      </c>
      <c r="AA90" s="112">
        <f t="shared" si="23"/>
        <v>0</v>
      </c>
      <c r="AB90" s="112">
        <f t="shared" si="24"/>
        <v>0</v>
      </c>
      <c r="AC90" s="124">
        <f t="shared" si="25"/>
        <v>0</v>
      </c>
    </row>
    <row r="91" spans="1:29" ht="15.75">
      <c r="A91" s="250"/>
      <c r="B91" s="135" t="s">
        <v>42</v>
      </c>
      <c r="C91" s="97"/>
      <c r="D91" s="20"/>
      <c r="E91" s="98">
        <f t="shared" si="13"/>
        <v>0</v>
      </c>
      <c r="F91" s="97"/>
      <c r="G91" s="20"/>
      <c r="H91" s="98">
        <f t="shared" si="14"/>
        <v>0</v>
      </c>
      <c r="I91" s="97"/>
      <c r="J91" s="20"/>
      <c r="K91" s="98">
        <f t="shared" si="15"/>
        <v>0</v>
      </c>
      <c r="L91" s="97"/>
      <c r="M91" s="20"/>
      <c r="N91" s="98">
        <f t="shared" si="16"/>
        <v>0</v>
      </c>
      <c r="O91" s="97"/>
      <c r="P91" s="20"/>
      <c r="Q91" s="98">
        <f t="shared" si="17"/>
        <v>0</v>
      </c>
      <c r="R91" s="97"/>
      <c r="S91" s="20"/>
      <c r="T91" s="98">
        <f t="shared" si="18"/>
        <v>0</v>
      </c>
      <c r="U91" s="219">
        <f t="shared" si="19"/>
        <v>0</v>
      </c>
      <c r="W91" s="135" t="s">
        <v>42</v>
      </c>
      <c r="X91" s="115">
        <f t="shared" si="20"/>
        <v>0</v>
      </c>
      <c r="Y91" s="116">
        <f t="shared" si="21"/>
        <v>0</v>
      </c>
      <c r="Z91" s="116">
        <f t="shared" si="22"/>
        <v>0</v>
      </c>
      <c r="AA91" s="116">
        <f t="shared" si="23"/>
        <v>0</v>
      </c>
      <c r="AB91" s="116">
        <f t="shared" si="24"/>
        <v>0</v>
      </c>
      <c r="AC91" s="122">
        <f t="shared" si="25"/>
        <v>0</v>
      </c>
    </row>
    <row r="92" spans="1:29" ht="15.75">
      <c r="A92" s="250"/>
      <c r="B92" s="105" t="s">
        <v>43</v>
      </c>
      <c r="C92" s="97"/>
      <c r="D92" s="20"/>
      <c r="E92" s="98">
        <f t="shared" si="13"/>
        <v>0</v>
      </c>
      <c r="F92" s="97"/>
      <c r="G92" s="20"/>
      <c r="H92" s="98">
        <f t="shared" si="14"/>
        <v>0</v>
      </c>
      <c r="I92" s="97"/>
      <c r="J92" s="20"/>
      <c r="K92" s="98">
        <f t="shared" si="15"/>
        <v>0</v>
      </c>
      <c r="L92" s="97"/>
      <c r="M92" s="20"/>
      <c r="N92" s="98">
        <f t="shared" si="16"/>
        <v>0</v>
      </c>
      <c r="O92" s="97"/>
      <c r="P92" s="20"/>
      <c r="Q92" s="98">
        <f t="shared" si="17"/>
        <v>0</v>
      </c>
      <c r="R92" s="97"/>
      <c r="S92" s="20"/>
      <c r="T92" s="98">
        <f t="shared" si="18"/>
        <v>0</v>
      </c>
      <c r="U92" s="219">
        <f t="shared" si="19"/>
        <v>0</v>
      </c>
      <c r="W92" s="105" t="s">
        <v>43</v>
      </c>
      <c r="X92" s="115">
        <f t="shared" si="20"/>
        <v>0</v>
      </c>
      <c r="Y92" s="116">
        <f t="shared" si="21"/>
        <v>0</v>
      </c>
      <c r="Z92" s="116">
        <f t="shared" si="22"/>
        <v>0</v>
      </c>
      <c r="AA92" s="116">
        <f t="shared" si="23"/>
        <v>0</v>
      </c>
      <c r="AB92" s="116">
        <f t="shared" si="24"/>
        <v>0</v>
      </c>
      <c r="AC92" s="122">
        <f t="shared" si="25"/>
        <v>0</v>
      </c>
    </row>
    <row r="93" spans="1:29" ht="15.75">
      <c r="A93" s="250"/>
      <c r="B93" s="135" t="s">
        <v>44</v>
      </c>
      <c r="C93" s="97"/>
      <c r="D93" s="20"/>
      <c r="E93" s="98">
        <f t="shared" si="13"/>
        <v>0</v>
      </c>
      <c r="F93" s="97"/>
      <c r="G93" s="20"/>
      <c r="H93" s="98">
        <f t="shared" si="14"/>
        <v>0</v>
      </c>
      <c r="I93" s="97"/>
      <c r="J93" s="20"/>
      <c r="K93" s="98">
        <f t="shared" si="15"/>
        <v>0</v>
      </c>
      <c r="L93" s="97"/>
      <c r="M93" s="20"/>
      <c r="N93" s="98">
        <f t="shared" si="16"/>
        <v>0</v>
      </c>
      <c r="O93" s="97"/>
      <c r="P93" s="20"/>
      <c r="Q93" s="98">
        <f t="shared" si="17"/>
        <v>0</v>
      </c>
      <c r="R93" s="97"/>
      <c r="S93" s="20"/>
      <c r="T93" s="98">
        <f t="shared" si="18"/>
        <v>0</v>
      </c>
      <c r="U93" s="219">
        <f t="shared" si="19"/>
        <v>0</v>
      </c>
      <c r="W93" s="135" t="s">
        <v>44</v>
      </c>
      <c r="X93" s="115">
        <f t="shared" si="20"/>
        <v>0</v>
      </c>
      <c r="Y93" s="116">
        <f t="shared" si="21"/>
        <v>0</v>
      </c>
      <c r="Z93" s="116">
        <f t="shared" si="22"/>
        <v>0</v>
      </c>
      <c r="AA93" s="116">
        <f t="shared" si="23"/>
        <v>0</v>
      </c>
      <c r="AB93" s="116">
        <f t="shared" si="24"/>
        <v>0</v>
      </c>
      <c r="AC93" s="122">
        <f t="shared" si="25"/>
        <v>0</v>
      </c>
    </row>
    <row r="94" spans="1:29" ht="15.75">
      <c r="A94" s="250"/>
      <c r="B94" s="135" t="s">
        <v>45</v>
      </c>
      <c r="C94" s="97"/>
      <c r="D94" s="20"/>
      <c r="E94" s="98">
        <f t="shared" si="13"/>
        <v>0</v>
      </c>
      <c r="F94" s="97"/>
      <c r="G94" s="20"/>
      <c r="H94" s="98">
        <f t="shared" si="14"/>
        <v>0</v>
      </c>
      <c r="I94" s="97"/>
      <c r="J94" s="20"/>
      <c r="K94" s="98">
        <f t="shared" si="15"/>
        <v>0</v>
      </c>
      <c r="L94" s="97"/>
      <c r="M94" s="20"/>
      <c r="N94" s="98">
        <f t="shared" si="16"/>
        <v>0</v>
      </c>
      <c r="O94" s="97"/>
      <c r="P94" s="20"/>
      <c r="Q94" s="98">
        <f t="shared" si="17"/>
        <v>0</v>
      </c>
      <c r="R94" s="97"/>
      <c r="S94" s="20"/>
      <c r="T94" s="98">
        <f t="shared" si="18"/>
        <v>0</v>
      </c>
      <c r="U94" s="219">
        <f t="shared" si="19"/>
        <v>0</v>
      </c>
      <c r="W94" s="135" t="s">
        <v>45</v>
      </c>
      <c r="X94" s="115">
        <f t="shared" si="20"/>
        <v>0</v>
      </c>
      <c r="Y94" s="116">
        <f t="shared" si="21"/>
        <v>0</v>
      </c>
      <c r="Z94" s="116">
        <f t="shared" si="22"/>
        <v>0</v>
      </c>
      <c r="AA94" s="116">
        <f t="shared" si="23"/>
        <v>0</v>
      </c>
      <c r="AB94" s="116">
        <f t="shared" si="24"/>
        <v>0</v>
      </c>
      <c r="AC94" s="122">
        <f t="shared" si="25"/>
        <v>0</v>
      </c>
    </row>
    <row r="95" spans="1:29" ht="15.75">
      <c r="A95" s="250"/>
      <c r="B95" s="135" t="s">
        <v>46</v>
      </c>
      <c r="C95" s="97"/>
      <c r="D95" s="20"/>
      <c r="E95" s="98">
        <f t="shared" si="13"/>
        <v>0</v>
      </c>
      <c r="F95" s="97"/>
      <c r="G95" s="20"/>
      <c r="H95" s="98">
        <f t="shared" si="14"/>
        <v>0</v>
      </c>
      <c r="I95" s="97"/>
      <c r="J95" s="20"/>
      <c r="K95" s="98">
        <f t="shared" si="15"/>
        <v>0</v>
      </c>
      <c r="L95" s="97"/>
      <c r="M95" s="20"/>
      <c r="N95" s="98">
        <f t="shared" si="16"/>
        <v>0</v>
      </c>
      <c r="O95" s="97"/>
      <c r="P95" s="20"/>
      <c r="Q95" s="98">
        <f t="shared" si="17"/>
        <v>0</v>
      </c>
      <c r="R95" s="97"/>
      <c r="S95" s="20"/>
      <c r="T95" s="98">
        <f t="shared" si="18"/>
        <v>0</v>
      </c>
      <c r="U95" s="219">
        <f t="shared" si="19"/>
        <v>0</v>
      </c>
      <c r="W95" s="135" t="s">
        <v>46</v>
      </c>
      <c r="X95" s="115">
        <f t="shared" si="20"/>
        <v>0</v>
      </c>
      <c r="Y95" s="116">
        <f t="shared" si="21"/>
        <v>0</v>
      </c>
      <c r="Z95" s="116">
        <f t="shared" si="22"/>
        <v>0</v>
      </c>
      <c r="AA95" s="116">
        <f t="shared" si="23"/>
        <v>0</v>
      </c>
      <c r="AB95" s="116">
        <f t="shared" si="24"/>
        <v>0</v>
      </c>
      <c r="AC95" s="122">
        <f t="shared" si="25"/>
        <v>0</v>
      </c>
    </row>
    <row r="96" spans="1:29" ht="15.75">
      <c r="A96" s="250"/>
      <c r="B96" s="135" t="s">
        <v>47</v>
      </c>
      <c r="C96" s="97"/>
      <c r="D96" s="20"/>
      <c r="E96" s="98">
        <f t="shared" si="13"/>
        <v>0</v>
      </c>
      <c r="F96" s="97"/>
      <c r="G96" s="20"/>
      <c r="H96" s="98">
        <f t="shared" si="14"/>
        <v>0</v>
      </c>
      <c r="I96" s="97"/>
      <c r="J96" s="20"/>
      <c r="K96" s="98">
        <f t="shared" si="15"/>
        <v>0</v>
      </c>
      <c r="L96" s="97"/>
      <c r="M96" s="20"/>
      <c r="N96" s="98">
        <f t="shared" si="16"/>
        <v>0</v>
      </c>
      <c r="O96" s="97"/>
      <c r="P96" s="20"/>
      <c r="Q96" s="98">
        <f t="shared" si="17"/>
        <v>0</v>
      </c>
      <c r="R96" s="97"/>
      <c r="S96" s="20"/>
      <c r="T96" s="98">
        <f t="shared" si="18"/>
        <v>0</v>
      </c>
      <c r="U96" s="219">
        <f t="shared" si="19"/>
        <v>0</v>
      </c>
      <c r="W96" s="135" t="s">
        <v>47</v>
      </c>
      <c r="X96" s="115">
        <f t="shared" si="20"/>
        <v>0</v>
      </c>
      <c r="Y96" s="116">
        <f t="shared" si="21"/>
        <v>0</v>
      </c>
      <c r="Z96" s="116">
        <f t="shared" si="22"/>
        <v>0</v>
      </c>
      <c r="AA96" s="116">
        <f t="shared" si="23"/>
        <v>0</v>
      </c>
      <c r="AB96" s="116">
        <f t="shared" si="24"/>
        <v>0</v>
      </c>
      <c r="AC96" s="122">
        <f t="shared" si="25"/>
        <v>0</v>
      </c>
    </row>
    <row r="97" spans="1:29" ht="15.75">
      <c r="A97" s="250"/>
      <c r="B97" s="135" t="s">
        <v>48</v>
      </c>
      <c r="C97" s="97"/>
      <c r="D97" s="20"/>
      <c r="E97" s="98">
        <f t="shared" si="13"/>
        <v>0</v>
      </c>
      <c r="F97" s="97"/>
      <c r="G97" s="20"/>
      <c r="H97" s="98">
        <f t="shared" si="14"/>
        <v>0</v>
      </c>
      <c r="I97" s="97"/>
      <c r="J97" s="20"/>
      <c r="K97" s="98">
        <f t="shared" si="15"/>
        <v>0</v>
      </c>
      <c r="L97" s="97"/>
      <c r="M97" s="20"/>
      <c r="N97" s="98">
        <f t="shared" si="16"/>
        <v>0</v>
      </c>
      <c r="O97" s="97"/>
      <c r="P97" s="20"/>
      <c r="Q97" s="98">
        <f t="shared" si="17"/>
        <v>0</v>
      </c>
      <c r="R97" s="97"/>
      <c r="S97" s="20"/>
      <c r="T97" s="98">
        <f t="shared" si="18"/>
        <v>0</v>
      </c>
      <c r="U97" s="219">
        <f t="shared" si="19"/>
        <v>0</v>
      </c>
      <c r="W97" s="135" t="s">
        <v>48</v>
      </c>
      <c r="X97" s="115">
        <f t="shared" si="20"/>
        <v>0</v>
      </c>
      <c r="Y97" s="116">
        <f t="shared" si="21"/>
        <v>0</v>
      </c>
      <c r="Z97" s="116">
        <f t="shared" si="22"/>
        <v>0</v>
      </c>
      <c r="AA97" s="116">
        <f t="shared" si="23"/>
        <v>0</v>
      </c>
      <c r="AB97" s="116">
        <f t="shared" si="24"/>
        <v>0</v>
      </c>
      <c r="AC97" s="122">
        <f t="shared" si="25"/>
        <v>0</v>
      </c>
    </row>
    <row r="98" spans="1:29" ht="15.75">
      <c r="A98" s="251"/>
      <c r="B98" s="136" t="s">
        <v>49</v>
      </c>
      <c r="C98" s="97"/>
      <c r="D98" s="20"/>
      <c r="E98" s="98">
        <f t="shared" si="13"/>
        <v>0</v>
      </c>
      <c r="F98" s="97"/>
      <c r="G98" s="20"/>
      <c r="H98" s="98">
        <f t="shared" si="14"/>
        <v>0</v>
      </c>
      <c r="I98" s="97"/>
      <c r="J98" s="20"/>
      <c r="K98" s="98">
        <f t="shared" si="15"/>
        <v>0</v>
      </c>
      <c r="L98" s="97"/>
      <c r="M98" s="20"/>
      <c r="N98" s="98">
        <f t="shared" si="16"/>
        <v>0</v>
      </c>
      <c r="O98" s="97"/>
      <c r="P98" s="20"/>
      <c r="Q98" s="98">
        <f t="shared" si="17"/>
        <v>0</v>
      </c>
      <c r="R98" s="97"/>
      <c r="S98" s="20"/>
      <c r="T98" s="98">
        <f t="shared" si="18"/>
        <v>0</v>
      </c>
      <c r="U98" s="219">
        <f t="shared" si="19"/>
        <v>0</v>
      </c>
      <c r="W98" s="136" t="s">
        <v>49</v>
      </c>
      <c r="X98" s="119">
        <f t="shared" si="20"/>
        <v>0</v>
      </c>
      <c r="Y98" s="120">
        <f t="shared" si="21"/>
        <v>0</v>
      </c>
      <c r="Z98" s="120">
        <f t="shared" si="22"/>
        <v>0</v>
      </c>
      <c r="AA98" s="120">
        <f t="shared" si="23"/>
        <v>0</v>
      </c>
      <c r="AB98" s="120">
        <f t="shared" si="24"/>
        <v>0</v>
      </c>
      <c r="AC98" s="125">
        <f t="shared" si="25"/>
        <v>0</v>
      </c>
    </row>
    <row r="99" spans="1:29" ht="15.75" customHeight="1">
      <c r="A99" s="249">
        <v>42628</v>
      </c>
      <c r="B99" s="134" t="s">
        <v>41</v>
      </c>
      <c r="C99" s="217"/>
      <c r="D99" s="222"/>
      <c r="E99" s="96">
        <f t="shared" si="13"/>
        <v>0</v>
      </c>
      <c r="F99" s="217"/>
      <c r="G99" s="95"/>
      <c r="H99" s="96">
        <f t="shared" si="14"/>
        <v>0</v>
      </c>
      <c r="I99" s="217"/>
      <c r="J99" s="95"/>
      <c r="K99" s="96">
        <f t="shared" si="15"/>
        <v>0</v>
      </c>
      <c r="L99" s="217"/>
      <c r="M99" s="95"/>
      <c r="N99" s="96">
        <f t="shared" si="16"/>
        <v>0</v>
      </c>
      <c r="O99" s="217"/>
      <c r="P99" s="102"/>
      <c r="Q99" s="96">
        <f t="shared" si="17"/>
        <v>0</v>
      </c>
      <c r="R99" s="217"/>
      <c r="S99" s="95"/>
      <c r="T99" s="96">
        <f t="shared" si="18"/>
        <v>0</v>
      </c>
      <c r="U99" s="218">
        <f t="shared" si="19"/>
        <v>0</v>
      </c>
      <c r="W99" s="134" t="s">
        <v>41</v>
      </c>
      <c r="X99" s="111">
        <f t="shared" si="20"/>
        <v>0</v>
      </c>
      <c r="Y99" s="112">
        <f t="shared" si="21"/>
        <v>0</v>
      </c>
      <c r="Z99" s="112">
        <f t="shared" si="22"/>
        <v>0</v>
      </c>
      <c r="AA99" s="112">
        <f t="shared" si="23"/>
        <v>0</v>
      </c>
      <c r="AB99" s="112">
        <f t="shared" si="24"/>
        <v>0</v>
      </c>
      <c r="AC99" s="124">
        <f t="shared" si="25"/>
        <v>0</v>
      </c>
    </row>
    <row r="100" spans="1:29" ht="15.75">
      <c r="A100" s="250"/>
      <c r="B100" s="135" t="s">
        <v>42</v>
      </c>
      <c r="C100" s="97"/>
      <c r="D100" s="126"/>
      <c r="E100" s="98">
        <f t="shared" si="13"/>
        <v>0</v>
      </c>
      <c r="F100" s="97"/>
      <c r="G100" s="20"/>
      <c r="H100" s="98">
        <f t="shared" si="14"/>
        <v>0</v>
      </c>
      <c r="I100" s="97"/>
      <c r="J100" s="20"/>
      <c r="K100" s="98">
        <f t="shared" si="15"/>
        <v>0</v>
      </c>
      <c r="L100" s="97"/>
      <c r="M100" s="20"/>
      <c r="N100" s="98">
        <f t="shared" si="16"/>
        <v>0</v>
      </c>
      <c r="O100" s="97"/>
      <c r="P100" s="6"/>
      <c r="Q100" s="98">
        <f t="shared" si="17"/>
        <v>0</v>
      </c>
      <c r="R100" s="97"/>
      <c r="S100" s="20"/>
      <c r="T100" s="98">
        <f t="shared" si="18"/>
        <v>0</v>
      </c>
      <c r="U100" s="219">
        <f t="shared" si="19"/>
        <v>0</v>
      </c>
      <c r="W100" s="135" t="s">
        <v>42</v>
      </c>
      <c r="X100" s="115">
        <f t="shared" si="20"/>
        <v>0</v>
      </c>
      <c r="Y100" s="116">
        <f t="shared" si="21"/>
        <v>0</v>
      </c>
      <c r="Z100" s="116">
        <f t="shared" si="22"/>
        <v>0</v>
      </c>
      <c r="AA100" s="116">
        <f t="shared" si="23"/>
        <v>0</v>
      </c>
      <c r="AB100" s="116">
        <f t="shared" si="24"/>
        <v>0</v>
      </c>
      <c r="AC100" s="122">
        <f t="shared" si="25"/>
        <v>0</v>
      </c>
    </row>
    <row r="101" spans="1:29" ht="15.75">
      <c r="A101" s="250"/>
      <c r="B101" s="105" t="s">
        <v>43</v>
      </c>
      <c r="C101" s="97"/>
      <c r="D101" s="126"/>
      <c r="E101" s="98">
        <f t="shared" si="13"/>
        <v>0</v>
      </c>
      <c r="F101" s="97"/>
      <c r="G101" s="20"/>
      <c r="H101" s="98">
        <f t="shared" si="14"/>
        <v>0</v>
      </c>
      <c r="I101" s="97"/>
      <c r="J101" s="20"/>
      <c r="K101" s="98">
        <f t="shared" si="15"/>
        <v>0</v>
      </c>
      <c r="L101" s="97"/>
      <c r="M101" s="20"/>
      <c r="N101" s="98">
        <f t="shared" si="16"/>
        <v>0</v>
      </c>
      <c r="O101" s="97"/>
      <c r="P101" s="6"/>
      <c r="Q101" s="98">
        <f t="shared" si="17"/>
        <v>0</v>
      </c>
      <c r="R101" s="97"/>
      <c r="S101" s="20"/>
      <c r="T101" s="98">
        <f t="shared" si="18"/>
        <v>0</v>
      </c>
      <c r="U101" s="219">
        <f t="shared" si="19"/>
        <v>0</v>
      </c>
      <c r="W101" s="105" t="s">
        <v>43</v>
      </c>
      <c r="X101" s="115">
        <f t="shared" si="20"/>
        <v>0</v>
      </c>
      <c r="Y101" s="116">
        <f t="shared" si="21"/>
        <v>0</v>
      </c>
      <c r="Z101" s="116">
        <f t="shared" si="22"/>
        <v>0</v>
      </c>
      <c r="AA101" s="116">
        <f t="shared" si="23"/>
        <v>0</v>
      </c>
      <c r="AB101" s="116">
        <f t="shared" si="24"/>
        <v>0</v>
      </c>
      <c r="AC101" s="122">
        <f t="shared" si="25"/>
        <v>0</v>
      </c>
    </row>
    <row r="102" spans="1:29" ht="15.75">
      <c r="A102" s="250"/>
      <c r="B102" s="135" t="s">
        <v>44</v>
      </c>
      <c r="C102" s="97"/>
      <c r="D102" s="126"/>
      <c r="E102" s="98">
        <f t="shared" si="13"/>
        <v>0</v>
      </c>
      <c r="F102" s="97"/>
      <c r="G102" s="20"/>
      <c r="H102" s="98">
        <f t="shared" si="14"/>
        <v>0</v>
      </c>
      <c r="I102" s="97"/>
      <c r="J102" s="20"/>
      <c r="K102" s="98">
        <f t="shared" si="15"/>
        <v>0</v>
      </c>
      <c r="L102" s="97"/>
      <c r="M102" s="20"/>
      <c r="N102" s="98">
        <f t="shared" si="16"/>
        <v>0</v>
      </c>
      <c r="O102" s="97"/>
      <c r="P102" s="6"/>
      <c r="Q102" s="98">
        <f t="shared" si="17"/>
        <v>0</v>
      </c>
      <c r="R102" s="97"/>
      <c r="S102" s="20"/>
      <c r="T102" s="98">
        <f t="shared" si="18"/>
        <v>0</v>
      </c>
      <c r="U102" s="219">
        <f t="shared" si="19"/>
        <v>0</v>
      </c>
      <c r="W102" s="135" t="s">
        <v>44</v>
      </c>
      <c r="X102" s="115">
        <f t="shared" si="20"/>
        <v>0</v>
      </c>
      <c r="Y102" s="116">
        <f t="shared" si="21"/>
        <v>0</v>
      </c>
      <c r="Z102" s="116">
        <f t="shared" si="22"/>
        <v>0</v>
      </c>
      <c r="AA102" s="116">
        <f t="shared" si="23"/>
        <v>0</v>
      </c>
      <c r="AB102" s="116">
        <f t="shared" si="24"/>
        <v>0</v>
      </c>
      <c r="AC102" s="122">
        <f t="shared" si="25"/>
        <v>0</v>
      </c>
    </row>
    <row r="103" spans="1:29" ht="15.75">
      <c r="A103" s="250"/>
      <c r="B103" s="135" t="s">
        <v>45</v>
      </c>
      <c r="C103" s="97"/>
      <c r="D103" s="126"/>
      <c r="E103" s="98">
        <f t="shared" si="13"/>
        <v>0</v>
      </c>
      <c r="F103" s="97"/>
      <c r="G103" s="20"/>
      <c r="H103" s="98">
        <f t="shared" si="14"/>
        <v>0</v>
      </c>
      <c r="I103" s="97"/>
      <c r="J103" s="20"/>
      <c r="K103" s="98">
        <f t="shared" si="15"/>
        <v>0</v>
      </c>
      <c r="L103" s="97"/>
      <c r="M103" s="20"/>
      <c r="N103" s="98">
        <f t="shared" si="16"/>
        <v>0</v>
      </c>
      <c r="O103" s="97"/>
      <c r="P103" s="6"/>
      <c r="Q103" s="98">
        <f t="shared" si="17"/>
        <v>0</v>
      </c>
      <c r="R103" s="97"/>
      <c r="S103" s="20"/>
      <c r="T103" s="98">
        <f t="shared" si="18"/>
        <v>0</v>
      </c>
      <c r="U103" s="219">
        <f t="shared" si="19"/>
        <v>0</v>
      </c>
      <c r="W103" s="135" t="s">
        <v>45</v>
      </c>
      <c r="X103" s="115">
        <f t="shared" si="20"/>
        <v>0</v>
      </c>
      <c r="Y103" s="116">
        <f t="shared" si="21"/>
        <v>0</v>
      </c>
      <c r="Z103" s="116">
        <f t="shared" si="22"/>
        <v>0</v>
      </c>
      <c r="AA103" s="116">
        <f t="shared" si="23"/>
        <v>0</v>
      </c>
      <c r="AB103" s="116">
        <f t="shared" si="24"/>
        <v>0</v>
      </c>
      <c r="AC103" s="122">
        <f t="shared" si="25"/>
        <v>0</v>
      </c>
    </row>
    <row r="104" spans="1:29" ht="15.75">
      <c r="A104" s="250"/>
      <c r="B104" s="135" t="s">
        <v>46</v>
      </c>
      <c r="C104" s="97"/>
      <c r="D104" s="126"/>
      <c r="E104" s="98">
        <f t="shared" si="13"/>
        <v>0</v>
      </c>
      <c r="F104" s="97"/>
      <c r="G104" s="20"/>
      <c r="H104" s="98">
        <f t="shared" si="14"/>
        <v>0</v>
      </c>
      <c r="I104" s="97"/>
      <c r="J104" s="20"/>
      <c r="K104" s="98">
        <f t="shared" si="15"/>
        <v>0</v>
      </c>
      <c r="L104" s="97"/>
      <c r="M104" s="20"/>
      <c r="N104" s="98">
        <f t="shared" si="16"/>
        <v>0</v>
      </c>
      <c r="O104" s="97"/>
      <c r="P104" s="6"/>
      <c r="Q104" s="98">
        <f t="shared" si="17"/>
        <v>0</v>
      </c>
      <c r="R104" s="97"/>
      <c r="S104" s="20"/>
      <c r="T104" s="98">
        <f t="shared" si="18"/>
        <v>0</v>
      </c>
      <c r="U104" s="219">
        <f t="shared" si="19"/>
        <v>0</v>
      </c>
      <c r="W104" s="135" t="s">
        <v>46</v>
      </c>
      <c r="X104" s="115">
        <f t="shared" si="20"/>
        <v>0</v>
      </c>
      <c r="Y104" s="116">
        <f t="shared" si="21"/>
        <v>0</v>
      </c>
      <c r="Z104" s="116">
        <f t="shared" si="22"/>
        <v>0</v>
      </c>
      <c r="AA104" s="116">
        <f t="shared" si="23"/>
        <v>0</v>
      </c>
      <c r="AB104" s="116">
        <f t="shared" si="24"/>
        <v>0</v>
      </c>
      <c r="AC104" s="122">
        <f t="shared" si="25"/>
        <v>0</v>
      </c>
    </row>
    <row r="105" spans="1:29" ht="15.75">
      <c r="A105" s="250"/>
      <c r="B105" s="135" t="s">
        <v>47</v>
      </c>
      <c r="C105" s="97"/>
      <c r="D105" s="126"/>
      <c r="E105" s="98">
        <f t="shared" si="13"/>
        <v>0</v>
      </c>
      <c r="F105" s="97"/>
      <c r="G105" s="20"/>
      <c r="H105" s="98">
        <f t="shared" si="14"/>
        <v>0</v>
      </c>
      <c r="I105" s="97"/>
      <c r="J105" s="20"/>
      <c r="K105" s="98">
        <f t="shared" si="15"/>
        <v>0</v>
      </c>
      <c r="L105" s="97"/>
      <c r="M105" s="20"/>
      <c r="N105" s="98">
        <f t="shared" si="16"/>
        <v>0</v>
      </c>
      <c r="O105" s="97"/>
      <c r="P105" s="6"/>
      <c r="Q105" s="98">
        <f t="shared" si="17"/>
        <v>0</v>
      </c>
      <c r="R105" s="97"/>
      <c r="S105" s="20"/>
      <c r="T105" s="98">
        <f t="shared" si="18"/>
        <v>0</v>
      </c>
      <c r="U105" s="219">
        <f t="shared" si="19"/>
        <v>0</v>
      </c>
      <c r="W105" s="135" t="s">
        <v>47</v>
      </c>
      <c r="X105" s="115">
        <f t="shared" si="20"/>
        <v>0</v>
      </c>
      <c r="Y105" s="116">
        <f t="shared" si="21"/>
        <v>0</v>
      </c>
      <c r="Z105" s="116">
        <f t="shared" si="22"/>
        <v>0</v>
      </c>
      <c r="AA105" s="116">
        <f t="shared" si="23"/>
        <v>0</v>
      </c>
      <c r="AB105" s="116">
        <f t="shared" si="24"/>
        <v>0</v>
      </c>
      <c r="AC105" s="122">
        <f t="shared" si="25"/>
        <v>0</v>
      </c>
    </row>
    <row r="106" spans="1:29" ht="15.75">
      <c r="A106" s="250"/>
      <c r="B106" s="135" t="s">
        <v>48</v>
      </c>
      <c r="C106" s="97"/>
      <c r="D106" s="126"/>
      <c r="E106" s="98">
        <f t="shared" si="13"/>
        <v>0</v>
      </c>
      <c r="F106" s="97"/>
      <c r="G106" s="20"/>
      <c r="H106" s="98">
        <f t="shared" si="14"/>
        <v>0</v>
      </c>
      <c r="I106" s="97"/>
      <c r="J106" s="20"/>
      <c r="K106" s="98">
        <f t="shared" si="15"/>
        <v>0</v>
      </c>
      <c r="L106" s="97"/>
      <c r="M106" s="20"/>
      <c r="N106" s="98">
        <f t="shared" si="16"/>
        <v>0</v>
      </c>
      <c r="O106" s="97"/>
      <c r="P106" s="6"/>
      <c r="Q106" s="98">
        <f t="shared" si="17"/>
        <v>0</v>
      </c>
      <c r="R106" s="97"/>
      <c r="S106" s="20"/>
      <c r="T106" s="98">
        <f t="shared" si="18"/>
        <v>0</v>
      </c>
      <c r="U106" s="219">
        <f t="shared" si="19"/>
        <v>0</v>
      </c>
      <c r="W106" s="135" t="s">
        <v>48</v>
      </c>
      <c r="X106" s="115">
        <f t="shared" si="20"/>
        <v>0</v>
      </c>
      <c r="Y106" s="116">
        <f t="shared" si="21"/>
        <v>0</v>
      </c>
      <c r="Z106" s="116">
        <f t="shared" si="22"/>
        <v>0</v>
      </c>
      <c r="AA106" s="116">
        <f t="shared" si="23"/>
        <v>0</v>
      </c>
      <c r="AB106" s="116">
        <f t="shared" si="24"/>
        <v>0</v>
      </c>
      <c r="AC106" s="122">
        <f t="shared" si="25"/>
        <v>0</v>
      </c>
    </row>
    <row r="107" spans="1:29" ht="15.75">
      <c r="A107" s="251"/>
      <c r="B107" s="136" t="s">
        <v>49</v>
      </c>
      <c r="C107" s="99"/>
      <c r="D107" s="223"/>
      <c r="E107" s="101">
        <f t="shared" si="13"/>
        <v>0</v>
      </c>
      <c r="F107" s="99"/>
      <c r="G107" s="100"/>
      <c r="H107" s="101">
        <f t="shared" si="14"/>
        <v>0</v>
      </c>
      <c r="I107" s="99"/>
      <c r="J107" s="100"/>
      <c r="K107" s="101">
        <f t="shared" si="15"/>
        <v>0</v>
      </c>
      <c r="L107" s="99"/>
      <c r="M107" s="100"/>
      <c r="N107" s="101">
        <f t="shared" si="16"/>
        <v>0</v>
      </c>
      <c r="O107" s="99"/>
      <c r="P107" s="104"/>
      <c r="Q107" s="101">
        <f t="shared" si="17"/>
        <v>0</v>
      </c>
      <c r="R107" s="99"/>
      <c r="S107" s="100"/>
      <c r="T107" s="101">
        <f t="shared" si="18"/>
        <v>0</v>
      </c>
      <c r="U107" s="220">
        <f t="shared" si="19"/>
        <v>0</v>
      </c>
      <c r="W107" s="136" t="s">
        <v>49</v>
      </c>
      <c r="X107" s="119">
        <f t="shared" si="20"/>
        <v>0</v>
      </c>
      <c r="Y107" s="120">
        <f t="shared" si="21"/>
        <v>0</v>
      </c>
      <c r="Z107" s="120">
        <f t="shared" si="22"/>
        <v>0</v>
      </c>
      <c r="AA107" s="120">
        <f t="shared" si="23"/>
        <v>0</v>
      </c>
      <c r="AB107" s="120">
        <f t="shared" si="24"/>
        <v>0</v>
      </c>
      <c r="AC107" s="125">
        <f t="shared" si="25"/>
        <v>0</v>
      </c>
    </row>
    <row r="108" spans="1:29" ht="15.75" customHeight="1">
      <c r="A108" s="249">
        <v>42630</v>
      </c>
      <c r="B108" s="134" t="s">
        <v>41</v>
      </c>
      <c r="C108" s="97"/>
      <c r="D108" s="20"/>
      <c r="E108" s="98">
        <f t="shared" si="13"/>
        <v>0</v>
      </c>
      <c r="F108" s="97"/>
      <c r="G108" s="6"/>
      <c r="H108" s="98">
        <f t="shared" si="14"/>
        <v>0</v>
      </c>
      <c r="I108" s="97"/>
      <c r="J108" s="20"/>
      <c r="K108" s="98">
        <f t="shared" si="15"/>
        <v>0</v>
      </c>
      <c r="L108" s="97"/>
      <c r="M108" s="20"/>
      <c r="N108" s="98">
        <f t="shared" si="16"/>
        <v>0</v>
      </c>
      <c r="O108" s="97"/>
      <c r="P108" s="20"/>
      <c r="Q108" s="98">
        <f t="shared" si="17"/>
        <v>0</v>
      </c>
      <c r="R108" s="97"/>
      <c r="S108" s="6"/>
      <c r="T108" s="98">
        <f t="shared" si="18"/>
        <v>0</v>
      </c>
      <c r="U108" s="219">
        <f t="shared" si="19"/>
        <v>0</v>
      </c>
      <c r="W108" s="134" t="s">
        <v>41</v>
      </c>
      <c r="X108" s="115">
        <f t="shared" si="20"/>
        <v>0</v>
      </c>
      <c r="Y108" s="116">
        <f t="shared" si="21"/>
        <v>0</v>
      </c>
      <c r="Z108" s="116">
        <f t="shared" si="22"/>
        <v>0</v>
      </c>
      <c r="AA108" s="116">
        <f t="shared" si="23"/>
        <v>0</v>
      </c>
      <c r="AB108" s="116">
        <f t="shared" si="24"/>
        <v>0</v>
      </c>
      <c r="AC108" s="122">
        <f t="shared" si="25"/>
        <v>0</v>
      </c>
    </row>
    <row r="109" spans="1:29" ht="15.75">
      <c r="A109" s="250"/>
      <c r="B109" s="135" t="s">
        <v>42</v>
      </c>
      <c r="C109" s="97"/>
      <c r="D109" s="20"/>
      <c r="E109" s="98">
        <f t="shared" si="13"/>
        <v>0</v>
      </c>
      <c r="F109" s="97"/>
      <c r="G109" s="6"/>
      <c r="H109" s="98">
        <f t="shared" si="14"/>
        <v>0</v>
      </c>
      <c r="I109" s="97"/>
      <c r="J109" s="20"/>
      <c r="K109" s="98">
        <f t="shared" si="15"/>
        <v>0</v>
      </c>
      <c r="L109" s="97"/>
      <c r="M109" s="20"/>
      <c r="N109" s="98">
        <f t="shared" si="16"/>
        <v>0</v>
      </c>
      <c r="O109" s="97"/>
      <c r="P109" s="20"/>
      <c r="Q109" s="98">
        <f t="shared" si="17"/>
        <v>0</v>
      </c>
      <c r="R109" s="97"/>
      <c r="S109" s="6"/>
      <c r="T109" s="98">
        <f t="shared" si="18"/>
        <v>0</v>
      </c>
      <c r="U109" s="219">
        <f t="shared" si="19"/>
        <v>0</v>
      </c>
      <c r="W109" s="135" t="s">
        <v>42</v>
      </c>
      <c r="X109" s="115">
        <f t="shared" si="20"/>
        <v>0</v>
      </c>
      <c r="Y109" s="116">
        <f t="shared" si="21"/>
        <v>0</v>
      </c>
      <c r="Z109" s="116">
        <f t="shared" si="22"/>
        <v>0</v>
      </c>
      <c r="AA109" s="116">
        <f t="shared" si="23"/>
        <v>0</v>
      </c>
      <c r="AB109" s="116">
        <f t="shared" si="24"/>
        <v>0</v>
      </c>
      <c r="AC109" s="122">
        <f t="shared" si="25"/>
        <v>0</v>
      </c>
    </row>
    <row r="110" spans="1:29" ht="15.75">
      <c r="A110" s="250"/>
      <c r="B110" s="105" t="s">
        <v>43</v>
      </c>
      <c r="C110" s="97"/>
      <c r="D110" s="20"/>
      <c r="E110" s="98">
        <f t="shared" si="13"/>
        <v>0</v>
      </c>
      <c r="F110" s="97"/>
      <c r="G110" s="6"/>
      <c r="H110" s="98">
        <f t="shared" si="14"/>
        <v>0</v>
      </c>
      <c r="I110" s="97"/>
      <c r="J110" s="20"/>
      <c r="K110" s="98">
        <f t="shared" si="15"/>
        <v>0</v>
      </c>
      <c r="L110" s="97"/>
      <c r="M110" s="20"/>
      <c r="N110" s="98">
        <f t="shared" si="16"/>
        <v>0</v>
      </c>
      <c r="O110" s="97"/>
      <c r="P110" s="20"/>
      <c r="Q110" s="98">
        <f t="shared" si="17"/>
        <v>0</v>
      </c>
      <c r="R110" s="97"/>
      <c r="S110" s="6"/>
      <c r="T110" s="98">
        <f t="shared" si="18"/>
        <v>0</v>
      </c>
      <c r="U110" s="219">
        <f t="shared" si="19"/>
        <v>0</v>
      </c>
      <c r="W110" s="105" t="s">
        <v>43</v>
      </c>
      <c r="X110" s="115">
        <f t="shared" si="20"/>
        <v>0</v>
      </c>
      <c r="Y110" s="116">
        <f t="shared" si="21"/>
        <v>0</v>
      </c>
      <c r="Z110" s="116">
        <f t="shared" si="22"/>
        <v>0</v>
      </c>
      <c r="AA110" s="116">
        <f t="shared" si="23"/>
        <v>0</v>
      </c>
      <c r="AB110" s="116">
        <f t="shared" si="24"/>
        <v>0</v>
      </c>
      <c r="AC110" s="122">
        <f t="shared" si="25"/>
        <v>0</v>
      </c>
    </row>
    <row r="111" spans="1:29" ht="15.75">
      <c r="A111" s="250"/>
      <c r="B111" s="135" t="s">
        <v>44</v>
      </c>
      <c r="C111" s="97"/>
      <c r="D111" s="20"/>
      <c r="E111" s="98">
        <f t="shared" si="13"/>
        <v>0</v>
      </c>
      <c r="F111" s="97"/>
      <c r="G111" s="6"/>
      <c r="H111" s="98">
        <f t="shared" si="14"/>
        <v>0</v>
      </c>
      <c r="I111" s="97"/>
      <c r="J111" s="20"/>
      <c r="K111" s="98">
        <f t="shared" si="15"/>
        <v>0</v>
      </c>
      <c r="L111" s="97"/>
      <c r="M111" s="20"/>
      <c r="N111" s="98">
        <f t="shared" si="16"/>
        <v>0</v>
      </c>
      <c r="O111" s="97"/>
      <c r="P111" s="20"/>
      <c r="Q111" s="98">
        <f t="shared" si="17"/>
        <v>0</v>
      </c>
      <c r="R111" s="97"/>
      <c r="S111" s="6"/>
      <c r="T111" s="98">
        <f t="shared" si="18"/>
        <v>0</v>
      </c>
      <c r="U111" s="219">
        <f t="shared" si="19"/>
        <v>0</v>
      </c>
      <c r="W111" s="135" t="s">
        <v>44</v>
      </c>
      <c r="X111" s="115">
        <f t="shared" si="20"/>
        <v>0</v>
      </c>
      <c r="Y111" s="116">
        <f t="shared" si="21"/>
        <v>0</v>
      </c>
      <c r="Z111" s="116">
        <f t="shared" si="22"/>
        <v>0</v>
      </c>
      <c r="AA111" s="116">
        <f t="shared" si="23"/>
        <v>0</v>
      </c>
      <c r="AB111" s="116">
        <f t="shared" si="24"/>
        <v>0</v>
      </c>
      <c r="AC111" s="122">
        <f t="shared" si="25"/>
        <v>0</v>
      </c>
    </row>
    <row r="112" spans="1:29" ht="15.75">
      <c r="A112" s="250"/>
      <c r="B112" s="135" t="s">
        <v>45</v>
      </c>
      <c r="C112" s="97"/>
      <c r="D112" s="20"/>
      <c r="E112" s="98">
        <f t="shared" si="13"/>
        <v>0</v>
      </c>
      <c r="F112" s="97"/>
      <c r="G112" s="6"/>
      <c r="H112" s="98">
        <f t="shared" si="14"/>
        <v>0</v>
      </c>
      <c r="I112" s="97"/>
      <c r="J112" s="20"/>
      <c r="K112" s="98">
        <f t="shared" si="15"/>
        <v>0</v>
      </c>
      <c r="L112" s="97"/>
      <c r="M112" s="20"/>
      <c r="N112" s="98">
        <f t="shared" si="16"/>
        <v>0</v>
      </c>
      <c r="O112" s="97"/>
      <c r="P112" s="20"/>
      <c r="Q112" s="98">
        <f t="shared" si="17"/>
        <v>0</v>
      </c>
      <c r="R112" s="97"/>
      <c r="S112" s="6"/>
      <c r="T112" s="98">
        <f t="shared" si="18"/>
        <v>0</v>
      </c>
      <c r="U112" s="219">
        <f t="shared" si="19"/>
        <v>0</v>
      </c>
      <c r="W112" s="135" t="s">
        <v>45</v>
      </c>
      <c r="X112" s="115">
        <f t="shared" si="20"/>
        <v>0</v>
      </c>
      <c r="Y112" s="116">
        <f t="shared" si="21"/>
        <v>0</v>
      </c>
      <c r="Z112" s="116">
        <f t="shared" si="22"/>
        <v>0</v>
      </c>
      <c r="AA112" s="116">
        <f t="shared" si="23"/>
        <v>0</v>
      </c>
      <c r="AB112" s="116">
        <f t="shared" si="24"/>
        <v>0</v>
      </c>
      <c r="AC112" s="122">
        <f t="shared" si="25"/>
        <v>0</v>
      </c>
    </row>
    <row r="113" spans="1:29" ht="15.75">
      <c r="A113" s="250"/>
      <c r="B113" s="135" t="s">
        <v>46</v>
      </c>
      <c r="C113" s="97"/>
      <c r="D113" s="20"/>
      <c r="E113" s="98">
        <f t="shared" si="13"/>
        <v>0</v>
      </c>
      <c r="F113" s="97"/>
      <c r="G113" s="6"/>
      <c r="H113" s="98">
        <f t="shared" si="14"/>
        <v>0</v>
      </c>
      <c r="I113" s="97"/>
      <c r="J113" s="20"/>
      <c r="K113" s="98">
        <f t="shared" si="15"/>
        <v>0</v>
      </c>
      <c r="L113" s="97"/>
      <c r="M113" s="20"/>
      <c r="N113" s="98">
        <f t="shared" si="16"/>
        <v>0</v>
      </c>
      <c r="O113" s="97"/>
      <c r="P113" s="20"/>
      <c r="Q113" s="98">
        <f t="shared" si="17"/>
        <v>0</v>
      </c>
      <c r="R113" s="97"/>
      <c r="S113" s="6"/>
      <c r="T113" s="98">
        <f t="shared" si="18"/>
        <v>0</v>
      </c>
      <c r="U113" s="219">
        <f t="shared" si="19"/>
        <v>0</v>
      </c>
      <c r="W113" s="135" t="s">
        <v>46</v>
      </c>
      <c r="X113" s="115">
        <f t="shared" si="20"/>
        <v>0</v>
      </c>
      <c r="Y113" s="116">
        <f t="shared" si="21"/>
        <v>0</v>
      </c>
      <c r="Z113" s="116">
        <f t="shared" si="22"/>
        <v>0</v>
      </c>
      <c r="AA113" s="116">
        <f t="shared" si="23"/>
        <v>0</v>
      </c>
      <c r="AB113" s="116">
        <f t="shared" si="24"/>
        <v>0</v>
      </c>
      <c r="AC113" s="122">
        <f t="shared" si="25"/>
        <v>0</v>
      </c>
    </row>
    <row r="114" spans="1:29" ht="15.75">
      <c r="A114" s="250"/>
      <c r="B114" s="135" t="s">
        <v>47</v>
      </c>
      <c r="C114" s="97"/>
      <c r="D114" s="20"/>
      <c r="E114" s="98">
        <f t="shared" si="13"/>
        <v>0</v>
      </c>
      <c r="F114" s="97"/>
      <c r="G114" s="6"/>
      <c r="H114" s="98">
        <f t="shared" si="14"/>
        <v>0</v>
      </c>
      <c r="I114" s="97"/>
      <c r="J114" s="20"/>
      <c r="K114" s="98">
        <f t="shared" si="15"/>
        <v>0</v>
      </c>
      <c r="L114" s="97"/>
      <c r="M114" s="20"/>
      <c r="N114" s="98">
        <f t="shared" si="16"/>
        <v>0</v>
      </c>
      <c r="O114" s="97"/>
      <c r="P114" s="20"/>
      <c r="Q114" s="98">
        <f t="shared" si="17"/>
        <v>0</v>
      </c>
      <c r="R114" s="97"/>
      <c r="S114" s="6"/>
      <c r="T114" s="98">
        <f t="shared" si="18"/>
        <v>0</v>
      </c>
      <c r="U114" s="219">
        <f t="shared" si="19"/>
        <v>0</v>
      </c>
      <c r="W114" s="135" t="s">
        <v>47</v>
      </c>
      <c r="X114" s="115">
        <f t="shared" si="20"/>
        <v>0</v>
      </c>
      <c r="Y114" s="116">
        <f t="shared" si="21"/>
        <v>0</v>
      </c>
      <c r="Z114" s="116">
        <f t="shared" si="22"/>
        <v>0</v>
      </c>
      <c r="AA114" s="116">
        <f t="shared" si="23"/>
        <v>0</v>
      </c>
      <c r="AB114" s="116">
        <f t="shared" si="24"/>
        <v>0</v>
      </c>
      <c r="AC114" s="122">
        <f t="shared" si="25"/>
        <v>0</v>
      </c>
    </row>
    <row r="115" spans="1:29" ht="15.75">
      <c r="A115" s="250"/>
      <c r="B115" s="135" t="s">
        <v>48</v>
      </c>
      <c r="C115" s="97"/>
      <c r="D115" s="20"/>
      <c r="E115" s="98">
        <f t="shared" si="13"/>
        <v>0</v>
      </c>
      <c r="F115" s="97"/>
      <c r="G115" s="6"/>
      <c r="H115" s="98">
        <f t="shared" si="14"/>
        <v>0</v>
      </c>
      <c r="I115" s="97"/>
      <c r="J115" s="20"/>
      <c r="K115" s="98">
        <f t="shared" si="15"/>
        <v>0</v>
      </c>
      <c r="L115" s="97"/>
      <c r="M115" s="20"/>
      <c r="N115" s="98">
        <f t="shared" si="16"/>
        <v>0</v>
      </c>
      <c r="O115" s="97"/>
      <c r="P115" s="20"/>
      <c r="Q115" s="98">
        <f t="shared" si="17"/>
        <v>0</v>
      </c>
      <c r="R115" s="97"/>
      <c r="S115" s="6"/>
      <c r="T115" s="98">
        <f t="shared" si="18"/>
        <v>0</v>
      </c>
      <c r="U115" s="219">
        <f t="shared" si="19"/>
        <v>0</v>
      </c>
      <c r="W115" s="135" t="s">
        <v>48</v>
      </c>
      <c r="X115" s="115">
        <f t="shared" si="20"/>
        <v>0</v>
      </c>
      <c r="Y115" s="116">
        <f t="shared" si="21"/>
        <v>0</v>
      </c>
      <c r="Z115" s="116">
        <f t="shared" si="22"/>
        <v>0</v>
      </c>
      <c r="AA115" s="116">
        <f t="shared" si="23"/>
        <v>0</v>
      </c>
      <c r="AB115" s="116">
        <f t="shared" si="24"/>
        <v>0</v>
      </c>
      <c r="AC115" s="122">
        <f t="shared" si="25"/>
        <v>0</v>
      </c>
    </row>
    <row r="116" spans="1:29" ht="15.75">
      <c r="A116" s="251"/>
      <c r="B116" s="135" t="s">
        <v>49</v>
      </c>
      <c r="C116" s="97"/>
      <c r="D116" s="20"/>
      <c r="E116" s="98">
        <f t="shared" si="13"/>
        <v>0</v>
      </c>
      <c r="F116" s="97"/>
      <c r="G116" s="6"/>
      <c r="H116" s="98">
        <f t="shared" si="14"/>
        <v>0</v>
      </c>
      <c r="I116" s="97"/>
      <c r="J116" s="20"/>
      <c r="K116" s="98">
        <f t="shared" si="15"/>
        <v>0</v>
      </c>
      <c r="L116" s="97"/>
      <c r="M116" s="20"/>
      <c r="N116" s="98">
        <f t="shared" si="16"/>
        <v>0</v>
      </c>
      <c r="O116" s="97"/>
      <c r="P116" s="20"/>
      <c r="Q116" s="98">
        <f t="shared" si="17"/>
        <v>0</v>
      </c>
      <c r="R116" s="97"/>
      <c r="S116" s="6"/>
      <c r="T116" s="98">
        <f t="shared" si="18"/>
        <v>0</v>
      </c>
      <c r="U116" s="219">
        <f t="shared" si="19"/>
        <v>0</v>
      </c>
      <c r="W116" s="136" t="s">
        <v>49</v>
      </c>
      <c r="X116" s="119">
        <f t="shared" si="20"/>
        <v>0</v>
      </c>
      <c r="Y116" s="120">
        <f t="shared" si="21"/>
        <v>0</v>
      </c>
      <c r="Z116" s="120">
        <f t="shared" si="22"/>
        <v>0</v>
      </c>
      <c r="AA116" s="120">
        <f t="shared" si="23"/>
        <v>0</v>
      </c>
      <c r="AB116" s="120">
        <f t="shared" si="24"/>
        <v>0</v>
      </c>
      <c r="AC116" s="125">
        <f t="shared" si="25"/>
        <v>0</v>
      </c>
    </row>
    <row r="117" spans="1:29" ht="15.75" customHeight="1">
      <c r="A117" s="249">
        <v>42631</v>
      </c>
      <c r="B117" s="134" t="s">
        <v>41</v>
      </c>
      <c r="C117" s="217"/>
      <c r="D117" s="95"/>
      <c r="E117" s="96">
        <f t="shared" si="13"/>
        <v>0</v>
      </c>
      <c r="F117" s="217"/>
      <c r="G117" s="102"/>
      <c r="H117" s="96">
        <f t="shared" si="14"/>
        <v>0</v>
      </c>
      <c r="I117" s="217"/>
      <c r="J117" s="95"/>
      <c r="K117" s="96">
        <f t="shared" si="15"/>
        <v>0</v>
      </c>
      <c r="L117" s="217"/>
      <c r="M117" s="95"/>
      <c r="N117" s="96">
        <f t="shared" si="16"/>
        <v>0</v>
      </c>
      <c r="O117" s="217"/>
      <c r="P117" s="95"/>
      <c r="Q117" s="96">
        <f t="shared" si="17"/>
        <v>0</v>
      </c>
      <c r="R117" s="217"/>
      <c r="S117" s="102"/>
      <c r="T117" s="96">
        <f t="shared" si="18"/>
        <v>0</v>
      </c>
      <c r="U117" s="218">
        <f t="shared" si="19"/>
        <v>0</v>
      </c>
      <c r="W117" s="134" t="s">
        <v>41</v>
      </c>
      <c r="X117" s="115">
        <f t="shared" si="20"/>
        <v>0</v>
      </c>
      <c r="Y117" s="116">
        <f t="shared" si="21"/>
        <v>0</v>
      </c>
      <c r="Z117" s="116">
        <f t="shared" si="22"/>
        <v>0</v>
      </c>
      <c r="AA117" s="116">
        <f t="shared" si="23"/>
        <v>0</v>
      </c>
      <c r="AB117" s="116">
        <f t="shared" si="24"/>
        <v>0</v>
      </c>
      <c r="AC117" s="122">
        <f t="shared" si="25"/>
        <v>0</v>
      </c>
    </row>
    <row r="118" spans="1:29" ht="15.75">
      <c r="A118" s="250"/>
      <c r="B118" s="135" t="s">
        <v>42</v>
      </c>
      <c r="C118" s="97"/>
      <c r="D118" s="20"/>
      <c r="E118" s="98">
        <f t="shared" si="13"/>
        <v>0</v>
      </c>
      <c r="F118" s="97"/>
      <c r="G118" s="6"/>
      <c r="H118" s="98">
        <f t="shared" si="14"/>
        <v>0</v>
      </c>
      <c r="I118" s="97"/>
      <c r="J118" s="20"/>
      <c r="K118" s="98">
        <f t="shared" si="15"/>
        <v>0</v>
      </c>
      <c r="L118" s="97"/>
      <c r="M118" s="20"/>
      <c r="N118" s="98">
        <f t="shared" si="16"/>
        <v>0</v>
      </c>
      <c r="O118" s="97"/>
      <c r="P118" s="20"/>
      <c r="Q118" s="98">
        <f t="shared" si="17"/>
        <v>0</v>
      </c>
      <c r="R118" s="97"/>
      <c r="S118" s="6"/>
      <c r="T118" s="98">
        <f t="shared" si="18"/>
        <v>0</v>
      </c>
      <c r="U118" s="219">
        <f t="shared" si="19"/>
        <v>0</v>
      </c>
      <c r="W118" s="135" t="s">
        <v>42</v>
      </c>
      <c r="X118" s="115">
        <f t="shared" si="20"/>
        <v>0</v>
      </c>
      <c r="Y118" s="116">
        <f t="shared" si="21"/>
        <v>0</v>
      </c>
      <c r="Z118" s="116">
        <f t="shared" si="22"/>
        <v>0</v>
      </c>
      <c r="AA118" s="116">
        <f t="shared" si="23"/>
        <v>0</v>
      </c>
      <c r="AB118" s="116">
        <f t="shared" si="24"/>
        <v>0</v>
      </c>
      <c r="AC118" s="122">
        <f t="shared" si="25"/>
        <v>0</v>
      </c>
    </row>
    <row r="119" spans="1:29" ht="15.75">
      <c r="A119" s="250"/>
      <c r="B119" s="105" t="s">
        <v>43</v>
      </c>
      <c r="C119" s="97"/>
      <c r="D119" s="20"/>
      <c r="E119" s="98">
        <f t="shared" si="13"/>
        <v>0</v>
      </c>
      <c r="F119" s="97"/>
      <c r="G119" s="6"/>
      <c r="H119" s="98">
        <f t="shared" si="14"/>
        <v>0</v>
      </c>
      <c r="I119" s="97"/>
      <c r="J119" s="20"/>
      <c r="K119" s="98">
        <f t="shared" si="15"/>
        <v>0</v>
      </c>
      <c r="L119" s="97"/>
      <c r="M119" s="20"/>
      <c r="N119" s="98">
        <f t="shared" si="16"/>
        <v>0</v>
      </c>
      <c r="O119" s="97"/>
      <c r="P119" s="20"/>
      <c r="Q119" s="98">
        <f t="shared" si="17"/>
        <v>0</v>
      </c>
      <c r="R119" s="97"/>
      <c r="S119" s="6"/>
      <c r="T119" s="98">
        <f t="shared" si="18"/>
        <v>0</v>
      </c>
      <c r="U119" s="219">
        <f t="shared" si="19"/>
        <v>0</v>
      </c>
      <c r="W119" s="105" t="s">
        <v>43</v>
      </c>
      <c r="X119" s="115">
        <f t="shared" si="20"/>
        <v>0</v>
      </c>
      <c r="Y119" s="116">
        <f t="shared" si="21"/>
        <v>0</v>
      </c>
      <c r="Z119" s="116">
        <f t="shared" si="22"/>
        <v>0</v>
      </c>
      <c r="AA119" s="116">
        <f t="shared" si="23"/>
        <v>0</v>
      </c>
      <c r="AB119" s="116">
        <f t="shared" si="24"/>
        <v>0</v>
      </c>
      <c r="AC119" s="122">
        <f t="shared" si="25"/>
        <v>0</v>
      </c>
    </row>
    <row r="120" spans="1:29" ht="15.75">
      <c r="A120" s="250"/>
      <c r="B120" s="135" t="s">
        <v>44</v>
      </c>
      <c r="C120" s="97"/>
      <c r="D120" s="20"/>
      <c r="E120" s="98">
        <f t="shared" si="13"/>
        <v>0</v>
      </c>
      <c r="F120" s="97"/>
      <c r="G120" s="6"/>
      <c r="H120" s="98">
        <f t="shared" si="14"/>
        <v>0</v>
      </c>
      <c r="I120" s="97"/>
      <c r="J120" s="20"/>
      <c r="K120" s="98">
        <f t="shared" si="15"/>
        <v>0</v>
      </c>
      <c r="L120" s="97"/>
      <c r="M120" s="20"/>
      <c r="N120" s="98">
        <f t="shared" si="16"/>
        <v>0</v>
      </c>
      <c r="O120" s="97"/>
      <c r="P120" s="20"/>
      <c r="Q120" s="98">
        <f t="shared" si="17"/>
        <v>0</v>
      </c>
      <c r="R120" s="97"/>
      <c r="S120" s="6"/>
      <c r="T120" s="98">
        <f t="shared" si="18"/>
        <v>0</v>
      </c>
      <c r="U120" s="219">
        <f t="shared" si="19"/>
        <v>0</v>
      </c>
      <c r="W120" s="135" t="s">
        <v>44</v>
      </c>
      <c r="X120" s="115">
        <f t="shared" si="20"/>
        <v>0</v>
      </c>
      <c r="Y120" s="116">
        <f t="shared" si="21"/>
        <v>0</v>
      </c>
      <c r="Z120" s="116">
        <f t="shared" si="22"/>
        <v>0</v>
      </c>
      <c r="AA120" s="116">
        <f t="shared" si="23"/>
        <v>0</v>
      </c>
      <c r="AB120" s="116">
        <f t="shared" si="24"/>
        <v>0</v>
      </c>
      <c r="AC120" s="122">
        <f t="shared" si="25"/>
        <v>0</v>
      </c>
    </row>
    <row r="121" spans="1:29" ht="15.75">
      <c r="A121" s="250"/>
      <c r="B121" s="135" t="s">
        <v>45</v>
      </c>
      <c r="C121" s="97"/>
      <c r="D121" s="20"/>
      <c r="E121" s="98">
        <f t="shared" si="13"/>
        <v>0</v>
      </c>
      <c r="F121" s="97"/>
      <c r="G121" s="6"/>
      <c r="H121" s="98">
        <f t="shared" si="14"/>
        <v>0</v>
      </c>
      <c r="I121" s="97"/>
      <c r="J121" s="20"/>
      <c r="K121" s="98">
        <f t="shared" si="15"/>
        <v>0</v>
      </c>
      <c r="L121" s="97"/>
      <c r="M121" s="20"/>
      <c r="N121" s="98">
        <f t="shared" si="16"/>
        <v>0</v>
      </c>
      <c r="O121" s="97"/>
      <c r="P121" s="20"/>
      <c r="Q121" s="98">
        <f t="shared" si="17"/>
        <v>0</v>
      </c>
      <c r="R121" s="97"/>
      <c r="S121" s="6"/>
      <c r="T121" s="98">
        <f t="shared" si="18"/>
        <v>0</v>
      </c>
      <c r="U121" s="219">
        <f t="shared" si="19"/>
        <v>0</v>
      </c>
      <c r="W121" s="135" t="s">
        <v>45</v>
      </c>
      <c r="X121" s="115">
        <f t="shared" si="20"/>
        <v>0</v>
      </c>
      <c r="Y121" s="116">
        <f t="shared" si="21"/>
        <v>0</v>
      </c>
      <c r="Z121" s="116">
        <f t="shared" si="22"/>
        <v>0</v>
      </c>
      <c r="AA121" s="116">
        <f t="shared" si="23"/>
        <v>0</v>
      </c>
      <c r="AB121" s="116">
        <f t="shared" si="24"/>
        <v>0</v>
      </c>
      <c r="AC121" s="122">
        <f t="shared" si="25"/>
        <v>0</v>
      </c>
    </row>
    <row r="122" spans="1:29" ht="15.75">
      <c r="A122" s="250"/>
      <c r="B122" s="135" t="s">
        <v>46</v>
      </c>
      <c r="C122" s="97"/>
      <c r="D122" s="20"/>
      <c r="E122" s="98">
        <f t="shared" si="13"/>
        <v>0</v>
      </c>
      <c r="F122" s="97"/>
      <c r="G122" s="6"/>
      <c r="H122" s="98">
        <f t="shared" si="14"/>
        <v>0</v>
      </c>
      <c r="I122" s="97"/>
      <c r="J122" s="20"/>
      <c r="K122" s="98">
        <f t="shared" si="15"/>
        <v>0</v>
      </c>
      <c r="L122" s="97"/>
      <c r="M122" s="20"/>
      <c r="N122" s="98">
        <f t="shared" si="16"/>
        <v>0</v>
      </c>
      <c r="O122" s="97"/>
      <c r="P122" s="20"/>
      <c r="Q122" s="98">
        <f t="shared" si="17"/>
        <v>0</v>
      </c>
      <c r="R122" s="97"/>
      <c r="S122" s="6"/>
      <c r="T122" s="98">
        <f t="shared" si="18"/>
        <v>0</v>
      </c>
      <c r="U122" s="219">
        <f t="shared" si="19"/>
        <v>0</v>
      </c>
      <c r="W122" s="135" t="s">
        <v>46</v>
      </c>
      <c r="X122" s="115">
        <f t="shared" si="20"/>
        <v>0</v>
      </c>
      <c r="Y122" s="116">
        <f t="shared" si="21"/>
        <v>0</v>
      </c>
      <c r="Z122" s="116">
        <f t="shared" si="22"/>
        <v>0</v>
      </c>
      <c r="AA122" s="116">
        <f t="shared" si="23"/>
        <v>0</v>
      </c>
      <c r="AB122" s="116">
        <f t="shared" si="24"/>
        <v>0</v>
      </c>
      <c r="AC122" s="122">
        <f t="shared" si="25"/>
        <v>0</v>
      </c>
    </row>
    <row r="123" spans="1:29" ht="15.75">
      <c r="A123" s="250"/>
      <c r="B123" s="135" t="s">
        <v>47</v>
      </c>
      <c r="C123" s="97"/>
      <c r="D123" s="20"/>
      <c r="E123" s="98">
        <f t="shared" si="13"/>
        <v>0</v>
      </c>
      <c r="F123" s="97"/>
      <c r="G123" s="6"/>
      <c r="H123" s="98">
        <f t="shared" si="14"/>
        <v>0</v>
      </c>
      <c r="I123" s="97"/>
      <c r="J123" s="20"/>
      <c r="K123" s="98">
        <f t="shared" si="15"/>
        <v>0</v>
      </c>
      <c r="L123" s="97"/>
      <c r="M123" s="20"/>
      <c r="N123" s="98">
        <f t="shared" si="16"/>
        <v>0</v>
      </c>
      <c r="O123" s="97"/>
      <c r="P123" s="20"/>
      <c r="Q123" s="98">
        <f t="shared" si="17"/>
        <v>0</v>
      </c>
      <c r="R123" s="97"/>
      <c r="S123" s="6"/>
      <c r="T123" s="98">
        <f t="shared" si="18"/>
        <v>0</v>
      </c>
      <c r="U123" s="219">
        <f t="shared" si="19"/>
        <v>0</v>
      </c>
      <c r="W123" s="135" t="s">
        <v>47</v>
      </c>
      <c r="X123" s="115">
        <f t="shared" si="20"/>
        <v>0</v>
      </c>
      <c r="Y123" s="116">
        <f t="shared" si="21"/>
        <v>0</v>
      </c>
      <c r="Z123" s="116">
        <f t="shared" si="22"/>
        <v>0</v>
      </c>
      <c r="AA123" s="116">
        <f t="shared" si="23"/>
        <v>0</v>
      </c>
      <c r="AB123" s="116">
        <f t="shared" si="24"/>
        <v>0</v>
      </c>
      <c r="AC123" s="122">
        <f t="shared" si="25"/>
        <v>0</v>
      </c>
    </row>
    <row r="124" spans="1:29" ht="15.75">
      <c r="A124" s="250"/>
      <c r="B124" s="135" t="s">
        <v>48</v>
      </c>
      <c r="C124" s="97"/>
      <c r="D124" s="20"/>
      <c r="E124" s="98">
        <f t="shared" si="13"/>
        <v>0</v>
      </c>
      <c r="F124" s="97"/>
      <c r="G124" s="6"/>
      <c r="H124" s="98">
        <f t="shared" si="14"/>
        <v>0</v>
      </c>
      <c r="I124" s="97"/>
      <c r="J124" s="20"/>
      <c r="K124" s="98">
        <f t="shared" si="15"/>
        <v>0</v>
      </c>
      <c r="L124" s="97"/>
      <c r="M124" s="20"/>
      <c r="N124" s="98">
        <f t="shared" si="16"/>
        <v>0</v>
      </c>
      <c r="O124" s="97"/>
      <c r="P124" s="20"/>
      <c r="Q124" s="98">
        <f t="shared" si="17"/>
        <v>0</v>
      </c>
      <c r="R124" s="97"/>
      <c r="S124" s="6"/>
      <c r="T124" s="98">
        <f t="shared" si="18"/>
        <v>0</v>
      </c>
      <c r="U124" s="219">
        <f t="shared" si="19"/>
        <v>0</v>
      </c>
      <c r="W124" s="135" t="s">
        <v>48</v>
      </c>
      <c r="X124" s="115">
        <f t="shared" si="20"/>
        <v>0</v>
      </c>
      <c r="Y124" s="116">
        <f t="shared" si="21"/>
        <v>0</v>
      </c>
      <c r="Z124" s="116">
        <f t="shared" si="22"/>
        <v>0</v>
      </c>
      <c r="AA124" s="116">
        <f t="shared" si="23"/>
        <v>0</v>
      </c>
      <c r="AB124" s="116">
        <f t="shared" si="24"/>
        <v>0</v>
      </c>
      <c r="AC124" s="122">
        <f t="shared" si="25"/>
        <v>0</v>
      </c>
    </row>
    <row r="125" spans="1:29" ht="15.75">
      <c r="A125" s="251"/>
      <c r="B125" s="136" t="s">
        <v>49</v>
      </c>
      <c r="C125" s="99"/>
      <c r="D125" s="100"/>
      <c r="E125" s="101">
        <f t="shared" si="13"/>
        <v>0</v>
      </c>
      <c r="F125" s="99"/>
      <c r="G125" s="104"/>
      <c r="H125" s="101">
        <f t="shared" si="14"/>
        <v>0</v>
      </c>
      <c r="I125" s="99"/>
      <c r="J125" s="100"/>
      <c r="K125" s="101">
        <f t="shared" si="15"/>
        <v>0</v>
      </c>
      <c r="L125" s="99"/>
      <c r="M125" s="100"/>
      <c r="N125" s="101">
        <f t="shared" si="16"/>
        <v>0</v>
      </c>
      <c r="O125" s="99"/>
      <c r="P125" s="100"/>
      <c r="Q125" s="101">
        <f t="shared" si="17"/>
        <v>0</v>
      </c>
      <c r="R125" s="99"/>
      <c r="S125" s="104"/>
      <c r="T125" s="101">
        <f t="shared" si="18"/>
        <v>0</v>
      </c>
      <c r="U125" s="220">
        <f t="shared" si="19"/>
        <v>0</v>
      </c>
      <c r="W125" s="136" t="s">
        <v>49</v>
      </c>
      <c r="X125" s="119">
        <f t="shared" si="20"/>
        <v>0</v>
      </c>
      <c r="Y125" s="120">
        <f t="shared" si="21"/>
        <v>0</v>
      </c>
      <c r="Z125" s="120">
        <f t="shared" si="22"/>
        <v>0</v>
      </c>
      <c r="AA125" s="120">
        <f t="shared" si="23"/>
        <v>0</v>
      </c>
      <c r="AB125" s="120">
        <f t="shared" si="24"/>
        <v>0</v>
      </c>
      <c r="AC125" s="125">
        <f t="shared" si="25"/>
        <v>0</v>
      </c>
    </row>
    <row r="126" spans="1:29" ht="15.75" customHeight="1">
      <c r="A126" s="249">
        <v>42632</v>
      </c>
      <c r="B126" s="134" t="s">
        <v>41</v>
      </c>
      <c r="C126" s="217"/>
      <c r="D126" s="95"/>
      <c r="E126" s="96">
        <f t="shared" si="13"/>
        <v>0</v>
      </c>
      <c r="F126" s="217"/>
      <c r="G126" s="95"/>
      <c r="H126" s="96">
        <f t="shared" si="14"/>
        <v>0</v>
      </c>
      <c r="I126" s="217"/>
      <c r="J126" s="95"/>
      <c r="K126" s="96">
        <f t="shared" si="15"/>
        <v>0</v>
      </c>
      <c r="L126" s="217"/>
      <c r="M126" s="95"/>
      <c r="N126" s="96">
        <f t="shared" si="16"/>
        <v>0</v>
      </c>
      <c r="O126" s="217"/>
      <c r="P126" s="95"/>
      <c r="Q126" s="96">
        <f t="shared" si="17"/>
        <v>0</v>
      </c>
      <c r="R126" s="217"/>
      <c r="S126" s="95"/>
      <c r="T126" s="96">
        <f t="shared" si="18"/>
        <v>0</v>
      </c>
      <c r="U126" s="218">
        <f t="shared" si="19"/>
        <v>0</v>
      </c>
      <c r="W126" s="134" t="s">
        <v>41</v>
      </c>
      <c r="X126" s="115">
        <f t="shared" si="20"/>
        <v>0</v>
      </c>
      <c r="Y126" s="116">
        <f t="shared" si="21"/>
        <v>0</v>
      </c>
      <c r="Z126" s="116">
        <f t="shared" si="22"/>
        <v>0</v>
      </c>
      <c r="AA126" s="116">
        <f t="shared" si="23"/>
        <v>0</v>
      </c>
      <c r="AB126" s="116">
        <f t="shared" si="24"/>
        <v>0</v>
      </c>
      <c r="AC126" s="122">
        <f t="shared" si="25"/>
        <v>0</v>
      </c>
    </row>
    <row r="127" spans="1:29" ht="15.75">
      <c r="A127" s="250"/>
      <c r="B127" s="135" t="s">
        <v>42</v>
      </c>
      <c r="C127" s="97"/>
      <c r="D127" s="20"/>
      <c r="E127" s="98">
        <f t="shared" si="13"/>
        <v>0</v>
      </c>
      <c r="F127" s="97"/>
      <c r="G127" s="6"/>
      <c r="H127" s="98">
        <f t="shared" si="14"/>
        <v>0</v>
      </c>
      <c r="I127" s="97"/>
      <c r="J127" s="20"/>
      <c r="K127" s="98">
        <f t="shared" si="15"/>
        <v>0</v>
      </c>
      <c r="L127" s="97"/>
      <c r="M127" s="20"/>
      <c r="N127" s="98">
        <f t="shared" si="16"/>
        <v>0</v>
      </c>
      <c r="O127" s="97"/>
      <c r="P127" s="20"/>
      <c r="Q127" s="98">
        <f t="shared" si="17"/>
        <v>0</v>
      </c>
      <c r="R127" s="97"/>
      <c r="S127" s="20"/>
      <c r="T127" s="98">
        <f t="shared" si="18"/>
        <v>0</v>
      </c>
      <c r="U127" s="219">
        <f t="shared" si="19"/>
        <v>0</v>
      </c>
      <c r="W127" s="135" t="s">
        <v>42</v>
      </c>
      <c r="X127" s="115">
        <f t="shared" si="20"/>
        <v>0</v>
      </c>
      <c r="Y127" s="116">
        <f t="shared" si="21"/>
        <v>0</v>
      </c>
      <c r="Z127" s="116">
        <f t="shared" si="22"/>
        <v>0</v>
      </c>
      <c r="AA127" s="116">
        <f t="shared" si="23"/>
        <v>0</v>
      </c>
      <c r="AB127" s="116">
        <f t="shared" si="24"/>
        <v>0</v>
      </c>
      <c r="AC127" s="122">
        <f t="shared" si="25"/>
        <v>0</v>
      </c>
    </row>
    <row r="128" spans="1:29" ht="15.75">
      <c r="A128" s="250"/>
      <c r="B128" s="105" t="s">
        <v>43</v>
      </c>
      <c r="C128" s="97"/>
      <c r="D128" s="20"/>
      <c r="E128" s="98">
        <f t="shared" si="13"/>
        <v>0</v>
      </c>
      <c r="F128" s="97"/>
      <c r="G128" s="6"/>
      <c r="H128" s="98">
        <f t="shared" si="14"/>
        <v>0</v>
      </c>
      <c r="I128" s="97"/>
      <c r="J128" s="20"/>
      <c r="K128" s="98">
        <f t="shared" si="15"/>
        <v>0</v>
      </c>
      <c r="L128" s="97"/>
      <c r="M128" s="20"/>
      <c r="N128" s="98">
        <f t="shared" si="16"/>
        <v>0</v>
      </c>
      <c r="O128" s="97"/>
      <c r="P128" s="20"/>
      <c r="Q128" s="98">
        <f t="shared" si="17"/>
        <v>0</v>
      </c>
      <c r="R128" s="97"/>
      <c r="S128" s="20"/>
      <c r="T128" s="98">
        <f t="shared" si="18"/>
        <v>0</v>
      </c>
      <c r="U128" s="219">
        <f t="shared" si="19"/>
        <v>0</v>
      </c>
      <c r="W128" s="105" t="s">
        <v>43</v>
      </c>
      <c r="X128" s="115">
        <f t="shared" si="20"/>
        <v>0</v>
      </c>
      <c r="Y128" s="116">
        <f t="shared" si="21"/>
        <v>0</v>
      </c>
      <c r="Z128" s="116">
        <f t="shared" si="22"/>
        <v>0</v>
      </c>
      <c r="AA128" s="116">
        <f t="shared" si="23"/>
        <v>0</v>
      </c>
      <c r="AB128" s="116">
        <f t="shared" si="24"/>
        <v>0</v>
      </c>
      <c r="AC128" s="122">
        <f t="shared" si="25"/>
        <v>0</v>
      </c>
    </row>
    <row r="129" spans="1:29" ht="15.75">
      <c r="A129" s="250"/>
      <c r="B129" s="135" t="s">
        <v>44</v>
      </c>
      <c r="C129" s="97"/>
      <c r="D129" s="20"/>
      <c r="E129" s="98">
        <f t="shared" si="13"/>
        <v>0</v>
      </c>
      <c r="F129" s="97"/>
      <c r="G129" s="6"/>
      <c r="H129" s="98">
        <f t="shared" si="14"/>
        <v>0</v>
      </c>
      <c r="I129" s="97"/>
      <c r="J129" s="20"/>
      <c r="K129" s="98">
        <f t="shared" si="15"/>
        <v>0</v>
      </c>
      <c r="L129" s="97"/>
      <c r="M129" s="20"/>
      <c r="N129" s="98">
        <f t="shared" si="16"/>
        <v>0</v>
      </c>
      <c r="O129" s="97"/>
      <c r="P129" s="20"/>
      <c r="Q129" s="98">
        <f t="shared" si="17"/>
        <v>0</v>
      </c>
      <c r="R129" s="97"/>
      <c r="S129" s="20"/>
      <c r="T129" s="98">
        <f t="shared" si="18"/>
        <v>0</v>
      </c>
      <c r="U129" s="219">
        <f t="shared" si="19"/>
        <v>0</v>
      </c>
      <c r="W129" s="135" t="s">
        <v>44</v>
      </c>
      <c r="X129" s="115">
        <f t="shared" si="20"/>
        <v>0</v>
      </c>
      <c r="Y129" s="116">
        <f t="shared" si="21"/>
        <v>0</v>
      </c>
      <c r="Z129" s="116">
        <f t="shared" si="22"/>
        <v>0</v>
      </c>
      <c r="AA129" s="116">
        <f t="shared" si="23"/>
        <v>0</v>
      </c>
      <c r="AB129" s="116">
        <f t="shared" si="24"/>
        <v>0</v>
      </c>
      <c r="AC129" s="122">
        <f t="shared" si="25"/>
        <v>0</v>
      </c>
    </row>
    <row r="130" spans="1:29" ht="15.75">
      <c r="A130" s="250"/>
      <c r="B130" s="135" t="s">
        <v>45</v>
      </c>
      <c r="C130" s="97"/>
      <c r="D130" s="20"/>
      <c r="E130" s="98">
        <f t="shared" si="13"/>
        <v>0</v>
      </c>
      <c r="F130" s="97"/>
      <c r="G130" s="6"/>
      <c r="H130" s="98">
        <f t="shared" si="14"/>
        <v>0</v>
      </c>
      <c r="I130" s="97"/>
      <c r="J130" s="20"/>
      <c r="K130" s="98">
        <f t="shared" si="15"/>
        <v>0</v>
      </c>
      <c r="L130" s="97"/>
      <c r="M130" s="20"/>
      <c r="N130" s="98">
        <f t="shared" si="16"/>
        <v>0</v>
      </c>
      <c r="O130" s="97"/>
      <c r="P130" s="20"/>
      <c r="Q130" s="98">
        <f t="shared" si="17"/>
        <v>0</v>
      </c>
      <c r="R130" s="97"/>
      <c r="S130" s="20"/>
      <c r="T130" s="98">
        <f t="shared" si="18"/>
        <v>0</v>
      </c>
      <c r="U130" s="219">
        <f t="shared" si="19"/>
        <v>0</v>
      </c>
      <c r="W130" s="135" t="s">
        <v>45</v>
      </c>
      <c r="X130" s="115">
        <f t="shared" si="20"/>
        <v>0</v>
      </c>
      <c r="Y130" s="116">
        <f t="shared" si="21"/>
        <v>0</v>
      </c>
      <c r="Z130" s="116">
        <f t="shared" si="22"/>
        <v>0</v>
      </c>
      <c r="AA130" s="116">
        <f t="shared" si="23"/>
        <v>0</v>
      </c>
      <c r="AB130" s="116">
        <f t="shared" si="24"/>
        <v>0</v>
      </c>
      <c r="AC130" s="122">
        <f t="shared" si="25"/>
        <v>0</v>
      </c>
    </row>
    <row r="131" spans="1:29" ht="15.75">
      <c r="A131" s="250"/>
      <c r="B131" s="135" t="s">
        <v>46</v>
      </c>
      <c r="C131" s="97"/>
      <c r="D131" s="20"/>
      <c r="E131" s="98">
        <f t="shared" si="13"/>
        <v>0</v>
      </c>
      <c r="F131" s="97"/>
      <c r="G131" s="6"/>
      <c r="H131" s="98">
        <f t="shared" si="14"/>
        <v>0</v>
      </c>
      <c r="I131" s="97"/>
      <c r="J131" s="20"/>
      <c r="K131" s="98">
        <f t="shared" si="15"/>
        <v>0</v>
      </c>
      <c r="L131" s="97"/>
      <c r="M131" s="20"/>
      <c r="N131" s="98">
        <f t="shared" si="16"/>
        <v>0</v>
      </c>
      <c r="O131" s="97"/>
      <c r="P131" s="20"/>
      <c r="Q131" s="98">
        <f t="shared" si="17"/>
        <v>0</v>
      </c>
      <c r="R131" s="97"/>
      <c r="S131" s="20"/>
      <c r="T131" s="98">
        <f t="shared" si="18"/>
        <v>0</v>
      </c>
      <c r="U131" s="219">
        <f t="shared" si="19"/>
        <v>0</v>
      </c>
      <c r="W131" s="135" t="s">
        <v>46</v>
      </c>
      <c r="X131" s="115">
        <f t="shared" si="20"/>
        <v>0</v>
      </c>
      <c r="Y131" s="116">
        <f t="shared" si="21"/>
        <v>0</v>
      </c>
      <c r="Z131" s="116">
        <f t="shared" si="22"/>
        <v>0</v>
      </c>
      <c r="AA131" s="116">
        <f t="shared" si="23"/>
        <v>0</v>
      </c>
      <c r="AB131" s="116">
        <f t="shared" si="24"/>
        <v>0</v>
      </c>
      <c r="AC131" s="122">
        <f t="shared" si="25"/>
        <v>0</v>
      </c>
    </row>
    <row r="132" spans="1:29" ht="15.75">
      <c r="A132" s="250"/>
      <c r="B132" s="135" t="s">
        <v>47</v>
      </c>
      <c r="C132" s="97"/>
      <c r="D132" s="20"/>
      <c r="E132" s="98">
        <f t="shared" si="13"/>
        <v>0</v>
      </c>
      <c r="F132" s="97"/>
      <c r="G132" s="6"/>
      <c r="H132" s="98">
        <f t="shared" si="14"/>
        <v>0</v>
      </c>
      <c r="I132" s="97"/>
      <c r="J132" s="20"/>
      <c r="K132" s="98">
        <f t="shared" si="15"/>
        <v>0</v>
      </c>
      <c r="L132" s="97"/>
      <c r="M132" s="20"/>
      <c r="N132" s="98">
        <f t="shared" si="16"/>
        <v>0</v>
      </c>
      <c r="O132" s="97"/>
      <c r="P132" s="20"/>
      <c r="Q132" s="98">
        <f t="shared" si="17"/>
        <v>0</v>
      </c>
      <c r="R132" s="97"/>
      <c r="S132" s="20"/>
      <c r="T132" s="98">
        <f t="shared" si="18"/>
        <v>0</v>
      </c>
      <c r="U132" s="219">
        <f t="shared" si="19"/>
        <v>0</v>
      </c>
      <c r="W132" s="135" t="s">
        <v>47</v>
      </c>
      <c r="X132" s="115">
        <f t="shared" si="20"/>
        <v>0</v>
      </c>
      <c r="Y132" s="116">
        <f t="shared" si="21"/>
        <v>0</v>
      </c>
      <c r="Z132" s="116">
        <f t="shared" si="22"/>
        <v>0</v>
      </c>
      <c r="AA132" s="116">
        <f t="shared" si="23"/>
        <v>0</v>
      </c>
      <c r="AB132" s="116">
        <f t="shared" si="24"/>
        <v>0</v>
      </c>
      <c r="AC132" s="122">
        <f t="shared" si="25"/>
        <v>0</v>
      </c>
    </row>
    <row r="133" spans="1:29" ht="15.75">
      <c r="A133" s="250"/>
      <c r="B133" s="135" t="s">
        <v>48</v>
      </c>
      <c r="C133" s="97"/>
      <c r="D133" s="20"/>
      <c r="E133" s="98">
        <f t="shared" si="13"/>
        <v>0</v>
      </c>
      <c r="F133" s="97"/>
      <c r="G133" s="6"/>
      <c r="H133" s="98">
        <f t="shared" si="14"/>
        <v>0</v>
      </c>
      <c r="I133" s="97"/>
      <c r="J133" s="20"/>
      <c r="K133" s="98">
        <f t="shared" si="15"/>
        <v>0</v>
      </c>
      <c r="L133" s="97"/>
      <c r="M133" s="20"/>
      <c r="N133" s="98">
        <f t="shared" si="16"/>
        <v>0</v>
      </c>
      <c r="O133" s="97"/>
      <c r="P133" s="20"/>
      <c r="Q133" s="98">
        <f t="shared" si="17"/>
        <v>0</v>
      </c>
      <c r="R133" s="97"/>
      <c r="S133" s="20"/>
      <c r="T133" s="98">
        <f t="shared" si="18"/>
        <v>0</v>
      </c>
      <c r="U133" s="219">
        <f t="shared" si="19"/>
        <v>0</v>
      </c>
      <c r="W133" s="135" t="s">
        <v>48</v>
      </c>
      <c r="X133" s="115">
        <f t="shared" si="20"/>
        <v>0</v>
      </c>
      <c r="Y133" s="116">
        <f t="shared" si="21"/>
        <v>0</v>
      </c>
      <c r="Z133" s="116">
        <f t="shared" si="22"/>
        <v>0</v>
      </c>
      <c r="AA133" s="116">
        <f t="shared" si="23"/>
        <v>0</v>
      </c>
      <c r="AB133" s="116">
        <f t="shared" si="24"/>
        <v>0</v>
      </c>
      <c r="AC133" s="122">
        <f t="shared" si="25"/>
        <v>0</v>
      </c>
    </row>
    <row r="134" spans="1:29" ht="15.75">
      <c r="A134" s="251"/>
      <c r="B134" s="136" t="s">
        <v>49</v>
      </c>
      <c r="C134" s="99"/>
      <c r="D134" s="100"/>
      <c r="E134" s="101">
        <f t="shared" si="13"/>
        <v>0</v>
      </c>
      <c r="F134" s="99"/>
      <c r="G134" s="104"/>
      <c r="H134" s="101">
        <f t="shared" si="14"/>
        <v>0</v>
      </c>
      <c r="I134" s="99"/>
      <c r="J134" s="100"/>
      <c r="K134" s="101">
        <f t="shared" si="15"/>
        <v>0</v>
      </c>
      <c r="L134" s="99"/>
      <c r="M134" s="100"/>
      <c r="N134" s="101">
        <f t="shared" si="16"/>
        <v>0</v>
      </c>
      <c r="O134" s="99"/>
      <c r="P134" s="100"/>
      <c r="Q134" s="101">
        <f t="shared" si="17"/>
        <v>0</v>
      </c>
      <c r="R134" s="99"/>
      <c r="S134" s="100"/>
      <c r="T134" s="101">
        <f t="shared" si="18"/>
        <v>0</v>
      </c>
      <c r="U134" s="220">
        <f t="shared" si="19"/>
        <v>0</v>
      </c>
      <c r="W134" s="136" t="s">
        <v>49</v>
      </c>
      <c r="X134" s="115">
        <f t="shared" si="20"/>
        <v>0</v>
      </c>
      <c r="Y134" s="116">
        <f t="shared" si="21"/>
        <v>0</v>
      </c>
      <c r="Z134" s="116">
        <f t="shared" si="22"/>
        <v>0</v>
      </c>
      <c r="AA134" s="116">
        <f t="shared" si="23"/>
        <v>0</v>
      </c>
      <c r="AB134" s="116">
        <f t="shared" si="24"/>
        <v>0</v>
      </c>
      <c r="AC134" s="122">
        <f t="shared" si="25"/>
        <v>0</v>
      </c>
    </row>
    <row r="135" spans="1:29" ht="15.75" customHeight="1">
      <c r="A135" s="249">
        <v>42633</v>
      </c>
      <c r="B135" s="134" t="s">
        <v>41</v>
      </c>
      <c r="C135" s="137"/>
      <c r="D135" s="20"/>
      <c r="E135" s="98">
        <f t="shared" si="13"/>
        <v>0</v>
      </c>
      <c r="F135" s="137"/>
      <c r="G135" s="20"/>
      <c r="H135" s="98">
        <f t="shared" si="14"/>
        <v>0</v>
      </c>
      <c r="I135" s="137"/>
      <c r="J135" s="133"/>
      <c r="K135" s="98">
        <f t="shared" si="15"/>
        <v>0</v>
      </c>
      <c r="L135" s="137"/>
      <c r="M135" s="133"/>
      <c r="N135" s="98">
        <f t="shared" si="16"/>
        <v>0</v>
      </c>
      <c r="O135" s="137"/>
      <c r="P135" s="20"/>
      <c r="Q135" s="98">
        <f t="shared" si="17"/>
        <v>0</v>
      </c>
      <c r="R135" s="137"/>
      <c r="S135" s="20"/>
      <c r="T135" s="98">
        <f t="shared" si="18"/>
        <v>0</v>
      </c>
      <c r="U135" s="219">
        <f t="shared" si="19"/>
        <v>0</v>
      </c>
      <c r="W135" s="134" t="s">
        <v>41</v>
      </c>
      <c r="X135" s="111">
        <f t="shared" si="20"/>
        <v>0</v>
      </c>
      <c r="Y135" s="112">
        <f t="shared" si="21"/>
        <v>0</v>
      </c>
      <c r="Z135" s="112">
        <f t="shared" si="22"/>
        <v>0</v>
      </c>
      <c r="AA135" s="112">
        <f t="shared" si="23"/>
        <v>0</v>
      </c>
      <c r="AB135" s="112">
        <f t="shared" si="24"/>
        <v>0</v>
      </c>
      <c r="AC135" s="124">
        <f t="shared" si="25"/>
        <v>0</v>
      </c>
    </row>
    <row r="136" spans="1:29" ht="15.75">
      <c r="A136" s="250"/>
      <c r="B136" s="135" t="s">
        <v>42</v>
      </c>
      <c r="C136" s="97"/>
      <c r="D136" s="20"/>
      <c r="E136" s="98">
        <f t="shared" si="13"/>
        <v>0</v>
      </c>
      <c r="F136" s="97"/>
      <c r="G136" s="20"/>
      <c r="H136" s="98">
        <f t="shared" si="14"/>
        <v>0</v>
      </c>
      <c r="I136" s="97"/>
      <c r="J136" s="20"/>
      <c r="K136" s="98">
        <f t="shared" si="15"/>
        <v>0</v>
      </c>
      <c r="L136" s="97"/>
      <c r="M136" s="20"/>
      <c r="N136" s="98">
        <f t="shared" si="16"/>
        <v>0</v>
      </c>
      <c r="O136" s="97"/>
      <c r="P136" s="20"/>
      <c r="Q136" s="98">
        <f t="shared" si="17"/>
        <v>0</v>
      </c>
      <c r="R136" s="97"/>
      <c r="S136" s="20"/>
      <c r="T136" s="98">
        <f t="shared" si="18"/>
        <v>0</v>
      </c>
      <c r="U136" s="219">
        <f t="shared" si="19"/>
        <v>0</v>
      </c>
      <c r="W136" s="135" t="s">
        <v>42</v>
      </c>
      <c r="X136" s="115">
        <f t="shared" si="20"/>
        <v>0</v>
      </c>
      <c r="Y136" s="116">
        <f t="shared" si="21"/>
        <v>0</v>
      </c>
      <c r="Z136" s="116">
        <f t="shared" si="22"/>
        <v>0</v>
      </c>
      <c r="AA136" s="116">
        <f t="shared" si="23"/>
        <v>0</v>
      </c>
      <c r="AB136" s="116">
        <f t="shared" si="24"/>
        <v>0</v>
      </c>
      <c r="AC136" s="122">
        <f t="shared" si="25"/>
        <v>0</v>
      </c>
    </row>
    <row r="137" spans="1:29" ht="15.75">
      <c r="A137" s="250"/>
      <c r="B137" s="105" t="s">
        <v>43</v>
      </c>
      <c r="C137" s="97"/>
      <c r="D137" s="20"/>
      <c r="E137" s="98">
        <f t="shared" ref="E137:E200" si="26">C137-D137</f>
        <v>0</v>
      </c>
      <c r="F137" s="97"/>
      <c r="G137" s="20"/>
      <c r="H137" s="98">
        <f t="shared" ref="H137:H200" si="27">F137-G137</f>
        <v>0</v>
      </c>
      <c r="I137" s="97"/>
      <c r="J137" s="20"/>
      <c r="K137" s="98">
        <f t="shared" ref="K137:K200" si="28">I137-J137</f>
        <v>0</v>
      </c>
      <c r="L137" s="97"/>
      <c r="M137" s="20"/>
      <c r="N137" s="98">
        <f t="shared" ref="N137:N200" si="29">L137-M137</f>
        <v>0</v>
      </c>
      <c r="O137" s="97"/>
      <c r="P137" s="20"/>
      <c r="Q137" s="98">
        <f t="shared" ref="Q137:Q200" si="30">O137-P137</f>
        <v>0</v>
      </c>
      <c r="R137" s="97"/>
      <c r="S137" s="20"/>
      <c r="T137" s="98">
        <f t="shared" ref="T137:T200" si="31">R137-S137</f>
        <v>0</v>
      </c>
      <c r="U137" s="219">
        <f t="shared" si="19"/>
        <v>0</v>
      </c>
      <c r="W137" s="105" t="s">
        <v>43</v>
      </c>
      <c r="X137" s="115">
        <f t="shared" si="20"/>
        <v>0</v>
      </c>
      <c r="Y137" s="116">
        <f t="shared" si="21"/>
        <v>0</v>
      </c>
      <c r="Z137" s="116">
        <f t="shared" si="22"/>
        <v>0</v>
      </c>
      <c r="AA137" s="116">
        <f t="shared" si="23"/>
        <v>0</v>
      </c>
      <c r="AB137" s="116">
        <f t="shared" si="24"/>
        <v>0</v>
      </c>
      <c r="AC137" s="122">
        <f t="shared" si="25"/>
        <v>0</v>
      </c>
    </row>
    <row r="138" spans="1:29" ht="15.75">
      <c r="A138" s="250"/>
      <c r="B138" s="135" t="s">
        <v>44</v>
      </c>
      <c r="C138" s="97"/>
      <c r="D138" s="20"/>
      <c r="E138" s="98">
        <f t="shared" si="26"/>
        <v>0</v>
      </c>
      <c r="F138" s="97"/>
      <c r="G138" s="20"/>
      <c r="H138" s="98">
        <f t="shared" si="27"/>
        <v>0</v>
      </c>
      <c r="I138" s="97"/>
      <c r="J138" s="20"/>
      <c r="K138" s="98">
        <f t="shared" si="28"/>
        <v>0</v>
      </c>
      <c r="L138" s="97"/>
      <c r="M138" s="20"/>
      <c r="N138" s="98">
        <f t="shared" si="29"/>
        <v>0</v>
      </c>
      <c r="O138" s="97"/>
      <c r="P138" s="20"/>
      <c r="Q138" s="98">
        <f t="shared" si="30"/>
        <v>0</v>
      </c>
      <c r="R138" s="97"/>
      <c r="S138" s="20"/>
      <c r="T138" s="98">
        <f t="shared" si="31"/>
        <v>0</v>
      </c>
      <c r="U138" s="219">
        <f t="shared" ref="U138:U201" si="32">IF(D138=0,0,1)</f>
        <v>0</v>
      </c>
      <c r="W138" s="135" t="s">
        <v>44</v>
      </c>
      <c r="X138" s="115">
        <f t="shared" ref="X138:X201" si="33">+IF(AND(C138&lt;&gt;0,D138&lt;&gt;0,OR(E138&gt;100,E138&lt;-100)),1,0)</f>
        <v>0</v>
      </c>
      <c r="Y138" s="116">
        <f t="shared" ref="Y138:Y201" si="34">+IF(AND(F138&lt;&gt;0,G138&lt;&gt;0,OR(H138&gt;100,H138&lt;-100)),1,0)</f>
        <v>0</v>
      </c>
      <c r="Z138" s="116">
        <f t="shared" ref="Z138:Z201" si="35">+IF(AND(I138&lt;&gt;0,J138&lt;&gt;0,OR(K138&gt;100,K138&lt;-100)),1,0)</f>
        <v>0</v>
      </c>
      <c r="AA138" s="116">
        <f t="shared" ref="AA138:AA201" si="36">+IF(AND(L138&lt;&gt;0,M138&lt;&gt;0,OR(N138&gt;100,N138&lt;-100)),1,0)</f>
        <v>0</v>
      </c>
      <c r="AB138" s="116">
        <f t="shared" ref="AB138:AB201" si="37">+IF(AND(O138&lt;&gt;0,P138&lt;&gt;0,OR(Q138&gt;100,Q138&lt;-100)),1,0)</f>
        <v>0</v>
      </c>
      <c r="AC138" s="122">
        <f t="shared" ref="AC138:AC201" si="38">+IF(AND(R138&lt;&gt;0,S138&lt;&gt;0,OR(T138&gt;100,T138&lt;-100)),1,0)</f>
        <v>0</v>
      </c>
    </row>
    <row r="139" spans="1:29" ht="15.75">
      <c r="A139" s="250"/>
      <c r="B139" s="135" t="s">
        <v>45</v>
      </c>
      <c r="C139" s="97"/>
      <c r="D139" s="20"/>
      <c r="E139" s="98">
        <f t="shared" si="26"/>
        <v>0</v>
      </c>
      <c r="F139" s="97"/>
      <c r="G139" s="20"/>
      <c r="H139" s="98">
        <f t="shared" si="27"/>
        <v>0</v>
      </c>
      <c r="I139" s="97"/>
      <c r="J139" s="20"/>
      <c r="K139" s="98">
        <f t="shared" si="28"/>
        <v>0</v>
      </c>
      <c r="L139" s="97"/>
      <c r="M139" s="20"/>
      <c r="N139" s="98">
        <f t="shared" si="29"/>
        <v>0</v>
      </c>
      <c r="O139" s="97"/>
      <c r="P139" s="20"/>
      <c r="Q139" s="98">
        <f t="shared" si="30"/>
        <v>0</v>
      </c>
      <c r="R139" s="97"/>
      <c r="S139" s="20"/>
      <c r="T139" s="98">
        <f t="shared" si="31"/>
        <v>0</v>
      </c>
      <c r="U139" s="219">
        <f t="shared" si="32"/>
        <v>0</v>
      </c>
      <c r="W139" s="135" t="s">
        <v>45</v>
      </c>
      <c r="X139" s="115">
        <f t="shared" si="33"/>
        <v>0</v>
      </c>
      <c r="Y139" s="116">
        <f t="shared" si="34"/>
        <v>0</v>
      </c>
      <c r="Z139" s="116">
        <f t="shared" si="35"/>
        <v>0</v>
      </c>
      <c r="AA139" s="116">
        <f t="shared" si="36"/>
        <v>0</v>
      </c>
      <c r="AB139" s="116">
        <f t="shared" si="37"/>
        <v>0</v>
      </c>
      <c r="AC139" s="122">
        <f t="shared" si="38"/>
        <v>0</v>
      </c>
    </row>
    <row r="140" spans="1:29" ht="15.75">
      <c r="A140" s="250"/>
      <c r="B140" s="135" t="s">
        <v>46</v>
      </c>
      <c r="C140" s="97"/>
      <c r="D140" s="20"/>
      <c r="E140" s="98">
        <f t="shared" si="26"/>
        <v>0</v>
      </c>
      <c r="F140" s="97"/>
      <c r="G140" s="20"/>
      <c r="H140" s="98">
        <f t="shared" si="27"/>
        <v>0</v>
      </c>
      <c r="I140" s="97"/>
      <c r="J140" s="20"/>
      <c r="K140" s="98">
        <f t="shared" si="28"/>
        <v>0</v>
      </c>
      <c r="L140" s="97"/>
      <c r="M140" s="20"/>
      <c r="N140" s="98">
        <f t="shared" si="29"/>
        <v>0</v>
      </c>
      <c r="O140" s="97"/>
      <c r="P140" s="20"/>
      <c r="Q140" s="98">
        <f t="shared" si="30"/>
        <v>0</v>
      </c>
      <c r="R140" s="97"/>
      <c r="S140" s="20"/>
      <c r="T140" s="98">
        <f t="shared" si="31"/>
        <v>0</v>
      </c>
      <c r="U140" s="219">
        <f t="shared" si="32"/>
        <v>0</v>
      </c>
      <c r="W140" s="135" t="s">
        <v>46</v>
      </c>
      <c r="X140" s="115">
        <f t="shared" si="33"/>
        <v>0</v>
      </c>
      <c r="Y140" s="116">
        <f t="shared" si="34"/>
        <v>0</v>
      </c>
      <c r="Z140" s="116">
        <f t="shared" si="35"/>
        <v>0</v>
      </c>
      <c r="AA140" s="116">
        <f t="shared" si="36"/>
        <v>0</v>
      </c>
      <c r="AB140" s="116">
        <f t="shared" si="37"/>
        <v>0</v>
      </c>
      <c r="AC140" s="122">
        <f t="shared" si="38"/>
        <v>0</v>
      </c>
    </row>
    <row r="141" spans="1:29" ht="15.75">
      <c r="A141" s="250"/>
      <c r="B141" s="135" t="s">
        <v>47</v>
      </c>
      <c r="C141" s="97"/>
      <c r="D141" s="20"/>
      <c r="E141" s="98">
        <f t="shared" si="26"/>
        <v>0</v>
      </c>
      <c r="F141" s="97"/>
      <c r="G141" s="20"/>
      <c r="H141" s="98">
        <f t="shared" si="27"/>
        <v>0</v>
      </c>
      <c r="I141" s="97"/>
      <c r="J141" s="20"/>
      <c r="K141" s="98">
        <f t="shared" si="28"/>
        <v>0</v>
      </c>
      <c r="L141" s="97"/>
      <c r="M141" s="20"/>
      <c r="N141" s="98">
        <f t="shared" si="29"/>
        <v>0</v>
      </c>
      <c r="O141" s="97"/>
      <c r="P141" s="20"/>
      <c r="Q141" s="98">
        <f t="shared" si="30"/>
        <v>0</v>
      </c>
      <c r="R141" s="97"/>
      <c r="S141" s="20"/>
      <c r="T141" s="98">
        <f t="shared" si="31"/>
        <v>0</v>
      </c>
      <c r="U141" s="219">
        <f t="shared" si="32"/>
        <v>0</v>
      </c>
      <c r="W141" s="135" t="s">
        <v>47</v>
      </c>
      <c r="X141" s="115">
        <f t="shared" si="33"/>
        <v>0</v>
      </c>
      <c r="Y141" s="116">
        <f t="shared" si="34"/>
        <v>0</v>
      </c>
      <c r="Z141" s="116">
        <f t="shared" si="35"/>
        <v>0</v>
      </c>
      <c r="AA141" s="116">
        <f t="shared" si="36"/>
        <v>0</v>
      </c>
      <c r="AB141" s="116">
        <f t="shared" si="37"/>
        <v>0</v>
      </c>
      <c r="AC141" s="122">
        <f t="shared" si="38"/>
        <v>0</v>
      </c>
    </row>
    <row r="142" spans="1:29" ht="15.75">
      <c r="A142" s="250"/>
      <c r="B142" s="135" t="s">
        <v>48</v>
      </c>
      <c r="C142" s="97"/>
      <c r="D142" s="20"/>
      <c r="E142" s="98">
        <f t="shared" si="26"/>
        <v>0</v>
      </c>
      <c r="F142" s="97"/>
      <c r="G142" s="20"/>
      <c r="H142" s="98">
        <f t="shared" si="27"/>
        <v>0</v>
      </c>
      <c r="I142" s="97"/>
      <c r="J142" s="20"/>
      <c r="K142" s="98">
        <f t="shared" si="28"/>
        <v>0</v>
      </c>
      <c r="L142" s="97"/>
      <c r="M142" s="20"/>
      <c r="N142" s="98">
        <f t="shared" si="29"/>
        <v>0</v>
      </c>
      <c r="O142" s="97"/>
      <c r="P142" s="20"/>
      <c r="Q142" s="98">
        <f t="shared" si="30"/>
        <v>0</v>
      </c>
      <c r="R142" s="97"/>
      <c r="S142" s="20"/>
      <c r="T142" s="98">
        <f t="shared" si="31"/>
        <v>0</v>
      </c>
      <c r="U142" s="219">
        <f t="shared" si="32"/>
        <v>0</v>
      </c>
      <c r="W142" s="135" t="s">
        <v>48</v>
      </c>
      <c r="X142" s="115">
        <f t="shared" si="33"/>
        <v>0</v>
      </c>
      <c r="Y142" s="116">
        <f t="shared" si="34"/>
        <v>0</v>
      </c>
      <c r="Z142" s="116">
        <f t="shared" si="35"/>
        <v>0</v>
      </c>
      <c r="AA142" s="116">
        <f t="shared" si="36"/>
        <v>0</v>
      </c>
      <c r="AB142" s="116">
        <f t="shared" si="37"/>
        <v>0</v>
      </c>
      <c r="AC142" s="122">
        <f t="shared" si="38"/>
        <v>0</v>
      </c>
    </row>
    <row r="143" spans="1:29" ht="15.75">
      <c r="A143" s="251"/>
      <c r="B143" s="136" t="s">
        <v>49</v>
      </c>
      <c r="C143" s="97"/>
      <c r="D143" s="20"/>
      <c r="E143" s="98">
        <f t="shared" si="26"/>
        <v>0</v>
      </c>
      <c r="F143" s="97"/>
      <c r="G143" s="20"/>
      <c r="H143" s="98">
        <f t="shared" si="27"/>
        <v>0</v>
      </c>
      <c r="I143" s="97"/>
      <c r="J143" s="20"/>
      <c r="K143" s="98">
        <f t="shared" si="28"/>
        <v>0</v>
      </c>
      <c r="L143" s="97"/>
      <c r="M143" s="20"/>
      <c r="N143" s="98">
        <f t="shared" si="29"/>
        <v>0</v>
      </c>
      <c r="O143" s="97"/>
      <c r="P143" s="20"/>
      <c r="Q143" s="98">
        <f t="shared" si="30"/>
        <v>0</v>
      </c>
      <c r="R143" s="97"/>
      <c r="S143" s="20"/>
      <c r="T143" s="98">
        <f t="shared" si="31"/>
        <v>0</v>
      </c>
      <c r="U143" s="219">
        <f t="shared" si="32"/>
        <v>0</v>
      </c>
      <c r="W143" s="136" t="s">
        <v>49</v>
      </c>
      <c r="X143" s="119">
        <f t="shared" si="33"/>
        <v>0</v>
      </c>
      <c r="Y143" s="120">
        <f t="shared" si="34"/>
        <v>0</v>
      </c>
      <c r="Z143" s="120">
        <f t="shared" si="35"/>
        <v>0</v>
      </c>
      <c r="AA143" s="120">
        <f t="shared" si="36"/>
        <v>0</v>
      </c>
      <c r="AB143" s="120">
        <f t="shared" si="37"/>
        <v>0</v>
      </c>
      <c r="AC143" s="125">
        <f t="shared" si="38"/>
        <v>0</v>
      </c>
    </row>
    <row r="144" spans="1:29" ht="15.75" customHeight="1">
      <c r="A144" s="249">
        <v>42634</v>
      </c>
      <c r="B144" s="134" t="s">
        <v>41</v>
      </c>
      <c r="C144" s="217"/>
      <c r="D144" s="224"/>
      <c r="E144" s="96">
        <f t="shared" si="26"/>
        <v>0</v>
      </c>
      <c r="F144" s="217"/>
      <c r="G144" s="95"/>
      <c r="H144" s="96">
        <f t="shared" si="27"/>
        <v>0</v>
      </c>
      <c r="I144" s="217"/>
      <c r="J144" s="95"/>
      <c r="K144" s="96">
        <f t="shared" si="28"/>
        <v>0</v>
      </c>
      <c r="L144" s="217"/>
      <c r="M144" s="95"/>
      <c r="N144" s="96">
        <f t="shared" si="29"/>
        <v>0</v>
      </c>
      <c r="O144" s="217"/>
      <c r="P144" s="224"/>
      <c r="Q144" s="96">
        <f t="shared" si="30"/>
        <v>0</v>
      </c>
      <c r="R144" s="217"/>
      <c r="S144" s="95"/>
      <c r="T144" s="96">
        <f t="shared" si="31"/>
        <v>0</v>
      </c>
      <c r="U144" s="218">
        <f t="shared" si="32"/>
        <v>0</v>
      </c>
      <c r="W144" s="134" t="s">
        <v>41</v>
      </c>
      <c r="X144" s="111">
        <f t="shared" si="33"/>
        <v>0</v>
      </c>
      <c r="Y144" s="112">
        <f t="shared" si="34"/>
        <v>0</v>
      </c>
      <c r="Z144" s="112">
        <f t="shared" si="35"/>
        <v>0</v>
      </c>
      <c r="AA144" s="112">
        <f t="shared" si="36"/>
        <v>0</v>
      </c>
      <c r="AB144" s="112">
        <f t="shared" si="37"/>
        <v>0</v>
      </c>
      <c r="AC144" s="124">
        <f t="shared" si="38"/>
        <v>0</v>
      </c>
    </row>
    <row r="145" spans="1:29" ht="15.75">
      <c r="A145" s="250"/>
      <c r="B145" s="135" t="s">
        <v>42</v>
      </c>
      <c r="C145" s="97"/>
      <c r="D145" s="133"/>
      <c r="E145" s="98">
        <f t="shared" si="26"/>
        <v>0</v>
      </c>
      <c r="F145" s="97"/>
      <c r="G145" s="20"/>
      <c r="H145" s="98">
        <f t="shared" si="27"/>
        <v>0</v>
      </c>
      <c r="I145" s="97"/>
      <c r="J145" s="20"/>
      <c r="K145" s="98">
        <f t="shared" si="28"/>
        <v>0</v>
      </c>
      <c r="L145" s="97"/>
      <c r="M145" s="20"/>
      <c r="N145" s="98">
        <f t="shared" si="29"/>
        <v>0</v>
      </c>
      <c r="O145" s="97"/>
      <c r="P145" s="133"/>
      <c r="Q145" s="98">
        <f t="shared" si="30"/>
        <v>0</v>
      </c>
      <c r="R145" s="97"/>
      <c r="S145" s="20"/>
      <c r="T145" s="98">
        <f t="shared" si="31"/>
        <v>0</v>
      </c>
      <c r="U145" s="219">
        <f t="shared" si="32"/>
        <v>0</v>
      </c>
      <c r="W145" s="135" t="s">
        <v>42</v>
      </c>
      <c r="X145" s="115">
        <f t="shared" si="33"/>
        <v>0</v>
      </c>
      <c r="Y145" s="116">
        <f t="shared" si="34"/>
        <v>0</v>
      </c>
      <c r="Z145" s="116">
        <f t="shared" si="35"/>
        <v>0</v>
      </c>
      <c r="AA145" s="116">
        <f t="shared" si="36"/>
        <v>0</v>
      </c>
      <c r="AB145" s="116">
        <f t="shared" si="37"/>
        <v>0</v>
      </c>
      <c r="AC145" s="122">
        <f t="shared" si="38"/>
        <v>0</v>
      </c>
    </row>
    <row r="146" spans="1:29" ht="15.75">
      <c r="A146" s="250"/>
      <c r="B146" s="105" t="s">
        <v>43</v>
      </c>
      <c r="C146" s="97"/>
      <c r="D146" s="20"/>
      <c r="E146" s="98">
        <f t="shared" si="26"/>
        <v>0</v>
      </c>
      <c r="F146" s="97"/>
      <c r="G146" s="20"/>
      <c r="H146" s="98">
        <f t="shared" si="27"/>
        <v>0</v>
      </c>
      <c r="I146" s="97"/>
      <c r="J146" s="20"/>
      <c r="K146" s="98">
        <f t="shared" si="28"/>
        <v>0</v>
      </c>
      <c r="L146" s="97"/>
      <c r="M146" s="20"/>
      <c r="N146" s="98">
        <f t="shared" si="29"/>
        <v>0</v>
      </c>
      <c r="O146" s="97"/>
      <c r="P146" s="20"/>
      <c r="Q146" s="98">
        <f t="shared" si="30"/>
        <v>0</v>
      </c>
      <c r="R146" s="97"/>
      <c r="S146" s="20"/>
      <c r="T146" s="98">
        <f t="shared" si="31"/>
        <v>0</v>
      </c>
      <c r="U146" s="219">
        <f t="shared" si="32"/>
        <v>0</v>
      </c>
      <c r="W146" s="105" t="s">
        <v>43</v>
      </c>
      <c r="X146" s="115">
        <f t="shared" si="33"/>
        <v>0</v>
      </c>
      <c r="Y146" s="116">
        <f t="shared" si="34"/>
        <v>0</v>
      </c>
      <c r="Z146" s="116">
        <f t="shared" si="35"/>
        <v>0</v>
      </c>
      <c r="AA146" s="116">
        <f t="shared" si="36"/>
        <v>0</v>
      </c>
      <c r="AB146" s="116">
        <f t="shared" si="37"/>
        <v>0</v>
      </c>
      <c r="AC146" s="122">
        <f t="shared" si="38"/>
        <v>0</v>
      </c>
    </row>
    <row r="147" spans="1:29" ht="15.75">
      <c r="A147" s="250"/>
      <c r="B147" s="135" t="s">
        <v>44</v>
      </c>
      <c r="C147" s="97"/>
      <c r="D147" s="20"/>
      <c r="E147" s="98">
        <f t="shared" si="26"/>
        <v>0</v>
      </c>
      <c r="F147" s="97"/>
      <c r="G147" s="20"/>
      <c r="H147" s="98">
        <f t="shared" si="27"/>
        <v>0</v>
      </c>
      <c r="I147" s="97"/>
      <c r="J147" s="20"/>
      <c r="K147" s="98">
        <f t="shared" si="28"/>
        <v>0</v>
      </c>
      <c r="L147" s="97"/>
      <c r="M147" s="20"/>
      <c r="N147" s="98">
        <f t="shared" si="29"/>
        <v>0</v>
      </c>
      <c r="O147" s="97"/>
      <c r="P147" s="20"/>
      <c r="Q147" s="98">
        <f t="shared" si="30"/>
        <v>0</v>
      </c>
      <c r="R147" s="97"/>
      <c r="S147" s="20"/>
      <c r="T147" s="98">
        <f t="shared" si="31"/>
        <v>0</v>
      </c>
      <c r="U147" s="219">
        <f t="shared" si="32"/>
        <v>0</v>
      </c>
      <c r="W147" s="135" t="s">
        <v>44</v>
      </c>
      <c r="X147" s="115">
        <f t="shared" si="33"/>
        <v>0</v>
      </c>
      <c r="Y147" s="116">
        <f t="shared" si="34"/>
        <v>0</v>
      </c>
      <c r="Z147" s="116">
        <f t="shared" si="35"/>
        <v>0</v>
      </c>
      <c r="AA147" s="116">
        <f t="shared" si="36"/>
        <v>0</v>
      </c>
      <c r="AB147" s="116">
        <f t="shared" si="37"/>
        <v>0</v>
      </c>
      <c r="AC147" s="122">
        <f t="shared" si="38"/>
        <v>0</v>
      </c>
    </row>
    <row r="148" spans="1:29" ht="15.75">
      <c r="A148" s="250"/>
      <c r="B148" s="135" t="s">
        <v>45</v>
      </c>
      <c r="C148" s="97"/>
      <c r="D148" s="20"/>
      <c r="E148" s="98">
        <f t="shared" si="26"/>
        <v>0</v>
      </c>
      <c r="F148" s="97"/>
      <c r="G148" s="20"/>
      <c r="H148" s="98">
        <f t="shared" si="27"/>
        <v>0</v>
      </c>
      <c r="I148" s="97"/>
      <c r="J148" s="20"/>
      <c r="K148" s="98">
        <f t="shared" si="28"/>
        <v>0</v>
      </c>
      <c r="L148" s="97"/>
      <c r="M148" s="20"/>
      <c r="N148" s="98">
        <f t="shared" si="29"/>
        <v>0</v>
      </c>
      <c r="O148" s="97"/>
      <c r="P148" s="20"/>
      <c r="Q148" s="98">
        <f t="shared" si="30"/>
        <v>0</v>
      </c>
      <c r="R148" s="97"/>
      <c r="S148" s="20"/>
      <c r="T148" s="98">
        <f t="shared" si="31"/>
        <v>0</v>
      </c>
      <c r="U148" s="219">
        <f t="shared" si="32"/>
        <v>0</v>
      </c>
      <c r="W148" s="135" t="s">
        <v>45</v>
      </c>
      <c r="X148" s="115">
        <f t="shared" si="33"/>
        <v>0</v>
      </c>
      <c r="Y148" s="116">
        <f t="shared" si="34"/>
        <v>0</v>
      </c>
      <c r="Z148" s="116">
        <f t="shared" si="35"/>
        <v>0</v>
      </c>
      <c r="AA148" s="116">
        <f t="shared" si="36"/>
        <v>0</v>
      </c>
      <c r="AB148" s="116">
        <f t="shared" si="37"/>
        <v>0</v>
      </c>
      <c r="AC148" s="122">
        <f t="shared" si="38"/>
        <v>0</v>
      </c>
    </row>
    <row r="149" spans="1:29" ht="15.75">
      <c r="A149" s="250"/>
      <c r="B149" s="135" t="s">
        <v>46</v>
      </c>
      <c r="C149" s="97"/>
      <c r="D149" s="20"/>
      <c r="E149" s="98">
        <f t="shared" si="26"/>
        <v>0</v>
      </c>
      <c r="F149" s="97"/>
      <c r="G149" s="20"/>
      <c r="H149" s="98">
        <f t="shared" si="27"/>
        <v>0</v>
      </c>
      <c r="I149" s="97"/>
      <c r="J149" s="20"/>
      <c r="K149" s="98">
        <f t="shared" si="28"/>
        <v>0</v>
      </c>
      <c r="L149" s="97"/>
      <c r="M149" s="20"/>
      <c r="N149" s="98">
        <f t="shared" si="29"/>
        <v>0</v>
      </c>
      <c r="O149" s="97"/>
      <c r="P149" s="20"/>
      <c r="Q149" s="98">
        <f t="shared" si="30"/>
        <v>0</v>
      </c>
      <c r="R149" s="97"/>
      <c r="S149" s="20"/>
      <c r="T149" s="98">
        <f t="shared" si="31"/>
        <v>0</v>
      </c>
      <c r="U149" s="219">
        <f t="shared" si="32"/>
        <v>0</v>
      </c>
      <c r="W149" s="135" t="s">
        <v>46</v>
      </c>
      <c r="X149" s="115">
        <f t="shared" si="33"/>
        <v>0</v>
      </c>
      <c r="Y149" s="116">
        <f t="shared" si="34"/>
        <v>0</v>
      </c>
      <c r="Z149" s="116">
        <f t="shared" si="35"/>
        <v>0</v>
      </c>
      <c r="AA149" s="116">
        <f t="shared" si="36"/>
        <v>0</v>
      </c>
      <c r="AB149" s="116">
        <f t="shared" si="37"/>
        <v>0</v>
      </c>
      <c r="AC149" s="122">
        <f t="shared" si="38"/>
        <v>0</v>
      </c>
    </row>
    <row r="150" spans="1:29" ht="15.75">
      <c r="A150" s="250"/>
      <c r="B150" s="135" t="s">
        <v>47</v>
      </c>
      <c r="C150" s="97"/>
      <c r="D150" s="20"/>
      <c r="E150" s="98">
        <f t="shared" si="26"/>
        <v>0</v>
      </c>
      <c r="F150" s="97"/>
      <c r="G150" s="20"/>
      <c r="H150" s="98">
        <f t="shared" si="27"/>
        <v>0</v>
      </c>
      <c r="I150" s="97"/>
      <c r="J150" s="20"/>
      <c r="K150" s="98">
        <f t="shared" si="28"/>
        <v>0</v>
      </c>
      <c r="L150" s="97"/>
      <c r="M150" s="20"/>
      <c r="N150" s="98">
        <f t="shared" si="29"/>
        <v>0</v>
      </c>
      <c r="O150" s="97"/>
      <c r="P150" s="20"/>
      <c r="Q150" s="98">
        <f t="shared" si="30"/>
        <v>0</v>
      </c>
      <c r="R150" s="97"/>
      <c r="S150" s="20"/>
      <c r="T150" s="98">
        <f t="shared" si="31"/>
        <v>0</v>
      </c>
      <c r="U150" s="219">
        <f t="shared" si="32"/>
        <v>0</v>
      </c>
      <c r="W150" s="135" t="s">
        <v>47</v>
      </c>
      <c r="X150" s="115">
        <f t="shared" si="33"/>
        <v>0</v>
      </c>
      <c r="Y150" s="116">
        <f t="shared" si="34"/>
        <v>0</v>
      </c>
      <c r="Z150" s="116">
        <f t="shared" si="35"/>
        <v>0</v>
      </c>
      <c r="AA150" s="116">
        <f t="shared" si="36"/>
        <v>0</v>
      </c>
      <c r="AB150" s="116">
        <f t="shared" si="37"/>
        <v>0</v>
      </c>
      <c r="AC150" s="122">
        <f t="shared" si="38"/>
        <v>0</v>
      </c>
    </row>
    <row r="151" spans="1:29" ht="15.75">
      <c r="A151" s="250"/>
      <c r="B151" s="135" t="s">
        <v>48</v>
      </c>
      <c r="C151" s="97"/>
      <c r="D151" s="20"/>
      <c r="E151" s="98">
        <f t="shared" si="26"/>
        <v>0</v>
      </c>
      <c r="F151" s="97"/>
      <c r="G151" s="20"/>
      <c r="H151" s="98">
        <f t="shared" si="27"/>
        <v>0</v>
      </c>
      <c r="I151" s="97"/>
      <c r="J151" s="20"/>
      <c r="K151" s="98">
        <f t="shared" si="28"/>
        <v>0</v>
      </c>
      <c r="L151" s="97"/>
      <c r="M151" s="20"/>
      <c r="N151" s="98">
        <f t="shared" si="29"/>
        <v>0</v>
      </c>
      <c r="O151" s="97"/>
      <c r="P151" s="20"/>
      <c r="Q151" s="98">
        <f t="shared" si="30"/>
        <v>0</v>
      </c>
      <c r="R151" s="97"/>
      <c r="S151" s="20"/>
      <c r="T151" s="98">
        <f t="shared" si="31"/>
        <v>0</v>
      </c>
      <c r="U151" s="219">
        <f t="shared" si="32"/>
        <v>0</v>
      </c>
      <c r="W151" s="135" t="s">
        <v>48</v>
      </c>
      <c r="X151" s="115">
        <f t="shared" si="33"/>
        <v>0</v>
      </c>
      <c r="Y151" s="116">
        <f t="shared" si="34"/>
        <v>0</v>
      </c>
      <c r="Z151" s="116">
        <f t="shared" si="35"/>
        <v>0</v>
      </c>
      <c r="AA151" s="116">
        <f t="shared" si="36"/>
        <v>0</v>
      </c>
      <c r="AB151" s="116">
        <f t="shared" si="37"/>
        <v>0</v>
      </c>
      <c r="AC151" s="122">
        <f t="shared" si="38"/>
        <v>0</v>
      </c>
    </row>
    <row r="152" spans="1:29" ht="15.75">
      <c r="A152" s="251"/>
      <c r="B152" s="136" t="s">
        <v>49</v>
      </c>
      <c r="C152" s="99"/>
      <c r="D152" s="100"/>
      <c r="E152" s="101">
        <f t="shared" si="26"/>
        <v>0</v>
      </c>
      <c r="F152" s="99"/>
      <c r="G152" s="100"/>
      <c r="H152" s="101">
        <f t="shared" si="27"/>
        <v>0</v>
      </c>
      <c r="I152" s="99"/>
      <c r="J152" s="100"/>
      <c r="K152" s="101">
        <f t="shared" si="28"/>
        <v>0</v>
      </c>
      <c r="L152" s="99"/>
      <c r="M152" s="100"/>
      <c r="N152" s="101">
        <f t="shared" si="29"/>
        <v>0</v>
      </c>
      <c r="O152" s="99"/>
      <c r="P152" s="100"/>
      <c r="Q152" s="101">
        <f t="shared" si="30"/>
        <v>0</v>
      </c>
      <c r="R152" s="99"/>
      <c r="S152" s="100"/>
      <c r="T152" s="101">
        <f t="shared" si="31"/>
        <v>0</v>
      </c>
      <c r="U152" s="220">
        <f t="shared" si="32"/>
        <v>0</v>
      </c>
      <c r="W152" s="136" t="s">
        <v>49</v>
      </c>
      <c r="X152" s="119">
        <f t="shared" si="33"/>
        <v>0</v>
      </c>
      <c r="Y152" s="120">
        <f t="shared" si="34"/>
        <v>0</v>
      </c>
      <c r="Z152" s="120">
        <f t="shared" si="35"/>
        <v>0</v>
      </c>
      <c r="AA152" s="120">
        <f t="shared" si="36"/>
        <v>0</v>
      </c>
      <c r="AB152" s="120">
        <f t="shared" si="37"/>
        <v>0</v>
      </c>
      <c r="AC152" s="125">
        <f t="shared" si="38"/>
        <v>0</v>
      </c>
    </row>
    <row r="153" spans="1:29" ht="15.75" customHeight="1">
      <c r="A153" s="249">
        <v>42635</v>
      </c>
      <c r="B153" s="134" t="s">
        <v>41</v>
      </c>
      <c r="C153" s="97"/>
      <c r="D153" s="20"/>
      <c r="E153" s="98">
        <f t="shared" si="26"/>
        <v>0</v>
      </c>
      <c r="F153" s="97"/>
      <c r="G153" s="20"/>
      <c r="H153" s="98">
        <f t="shared" si="27"/>
        <v>0</v>
      </c>
      <c r="I153" s="97"/>
      <c r="J153" s="20"/>
      <c r="K153" s="98">
        <f t="shared" si="28"/>
        <v>0</v>
      </c>
      <c r="L153" s="97"/>
      <c r="M153" s="20"/>
      <c r="N153" s="98">
        <f t="shared" si="29"/>
        <v>0</v>
      </c>
      <c r="O153" s="97"/>
      <c r="P153" s="20"/>
      <c r="Q153" s="98">
        <f t="shared" si="30"/>
        <v>0</v>
      </c>
      <c r="R153" s="97"/>
      <c r="S153" s="133"/>
      <c r="T153" s="98">
        <f t="shared" si="31"/>
        <v>0</v>
      </c>
      <c r="U153" s="219">
        <f t="shared" si="32"/>
        <v>0</v>
      </c>
      <c r="W153" s="134" t="s">
        <v>41</v>
      </c>
      <c r="X153" s="111">
        <f t="shared" si="33"/>
        <v>0</v>
      </c>
      <c r="Y153" s="112">
        <f t="shared" si="34"/>
        <v>0</v>
      </c>
      <c r="Z153" s="112">
        <f t="shared" si="35"/>
        <v>0</v>
      </c>
      <c r="AA153" s="112">
        <f t="shared" si="36"/>
        <v>0</v>
      </c>
      <c r="AB153" s="112">
        <f t="shared" si="37"/>
        <v>0</v>
      </c>
      <c r="AC153" s="124">
        <f t="shared" si="38"/>
        <v>0</v>
      </c>
    </row>
    <row r="154" spans="1:29" ht="15.75">
      <c r="A154" s="250"/>
      <c r="B154" s="135" t="s">
        <v>42</v>
      </c>
      <c r="C154" s="97"/>
      <c r="D154" s="20"/>
      <c r="E154" s="98">
        <f t="shared" si="26"/>
        <v>0</v>
      </c>
      <c r="F154" s="97"/>
      <c r="G154" s="20"/>
      <c r="H154" s="98">
        <f t="shared" si="27"/>
        <v>0</v>
      </c>
      <c r="I154" s="97"/>
      <c r="J154" s="20"/>
      <c r="K154" s="98">
        <f t="shared" si="28"/>
        <v>0</v>
      </c>
      <c r="L154" s="97"/>
      <c r="M154" s="20"/>
      <c r="N154" s="98">
        <f t="shared" si="29"/>
        <v>0</v>
      </c>
      <c r="O154" s="97"/>
      <c r="P154" s="20"/>
      <c r="Q154" s="98">
        <f t="shared" si="30"/>
        <v>0</v>
      </c>
      <c r="R154" s="97"/>
      <c r="S154" s="20"/>
      <c r="T154" s="98">
        <f t="shared" si="31"/>
        <v>0</v>
      </c>
      <c r="U154" s="219">
        <f t="shared" si="32"/>
        <v>0</v>
      </c>
      <c r="W154" s="135" t="s">
        <v>42</v>
      </c>
      <c r="X154" s="115">
        <f t="shared" si="33"/>
        <v>0</v>
      </c>
      <c r="Y154" s="116">
        <f t="shared" si="34"/>
        <v>0</v>
      </c>
      <c r="Z154" s="116">
        <f t="shared" si="35"/>
        <v>0</v>
      </c>
      <c r="AA154" s="116">
        <f t="shared" si="36"/>
        <v>0</v>
      </c>
      <c r="AB154" s="116">
        <f t="shared" si="37"/>
        <v>0</v>
      </c>
      <c r="AC154" s="122">
        <f t="shared" si="38"/>
        <v>0</v>
      </c>
    </row>
    <row r="155" spans="1:29" ht="15.75">
      <c r="A155" s="250"/>
      <c r="B155" s="105" t="s">
        <v>43</v>
      </c>
      <c r="C155" s="97"/>
      <c r="D155" s="20"/>
      <c r="E155" s="98">
        <f t="shared" si="26"/>
        <v>0</v>
      </c>
      <c r="F155" s="97"/>
      <c r="G155" s="20"/>
      <c r="H155" s="98">
        <f t="shared" si="27"/>
        <v>0</v>
      </c>
      <c r="I155" s="97"/>
      <c r="J155" s="20"/>
      <c r="K155" s="98">
        <f t="shared" si="28"/>
        <v>0</v>
      </c>
      <c r="L155" s="97"/>
      <c r="M155" s="20"/>
      <c r="N155" s="98">
        <f t="shared" si="29"/>
        <v>0</v>
      </c>
      <c r="O155" s="97"/>
      <c r="P155" s="20"/>
      <c r="Q155" s="98">
        <f t="shared" si="30"/>
        <v>0</v>
      </c>
      <c r="R155" s="97"/>
      <c r="S155" s="20"/>
      <c r="T155" s="98">
        <f t="shared" si="31"/>
        <v>0</v>
      </c>
      <c r="U155" s="219">
        <f t="shared" si="32"/>
        <v>0</v>
      </c>
      <c r="W155" s="105" t="s">
        <v>43</v>
      </c>
      <c r="X155" s="115">
        <f t="shared" si="33"/>
        <v>0</v>
      </c>
      <c r="Y155" s="116">
        <f t="shared" si="34"/>
        <v>0</v>
      </c>
      <c r="Z155" s="116">
        <f t="shared" si="35"/>
        <v>0</v>
      </c>
      <c r="AA155" s="116">
        <f t="shared" si="36"/>
        <v>0</v>
      </c>
      <c r="AB155" s="116">
        <f t="shared" si="37"/>
        <v>0</v>
      </c>
      <c r="AC155" s="122">
        <f t="shared" si="38"/>
        <v>0</v>
      </c>
    </row>
    <row r="156" spans="1:29" ht="15.75">
      <c r="A156" s="250"/>
      <c r="B156" s="135" t="s">
        <v>44</v>
      </c>
      <c r="C156" s="97"/>
      <c r="D156" s="20"/>
      <c r="E156" s="98">
        <f t="shared" si="26"/>
        <v>0</v>
      </c>
      <c r="F156" s="97"/>
      <c r="G156" s="20"/>
      <c r="H156" s="98">
        <f t="shared" si="27"/>
        <v>0</v>
      </c>
      <c r="I156" s="97"/>
      <c r="J156" s="20"/>
      <c r="K156" s="98">
        <f t="shared" si="28"/>
        <v>0</v>
      </c>
      <c r="L156" s="97"/>
      <c r="M156" s="20"/>
      <c r="N156" s="98">
        <f t="shared" si="29"/>
        <v>0</v>
      </c>
      <c r="O156" s="97"/>
      <c r="P156" s="20"/>
      <c r="Q156" s="98">
        <f t="shared" si="30"/>
        <v>0</v>
      </c>
      <c r="R156" s="97"/>
      <c r="S156" s="20"/>
      <c r="T156" s="98">
        <f t="shared" si="31"/>
        <v>0</v>
      </c>
      <c r="U156" s="219">
        <f t="shared" si="32"/>
        <v>0</v>
      </c>
      <c r="W156" s="135" t="s">
        <v>44</v>
      </c>
      <c r="X156" s="115">
        <f t="shared" si="33"/>
        <v>0</v>
      </c>
      <c r="Y156" s="116">
        <f t="shared" si="34"/>
        <v>0</v>
      </c>
      <c r="Z156" s="116">
        <f t="shared" si="35"/>
        <v>0</v>
      </c>
      <c r="AA156" s="116">
        <f t="shared" si="36"/>
        <v>0</v>
      </c>
      <c r="AB156" s="116">
        <f t="shared" si="37"/>
        <v>0</v>
      </c>
      <c r="AC156" s="122">
        <f t="shared" si="38"/>
        <v>0</v>
      </c>
    </row>
    <row r="157" spans="1:29" ht="15.75">
      <c r="A157" s="250"/>
      <c r="B157" s="135" t="s">
        <v>45</v>
      </c>
      <c r="C157" s="97"/>
      <c r="D157" s="20"/>
      <c r="E157" s="98">
        <f t="shared" si="26"/>
        <v>0</v>
      </c>
      <c r="F157" s="97"/>
      <c r="G157" s="20"/>
      <c r="H157" s="98">
        <f t="shared" si="27"/>
        <v>0</v>
      </c>
      <c r="I157" s="97"/>
      <c r="J157" s="20"/>
      <c r="K157" s="98">
        <f t="shared" si="28"/>
        <v>0</v>
      </c>
      <c r="L157" s="97"/>
      <c r="M157" s="20"/>
      <c r="N157" s="98">
        <f t="shared" si="29"/>
        <v>0</v>
      </c>
      <c r="O157" s="97"/>
      <c r="P157" s="20"/>
      <c r="Q157" s="98">
        <f t="shared" si="30"/>
        <v>0</v>
      </c>
      <c r="R157" s="97"/>
      <c r="S157" s="20"/>
      <c r="T157" s="98">
        <f t="shared" si="31"/>
        <v>0</v>
      </c>
      <c r="U157" s="219">
        <f t="shared" si="32"/>
        <v>0</v>
      </c>
      <c r="W157" s="135" t="s">
        <v>45</v>
      </c>
      <c r="X157" s="115">
        <f t="shared" si="33"/>
        <v>0</v>
      </c>
      <c r="Y157" s="116">
        <f t="shared" si="34"/>
        <v>0</v>
      </c>
      <c r="Z157" s="116">
        <f t="shared" si="35"/>
        <v>0</v>
      </c>
      <c r="AA157" s="116">
        <f t="shared" si="36"/>
        <v>0</v>
      </c>
      <c r="AB157" s="116">
        <f t="shared" si="37"/>
        <v>0</v>
      </c>
      <c r="AC157" s="122">
        <f t="shared" si="38"/>
        <v>0</v>
      </c>
    </row>
    <row r="158" spans="1:29" ht="15.75">
      <c r="A158" s="250"/>
      <c r="B158" s="135" t="s">
        <v>46</v>
      </c>
      <c r="C158" s="97"/>
      <c r="D158" s="20"/>
      <c r="E158" s="98">
        <f t="shared" si="26"/>
        <v>0</v>
      </c>
      <c r="F158" s="97"/>
      <c r="G158" s="20"/>
      <c r="H158" s="98">
        <f t="shared" si="27"/>
        <v>0</v>
      </c>
      <c r="I158" s="97"/>
      <c r="J158" s="20"/>
      <c r="K158" s="98">
        <f t="shared" si="28"/>
        <v>0</v>
      </c>
      <c r="L158" s="97"/>
      <c r="M158" s="20"/>
      <c r="N158" s="98">
        <f t="shared" si="29"/>
        <v>0</v>
      </c>
      <c r="O158" s="97"/>
      <c r="P158" s="20"/>
      <c r="Q158" s="98">
        <f t="shared" si="30"/>
        <v>0</v>
      </c>
      <c r="R158" s="97"/>
      <c r="S158" s="20"/>
      <c r="T158" s="98">
        <f t="shared" si="31"/>
        <v>0</v>
      </c>
      <c r="U158" s="219">
        <f t="shared" si="32"/>
        <v>0</v>
      </c>
      <c r="W158" s="135" t="s">
        <v>46</v>
      </c>
      <c r="X158" s="115">
        <f t="shared" si="33"/>
        <v>0</v>
      </c>
      <c r="Y158" s="116">
        <f t="shared" si="34"/>
        <v>0</v>
      </c>
      <c r="Z158" s="116">
        <f t="shared" si="35"/>
        <v>0</v>
      </c>
      <c r="AA158" s="116">
        <f t="shared" si="36"/>
        <v>0</v>
      </c>
      <c r="AB158" s="116">
        <f t="shared" si="37"/>
        <v>0</v>
      </c>
      <c r="AC158" s="122">
        <f t="shared" si="38"/>
        <v>0</v>
      </c>
    </row>
    <row r="159" spans="1:29" ht="15.75">
      <c r="A159" s="250"/>
      <c r="B159" s="135" t="s">
        <v>47</v>
      </c>
      <c r="C159" s="97"/>
      <c r="D159" s="20"/>
      <c r="E159" s="98">
        <f t="shared" si="26"/>
        <v>0</v>
      </c>
      <c r="F159" s="97"/>
      <c r="G159" s="20"/>
      <c r="H159" s="98">
        <f t="shared" si="27"/>
        <v>0</v>
      </c>
      <c r="I159" s="97"/>
      <c r="J159" s="20"/>
      <c r="K159" s="98">
        <f t="shared" si="28"/>
        <v>0</v>
      </c>
      <c r="L159" s="97"/>
      <c r="M159" s="20"/>
      <c r="N159" s="98">
        <f t="shared" si="29"/>
        <v>0</v>
      </c>
      <c r="O159" s="97"/>
      <c r="P159" s="20"/>
      <c r="Q159" s="98">
        <f t="shared" si="30"/>
        <v>0</v>
      </c>
      <c r="R159" s="97"/>
      <c r="S159" s="20"/>
      <c r="T159" s="98">
        <f t="shared" si="31"/>
        <v>0</v>
      </c>
      <c r="U159" s="219">
        <f t="shared" si="32"/>
        <v>0</v>
      </c>
      <c r="W159" s="135" t="s">
        <v>47</v>
      </c>
      <c r="X159" s="115">
        <f t="shared" si="33"/>
        <v>0</v>
      </c>
      <c r="Y159" s="116">
        <f t="shared" si="34"/>
        <v>0</v>
      </c>
      <c r="Z159" s="116">
        <f t="shared" si="35"/>
        <v>0</v>
      </c>
      <c r="AA159" s="116">
        <f t="shared" si="36"/>
        <v>0</v>
      </c>
      <c r="AB159" s="116">
        <f t="shared" si="37"/>
        <v>0</v>
      </c>
      <c r="AC159" s="122">
        <f t="shared" si="38"/>
        <v>0</v>
      </c>
    </row>
    <row r="160" spans="1:29" ht="15.75">
      <c r="A160" s="250"/>
      <c r="B160" s="135" t="s">
        <v>48</v>
      </c>
      <c r="C160" s="97"/>
      <c r="D160" s="20"/>
      <c r="E160" s="98">
        <f t="shared" si="26"/>
        <v>0</v>
      </c>
      <c r="F160" s="97"/>
      <c r="G160" s="20"/>
      <c r="H160" s="98">
        <f t="shared" si="27"/>
        <v>0</v>
      </c>
      <c r="I160" s="97"/>
      <c r="J160" s="20"/>
      <c r="K160" s="98">
        <f t="shared" si="28"/>
        <v>0</v>
      </c>
      <c r="L160" s="97"/>
      <c r="M160" s="20"/>
      <c r="N160" s="98">
        <f t="shared" si="29"/>
        <v>0</v>
      </c>
      <c r="O160" s="97"/>
      <c r="P160" s="20"/>
      <c r="Q160" s="98">
        <f t="shared" si="30"/>
        <v>0</v>
      </c>
      <c r="R160" s="97"/>
      <c r="S160" s="20"/>
      <c r="T160" s="98">
        <f t="shared" si="31"/>
        <v>0</v>
      </c>
      <c r="U160" s="219">
        <f t="shared" si="32"/>
        <v>0</v>
      </c>
      <c r="W160" s="135" t="s">
        <v>48</v>
      </c>
      <c r="X160" s="115">
        <f t="shared" si="33"/>
        <v>0</v>
      </c>
      <c r="Y160" s="116">
        <f t="shared" si="34"/>
        <v>0</v>
      </c>
      <c r="Z160" s="116">
        <f t="shared" si="35"/>
        <v>0</v>
      </c>
      <c r="AA160" s="116">
        <f t="shared" si="36"/>
        <v>0</v>
      </c>
      <c r="AB160" s="116">
        <f t="shared" si="37"/>
        <v>0</v>
      </c>
      <c r="AC160" s="122">
        <f t="shared" si="38"/>
        <v>0</v>
      </c>
    </row>
    <row r="161" spans="1:29" ht="15.75">
      <c r="A161" s="251"/>
      <c r="B161" s="136" t="s">
        <v>49</v>
      </c>
      <c r="C161" s="97"/>
      <c r="D161" s="20"/>
      <c r="E161" s="98">
        <f t="shared" si="26"/>
        <v>0</v>
      </c>
      <c r="F161" s="97"/>
      <c r="G161" s="20"/>
      <c r="H161" s="98">
        <f t="shared" si="27"/>
        <v>0</v>
      </c>
      <c r="I161" s="97"/>
      <c r="J161" s="20"/>
      <c r="K161" s="98">
        <f t="shared" si="28"/>
        <v>0</v>
      </c>
      <c r="L161" s="97"/>
      <c r="M161" s="20"/>
      <c r="N161" s="98">
        <f t="shared" si="29"/>
        <v>0</v>
      </c>
      <c r="O161" s="97"/>
      <c r="P161" s="20"/>
      <c r="Q161" s="98">
        <f t="shared" si="30"/>
        <v>0</v>
      </c>
      <c r="R161" s="97"/>
      <c r="S161" s="20"/>
      <c r="T161" s="98">
        <f t="shared" si="31"/>
        <v>0</v>
      </c>
      <c r="U161" s="219">
        <f t="shared" si="32"/>
        <v>0</v>
      </c>
      <c r="W161" s="136" t="s">
        <v>49</v>
      </c>
      <c r="X161" s="119">
        <f t="shared" si="33"/>
        <v>0</v>
      </c>
      <c r="Y161" s="120">
        <f t="shared" si="34"/>
        <v>0</v>
      </c>
      <c r="Z161" s="120">
        <f t="shared" si="35"/>
        <v>0</v>
      </c>
      <c r="AA161" s="120">
        <f t="shared" si="36"/>
        <v>0</v>
      </c>
      <c r="AB161" s="120">
        <f t="shared" si="37"/>
        <v>0</v>
      </c>
      <c r="AC161" s="125">
        <f t="shared" si="38"/>
        <v>0</v>
      </c>
    </row>
    <row r="162" spans="1:29" ht="15.75" customHeight="1">
      <c r="A162" s="249">
        <v>42637</v>
      </c>
      <c r="B162" s="134" t="s">
        <v>41</v>
      </c>
      <c r="C162" s="217"/>
      <c r="D162" s="95"/>
      <c r="E162" s="96">
        <f t="shared" si="26"/>
        <v>0</v>
      </c>
      <c r="F162" s="217"/>
      <c r="G162" s="95"/>
      <c r="H162" s="96">
        <f t="shared" si="27"/>
        <v>0</v>
      </c>
      <c r="I162" s="217"/>
      <c r="J162" s="95"/>
      <c r="K162" s="96">
        <f t="shared" si="28"/>
        <v>0</v>
      </c>
      <c r="L162" s="217"/>
      <c r="M162" s="95"/>
      <c r="N162" s="96">
        <f t="shared" si="29"/>
        <v>0</v>
      </c>
      <c r="O162" s="217"/>
      <c r="P162" s="95"/>
      <c r="Q162" s="96">
        <f t="shared" si="30"/>
        <v>0</v>
      </c>
      <c r="R162" s="217"/>
      <c r="S162" s="95"/>
      <c r="T162" s="96">
        <f t="shared" si="31"/>
        <v>0</v>
      </c>
      <c r="U162" s="218">
        <f t="shared" si="32"/>
        <v>0</v>
      </c>
      <c r="W162" s="134" t="s">
        <v>41</v>
      </c>
      <c r="X162" s="111">
        <f t="shared" si="33"/>
        <v>0</v>
      </c>
      <c r="Y162" s="112">
        <f t="shared" si="34"/>
        <v>0</v>
      </c>
      <c r="Z162" s="112">
        <f t="shared" si="35"/>
        <v>0</v>
      </c>
      <c r="AA162" s="112">
        <f t="shared" si="36"/>
        <v>0</v>
      </c>
      <c r="AB162" s="112">
        <f t="shared" si="37"/>
        <v>0</v>
      </c>
      <c r="AC162" s="124">
        <f t="shared" si="38"/>
        <v>0</v>
      </c>
    </row>
    <row r="163" spans="1:29" ht="15.75">
      <c r="A163" s="250"/>
      <c r="B163" s="135" t="s">
        <v>42</v>
      </c>
      <c r="C163" s="97"/>
      <c r="D163" s="20"/>
      <c r="E163" s="98">
        <f t="shared" si="26"/>
        <v>0</v>
      </c>
      <c r="F163" s="97"/>
      <c r="G163" s="20"/>
      <c r="H163" s="98">
        <f t="shared" si="27"/>
        <v>0</v>
      </c>
      <c r="I163" s="97"/>
      <c r="J163" s="20"/>
      <c r="K163" s="98">
        <f t="shared" si="28"/>
        <v>0</v>
      </c>
      <c r="L163" s="97"/>
      <c r="M163" s="20"/>
      <c r="N163" s="98">
        <f t="shared" si="29"/>
        <v>0</v>
      </c>
      <c r="O163" s="97"/>
      <c r="P163" s="20"/>
      <c r="Q163" s="98">
        <f t="shared" si="30"/>
        <v>0</v>
      </c>
      <c r="R163" s="97"/>
      <c r="S163" s="20"/>
      <c r="T163" s="98">
        <f t="shared" si="31"/>
        <v>0</v>
      </c>
      <c r="U163" s="219">
        <f t="shared" si="32"/>
        <v>0</v>
      </c>
      <c r="W163" s="135" t="s">
        <v>42</v>
      </c>
      <c r="X163" s="115">
        <f t="shared" si="33"/>
        <v>0</v>
      </c>
      <c r="Y163" s="116">
        <f t="shared" si="34"/>
        <v>0</v>
      </c>
      <c r="Z163" s="116">
        <f t="shared" si="35"/>
        <v>0</v>
      </c>
      <c r="AA163" s="116">
        <f t="shared" si="36"/>
        <v>0</v>
      </c>
      <c r="AB163" s="116">
        <f t="shared" si="37"/>
        <v>0</v>
      </c>
      <c r="AC163" s="122">
        <f t="shared" si="38"/>
        <v>0</v>
      </c>
    </row>
    <row r="164" spans="1:29" ht="15.75">
      <c r="A164" s="250"/>
      <c r="B164" s="105" t="s">
        <v>43</v>
      </c>
      <c r="C164" s="97"/>
      <c r="D164" s="20"/>
      <c r="E164" s="98">
        <f t="shared" si="26"/>
        <v>0</v>
      </c>
      <c r="F164" s="97"/>
      <c r="G164" s="20"/>
      <c r="H164" s="98">
        <f t="shared" si="27"/>
        <v>0</v>
      </c>
      <c r="I164" s="97"/>
      <c r="J164" s="20"/>
      <c r="K164" s="98">
        <f t="shared" si="28"/>
        <v>0</v>
      </c>
      <c r="L164" s="97"/>
      <c r="M164" s="20"/>
      <c r="N164" s="98">
        <f t="shared" si="29"/>
        <v>0</v>
      </c>
      <c r="O164" s="97"/>
      <c r="P164" s="20"/>
      <c r="Q164" s="98">
        <f t="shared" si="30"/>
        <v>0</v>
      </c>
      <c r="R164" s="97"/>
      <c r="S164" s="20"/>
      <c r="T164" s="98">
        <f t="shared" si="31"/>
        <v>0</v>
      </c>
      <c r="U164" s="219">
        <f t="shared" si="32"/>
        <v>0</v>
      </c>
      <c r="W164" s="105" t="s">
        <v>43</v>
      </c>
      <c r="X164" s="115">
        <f t="shared" si="33"/>
        <v>0</v>
      </c>
      <c r="Y164" s="116">
        <f t="shared" si="34"/>
        <v>0</v>
      </c>
      <c r="Z164" s="116">
        <f t="shared" si="35"/>
        <v>0</v>
      </c>
      <c r="AA164" s="116">
        <f t="shared" si="36"/>
        <v>0</v>
      </c>
      <c r="AB164" s="116">
        <f t="shared" si="37"/>
        <v>0</v>
      </c>
      <c r="AC164" s="122">
        <f t="shared" si="38"/>
        <v>0</v>
      </c>
    </row>
    <row r="165" spans="1:29" ht="15.75">
      <c r="A165" s="250"/>
      <c r="B165" s="135" t="s">
        <v>44</v>
      </c>
      <c r="C165" s="97"/>
      <c r="D165" s="20"/>
      <c r="E165" s="98">
        <f t="shared" si="26"/>
        <v>0</v>
      </c>
      <c r="F165" s="97"/>
      <c r="G165" s="20"/>
      <c r="H165" s="98">
        <f t="shared" si="27"/>
        <v>0</v>
      </c>
      <c r="I165" s="97"/>
      <c r="J165" s="20"/>
      <c r="K165" s="98">
        <f t="shared" si="28"/>
        <v>0</v>
      </c>
      <c r="L165" s="97"/>
      <c r="M165" s="20"/>
      <c r="N165" s="98">
        <f t="shared" si="29"/>
        <v>0</v>
      </c>
      <c r="O165" s="97"/>
      <c r="P165" s="20"/>
      <c r="Q165" s="98">
        <f t="shared" si="30"/>
        <v>0</v>
      </c>
      <c r="R165" s="97"/>
      <c r="S165" s="20"/>
      <c r="T165" s="98">
        <f t="shared" si="31"/>
        <v>0</v>
      </c>
      <c r="U165" s="219">
        <f t="shared" si="32"/>
        <v>0</v>
      </c>
      <c r="W165" s="135" t="s">
        <v>44</v>
      </c>
      <c r="X165" s="115">
        <f t="shared" si="33"/>
        <v>0</v>
      </c>
      <c r="Y165" s="116">
        <f t="shared" si="34"/>
        <v>0</v>
      </c>
      <c r="Z165" s="116">
        <f t="shared" si="35"/>
        <v>0</v>
      </c>
      <c r="AA165" s="116">
        <f t="shared" si="36"/>
        <v>0</v>
      </c>
      <c r="AB165" s="116">
        <f t="shared" si="37"/>
        <v>0</v>
      </c>
      <c r="AC165" s="122">
        <f t="shared" si="38"/>
        <v>0</v>
      </c>
    </row>
    <row r="166" spans="1:29" ht="15.75">
      <c r="A166" s="250"/>
      <c r="B166" s="135" t="s">
        <v>45</v>
      </c>
      <c r="C166" s="97"/>
      <c r="D166" s="20"/>
      <c r="E166" s="98">
        <f t="shared" si="26"/>
        <v>0</v>
      </c>
      <c r="F166" s="97"/>
      <c r="G166" s="20"/>
      <c r="H166" s="98">
        <f t="shared" si="27"/>
        <v>0</v>
      </c>
      <c r="I166" s="97"/>
      <c r="J166" s="20"/>
      <c r="K166" s="98">
        <f t="shared" si="28"/>
        <v>0</v>
      </c>
      <c r="L166" s="97"/>
      <c r="M166" s="20"/>
      <c r="N166" s="98">
        <f t="shared" si="29"/>
        <v>0</v>
      </c>
      <c r="O166" s="97"/>
      <c r="P166" s="20"/>
      <c r="Q166" s="98">
        <f t="shared" si="30"/>
        <v>0</v>
      </c>
      <c r="R166" s="97"/>
      <c r="S166" s="20"/>
      <c r="T166" s="98">
        <f t="shared" si="31"/>
        <v>0</v>
      </c>
      <c r="U166" s="219">
        <f t="shared" si="32"/>
        <v>0</v>
      </c>
      <c r="W166" s="135" t="s">
        <v>45</v>
      </c>
      <c r="X166" s="115">
        <f t="shared" si="33"/>
        <v>0</v>
      </c>
      <c r="Y166" s="116">
        <f t="shared" si="34"/>
        <v>0</v>
      </c>
      <c r="Z166" s="116">
        <f t="shared" si="35"/>
        <v>0</v>
      </c>
      <c r="AA166" s="116">
        <f t="shared" si="36"/>
        <v>0</v>
      </c>
      <c r="AB166" s="116">
        <f t="shared" si="37"/>
        <v>0</v>
      </c>
      <c r="AC166" s="122">
        <f t="shared" si="38"/>
        <v>0</v>
      </c>
    </row>
    <row r="167" spans="1:29" ht="15.75">
      <c r="A167" s="250"/>
      <c r="B167" s="135" t="s">
        <v>46</v>
      </c>
      <c r="C167" s="97"/>
      <c r="D167" s="20"/>
      <c r="E167" s="98">
        <f t="shared" si="26"/>
        <v>0</v>
      </c>
      <c r="F167" s="97"/>
      <c r="G167" s="20"/>
      <c r="H167" s="98">
        <f t="shared" si="27"/>
        <v>0</v>
      </c>
      <c r="I167" s="97"/>
      <c r="J167" s="20"/>
      <c r="K167" s="98">
        <f t="shared" si="28"/>
        <v>0</v>
      </c>
      <c r="L167" s="97"/>
      <c r="M167" s="20"/>
      <c r="N167" s="98">
        <f t="shared" si="29"/>
        <v>0</v>
      </c>
      <c r="O167" s="97"/>
      <c r="P167" s="20"/>
      <c r="Q167" s="98">
        <f t="shared" si="30"/>
        <v>0</v>
      </c>
      <c r="R167" s="97"/>
      <c r="S167" s="20"/>
      <c r="T167" s="98">
        <f t="shared" si="31"/>
        <v>0</v>
      </c>
      <c r="U167" s="219">
        <f t="shared" si="32"/>
        <v>0</v>
      </c>
      <c r="W167" s="135" t="s">
        <v>46</v>
      </c>
      <c r="X167" s="115">
        <f t="shared" si="33"/>
        <v>0</v>
      </c>
      <c r="Y167" s="116">
        <f t="shared" si="34"/>
        <v>0</v>
      </c>
      <c r="Z167" s="116">
        <f t="shared" si="35"/>
        <v>0</v>
      </c>
      <c r="AA167" s="116">
        <f t="shared" si="36"/>
        <v>0</v>
      </c>
      <c r="AB167" s="116">
        <f t="shared" si="37"/>
        <v>0</v>
      </c>
      <c r="AC167" s="122">
        <f t="shared" si="38"/>
        <v>0</v>
      </c>
    </row>
    <row r="168" spans="1:29" ht="15.75">
      <c r="A168" s="250"/>
      <c r="B168" s="135" t="s">
        <v>47</v>
      </c>
      <c r="C168" s="97"/>
      <c r="D168" s="20"/>
      <c r="E168" s="98">
        <f t="shared" si="26"/>
        <v>0</v>
      </c>
      <c r="F168" s="97"/>
      <c r="G168" s="20"/>
      <c r="H168" s="98">
        <f t="shared" si="27"/>
        <v>0</v>
      </c>
      <c r="I168" s="97"/>
      <c r="J168" s="20"/>
      <c r="K168" s="98">
        <f t="shared" si="28"/>
        <v>0</v>
      </c>
      <c r="L168" s="97"/>
      <c r="M168" s="20"/>
      <c r="N168" s="98">
        <f t="shared" si="29"/>
        <v>0</v>
      </c>
      <c r="O168" s="97"/>
      <c r="P168" s="20"/>
      <c r="Q168" s="98">
        <f t="shared" si="30"/>
        <v>0</v>
      </c>
      <c r="R168" s="97"/>
      <c r="S168" s="20"/>
      <c r="T168" s="98">
        <f t="shared" si="31"/>
        <v>0</v>
      </c>
      <c r="U168" s="219">
        <f t="shared" si="32"/>
        <v>0</v>
      </c>
      <c r="W168" s="135" t="s">
        <v>47</v>
      </c>
      <c r="X168" s="115">
        <f t="shared" si="33"/>
        <v>0</v>
      </c>
      <c r="Y168" s="116">
        <f t="shared" si="34"/>
        <v>0</v>
      </c>
      <c r="Z168" s="116">
        <f t="shared" si="35"/>
        <v>0</v>
      </c>
      <c r="AA168" s="116">
        <f t="shared" si="36"/>
        <v>0</v>
      </c>
      <c r="AB168" s="116">
        <f t="shared" si="37"/>
        <v>0</v>
      </c>
      <c r="AC168" s="122">
        <f t="shared" si="38"/>
        <v>0</v>
      </c>
    </row>
    <row r="169" spans="1:29" ht="15.75">
      <c r="A169" s="250"/>
      <c r="B169" s="135" t="s">
        <v>48</v>
      </c>
      <c r="C169" s="97"/>
      <c r="D169" s="20"/>
      <c r="E169" s="98">
        <f t="shared" si="26"/>
        <v>0</v>
      </c>
      <c r="F169" s="97"/>
      <c r="G169" s="20"/>
      <c r="H169" s="98">
        <f t="shared" si="27"/>
        <v>0</v>
      </c>
      <c r="I169" s="97"/>
      <c r="J169" s="20"/>
      <c r="K169" s="98">
        <f t="shared" si="28"/>
        <v>0</v>
      </c>
      <c r="L169" s="97"/>
      <c r="M169" s="20"/>
      <c r="N169" s="98">
        <f t="shared" si="29"/>
        <v>0</v>
      </c>
      <c r="O169" s="97"/>
      <c r="P169" s="20"/>
      <c r="Q169" s="98">
        <f t="shared" si="30"/>
        <v>0</v>
      </c>
      <c r="R169" s="97"/>
      <c r="S169" s="20"/>
      <c r="T169" s="98">
        <f t="shared" si="31"/>
        <v>0</v>
      </c>
      <c r="U169" s="219">
        <f t="shared" si="32"/>
        <v>0</v>
      </c>
      <c r="W169" s="135" t="s">
        <v>48</v>
      </c>
      <c r="X169" s="115">
        <f t="shared" si="33"/>
        <v>0</v>
      </c>
      <c r="Y169" s="116">
        <f t="shared" si="34"/>
        <v>0</v>
      </c>
      <c r="Z169" s="116">
        <f t="shared" si="35"/>
        <v>0</v>
      </c>
      <c r="AA169" s="116">
        <f t="shared" si="36"/>
        <v>0</v>
      </c>
      <c r="AB169" s="116">
        <f t="shared" si="37"/>
        <v>0</v>
      </c>
      <c r="AC169" s="122">
        <f t="shared" si="38"/>
        <v>0</v>
      </c>
    </row>
    <row r="170" spans="1:29" ht="15.75">
      <c r="A170" s="251"/>
      <c r="B170" s="136" t="s">
        <v>49</v>
      </c>
      <c r="C170" s="99"/>
      <c r="D170" s="100"/>
      <c r="E170" s="101">
        <f t="shared" si="26"/>
        <v>0</v>
      </c>
      <c r="F170" s="99"/>
      <c r="G170" s="100"/>
      <c r="H170" s="101">
        <f t="shared" si="27"/>
        <v>0</v>
      </c>
      <c r="I170" s="99"/>
      <c r="J170" s="100"/>
      <c r="K170" s="101">
        <f t="shared" si="28"/>
        <v>0</v>
      </c>
      <c r="L170" s="99"/>
      <c r="M170" s="100"/>
      <c r="N170" s="101">
        <f t="shared" si="29"/>
        <v>0</v>
      </c>
      <c r="O170" s="99"/>
      <c r="P170" s="100"/>
      <c r="Q170" s="101">
        <f t="shared" si="30"/>
        <v>0</v>
      </c>
      <c r="R170" s="99"/>
      <c r="S170" s="100"/>
      <c r="T170" s="101">
        <f t="shared" si="31"/>
        <v>0</v>
      </c>
      <c r="U170" s="220">
        <f t="shared" si="32"/>
        <v>0</v>
      </c>
      <c r="W170" s="136" t="s">
        <v>49</v>
      </c>
      <c r="X170" s="119">
        <f t="shared" si="33"/>
        <v>0</v>
      </c>
      <c r="Y170" s="120">
        <f t="shared" si="34"/>
        <v>0</v>
      </c>
      <c r="Z170" s="120">
        <f t="shared" si="35"/>
        <v>0</v>
      </c>
      <c r="AA170" s="120">
        <f t="shared" si="36"/>
        <v>0</v>
      </c>
      <c r="AB170" s="120">
        <f t="shared" si="37"/>
        <v>0</v>
      </c>
      <c r="AC170" s="125">
        <f t="shared" si="38"/>
        <v>0</v>
      </c>
    </row>
    <row r="171" spans="1:29" ht="15.75" customHeight="1">
      <c r="A171" s="249">
        <v>42638</v>
      </c>
      <c r="B171" s="134" t="s">
        <v>41</v>
      </c>
      <c r="C171" s="97"/>
      <c r="D171" s="20"/>
      <c r="E171" s="98">
        <f t="shared" si="26"/>
        <v>0</v>
      </c>
      <c r="F171" s="97"/>
      <c r="G171" s="20"/>
      <c r="H171" s="98">
        <f t="shared" si="27"/>
        <v>0</v>
      </c>
      <c r="I171" s="97"/>
      <c r="J171" s="20"/>
      <c r="K171" s="98">
        <f t="shared" si="28"/>
        <v>0</v>
      </c>
      <c r="L171" s="97"/>
      <c r="M171" s="20"/>
      <c r="N171" s="98">
        <f t="shared" si="29"/>
        <v>0</v>
      </c>
      <c r="O171" s="97"/>
      <c r="P171" s="20"/>
      <c r="Q171" s="98">
        <f t="shared" si="30"/>
        <v>0</v>
      </c>
      <c r="R171" s="97"/>
      <c r="S171" s="20"/>
      <c r="T171" s="98">
        <f t="shared" si="31"/>
        <v>0</v>
      </c>
      <c r="U171" s="219">
        <f t="shared" si="32"/>
        <v>0</v>
      </c>
      <c r="W171" s="134" t="s">
        <v>41</v>
      </c>
      <c r="X171" s="111">
        <f t="shared" si="33"/>
        <v>0</v>
      </c>
      <c r="Y171" s="112">
        <f t="shared" si="34"/>
        <v>0</v>
      </c>
      <c r="Z171" s="112">
        <f t="shared" si="35"/>
        <v>0</v>
      </c>
      <c r="AA171" s="112">
        <f t="shared" si="36"/>
        <v>0</v>
      </c>
      <c r="AB171" s="112">
        <f t="shared" si="37"/>
        <v>0</v>
      </c>
      <c r="AC171" s="124">
        <f t="shared" si="38"/>
        <v>0</v>
      </c>
    </row>
    <row r="172" spans="1:29" ht="15.75">
      <c r="A172" s="250"/>
      <c r="B172" s="135" t="s">
        <v>42</v>
      </c>
      <c r="C172" s="97"/>
      <c r="D172" s="20"/>
      <c r="E172" s="98">
        <f t="shared" si="26"/>
        <v>0</v>
      </c>
      <c r="F172" s="97"/>
      <c r="G172" s="20"/>
      <c r="H172" s="98">
        <f t="shared" si="27"/>
        <v>0</v>
      </c>
      <c r="I172" s="97"/>
      <c r="J172" s="20"/>
      <c r="K172" s="98">
        <f t="shared" si="28"/>
        <v>0</v>
      </c>
      <c r="L172" s="97"/>
      <c r="M172" s="20"/>
      <c r="N172" s="98">
        <f t="shared" si="29"/>
        <v>0</v>
      </c>
      <c r="O172" s="97"/>
      <c r="P172" s="20"/>
      <c r="Q172" s="98">
        <f t="shared" si="30"/>
        <v>0</v>
      </c>
      <c r="R172" s="97"/>
      <c r="S172" s="20"/>
      <c r="T172" s="98">
        <f t="shared" si="31"/>
        <v>0</v>
      </c>
      <c r="U172" s="219">
        <f t="shared" si="32"/>
        <v>0</v>
      </c>
      <c r="W172" s="135" t="s">
        <v>42</v>
      </c>
      <c r="X172" s="115">
        <f t="shared" si="33"/>
        <v>0</v>
      </c>
      <c r="Y172" s="116">
        <f t="shared" si="34"/>
        <v>0</v>
      </c>
      <c r="Z172" s="116">
        <f t="shared" si="35"/>
        <v>0</v>
      </c>
      <c r="AA172" s="116">
        <f t="shared" si="36"/>
        <v>0</v>
      </c>
      <c r="AB172" s="116">
        <f t="shared" si="37"/>
        <v>0</v>
      </c>
      <c r="AC172" s="122">
        <f t="shared" si="38"/>
        <v>0</v>
      </c>
    </row>
    <row r="173" spans="1:29" ht="15.75">
      <c r="A173" s="250"/>
      <c r="B173" s="105" t="s">
        <v>43</v>
      </c>
      <c r="C173" s="97"/>
      <c r="D173" s="20"/>
      <c r="E173" s="98">
        <f t="shared" si="26"/>
        <v>0</v>
      </c>
      <c r="F173" s="97"/>
      <c r="G173" s="20"/>
      <c r="H173" s="98">
        <f t="shared" si="27"/>
        <v>0</v>
      </c>
      <c r="I173" s="97"/>
      <c r="J173" s="20"/>
      <c r="K173" s="98">
        <f t="shared" si="28"/>
        <v>0</v>
      </c>
      <c r="L173" s="97"/>
      <c r="M173" s="20"/>
      <c r="N173" s="98">
        <f t="shared" si="29"/>
        <v>0</v>
      </c>
      <c r="O173" s="97"/>
      <c r="P173" s="20"/>
      <c r="Q173" s="98">
        <f t="shared" si="30"/>
        <v>0</v>
      </c>
      <c r="R173" s="97"/>
      <c r="S173" s="20"/>
      <c r="T173" s="98">
        <f t="shared" si="31"/>
        <v>0</v>
      </c>
      <c r="U173" s="219">
        <f t="shared" si="32"/>
        <v>0</v>
      </c>
      <c r="W173" s="105" t="s">
        <v>43</v>
      </c>
      <c r="X173" s="115">
        <f t="shared" si="33"/>
        <v>0</v>
      </c>
      <c r="Y173" s="116">
        <f t="shared" si="34"/>
        <v>0</v>
      </c>
      <c r="Z173" s="116">
        <f t="shared" si="35"/>
        <v>0</v>
      </c>
      <c r="AA173" s="116">
        <f t="shared" si="36"/>
        <v>0</v>
      </c>
      <c r="AB173" s="116">
        <f t="shared" si="37"/>
        <v>0</v>
      </c>
      <c r="AC173" s="122">
        <f t="shared" si="38"/>
        <v>0</v>
      </c>
    </row>
    <row r="174" spans="1:29" ht="15.75">
      <c r="A174" s="250"/>
      <c r="B174" s="135" t="s">
        <v>44</v>
      </c>
      <c r="C174" s="97"/>
      <c r="D174" s="20"/>
      <c r="E174" s="98">
        <f t="shared" si="26"/>
        <v>0</v>
      </c>
      <c r="F174" s="97"/>
      <c r="G174" s="20"/>
      <c r="H174" s="98">
        <f t="shared" si="27"/>
        <v>0</v>
      </c>
      <c r="I174" s="97"/>
      <c r="J174" s="20"/>
      <c r="K174" s="98">
        <f t="shared" si="28"/>
        <v>0</v>
      </c>
      <c r="L174" s="97"/>
      <c r="M174" s="20"/>
      <c r="N174" s="98">
        <f t="shared" si="29"/>
        <v>0</v>
      </c>
      <c r="O174" s="97"/>
      <c r="P174" s="20"/>
      <c r="Q174" s="98">
        <f t="shared" si="30"/>
        <v>0</v>
      </c>
      <c r="R174" s="97"/>
      <c r="S174" s="20"/>
      <c r="T174" s="98">
        <f t="shared" si="31"/>
        <v>0</v>
      </c>
      <c r="U174" s="219">
        <f t="shared" si="32"/>
        <v>0</v>
      </c>
      <c r="W174" s="135" t="s">
        <v>44</v>
      </c>
      <c r="X174" s="115">
        <f t="shared" si="33"/>
        <v>0</v>
      </c>
      <c r="Y174" s="116">
        <f t="shared" si="34"/>
        <v>0</v>
      </c>
      <c r="Z174" s="116">
        <f t="shared" si="35"/>
        <v>0</v>
      </c>
      <c r="AA174" s="116">
        <f t="shared" si="36"/>
        <v>0</v>
      </c>
      <c r="AB174" s="116">
        <f t="shared" si="37"/>
        <v>0</v>
      </c>
      <c r="AC174" s="122">
        <f t="shared" si="38"/>
        <v>0</v>
      </c>
    </row>
    <row r="175" spans="1:29" ht="15.75">
      <c r="A175" s="250"/>
      <c r="B175" s="135" t="s">
        <v>45</v>
      </c>
      <c r="C175" s="97"/>
      <c r="D175" s="20"/>
      <c r="E175" s="98">
        <f t="shared" si="26"/>
        <v>0</v>
      </c>
      <c r="F175" s="97"/>
      <c r="G175" s="20"/>
      <c r="H175" s="98">
        <f t="shared" si="27"/>
        <v>0</v>
      </c>
      <c r="I175" s="97"/>
      <c r="J175" s="20"/>
      <c r="K175" s="98">
        <f t="shared" si="28"/>
        <v>0</v>
      </c>
      <c r="L175" s="97"/>
      <c r="M175" s="20"/>
      <c r="N175" s="98">
        <f t="shared" si="29"/>
        <v>0</v>
      </c>
      <c r="O175" s="97"/>
      <c r="P175" s="20"/>
      <c r="Q175" s="98">
        <f t="shared" si="30"/>
        <v>0</v>
      </c>
      <c r="R175" s="97"/>
      <c r="S175" s="20"/>
      <c r="T175" s="98">
        <f t="shared" si="31"/>
        <v>0</v>
      </c>
      <c r="U175" s="219">
        <f t="shared" si="32"/>
        <v>0</v>
      </c>
      <c r="W175" s="135" t="s">
        <v>45</v>
      </c>
      <c r="X175" s="115">
        <f t="shared" si="33"/>
        <v>0</v>
      </c>
      <c r="Y175" s="116">
        <f t="shared" si="34"/>
        <v>0</v>
      </c>
      <c r="Z175" s="116">
        <f t="shared" si="35"/>
        <v>0</v>
      </c>
      <c r="AA175" s="116">
        <f t="shared" si="36"/>
        <v>0</v>
      </c>
      <c r="AB175" s="116">
        <f t="shared" si="37"/>
        <v>0</v>
      </c>
      <c r="AC175" s="122">
        <f t="shared" si="38"/>
        <v>0</v>
      </c>
    </row>
    <row r="176" spans="1:29" ht="15.75">
      <c r="A176" s="250"/>
      <c r="B176" s="135" t="s">
        <v>46</v>
      </c>
      <c r="C176" s="97"/>
      <c r="D176" s="20"/>
      <c r="E176" s="98">
        <f t="shared" si="26"/>
        <v>0</v>
      </c>
      <c r="F176" s="97"/>
      <c r="G176" s="20"/>
      <c r="H176" s="98">
        <f t="shared" si="27"/>
        <v>0</v>
      </c>
      <c r="I176" s="97"/>
      <c r="J176" s="20"/>
      <c r="K176" s="98">
        <f t="shared" si="28"/>
        <v>0</v>
      </c>
      <c r="L176" s="97"/>
      <c r="M176" s="20"/>
      <c r="N176" s="98">
        <f t="shared" si="29"/>
        <v>0</v>
      </c>
      <c r="O176" s="97"/>
      <c r="P176" s="20"/>
      <c r="Q176" s="98">
        <f t="shared" si="30"/>
        <v>0</v>
      </c>
      <c r="R176" s="97"/>
      <c r="S176" s="20"/>
      <c r="T176" s="98">
        <f t="shared" si="31"/>
        <v>0</v>
      </c>
      <c r="U176" s="219">
        <f t="shared" si="32"/>
        <v>0</v>
      </c>
      <c r="W176" s="135" t="s">
        <v>46</v>
      </c>
      <c r="X176" s="115">
        <f t="shared" si="33"/>
        <v>0</v>
      </c>
      <c r="Y176" s="116">
        <f t="shared" si="34"/>
        <v>0</v>
      </c>
      <c r="Z176" s="116">
        <f t="shared" si="35"/>
        <v>0</v>
      </c>
      <c r="AA176" s="116">
        <f t="shared" si="36"/>
        <v>0</v>
      </c>
      <c r="AB176" s="116">
        <f t="shared" si="37"/>
        <v>0</v>
      </c>
      <c r="AC176" s="122">
        <f t="shared" si="38"/>
        <v>0</v>
      </c>
    </row>
    <row r="177" spans="1:29" ht="15.75">
      <c r="A177" s="250"/>
      <c r="B177" s="135" t="s">
        <v>47</v>
      </c>
      <c r="C177" s="97"/>
      <c r="D177" s="20"/>
      <c r="E177" s="98">
        <f t="shared" si="26"/>
        <v>0</v>
      </c>
      <c r="F177" s="97"/>
      <c r="G177" s="20"/>
      <c r="H177" s="98">
        <f t="shared" si="27"/>
        <v>0</v>
      </c>
      <c r="I177" s="97"/>
      <c r="J177" s="20"/>
      <c r="K177" s="98">
        <f t="shared" si="28"/>
        <v>0</v>
      </c>
      <c r="L177" s="97"/>
      <c r="M177" s="20"/>
      <c r="N177" s="98">
        <f t="shared" si="29"/>
        <v>0</v>
      </c>
      <c r="O177" s="97"/>
      <c r="P177" s="20"/>
      <c r="Q177" s="98">
        <f t="shared" si="30"/>
        <v>0</v>
      </c>
      <c r="R177" s="97"/>
      <c r="S177" s="20"/>
      <c r="T177" s="98">
        <f t="shared" si="31"/>
        <v>0</v>
      </c>
      <c r="U177" s="219">
        <f t="shared" si="32"/>
        <v>0</v>
      </c>
      <c r="W177" s="135" t="s">
        <v>47</v>
      </c>
      <c r="X177" s="115">
        <f t="shared" si="33"/>
        <v>0</v>
      </c>
      <c r="Y177" s="116">
        <f t="shared" si="34"/>
        <v>0</v>
      </c>
      <c r="Z177" s="116">
        <f t="shared" si="35"/>
        <v>0</v>
      </c>
      <c r="AA177" s="116">
        <f t="shared" si="36"/>
        <v>0</v>
      </c>
      <c r="AB177" s="116">
        <f t="shared" si="37"/>
        <v>0</v>
      </c>
      <c r="AC177" s="122">
        <f t="shared" si="38"/>
        <v>0</v>
      </c>
    </row>
    <row r="178" spans="1:29" ht="15.75">
      <c r="A178" s="250"/>
      <c r="B178" s="135" t="s">
        <v>48</v>
      </c>
      <c r="C178" s="97"/>
      <c r="D178" s="20"/>
      <c r="E178" s="98">
        <f t="shared" si="26"/>
        <v>0</v>
      </c>
      <c r="F178" s="97"/>
      <c r="G178" s="20"/>
      <c r="H178" s="98">
        <f t="shared" si="27"/>
        <v>0</v>
      </c>
      <c r="I178" s="97"/>
      <c r="J178" s="20"/>
      <c r="K178" s="98">
        <f t="shared" si="28"/>
        <v>0</v>
      </c>
      <c r="L178" s="97"/>
      <c r="M178" s="20"/>
      <c r="N178" s="98">
        <f t="shared" si="29"/>
        <v>0</v>
      </c>
      <c r="O178" s="97"/>
      <c r="P178" s="20"/>
      <c r="Q178" s="98">
        <f t="shared" si="30"/>
        <v>0</v>
      </c>
      <c r="R178" s="97"/>
      <c r="S178" s="20"/>
      <c r="T178" s="98">
        <f t="shared" si="31"/>
        <v>0</v>
      </c>
      <c r="U178" s="219">
        <f t="shared" si="32"/>
        <v>0</v>
      </c>
      <c r="W178" s="135" t="s">
        <v>48</v>
      </c>
      <c r="X178" s="115">
        <f t="shared" si="33"/>
        <v>0</v>
      </c>
      <c r="Y178" s="116">
        <f t="shared" si="34"/>
        <v>0</v>
      </c>
      <c r="Z178" s="116">
        <f t="shared" si="35"/>
        <v>0</v>
      </c>
      <c r="AA178" s="116">
        <f t="shared" si="36"/>
        <v>0</v>
      </c>
      <c r="AB178" s="116">
        <f t="shared" si="37"/>
        <v>0</v>
      </c>
      <c r="AC178" s="122">
        <f t="shared" si="38"/>
        <v>0</v>
      </c>
    </row>
    <row r="179" spans="1:29" ht="15.75">
      <c r="A179" s="251"/>
      <c r="B179" s="136" t="s">
        <v>49</v>
      </c>
      <c r="C179" s="97"/>
      <c r="D179" s="20"/>
      <c r="E179" s="98">
        <f t="shared" si="26"/>
        <v>0</v>
      </c>
      <c r="F179" s="97"/>
      <c r="G179" s="20"/>
      <c r="H179" s="98">
        <f t="shared" si="27"/>
        <v>0</v>
      </c>
      <c r="I179" s="97"/>
      <c r="J179" s="20"/>
      <c r="K179" s="98">
        <f t="shared" si="28"/>
        <v>0</v>
      </c>
      <c r="L179" s="97"/>
      <c r="M179" s="20"/>
      <c r="N179" s="98">
        <f t="shared" si="29"/>
        <v>0</v>
      </c>
      <c r="O179" s="97"/>
      <c r="P179" s="20"/>
      <c r="Q179" s="98">
        <f t="shared" si="30"/>
        <v>0</v>
      </c>
      <c r="R179" s="97"/>
      <c r="S179" s="20"/>
      <c r="T179" s="98">
        <f t="shared" si="31"/>
        <v>0</v>
      </c>
      <c r="U179" s="219">
        <f t="shared" si="32"/>
        <v>0</v>
      </c>
      <c r="W179" s="136" t="s">
        <v>49</v>
      </c>
      <c r="X179" s="119">
        <f t="shared" si="33"/>
        <v>0</v>
      </c>
      <c r="Y179" s="120">
        <f t="shared" si="34"/>
        <v>0</v>
      </c>
      <c r="Z179" s="120">
        <f t="shared" si="35"/>
        <v>0</v>
      </c>
      <c r="AA179" s="120">
        <f t="shared" si="36"/>
        <v>0</v>
      </c>
      <c r="AB179" s="120">
        <f t="shared" si="37"/>
        <v>0</v>
      </c>
      <c r="AC179" s="125">
        <f t="shared" si="38"/>
        <v>0</v>
      </c>
    </row>
    <row r="180" spans="1:29" ht="15.75" customHeight="1">
      <c r="A180" s="249">
        <v>42639</v>
      </c>
      <c r="B180" s="134" t="s">
        <v>41</v>
      </c>
      <c r="C180" s="217"/>
      <c r="D180" s="95"/>
      <c r="E180" s="96">
        <f t="shared" si="26"/>
        <v>0</v>
      </c>
      <c r="F180" s="217"/>
      <c r="G180" s="102"/>
      <c r="H180" s="96">
        <f t="shared" si="27"/>
        <v>0</v>
      </c>
      <c r="I180" s="217"/>
      <c r="J180" s="95"/>
      <c r="K180" s="96">
        <f t="shared" si="28"/>
        <v>0</v>
      </c>
      <c r="L180" s="217"/>
      <c r="M180" s="95"/>
      <c r="N180" s="96">
        <f t="shared" si="29"/>
        <v>0</v>
      </c>
      <c r="O180" s="217"/>
      <c r="P180" s="95"/>
      <c r="Q180" s="96">
        <f t="shared" si="30"/>
        <v>0</v>
      </c>
      <c r="R180" s="217"/>
      <c r="S180" s="95"/>
      <c r="T180" s="96">
        <f t="shared" si="31"/>
        <v>0</v>
      </c>
      <c r="U180" s="218">
        <f t="shared" si="32"/>
        <v>0</v>
      </c>
      <c r="W180" s="134" t="s">
        <v>41</v>
      </c>
      <c r="X180" s="115">
        <f t="shared" si="33"/>
        <v>0</v>
      </c>
      <c r="Y180" s="116">
        <f t="shared" si="34"/>
        <v>0</v>
      </c>
      <c r="Z180" s="116">
        <f t="shared" si="35"/>
        <v>0</v>
      </c>
      <c r="AA180" s="116">
        <f t="shared" si="36"/>
        <v>0</v>
      </c>
      <c r="AB180" s="116">
        <f t="shared" si="37"/>
        <v>0</v>
      </c>
      <c r="AC180" s="122">
        <f t="shared" si="38"/>
        <v>0</v>
      </c>
    </row>
    <row r="181" spans="1:29" ht="15.75">
      <c r="A181" s="250"/>
      <c r="B181" s="135" t="s">
        <v>42</v>
      </c>
      <c r="C181" s="97"/>
      <c r="D181" s="20"/>
      <c r="E181" s="98">
        <f t="shared" si="26"/>
        <v>0</v>
      </c>
      <c r="F181" s="97"/>
      <c r="G181" s="6"/>
      <c r="H181" s="98">
        <f t="shared" si="27"/>
        <v>0</v>
      </c>
      <c r="I181" s="97"/>
      <c r="J181" s="20"/>
      <c r="K181" s="98">
        <f t="shared" si="28"/>
        <v>0</v>
      </c>
      <c r="L181" s="97"/>
      <c r="M181" s="20"/>
      <c r="N181" s="98">
        <f t="shared" si="29"/>
        <v>0</v>
      </c>
      <c r="O181" s="97"/>
      <c r="P181" s="20"/>
      <c r="Q181" s="98">
        <f t="shared" si="30"/>
        <v>0</v>
      </c>
      <c r="R181" s="97"/>
      <c r="S181" s="20"/>
      <c r="T181" s="98">
        <f t="shared" si="31"/>
        <v>0</v>
      </c>
      <c r="U181" s="219">
        <f t="shared" si="32"/>
        <v>0</v>
      </c>
      <c r="W181" s="135" t="s">
        <v>42</v>
      </c>
      <c r="X181" s="115">
        <f t="shared" si="33"/>
        <v>0</v>
      </c>
      <c r="Y181" s="116">
        <f t="shared" si="34"/>
        <v>0</v>
      </c>
      <c r="Z181" s="116">
        <f t="shared" si="35"/>
        <v>0</v>
      </c>
      <c r="AA181" s="116">
        <f t="shared" si="36"/>
        <v>0</v>
      </c>
      <c r="AB181" s="116">
        <f t="shared" si="37"/>
        <v>0</v>
      </c>
      <c r="AC181" s="122">
        <f t="shared" si="38"/>
        <v>0</v>
      </c>
    </row>
    <row r="182" spans="1:29" ht="15.75">
      <c r="A182" s="250"/>
      <c r="B182" s="105" t="s">
        <v>43</v>
      </c>
      <c r="C182" s="97"/>
      <c r="D182" s="20"/>
      <c r="E182" s="98">
        <f t="shared" si="26"/>
        <v>0</v>
      </c>
      <c r="F182" s="97"/>
      <c r="G182" s="6"/>
      <c r="H182" s="98">
        <f t="shared" si="27"/>
        <v>0</v>
      </c>
      <c r="I182" s="97"/>
      <c r="J182" s="20"/>
      <c r="K182" s="98">
        <f t="shared" si="28"/>
        <v>0</v>
      </c>
      <c r="L182" s="97"/>
      <c r="M182" s="20"/>
      <c r="N182" s="98">
        <f t="shared" si="29"/>
        <v>0</v>
      </c>
      <c r="O182" s="97"/>
      <c r="P182" s="20"/>
      <c r="Q182" s="98">
        <f t="shared" si="30"/>
        <v>0</v>
      </c>
      <c r="R182" s="97"/>
      <c r="S182" s="20"/>
      <c r="T182" s="98">
        <f t="shared" si="31"/>
        <v>0</v>
      </c>
      <c r="U182" s="219">
        <f t="shared" si="32"/>
        <v>0</v>
      </c>
      <c r="W182" s="105" t="s">
        <v>43</v>
      </c>
      <c r="X182" s="115">
        <f t="shared" si="33"/>
        <v>0</v>
      </c>
      <c r="Y182" s="116">
        <f t="shared" si="34"/>
        <v>0</v>
      </c>
      <c r="Z182" s="116">
        <f t="shared" si="35"/>
        <v>0</v>
      </c>
      <c r="AA182" s="116">
        <f t="shared" si="36"/>
        <v>0</v>
      </c>
      <c r="AB182" s="116">
        <f t="shared" si="37"/>
        <v>0</v>
      </c>
      <c r="AC182" s="122">
        <f t="shared" si="38"/>
        <v>0</v>
      </c>
    </row>
    <row r="183" spans="1:29" ht="15.75">
      <c r="A183" s="250"/>
      <c r="B183" s="135" t="s">
        <v>44</v>
      </c>
      <c r="C183" s="97"/>
      <c r="D183" s="20"/>
      <c r="E183" s="98">
        <f t="shared" si="26"/>
        <v>0</v>
      </c>
      <c r="F183" s="97"/>
      <c r="G183" s="6"/>
      <c r="H183" s="98">
        <f t="shared" si="27"/>
        <v>0</v>
      </c>
      <c r="I183" s="97"/>
      <c r="J183" s="20"/>
      <c r="K183" s="98">
        <f t="shared" si="28"/>
        <v>0</v>
      </c>
      <c r="L183" s="97"/>
      <c r="M183" s="20"/>
      <c r="N183" s="98">
        <f t="shared" si="29"/>
        <v>0</v>
      </c>
      <c r="O183" s="97"/>
      <c r="P183" s="20"/>
      <c r="Q183" s="98">
        <f t="shared" si="30"/>
        <v>0</v>
      </c>
      <c r="R183" s="97"/>
      <c r="S183" s="20"/>
      <c r="T183" s="98">
        <f t="shared" si="31"/>
        <v>0</v>
      </c>
      <c r="U183" s="219">
        <f t="shared" si="32"/>
        <v>0</v>
      </c>
      <c r="W183" s="135" t="s">
        <v>44</v>
      </c>
      <c r="X183" s="115">
        <f t="shared" si="33"/>
        <v>0</v>
      </c>
      <c r="Y183" s="116">
        <f t="shared" si="34"/>
        <v>0</v>
      </c>
      <c r="Z183" s="116">
        <f t="shared" si="35"/>
        <v>0</v>
      </c>
      <c r="AA183" s="116">
        <f t="shared" si="36"/>
        <v>0</v>
      </c>
      <c r="AB183" s="116">
        <f t="shared" si="37"/>
        <v>0</v>
      </c>
      <c r="AC183" s="122">
        <f t="shared" si="38"/>
        <v>0</v>
      </c>
    </row>
    <row r="184" spans="1:29" ht="15.75">
      <c r="A184" s="250"/>
      <c r="B184" s="135" t="s">
        <v>45</v>
      </c>
      <c r="C184" s="97"/>
      <c r="D184" s="20"/>
      <c r="E184" s="98">
        <f t="shared" si="26"/>
        <v>0</v>
      </c>
      <c r="F184" s="97"/>
      <c r="G184" s="6"/>
      <c r="H184" s="98">
        <f t="shared" si="27"/>
        <v>0</v>
      </c>
      <c r="I184" s="97"/>
      <c r="J184" s="20"/>
      <c r="K184" s="98">
        <f t="shared" si="28"/>
        <v>0</v>
      </c>
      <c r="L184" s="97"/>
      <c r="M184" s="20"/>
      <c r="N184" s="98">
        <f t="shared" si="29"/>
        <v>0</v>
      </c>
      <c r="O184" s="97"/>
      <c r="P184" s="20"/>
      <c r="Q184" s="98">
        <f t="shared" si="30"/>
        <v>0</v>
      </c>
      <c r="R184" s="97"/>
      <c r="S184" s="20"/>
      <c r="T184" s="98">
        <f t="shared" si="31"/>
        <v>0</v>
      </c>
      <c r="U184" s="219">
        <f t="shared" si="32"/>
        <v>0</v>
      </c>
      <c r="W184" s="135" t="s">
        <v>45</v>
      </c>
      <c r="X184" s="115">
        <f t="shared" si="33"/>
        <v>0</v>
      </c>
      <c r="Y184" s="116">
        <f t="shared" si="34"/>
        <v>0</v>
      </c>
      <c r="Z184" s="116">
        <f t="shared" si="35"/>
        <v>0</v>
      </c>
      <c r="AA184" s="116">
        <f t="shared" si="36"/>
        <v>0</v>
      </c>
      <c r="AB184" s="116">
        <f t="shared" si="37"/>
        <v>0</v>
      </c>
      <c r="AC184" s="122">
        <f t="shared" si="38"/>
        <v>0</v>
      </c>
    </row>
    <row r="185" spans="1:29" ht="15.75">
      <c r="A185" s="250"/>
      <c r="B185" s="135" t="s">
        <v>46</v>
      </c>
      <c r="C185" s="97"/>
      <c r="D185" s="20"/>
      <c r="E185" s="98">
        <f t="shared" si="26"/>
        <v>0</v>
      </c>
      <c r="F185" s="97"/>
      <c r="G185" s="6"/>
      <c r="H185" s="98">
        <f t="shared" si="27"/>
        <v>0</v>
      </c>
      <c r="I185" s="97"/>
      <c r="J185" s="20"/>
      <c r="K185" s="98">
        <f t="shared" si="28"/>
        <v>0</v>
      </c>
      <c r="L185" s="97"/>
      <c r="M185" s="20"/>
      <c r="N185" s="98">
        <f t="shared" si="29"/>
        <v>0</v>
      </c>
      <c r="O185" s="97"/>
      <c r="P185" s="20"/>
      <c r="Q185" s="98">
        <f t="shared" si="30"/>
        <v>0</v>
      </c>
      <c r="R185" s="97"/>
      <c r="S185" s="20"/>
      <c r="T185" s="98">
        <f t="shared" si="31"/>
        <v>0</v>
      </c>
      <c r="U185" s="219">
        <f t="shared" si="32"/>
        <v>0</v>
      </c>
      <c r="W185" s="135" t="s">
        <v>46</v>
      </c>
      <c r="X185" s="115">
        <f t="shared" si="33"/>
        <v>0</v>
      </c>
      <c r="Y185" s="116">
        <f t="shared" si="34"/>
        <v>0</v>
      </c>
      <c r="Z185" s="116">
        <f t="shared" si="35"/>
        <v>0</v>
      </c>
      <c r="AA185" s="116">
        <f t="shared" si="36"/>
        <v>0</v>
      </c>
      <c r="AB185" s="116">
        <f t="shared" si="37"/>
        <v>0</v>
      </c>
      <c r="AC185" s="122">
        <f t="shared" si="38"/>
        <v>0</v>
      </c>
    </row>
    <row r="186" spans="1:29" ht="15.75">
      <c r="A186" s="250"/>
      <c r="B186" s="135" t="s">
        <v>47</v>
      </c>
      <c r="C186" s="97"/>
      <c r="D186" s="20"/>
      <c r="E186" s="98">
        <f t="shared" si="26"/>
        <v>0</v>
      </c>
      <c r="F186" s="97"/>
      <c r="G186" s="6"/>
      <c r="H186" s="98">
        <f t="shared" si="27"/>
        <v>0</v>
      </c>
      <c r="I186" s="97"/>
      <c r="J186" s="20"/>
      <c r="K186" s="98">
        <f t="shared" si="28"/>
        <v>0</v>
      </c>
      <c r="L186" s="97"/>
      <c r="M186" s="20"/>
      <c r="N186" s="98">
        <f t="shared" si="29"/>
        <v>0</v>
      </c>
      <c r="O186" s="97"/>
      <c r="P186" s="20"/>
      <c r="Q186" s="98">
        <f t="shared" si="30"/>
        <v>0</v>
      </c>
      <c r="R186" s="97"/>
      <c r="S186" s="20"/>
      <c r="T186" s="98">
        <f t="shared" si="31"/>
        <v>0</v>
      </c>
      <c r="U186" s="219">
        <f t="shared" si="32"/>
        <v>0</v>
      </c>
      <c r="W186" s="135" t="s">
        <v>47</v>
      </c>
      <c r="X186" s="115">
        <f t="shared" si="33"/>
        <v>0</v>
      </c>
      <c r="Y186" s="116">
        <f t="shared" si="34"/>
        <v>0</v>
      </c>
      <c r="Z186" s="116">
        <f t="shared" si="35"/>
        <v>0</v>
      </c>
      <c r="AA186" s="116">
        <f t="shared" si="36"/>
        <v>0</v>
      </c>
      <c r="AB186" s="116">
        <f t="shared" si="37"/>
        <v>0</v>
      </c>
      <c r="AC186" s="122">
        <f t="shared" si="38"/>
        <v>0</v>
      </c>
    </row>
    <row r="187" spans="1:29" ht="15.75">
      <c r="A187" s="250"/>
      <c r="B187" s="135" t="s">
        <v>48</v>
      </c>
      <c r="C187" s="97"/>
      <c r="D187" s="20"/>
      <c r="E187" s="98">
        <f t="shared" si="26"/>
        <v>0</v>
      </c>
      <c r="F187" s="97"/>
      <c r="G187" s="6"/>
      <c r="H187" s="98">
        <f t="shared" si="27"/>
        <v>0</v>
      </c>
      <c r="I187" s="97"/>
      <c r="J187" s="20"/>
      <c r="K187" s="98">
        <f t="shared" si="28"/>
        <v>0</v>
      </c>
      <c r="L187" s="97"/>
      <c r="M187" s="20"/>
      <c r="N187" s="98">
        <f t="shared" si="29"/>
        <v>0</v>
      </c>
      <c r="O187" s="97"/>
      <c r="P187" s="20"/>
      <c r="Q187" s="98">
        <f t="shared" si="30"/>
        <v>0</v>
      </c>
      <c r="R187" s="97"/>
      <c r="S187" s="20"/>
      <c r="T187" s="98">
        <f t="shared" si="31"/>
        <v>0</v>
      </c>
      <c r="U187" s="219">
        <f t="shared" si="32"/>
        <v>0</v>
      </c>
      <c r="W187" s="135" t="s">
        <v>48</v>
      </c>
      <c r="X187" s="115">
        <f t="shared" si="33"/>
        <v>0</v>
      </c>
      <c r="Y187" s="116">
        <f t="shared" si="34"/>
        <v>0</v>
      </c>
      <c r="Z187" s="116">
        <f t="shared" si="35"/>
        <v>0</v>
      </c>
      <c r="AA187" s="116">
        <f t="shared" si="36"/>
        <v>0</v>
      </c>
      <c r="AB187" s="116">
        <f t="shared" si="37"/>
        <v>0</v>
      </c>
      <c r="AC187" s="122">
        <f t="shared" si="38"/>
        <v>0</v>
      </c>
    </row>
    <row r="188" spans="1:29" ht="15.75">
      <c r="A188" s="251"/>
      <c r="B188" s="136" t="s">
        <v>49</v>
      </c>
      <c r="C188" s="99"/>
      <c r="D188" s="100"/>
      <c r="E188" s="101">
        <f t="shared" si="26"/>
        <v>0</v>
      </c>
      <c r="F188" s="99"/>
      <c r="G188" s="104"/>
      <c r="H188" s="101">
        <f t="shared" si="27"/>
        <v>0</v>
      </c>
      <c r="I188" s="99"/>
      <c r="J188" s="100"/>
      <c r="K188" s="101">
        <f t="shared" si="28"/>
        <v>0</v>
      </c>
      <c r="L188" s="99"/>
      <c r="M188" s="100"/>
      <c r="N188" s="101">
        <f t="shared" si="29"/>
        <v>0</v>
      </c>
      <c r="O188" s="99"/>
      <c r="P188" s="100"/>
      <c r="Q188" s="101">
        <f t="shared" si="30"/>
        <v>0</v>
      </c>
      <c r="R188" s="99"/>
      <c r="S188" s="100"/>
      <c r="T188" s="101">
        <f t="shared" si="31"/>
        <v>0</v>
      </c>
      <c r="U188" s="220">
        <f t="shared" si="32"/>
        <v>0</v>
      </c>
      <c r="W188" s="136" t="s">
        <v>49</v>
      </c>
      <c r="X188" s="119">
        <f t="shared" si="33"/>
        <v>0</v>
      </c>
      <c r="Y188" s="120">
        <f t="shared" si="34"/>
        <v>0</v>
      </c>
      <c r="Z188" s="120">
        <f t="shared" si="35"/>
        <v>0</v>
      </c>
      <c r="AA188" s="120">
        <f t="shared" si="36"/>
        <v>0</v>
      </c>
      <c r="AB188" s="120">
        <f t="shared" si="37"/>
        <v>0</v>
      </c>
      <c r="AC188" s="125">
        <f t="shared" si="38"/>
        <v>0</v>
      </c>
    </row>
    <row r="189" spans="1:29" ht="15.75" customHeight="1">
      <c r="A189" s="249">
        <v>42640</v>
      </c>
      <c r="B189" s="134" t="s">
        <v>41</v>
      </c>
      <c r="C189" s="97"/>
      <c r="D189" s="20"/>
      <c r="E189" s="98">
        <f t="shared" si="26"/>
        <v>0</v>
      </c>
      <c r="F189" s="97"/>
      <c r="G189" s="20"/>
      <c r="H189" s="98">
        <f t="shared" si="27"/>
        <v>0</v>
      </c>
      <c r="I189" s="97"/>
      <c r="J189" s="20"/>
      <c r="K189" s="98">
        <f t="shared" si="28"/>
        <v>0</v>
      </c>
      <c r="L189" s="97"/>
      <c r="M189" s="20"/>
      <c r="N189" s="98">
        <f t="shared" si="29"/>
        <v>0</v>
      </c>
      <c r="O189" s="97"/>
      <c r="P189" s="20"/>
      <c r="Q189" s="98">
        <f t="shared" si="30"/>
        <v>0</v>
      </c>
      <c r="R189" s="97"/>
      <c r="S189" s="20"/>
      <c r="T189" s="98">
        <f t="shared" si="31"/>
        <v>0</v>
      </c>
      <c r="U189" s="219">
        <f t="shared" si="32"/>
        <v>0</v>
      </c>
      <c r="W189" s="134" t="s">
        <v>41</v>
      </c>
      <c r="X189" s="111">
        <f t="shared" si="33"/>
        <v>0</v>
      </c>
      <c r="Y189" s="112">
        <f t="shared" si="34"/>
        <v>0</v>
      </c>
      <c r="Z189" s="112">
        <f t="shared" si="35"/>
        <v>0</v>
      </c>
      <c r="AA189" s="112">
        <f t="shared" si="36"/>
        <v>0</v>
      </c>
      <c r="AB189" s="112">
        <f t="shared" si="37"/>
        <v>0</v>
      </c>
      <c r="AC189" s="124">
        <f t="shared" si="38"/>
        <v>0</v>
      </c>
    </row>
    <row r="190" spans="1:29" ht="15.75">
      <c r="A190" s="250"/>
      <c r="B190" s="135" t="s">
        <v>42</v>
      </c>
      <c r="C190" s="97"/>
      <c r="D190" s="20"/>
      <c r="E190" s="98">
        <f t="shared" si="26"/>
        <v>0</v>
      </c>
      <c r="F190" s="97"/>
      <c r="G190" s="20"/>
      <c r="H190" s="98">
        <f t="shared" si="27"/>
        <v>0</v>
      </c>
      <c r="I190" s="97"/>
      <c r="J190" s="20"/>
      <c r="K190" s="98">
        <f t="shared" si="28"/>
        <v>0</v>
      </c>
      <c r="L190" s="97"/>
      <c r="M190" s="20"/>
      <c r="N190" s="98">
        <f t="shared" si="29"/>
        <v>0</v>
      </c>
      <c r="O190" s="97"/>
      <c r="P190" s="20"/>
      <c r="Q190" s="98">
        <f t="shared" si="30"/>
        <v>0</v>
      </c>
      <c r="R190" s="97"/>
      <c r="S190" s="20"/>
      <c r="T190" s="98">
        <f t="shared" si="31"/>
        <v>0</v>
      </c>
      <c r="U190" s="219">
        <f t="shared" si="32"/>
        <v>0</v>
      </c>
      <c r="W190" s="135" t="s">
        <v>42</v>
      </c>
      <c r="X190" s="115">
        <f t="shared" si="33"/>
        <v>0</v>
      </c>
      <c r="Y190" s="116">
        <f t="shared" si="34"/>
        <v>0</v>
      </c>
      <c r="Z190" s="116">
        <f t="shared" si="35"/>
        <v>0</v>
      </c>
      <c r="AA190" s="116">
        <f t="shared" si="36"/>
        <v>0</v>
      </c>
      <c r="AB190" s="116">
        <f t="shared" si="37"/>
        <v>0</v>
      </c>
      <c r="AC190" s="122">
        <f t="shared" si="38"/>
        <v>0</v>
      </c>
    </row>
    <row r="191" spans="1:29" ht="15.75">
      <c r="A191" s="250"/>
      <c r="B191" s="105" t="s">
        <v>43</v>
      </c>
      <c r="C191" s="97"/>
      <c r="D191" s="20"/>
      <c r="E191" s="98">
        <f t="shared" si="26"/>
        <v>0</v>
      </c>
      <c r="F191" s="97"/>
      <c r="G191" s="20"/>
      <c r="H191" s="98">
        <f t="shared" si="27"/>
        <v>0</v>
      </c>
      <c r="I191" s="97"/>
      <c r="J191" s="20"/>
      <c r="K191" s="98">
        <f t="shared" si="28"/>
        <v>0</v>
      </c>
      <c r="L191" s="97"/>
      <c r="M191" s="20"/>
      <c r="N191" s="98">
        <f t="shared" si="29"/>
        <v>0</v>
      </c>
      <c r="O191" s="97"/>
      <c r="P191" s="20"/>
      <c r="Q191" s="98">
        <f t="shared" si="30"/>
        <v>0</v>
      </c>
      <c r="R191" s="97"/>
      <c r="S191" s="20"/>
      <c r="T191" s="98">
        <f t="shared" si="31"/>
        <v>0</v>
      </c>
      <c r="U191" s="219">
        <f t="shared" si="32"/>
        <v>0</v>
      </c>
      <c r="W191" s="105" t="s">
        <v>43</v>
      </c>
      <c r="X191" s="115">
        <f t="shared" si="33"/>
        <v>0</v>
      </c>
      <c r="Y191" s="116">
        <f t="shared" si="34"/>
        <v>0</v>
      </c>
      <c r="Z191" s="116">
        <f t="shared" si="35"/>
        <v>0</v>
      </c>
      <c r="AA191" s="116">
        <f t="shared" si="36"/>
        <v>0</v>
      </c>
      <c r="AB191" s="116">
        <f t="shared" si="37"/>
        <v>0</v>
      </c>
      <c r="AC191" s="122">
        <f t="shared" si="38"/>
        <v>0</v>
      </c>
    </row>
    <row r="192" spans="1:29" ht="15.75">
      <c r="A192" s="250"/>
      <c r="B192" s="135" t="s">
        <v>44</v>
      </c>
      <c r="C192" s="97"/>
      <c r="D192" s="20"/>
      <c r="E192" s="98">
        <f t="shared" si="26"/>
        <v>0</v>
      </c>
      <c r="F192" s="97"/>
      <c r="G192" s="20"/>
      <c r="H192" s="98">
        <f t="shared" si="27"/>
        <v>0</v>
      </c>
      <c r="I192" s="97"/>
      <c r="J192" s="20"/>
      <c r="K192" s="98">
        <f t="shared" si="28"/>
        <v>0</v>
      </c>
      <c r="L192" s="97"/>
      <c r="M192" s="20"/>
      <c r="N192" s="98">
        <f t="shared" si="29"/>
        <v>0</v>
      </c>
      <c r="O192" s="97"/>
      <c r="P192" s="20"/>
      <c r="Q192" s="98">
        <f t="shared" si="30"/>
        <v>0</v>
      </c>
      <c r="R192" s="97"/>
      <c r="S192" s="20"/>
      <c r="T192" s="98">
        <f t="shared" si="31"/>
        <v>0</v>
      </c>
      <c r="U192" s="219">
        <f t="shared" si="32"/>
        <v>0</v>
      </c>
      <c r="W192" s="135" t="s">
        <v>44</v>
      </c>
      <c r="X192" s="115">
        <f t="shared" si="33"/>
        <v>0</v>
      </c>
      <c r="Y192" s="116">
        <f t="shared" si="34"/>
        <v>0</v>
      </c>
      <c r="Z192" s="116">
        <f t="shared" si="35"/>
        <v>0</v>
      </c>
      <c r="AA192" s="116">
        <f t="shared" si="36"/>
        <v>0</v>
      </c>
      <c r="AB192" s="116">
        <f t="shared" si="37"/>
        <v>0</v>
      </c>
      <c r="AC192" s="122">
        <f t="shared" si="38"/>
        <v>0</v>
      </c>
    </row>
    <row r="193" spans="1:29" ht="15.75">
      <c r="A193" s="250"/>
      <c r="B193" s="135" t="s">
        <v>45</v>
      </c>
      <c r="C193" s="97"/>
      <c r="D193" s="20"/>
      <c r="E193" s="98">
        <f t="shared" si="26"/>
        <v>0</v>
      </c>
      <c r="F193" s="97"/>
      <c r="G193" s="20"/>
      <c r="H193" s="98">
        <f t="shared" si="27"/>
        <v>0</v>
      </c>
      <c r="I193" s="97"/>
      <c r="J193" s="20"/>
      <c r="K193" s="98">
        <f t="shared" si="28"/>
        <v>0</v>
      </c>
      <c r="L193" s="97"/>
      <c r="M193" s="20"/>
      <c r="N193" s="98">
        <f t="shared" si="29"/>
        <v>0</v>
      </c>
      <c r="O193" s="97"/>
      <c r="P193" s="20"/>
      <c r="Q193" s="98">
        <f t="shared" si="30"/>
        <v>0</v>
      </c>
      <c r="R193" s="97"/>
      <c r="S193" s="20"/>
      <c r="T193" s="98">
        <f t="shared" si="31"/>
        <v>0</v>
      </c>
      <c r="U193" s="219">
        <f t="shared" si="32"/>
        <v>0</v>
      </c>
      <c r="W193" s="135" t="s">
        <v>45</v>
      </c>
      <c r="X193" s="115">
        <f t="shared" si="33"/>
        <v>0</v>
      </c>
      <c r="Y193" s="116">
        <f t="shared" si="34"/>
        <v>0</v>
      </c>
      <c r="Z193" s="116">
        <f t="shared" si="35"/>
        <v>0</v>
      </c>
      <c r="AA193" s="116">
        <f t="shared" si="36"/>
        <v>0</v>
      </c>
      <c r="AB193" s="116">
        <f t="shared" si="37"/>
        <v>0</v>
      </c>
      <c r="AC193" s="122">
        <f t="shared" si="38"/>
        <v>0</v>
      </c>
    </row>
    <row r="194" spans="1:29" ht="15.75">
      <c r="A194" s="250"/>
      <c r="B194" s="135" t="s">
        <v>46</v>
      </c>
      <c r="C194" s="97"/>
      <c r="D194" s="20"/>
      <c r="E194" s="98">
        <f t="shared" si="26"/>
        <v>0</v>
      </c>
      <c r="F194" s="97"/>
      <c r="G194" s="20"/>
      <c r="H194" s="98">
        <f t="shared" si="27"/>
        <v>0</v>
      </c>
      <c r="I194" s="97"/>
      <c r="J194" s="20"/>
      <c r="K194" s="98">
        <f t="shared" si="28"/>
        <v>0</v>
      </c>
      <c r="L194" s="97"/>
      <c r="M194" s="20"/>
      <c r="N194" s="98">
        <f t="shared" si="29"/>
        <v>0</v>
      </c>
      <c r="O194" s="97"/>
      <c r="P194" s="20"/>
      <c r="Q194" s="98">
        <f t="shared" si="30"/>
        <v>0</v>
      </c>
      <c r="R194" s="97"/>
      <c r="S194" s="20"/>
      <c r="T194" s="98">
        <f t="shared" si="31"/>
        <v>0</v>
      </c>
      <c r="U194" s="219">
        <f t="shared" si="32"/>
        <v>0</v>
      </c>
      <c r="W194" s="135" t="s">
        <v>46</v>
      </c>
      <c r="X194" s="115">
        <f t="shared" si="33"/>
        <v>0</v>
      </c>
      <c r="Y194" s="116">
        <f t="shared" si="34"/>
        <v>0</v>
      </c>
      <c r="Z194" s="116">
        <f t="shared" si="35"/>
        <v>0</v>
      </c>
      <c r="AA194" s="116">
        <f t="shared" si="36"/>
        <v>0</v>
      </c>
      <c r="AB194" s="116">
        <f t="shared" si="37"/>
        <v>0</v>
      </c>
      <c r="AC194" s="122">
        <f t="shared" si="38"/>
        <v>0</v>
      </c>
    </row>
    <row r="195" spans="1:29" ht="15.75">
      <c r="A195" s="250"/>
      <c r="B195" s="135" t="s">
        <v>47</v>
      </c>
      <c r="C195" s="97"/>
      <c r="D195" s="20"/>
      <c r="E195" s="98">
        <f t="shared" si="26"/>
        <v>0</v>
      </c>
      <c r="F195" s="97"/>
      <c r="G195" s="20"/>
      <c r="H195" s="98">
        <f t="shared" si="27"/>
        <v>0</v>
      </c>
      <c r="I195" s="97"/>
      <c r="J195" s="20"/>
      <c r="K195" s="98">
        <f t="shared" si="28"/>
        <v>0</v>
      </c>
      <c r="L195" s="97"/>
      <c r="M195" s="20"/>
      <c r="N195" s="98">
        <f t="shared" si="29"/>
        <v>0</v>
      </c>
      <c r="O195" s="97"/>
      <c r="P195" s="20"/>
      <c r="Q195" s="98">
        <f t="shared" si="30"/>
        <v>0</v>
      </c>
      <c r="R195" s="97"/>
      <c r="S195" s="20"/>
      <c r="T195" s="98">
        <f t="shared" si="31"/>
        <v>0</v>
      </c>
      <c r="U195" s="219">
        <f t="shared" si="32"/>
        <v>0</v>
      </c>
      <c r="W195" s="135" t="s">
        <v>47</v>
      </c>
      <c r="X195" s="115">
        <f t="shared" si="33"/>
        <v>0</v>
      </c>
      <c r="Y195" s="116">
        <f t="shared" si="34"/>
        <v>0</v>
      </c>
      <c r="Z195" s="116">
        <f t="shared" si="35"/>
        <v>0</v>
      </c>
      <c r="AA195" s="116">
        <f t="shared" si="36"/>
        <v>0</v>
      </c>
      <c r="AB195" s="116">
        <f t="shared" si="37"/>
        <v>0</v>
      </c>
      <c r="AC195" s="122">
        <f t="shared" si="38"/>
        <v>0</v>
      </c>
    </row>
    <row r="196" spans="1:29" ht="15.75">
      <c r="A196" s="250"/>
      <c r="B196" s="135" t="s">
        <v>48</v>
      </c>
      <c r="C196" s="97"/>
      <c r="D196" s="20"/>
      <c r="E196" s="98">
        <f t="shared" si="26"/>
        <v>0</v>
      </c>
      <c r="F196" s="97"/>
      <c r="G196" s="20"/>
      <c r="H196" s="98">
        <f t="shared" si="27"/>
        <v>0</v>
      </c>
      <c r="I196" s="97"/>
      <c r="J196" s="20"/>
      <c r="K196" s="98">
        <f t="shared" si="28"/>
        <v>0</v>
      </c>
      <c r="L196" s="97"/>
      <c r="M196" s="20"/>
      <c r="N196" s="98">
        <f t="shared" si="29"/>
        <v>0</v>
      </c>
      <c r="O196" s="97"/>
      <c r="P196" s="20"/>
      <c r="Q196" s="98">
        <f t="shared" si="30"/>
        <v>0</v>
      </c>
      <c r="R196" s="97"/>
      <c r="S196" s="20"/>
      <c r="T196" s="98">
        <f t="shared" si="31"/>
        <v>0</v>
      </c>
      <c r="U196" s="219">
        <f t="shared" si="32"/>
        <v>0</v>
      </c>
      <c r="W196" s="135" t="s">
        <v>48</v>
      </c>
      <c r="X196" s="115">
        <f t="shared" si="33"/>
        <v>0</v>
      </c>
      <c r="Y196" s="116">
        <f t="shared" si="34"/>
        <v>0</v>
      </c>
      <c r="Z196" s="116">
        <f t="shared" si="35"/>
        <v>0</v>
      </c>
      <c r="AA196" s="116">
        <f t="shared" si="36"/>
        <v>0</v>
      </c>
      <c r="AB196" s="116">
        <f t="shared" si="37"/>
        <v>0</v>
      </c>
      <c r="AC196" s="122">
        <f t="shared" si="38"/>
        <v>0</v>
      </c>
    </row>
    <row r="197" spans="1:29" ht="15.75">
      <c r="A197" s="251"/>
      <c r="B197" s="136" t="s">
        <v>49</v>
      </c>
      <c r="C197" s="97"/>
      <c r="D197" s="20"/>
      <c r="E197" s="98">
        <f t="shared" si="26"/>
        <v>0</v>
      </c>
      <c r="F197" s="97"/>
      <c r="G197" s="20"/>
      <c r="H197" s="98">
        <f t="shared" si="27"/>
        <v>0</v>
      </c>
      <c r="I197" s="97"/>
      <c r="J197" s="20"/>
      <c r="K197" s="98">
        <f t="shared" si="28"/>
        <v>0</v>
      </c>
      <c r="L197" s="97"/>
      <c r="M197" s="20"/>
      <c r="N197" s="98">
        <f t="shared" si="29"/>
        <v>0</v>
      </c>
      <c r="O197" s="97"/>
      <c r="P197" s="20"/>
      <c r="Q197" s="98">
        <f t="shared" si="30"/>
        <v>0</v>
      </c>
      <c r="R197" s="97"/>
      <c r="S197" s="20"/>
      <c r="T197" s="98">
        <f t="shared" si="31"/>
        <v>0</v>
      </c>
      <c r="U197" s="219">
        <f t="shared" si="32"/>
        <v>0</v>
      </c>
      <c r="W197" s="136" t="s">
        <v>49</v>
      </c>
      <c r="X197" s="119">
        <f t="shared" si="33"/>
        <v>0</v>
      </c>
      <c r="Y197" s="120">
        <f t="shared" si="34"/>
        <v>0</v>
      </c>
      <c r="Z197" s="120">
        <f t="shared" si="35"/>
        <v>0</v>
      </c>
      <c r="AA197" s="120">
        <f t="shared" si="36"/>
        <v>0</v>
      </c>
      <c r="AB197" s="120">
        <f t="shared" si="37"/>
        <v>0</v>
      </c>
      <c r="AC197" s="125">
        <f t="shared" si="38"/>
        <v>0</v>
      </c>
    </row>
    <row r="198" spans="1:29" ht="15.75" customHeight="1">
      <c r="A198" s="249">
        <v>42641</v>
      </c>
      <c r="B198" s="134" t="s">
        <v>41</v>
      </c>
      <c r="C198" s="217"/>
      <c r="D198" s="95"/>
      <c r="E198" s="96">
        <f t="shared" si="26"/>
        <v>0</v>
      </c>
      <c r="F198" s="217"/>
      <c r="G198" s="95"/>
      <c r="H198" s="96">
        <f t="shared" si="27"/>
        <v>0</v>
      </c>
      <c r="I198" s="217"/>
      <c r="J198" s="95"/>
      <c r="K198" s="96">
        <f t="shared" si="28"/>
        <v>0</v>
      </c>
      <c r="L198" s="217"/>
      <c r="M198" s="95"/>
      <c r="N198" s="96">
        <f t="shared" si="29"/>
        <v>0</v>
      </c>
      <c r="O198" s="217"/>
      <c r="P198" s="95"/>
      <c r="Q198" s="96">
        <f t="shared" si="30"/>
        <v>0</v>
      </c>
      <c r="R198" s="217"/>
      <c r="S198" s="95"/>
      <c r="T198" s="96">
        <f t="shared" si="31"/>
        <v>0</v>
      </c>
      <c r="U198" s="218">
        <f t="shared" si="32"/>
        <v>0</v>
      </c>
      <c r="W198" s="134" t="s">
        <v>41</v>
      </c>
      <c r="X198" s="111">
        <f t="shared" si="33"/>
        <v>0</v>
      </c>
      <c r="Y198" s="112">
        <f t="shared" si="34"/>
        <v>0</v>
      </c>
      <c r="Z198" s="112">
        <f t="shared" si="35"/>
        <v>0</v>
      </c>
      <c r="AA198" s="112">
        <f t="shared" si="36"/>
        <v>0</v>
      </c>
      <c r="AB198" s="112">
        <f t="shared" si="37"/>
        <v>0</v>
      </c>
      <c r="AC198" s="124">
        <f t="shared" si="38"/>
        <v>0</v>
      </c>
    </row>
    <row r="199" spans="1:29" ht="15.75">
      <c r="A199" s="250"/>
      <c r="B199" s="135" t="s">
        <v>42</v>
      </c>
      <c r="C199" s="97"/>
      <c r="D199" s="20"/>
      <c r="E199" s="98">
        <f t="shared" si="26"/>
        <v>0</v>
      </c>
      <c r="F199" s="97"/>
      <c r="G199" s="20"/>
      <c r="H199" s="98">
        <f t="shared" si="27"/>
        <v>0</v>
      </c>
      <c r="I199" s="97"/>
      <c r="J199" s="20"/>
      <c r="K199" s="98">
        <f t="shared" si="28"/>
        <v>0</v>
      </c>
      <c r="L199" s="97"/>
      <c r="M199" s="20"/>
      <c r="N199" s="98">
        <f t="shared" si="29"/>
        <v>0</v>
      </c>
      <c r="O199" s="97"/>
      <c r="P199" s="20"/>
      <c r="Q199" s="98">
        <f t="shared" si="30"/>
        <v>0</v>
      </c>
      <c r="R199" s="97"/>
      <c r="S199" s="20"/>
      <c r="T199" s="98">
        <f t="shared" si="31"/>
        <v>0</v>
      </c>
      <c r="U199" s="219">
        <f t="shared" si="32"/>
        <v>0</v>
      </c>
      <c r="W199" s="135" t="s">
        <v>42</v>
      </c>
      <c r="X199" s="115">
        <f t="shared" si="33"/>
        <v>0</v>
      </c>
      <c r="Y199" s="116">
        <f t="shared" si="34"/>
        <v>0</v>
      </c>
      <c r="Z199" s="116">
        <f t="shared" si="35"/>
        <v>0</v>
      </c>
      <c r="AA199" s="116">
        <f t="shared" si="36"/>
        <v>0</v>
      </c>
      <c r="AB199" s="116">
        <f t="shared" si="37"/>
        <v>0</v>
      </c>
      <c r="AC199" s="122">
        <f t="shared" si="38"/>
        <v>0</v>
      </c>
    </row>
    <row r="200" spans="1:29" ht="15.75">
      <c r="A200" s="250"/>
      <c r="B200" s="105" t="s">
        <v>43</v>
      </c>
      <c r="C200" s="97"/>
      <c r="D200" s="20"/>
      <c r="E200" s="98">
        <f t="shared" si="26"/>
        <v>0</v>
      </c>
      <c r="F200" s="97"/>
      <c r="G200" s="20"/>
      <c r="H200" s="98">
        <f t="shared" si="27"/>
        <v>0</v>
      </c>
      <c r="I200" s="97"/>
      <c r="J200" s="20"/>
      <c r="K200" s="98">
        <f t="shared" si="28"/>
        <v>0</v>
      </c>
      <c r="L200" s="97"/>
      <c r="M200" s="20"/>
      <c r="N200" s="98">
        <f t="shared" si="29"/>
        <v>0</v>
      </c>
      <c r="O200" s="97"/>
      <c r="P200" s="20"/>
      <c r="Q200" s="98">
        <f t="shared" si="30"/>
        <v>0</v>
      </c>
      <c r="R200" s="97"/>
      <c r="S200" s="20"/>
      <c r="T200" s="98">
        <f t="shared" si="31"/>
        <v>0</v>
      </c>
      <c r="U200" s="219">
        <f t="shared" si="32"/>
        <v>0</v>
      </c>
      <c r="W200" s="105" t="s">
        <v>43</v>
      </c>
      <c r="X200" s="115">
        <f t="shared" si="33"/>
        <v>0</v>
      </c>
      <c r="Y200" s="116">
        <f t="shared" si="34"/>
        <v>0</v>
      </c>
      <c r="Z200" s="116">
        <f t="shared" si="35"/>
        <v>0</v>
      </c>
      <c r="AA200" s="116">
        <f t="shared" si="36"/>
        <v>0</v>
      </c>
      <c r="AB200" s="116">
        <f t="shared" si="37"/>
        <v>0</v>
      </c>
      <c r="AC200" s="122">
        <f t="shared" si="38"/>
        <v>0</v>
      </c>
    </row>
    <row r="201" spans="1:29" ht="15.75">
      <c r="A201" s="250"/>
      <c r="B201" s="135" t="s">
        <v>44</v>
      </c>
      <c r="C201" s="97"/>
      <c r="D201" s="20"/>
      <c r="E201" s="98">
        <f t="shared" ref="E201:E215" si="39">C201-D201</f>
        <v>0</v>
      </c>
      <c r="F201" s="97"/>
      <c r="G201" s="20"/>
      <c r="H201" s="98">
        <f t="shared" ref="H201:H215" si="40">F201-G201</f>
        <v>0</v>
      </c>
      <c r="I201" s="97"/>
      <c r="J201" s="20"/>
      <c r="K201" s="98">
        <f t="shared" ref="K201:K215" si="41">I201-J201</f>
        <v>0</v>
      </c>
      <c r="L201" s="97"/>
      <c r="M201" s="20"/>
      <c r="N201" s="98">
        <f t="shared" ref="N201:N215" si="42">L201-M201</f>
        <v>0</v>
      </c>
      <c r="O201" s="97"/>
      <c r="P201" s="20"/>
      <c r="Q201" s="98">
        <f t="shared" ref="Q201:Q215" si="43">O201-P201</f>
        <v>0</v>
      </c>
      <c r="R201" s="97"/>
      <c r="S201" s="20"/>
      <c r="T201" s="98">
        <f t="shared" ref="T201:T215" si="44">R201-S201</f>
        <v>0</v>
      </c>
      <c r="U201" s="219">
        <f t="shared" si="32"/>
        <v>0</v>
      </c>
      <c r="W201" s="135" t="s">
        <v>44</v>
      </c>
      <c r="X201" s="115">
        <f t="shared" si="33"/>
        <v>0</v>
      </c>
      <c r="Y201" s="116">
        <f t="shared" si="34"/>
        <v>0</v>
      </c>
      <c r="Z201" s="116">
        <f t="shared" si="35"/>
        <v>0</v>
      </c>
      <c r="AA201" s="116">
        <f t="shared" si="36"/>
        <v>0</v>
      </c>
      <c r="AB201" s="116">
        <f t="shared" si="37"/>
        <v>0</v>
      </c>
      <c r="AC201" s="122">
        <f t="shared" si="38"/>
        <v>0</v>
      </c>
    </row>
    <row r="202" spans="1:29" ht="15.75">
      <c r="A202" s="250"/>
      <c r="B202" s="135" t="s">
        <v>45</v>
      </c>
      <c r="C202" s="97"/>
      <c r="D202" s="20"/>
      <c r="E202" s="98">
        <f t="shared" si="39"/>
        <v>0</v>
      </c>
      <c r="F202" s="97"/>
      <c r="G202" s="20"/>
      <c r="H202" s="98">
        <f t="shared" si="40"/>
        <v>0</v>
      </c>
      <c r="I202" s="97"/>
      <c r="J202" s="20"/>
      <c r="K202" s="98">
        <f t="shared" si="41"/>
        <v>0</v>
      </c>
      <c r="L202" s="97"/>
      <c r="M202" s="20"/>
      <c r="N202" s="98">
        <f t="shared" si="42"/>
        <v>0</v>
      </c>
      <c r="O202" s="97"/>
      <c r="P202" s="20"/>
      <c r="Q202" s="98">
        <f t="shared" si="43"/>
        <v>0</v>
      </c>
      <c r="R202" s="97"/>
      <c r="S202" s="20"/>
      <c r="T202" s="98">
        <f t="shared" si="44"/>
        <v>0</v>
      </c>
      <c r="U202" s="219">
        <f t="shared" ref="U202:U215" si="45">IF(D202=0,0,1)</f>
        <v>0</v>
      </c>
      <c r="W202" s="135" t="s">
        <v>45</v>
      </c>
      <c r="X202" s="115">
        <f t="shared" ref="X202:X215" si="46">+IF(AND(C202&lt;&gt;0,D202&lt;&gt;0,OR(E202&gt;100,E202&lt;-100)),1,0)</f>
        <v>0</v>
      </c>
      <c r="Y202" s="116">
        <f t="shared" ref="Y202:Y215" si="47">+IF(AND(F202&lt;&gt;0,G202&lt;&gt;0,OR(H202&gt;100,H202&lt;-100)),1,0)</f>
        <v>0</v>
      </c>
      <c r="Z202" s="116">
        <f t="shared" ref="Z202:Z215" si="48">+IF(AND(I202&lt;&gt;0,J202&lt;&gt;0,OR(K202&gt;100,K202&lt;-100)),1,0)</f>
        <v>0</v>
      </c>
      <c r="AA202" s="116">
        <f t="shared" ref="AA202:AA215" si="49">+IF(AND(L202&lt;&gt;0,M202&lt;&gt;0,OR(N202&gt;100,N202&lt;-100)),1,0)</f>
        <v>0</v>
      </c>
      <c r="AB202" s="116">
        <f t="shared" ref="AB202:AB215" si="50">+IF(AND(O202&lt;&gt;0,P202&lt;&gt;0,OR(Q202&gt;100,Q202&lt;-100)),1,0)</f>
        <v>0</v>
      </c>
      <c r="AC202" s="122">
        <f t="shared" ref="AC202:AC215" si="51">+IF(AND(R202&lt;&gt;0,S202&lt;&gt;0,OR(T202&gt;100,T202&lt;-100)),1,0)</f>
        <v>0</v>
      </c>
    </row>
    <row r="203" spans="1:29" ht="15.75">
      <c r="A203" s="250"/>
      <c r="B203" s="135" t="s">
        <v>46</v>
      </c>
      <c r="C203" s="97"/>
      <c r="D203" s="20"/>
      <c r="E203" s="98">
        <f t="shared" si="39"/>
        <v>0</v>
      </c>
      <c r="F203" s="97"/>
      <c r="G203" s="20"/>
      <c r="H203" s="98">
        <f t="shared" si="40"/>
        <v>0</v>
      </c>
      <c r="I203" s="97"/>
      <c r="J203" s="20"/>
      <c r="K203" s="98">
        <f t="shared" si="41"/>
        <v>0</v>
      </c>
      <c r="L203" s="97"/>
      <c r="M203" s="20"/>
      <c r="N203" s="98">
        <f t="shared" si="42"/>
        <v>0</v>
      </c>
      <c r="O203" s="97"/>
      <c r="P203" s="20"/>
      <c r="Q203" s="98">
        <f t="shared" si="43"/>
        <v>0</v>
      </c>
      <c r="R203" s="97"/>
      <c r="S203" s="20"/>
      <c r="T203" s="98">
        <f t="shared" si="44"/>
        <v>0</v>
      </c>
      <c r="U203" s="219">
        <f t="shared" si="45"/>
        <v>0</v>
      </c>
      <c r="W203" s="135" t="s">
        <v>46</v>
      </c>
      <c r="X203" s="115">
        <f t="shared" si="46"/>
        <v>0</v>
      </c>
      <c r="Y203" s="116">
        <f t="shared" si="47"/>
        <v>0</v>
      </c>
      <c r="Z203" s="116">
        <f t="shared" si="48"/>
        <v>0</v>
      </c>
      <c r="AA203" s="116">
        <f t="shared" si="49"/>
        <v>0</v>
      </c>
      <c r="AB203" s="116">
        <f t="shared" si="50"/>
        <v>0</v>
      </c>
      <c r="AC203" s="122">
        <f t="shared" si="51"/>
        <v>0</v>
      </c>
    </row>
    <row r="204" spans="1:29" ht="15.75">
      <c r="A204" s="250"/>
      <c r="B204" s="135" t="s">
        <v>47</v>
      </c>
      <c r="C204" s="97"/>
      <c r="D204" s="20"/>
      <c r="E204" s="98">
        <f t="shared" si="39"/>
        <v>0</v>
      </c>
      <c r="F204" s="97"/>
      <c r="G204" s="20"/>
      <c r="H204" s="98">
        <f t="shared" si="40"/>
        <v>0</v>
      </c>
      <c r="I204" s="97"/>
      <c r="J204" s="20"/>
      <c r="K204" s="98">
        <f t="shared" si="41"/>
        <v>0</v>
      </c>
      <c r="L204" s="97"/>
      <c r="M204" s="20"/>
      <c r="N204" s="98">
        <f t="shared" si="42"/>
        <v>0</v>
      </c>
      <c r="O204" s="97"/>
      <c r="P204" s="20"/>
      <c r="Q204" s="98">
        <f t="shared" si="43"/>
        <v>0</v>
      </c>
      <c r="R204" s="97"/>
      <c r="S204" s="20"/>
      <c r="T204" s="98">
        <f t="shared" si="44"/>
        <v>0</v>
      </c>
      <c r="U204" s="219">
        <f t="shared" si="45"/>
        <v>0</v>
      </c>
      <c r="W204" s="135" t="s">
        <v>47</v>
      </c>
      <c r="X204" s="115">
        <f t="shared" si="46"/>
        <v>0</v>
      </c>
      <c r="Y204" s="116">
        <f t="shared" si="47"/>
        <v>0</v>
      </c>
      <c r="Z204" s="116">
        <f t="shared" si="48"/>
        <v>0</v>
      </c>
      <c r="AA204" s="116">
        <f t="shared" si="49"/>
        <v>0</v>
      </c>
      <c r="AB204" s="116">
        <f t="shared" si="50"/>
        <v>0</v>
      </c>
      <c r="AC204" s="122">
        <f t="shared" si="51"/>
        <v>0</v>
      </c>
    </row>
    <row r="205" spans="1:29" ht="15.75">
      <c r="A205" s="250"/>
      <c r="B205" s="135" t="s">
        <v>48</v>
      </c>
      <c r="C205" s="97"/>
      <c r="D205" s="20"/>
      <c r="E205" s="98">
        <f t="shared" si="39"/>
        <v>0</v>
      </c>
      <c r="F205" s="97"/>
      <c r="G205" s="20"/>
      <c r="H205" s="98">
        <f t="shared" si="40"/>
        <v>0</v>
      </c>
      <c r="I205" s="97"/>
      <c r="J205" s="20"/>
      <c r="K205" s="98">
        <f t="shared" si="41"/>
        <v>0</v>
      </c>
      <c r="L205" s="97"/>
      <c r="M205" s="20"/>
      <c r="N205" s="98">
        <f t="shared" si="42"/>
        <v>0</v>
      </c>
      <c r="O205" s="97"/>
      <c r="P205" s="20"/>
      <c r="Q205" s="98">
        <f t="shared" si="43"/>
        <v>0</v>
      </c>
      <c r="R205" s="97"/>
      <c r="S205" s="20"/>
      <c r="T205" s="98">
        <f t="shared" si="44"/>
        <v>0</v>
      </c>
      <c r="U205" s="219">
        <f t="shared" si="45"/>
        <v>0</v>
      </c>
      <c r="W205" s="135" t="s">
        <v>48</v>
      </c>
      <c r="X205" s="115">
        <f t="shared" si="46"/>
        <v>0</v>
      </c>
      <c r="Y205" s="116">
        <f t="shared" si="47"/>
        <v>0</v>
      </c>
      <c r="Z205" s="116">
        <f t="shared" si="48"/>
        <v>0</v>
      </c>
      <c r="AA205" s="116">
        <f t="shared" si="49"/>
        <v>0</v>
      </c>
      <c r="AB205" s="116">
        <f t="shared" si="50"/>
        <v>0</v>
      </c>
      <c r="AC205" s="122">
        <f t="shared" si="51"/>
        <v>0</v>
      </c>
    </row>
    <row r="206" spans="1:29" ht="15.75">
      <c r="A206" s="251"/>
      <c r="B206" s="136" t="s">
        <v>49</v>
      </c>
      <c r="C206" s="99"/>
      <c r="D206" s="100"/>
      <c r="E206" s="101">
        <f t="shared" si="39"/>
        <v>0</v>
      </c>
      <c r="F206" s="99"/>
      <c r="G206" s="100"/>
      <c r="H206" s="101">
        <f t="shared" si="40"/>
        <v>0</v>
      </c>
      <c r="I206" s="99"/>
      <c r="J206" s="100"/>
      <c r="K206" s="101">
        <f t="shared" si="41"/>
        <v>0</v>
      </c>
      <c r="L206" s="99"/>
      <c r="M206" s="100"/>
      <c r="N206" s="101">
        <f t="shared" si="42"/>
        <v>0</v>
      </c>
      <c r="O206" s="99"/>
      <c r="P206" s="100"/>
      <c r="Q206" s="101">
        <f t="shared" si="43"/>
        <v>0</v>
      </c>
      <c r="R206" s="99"/>
      <c r="S206" s="100"/>
      <c r="T206" s="101">
        <f t="shared" si="44"/>
        <v>0</v>
      </c>
      <c r="U206" s="220">
        <f t="shared" si="45"/>
        <v>0</v>
      </c>
      <c r="W206" s="136" t="s">
        <v>49</v>
      </c>
      <c r="X206" s="119">
        <f t="shared" si="46"/>
        <v>0</v>
      </c>
      <c r="Y206" s="120">
        <f t="shared" si="47"/>
        <v>0</v>
      </c>
      <c r="Z206" s="120">
        <f t="shared" si="48"/>
        <v>0</v>
      </c>
      <c r="AA206" s="120">
        <f t="shared" si="49"/>
        <v>0</v>
      </c>
      <c r="AB206" s="120">
        <f t="shared" si="50"/>
        <v>0</v>
      </c>
      <c r="AC206" s="125">
        <f t="shared" si="51"/>
        <v>0</v>
      </c>
    </row>
    <row r="207" spans="1:29" ht="15.75" customHeight="1">
      <c r="A207" s="249">
        <v>42642</v>
      </c>
      <c r="B207" s="134" t="s">
        <v>41</v>
      </c>
      <c r="C207" s="217"/>
      <c r="D207" s="95"/>
      <c r="E207" s="96">
        <f t="shared" si="39"/>
        <v>0</v>
      </c>
      <c r="F207" s="217"/>
      <c r="G207" s="95"/>
      <c r="H207" s="96">
        <f t="shared" si="40"/>
        <v>0</v>
      </c>
      <c r="I207" s="217"/>
      <c r="J207" s="95"/>
      <c r="K207" s="96">
        <f t="shared" si="41"/>
        <v>0</v>
      </c>
      <c r="L207" s="217"/>
      <c r="M207" s="95"/>
      <c r="N207" s="96">
        <f t="shared" si="42"/>
        <v>0</v>
      </c>
      <c r="O207" s="217"/>
      <c r="P207" s="95"/>
      <c r="Q207" s="96">
        <f t="shared" si="43"/>
        <v>0</v>
      </c>
      <c r="R207" s="217"/>
      <c r="S207" s="95"/>
      <c r="T207" s="96">
        <f t="shared" si="44"/>
        <v>0</v>
      </c>
      <c r="U207" s="218">
        <f t="shared" si="45"/>
        <v>0</v>
      </c>
      <c r="W207" s="134" t="s">
        <v>41</v>
      </c>
      <c r="X207" s="111">
        <f t="shared" si="46"/>
        <v>0</v>
      </c>
      <c r="Y207" s="112">
        <f t="shared" si="47"/>
        <v>0</v>
      </c>
      <c r="Z207" s="112">
        <f t="shared" si="48"/>
        <v>0</v>
      </c>
      <c r="AA207" s="112">
        <f t="shared" si="49"/>
        <v>0</v>
      </c>
      <c r="AB207" s="112">
        <f t="shared" si="50"/>
        <v>0</v>
      </c>
      <c r="AC207" s="124">
        <f t="shared" si="51"/>
        <v>0</v>
      </c>
    </row>
    <row r="208" spans="1:29" ht="15.75">
      <c r="A208" s="250"/>
      <c r="B208" s="135" t="s">
        <v>42</v>
      </c>
      <c r="C208" s="97"/>
      <c r="D208" s="20"/>
      <c r="E208" s="98">
        <f t="shared" si="39"/>
        <v>0</v>
      </c>
      <c r="F208" s="97"/>
      <c r="G208" s="20"/>
      <c r="H208" s="98">
        <f t="shared" si="40"/>
        <v>0</v>
      </c>
      <c r="I208" s="97"/>
      <c r="J208" s="20"/>
      <c r="K208" s="98">
        <f t="shared" si="41"/>
        <v>0</v>
      </c>
      <c r="L208" s="97"/>
      <c r="M208" s="20"/>
      <c r="N208" s="98">
        <f t="shared" si="42"/>
        <v>0</v>
      </c>
      <c r="O208" s="97"/>
      <c r="P208" s="20"/>
      <c r="Q208" s="98">
        <f t="shared" si="43"/>
        <v>0</v>
      </c>
      <c r="R208" s="97"/>
      <c r="S208" s="20"/>
      <c r="T208" s="98">
        <f t="shared" si="44"/>
        <v>0</v>
      </c>
      <c r="U208" s="219">
        <f t="shared" si="45"/>
        <v>0</v>
      </c>
      <c r="W208" s="135" t="s">
        <v>42</v>
      </c>
      <c r="X208" s="115">
        <f t="shared" si="46"/>
        <v>0</v>
      </c>
      <c r="Y208" s="116">
        <f t="shared" si="47"/>
        <v>0</v>
      </c>
      <c r="Z208" s="116">
        <f t="shared" si="48"/>
        <v>0</v>
      </c>
      <c r="AA208" s="116">
        <f t="shared" si="49"/>
        <v>0</v>
      </c>
      <c r="AB208" s="116">
        <f t="shared" si="50"/>
        <v>0</v>
      </c>
      <c r="AC208" s="122">
        <f t="shared" si="51"/>
        <v>0</v>
      </c>
    </row>
    <row r="209" spans="1:29" ht="15.75">
      <c r="A209" s="250"/>
      <c r="B209" s="105" t="s">
        <v>43</v>
      </c>
      <c r="C209" s="97"/>
      <c r="D209" s="20"/>
      <c r="E209" s="98">
        <f t="shared" si="39"/>
        <v>0</v>
      </c>
      <c r="F209" s="97"/>
      <c r="G209" s="20"/>
      <c r="H209" s="98">
        <f t="shared" si="40"/>
        <v>0</v>
      </c>
      <c r="I209" s="97"/>
      <c r="J209" s="20"/>
      <c r="K209" s="98">
        <f t="shared" si="41"/>
        <v>0</v>
      </c>
      <c r="L209" s="97"/>
      <c r="M209" s="20"/>
      <c r="N209" s="98">
        <f t="shared" si="42"/>
        <v>0</v>
      </c>
      <c r="O209" s="97"/>
      <c r="P209" s="20"/>
      <c r="Q209" s="98">
        <f t="shared" si="43"/>
        <v>0</v>
      </c>
      <c r="R209" s="97"/>
      <c r="S209" s="20"/>
      <c r="T209" s="98">
        <f t="shared" si="44"/>
        <v>0</v>
      </c>
      <c r="U209" s="219">
        <f t="shared" si="45"/>
        <v>0</v>
      </c>
      <c r="W209" s="105" t="s">
        <v>43</v>
      </c>
      <c r="X209" s="115">
        <f t="shared" si="46"/>
        <v>0</v>
      </c>
      <c r="Y209" s="116">
        <f t="shared" si="47"/>
        <v>0</v>
      </c>
      <c r="Z209" s="116">
        <f t="shared" si="48"/>
        <v>0</v>
      </c>
      <c r="AA209" s="116">
        <f t="shared" si="49"/>
        <v>0</v>
      </c>
      <c r="AB209" s="116">
        <f t="shared" si="50"/>
        <v>0</v>
      </c>
      <c r="AC209" s="122">
        <f t="shared" si="51"/>
        <v>0</v>
      </c>
    </row>
    <row r="210" spans="1:29" ht="15.75">
      <c r="A210" s="250"/>
      <c r="B210" s="135" t="s">
        <v>44</v>
      </c>
      <c r="C210" s="97"/>
      <c r="D210" s="20"/>
      <c r="E210" s="98">
        <f t="shared" si="39"/>
        <v>0</v>
      </c>
      <c r="F210" s="97"/>
      <c r="G210" s="20"/>
      <c r="H210" s="98">
        <f t="shared" si="40"/>
        <v>0</v>
      </c>
      <c r="I210" s="97"/>
      <c r="J210" s="20"/>
      <c r="K210" s="98">
        <f t="shared" si="41"/>
        <v>0</v>
      </c>
      <c r="L210" s="97"/>
      <c r="M210" s="20"/>
      <c r="N210" s="98">
        <f t="shared" si="42"/>
        <v>0</v>
      </c>
      <c r="O210" s="97"/>
      <c r="P210" s="20"/>
      <c r="Q210" s="98">
        <f t="shared" si="43"/>
        <v>0</v>
      </c>
      <c r="R210" s="97"/>
      <c r="S210" s="20"/>
      <c r="T210" s="98">
        <f t="shared" si="44"/>
        <v>0</v>
      </c>
      <c r="U210" s="219">
        <f t="shared" si="45"/>
        <v>0</v>
      </c>
      <c r="W210" s="135" t="s">
        <v>44</v>
      </c>
      <c r="X210" s="115">
        <f t="shared" si="46"/>
        <v>0</v>
      </c>
      <c r="Y210" s="116">
        <f t="shared" si="47"/>
        <v>0</v>
      </c>
      <c r="Z210" s="116">
        <f t="shared" si="48"/>
        <v>0</v>
      </c>
      <c r="AA210" s="116">
        <f t="shared" si="49"/>
        <v>0</v>
      </c>
      <c r="AB210" s="116">
        <f t="shared" si="50"/>
        <v>0</v>
      </c>
      <c r="AC210" s="122">
        <f t="shared" si="51"/>
        <v>0</v>
      </c>
    </row>
    <row r="211" spans="1:29" ht="15.75">
      <c r="A211" s="250"/>
      <c r="B211" s="135" t="s">
        <v>45</v>
      </c>
      <c r="C211" s="97"/>
      <c r="D211" s="20"/>
      <c r="E211" s="98">
        <f t="shared" si="39"/>
        <v>0</v>
      </c>
      <c r="F211" s="97"/>
      <c r="G211" s="20"/>
      <c r="H211" s="98">
        <f t="shared" si="40"/>
        <v>0</v>
      </c>
      <c r="I211" s="97"/>
      <c r="J211" s="20"/>
      <c r="K211" s="98">
        <f t="shared" si="41"/>
        <v>0</v>
      </c>
      <c r="L211" s="97"/>
      <c r="M211" s="20"/>
      <c r="N211" s="98">
        <f t="shared" si="42"/>
        <v>0</v>
      </c>
      <c r="O211" s="97"/>
      <c r="P211" s="20"/>
      <c r="Q211" s="98">
        <f t="shared" si="43"/>
        <v>0</v>
      </c>
      <c r="R211" s="97"/>
      <c r="S211" s="20"/>
      <c r="T211" s="98">
        <f t="shared" si="44"/>
        <v>0</v>
      </c>
      <c r="U211" s="219">
        <f t="shared" si="45"/>
        <v>0</v>
      </c>
      <c r="W211" s="135" t="s">
        <v>45</v>
      </c>
      <c r="X211" s="115">
        <f t="shared" si="46"/>
        <v>0</v>
      </c>
      <c r="Y211" s="116">
        <f t="shared" si="47"/>
        <v>0</v>
      </c>
      <c r="Z211" s="116">
        <f t="shared" si="48"/>
        <v>0</v>
      </c>
      <c r="AA211" s="116">
        <f t="shared" si="49"/>
        <v>0</v>
      </c>
      <c r="AB211" s="116">
        <f t="shared" si="50"/>
        <v>0</v>
      </c>
      <c r="AC211" s="122">
        <f t="shared" si="51"/>
        <v>0</v>
      </c>
    </row>
    <row r="212" spans="1:29" ht="15.75">
      <c r="A212" s="250"/>
      <c r="B212" s="135" t="s">
        <v>46</v>
      </c>
      <c r="C212" s="97"/>
      <c r="D212" s="20"/>
      <c r="E212" s="98">
        <f t="shared" si="39"/>
        <v>0</v>
      </c>
      <c r="F212" s="97"/>
      <c r="G212" s="20"/>
      <c r="H212" s="98">
        <f t="shared" si="40"/>
        <v>0</v>
      </c>
      <c r="I212" s="97"/>
      <c r="J212" s="20"/>
      <c r="K212" s="98">
        <f t="shared" si="41"/>
        <v>0</v>
      </c>
      <c r="L212" s="97"/>
      <c r="M212" s="20"/>
      <c r="N212" s="98">
        <f t="shared" si="42"/>
        <v>0</v>
      </c>
      <c r="O212" s="97"/>
      <c r="P212" s="20"/>
      <c r="Q212" s="98">
        <f t="shared" si="43"/>
        <v>0</v>
      </c>
      <c r="R212" s="97"/>
      <c r="S212" s="20"/>
      <c r="T212" s="98">
        <f t="shared" si="44"/>
        <v>0</v>
      </c>
      <c r="U212" s="219">
        <f t="shared" si="45"/>
        <v>0</v>
      </c>
      <c r="W212" s="135" t="s">
        <v>46</v>
      </c>
      <c r="X212" s="115">
        <f t="shared" si="46"/>
        <v>0</v>
      </c>
      <c r="Y212" s="116">
        <f t="shared" si="47"/>
        <v>0</v>
      </c>
      <c r="Z212" s="116">
        <f t="shared" si="48"/>
        <v>0</v>
      </c>
      <c r="AA212" s="116">
        <f t="shared" si="49"/>
        <v>0</v>
      </c>
      <c r="AB212" s="116">
        <f t="shared" si="50"/>
        <v>0</v>
      </c>
      <c r="AC212" s="122">
        <f t="shared" si="51"/>
        <v>0</v>
      </c>
    </row>
    <row r="213" spans="1:29" ht="15.75">
      <c r="A213" s="250"/>
      <c r="B213" s="135" t="s">
        <v>47</v>
      </c>
      <c r="C213" s="97"/>
      <c r="D213" s="20"/>
      <c r="E213" s="98">
        <f t="shared" si="39"/>
        <v>0</v>
      </c>
      <c r="F213" s="97"/>
      <c r="G213" s="20"/>
      <c r="H213" s="98">
        <f t="shared" si="40"/>
        <v>0</v>
      </c>
      <c r="I213" s="97"/>
      <c r="J213" s="20"/>
      <c r="K213" s="98">
        <f t="shared" si="41"/>
        <v>0</v>
      </c>
      <c r="L213" s="97"/>
      <c r="M213" s="20"/>
      <c r="N213" s="98">
        <f t="shared" si="42"/>
        <v>0</v>
      </c>
      <c r="O213" s="97"/>
      <c r="P213" s="20"/>
      <c r="Q213" s="98">
        <f t="shared" si="43"/>
        <v>0</v>
      </c>
      <c r="R213" s="97"/>
      <c r="S213" s="20"/>
      <c r="T213" s="98">
        <f t="shared" si="44"/>
        <v>0</v>
      </c>
      <c r="U213" s="219">
        <f t="shared" si="45"/>
        <v>0</v>
      </c>
      <c r="W213" s="135" t="s">
        <v>47</v>
      </c>
      <c r="X213" s="115">
        <f t="shared" si="46"/>
        <v>0</v>
      </c>
      <c r="Y213" s="116">
        <f t="shared" si="47"/>
        <v>0</v>
      </c>
      <c r="Z213" s="116">
        <f t="shared" si="48"/>
        <v>0</v>
      </c>
      <c r="AA213" s="116">
        <f t="shared" si="49"/>
        <v>0</v>
      </c>
      <c r="AB213" s="116">
        <f t="shared" si="50"/>
        <v>0</v>
      </c>
      <c r="AC213" s="122">
        <f t="shared" si="51"/>
        <v>0</v>
      </c>
    </row>
    <row r="214" spans="1:29" ht="15.75">
      <c r="A214" s="250"/>
      <c r="B214" s="135" t="s">
        <v>48</v>
      </c>
      <c r="C214" s="97"/>
      <c r="D214" s="20"/>
      <c r="E214" s="98">
        <f t="shared" si="39"/>
        <v>0</v>
      </c>
      <c r="F214" s="97"/>
      <c r="G214" s="20"/>
      <c r="H214" s="98">
        <f t="shared" si="40"/>
        <v>0</v>
      </c>
      <c r="I214" s="97"/>
      <c r="J214" s="20"/>
      <c r="K214" s="98">
        <f t="shared" si="41"/>
        <v>0</v>
      </c>
      <c r="L214" s="97"/>
      <c r="M214" s="20"/>
      <c r="N214" s="98">
        <f t="shared" si="42"/>
        <v>0</v>
      </c>
      <c r="O214" s="97"/>
      <c r="P214" s="20"/>
      <c r="Q214" s="98">
        <f t="shared" si="43"/>
        <v>0</v>
      </c>
      <c r="R214" s="97"/>
      <c r="S214" s="20"/>
      <c r="T214" s="98">
        <f t="shared" si="44"/>
        <v>0</v>
      </c>
      <c r="U214" s="219">
        <f t="shared" si="45"/>
        <v>0</v>
      </c>
      <c r="W214" s="135" t="s">
        <v>48</v>
      </c>
      <c r="X214" s="115">
        <f t="shared" si="46"/>
        <v>0</v>
      </c>
      <c r="Y214" s="116">
        <f t="shared" si="47"/>
        <v>0</v>
      </c>
      <c r="Z214" s="116">
        <f t="shared" si="48"/>
        <v>0</v>
      </c>
      <c r="AA214" s="116">
        <f t="shared" si="49"/>
        <v>0</v>
      </c>
      <c r="AB214" s="116">
        <f t="shared" si="50"/>
        <v>0</v>
      </c>
      <c r="AC214" s="122">
        <f t="shared" si="51"/>
        <v>0</v>
      </c>
    </row>
    <row r="215" spans="1:29" ht="15.75">
      <c r="A215" s="251"/>
      <c r="B215" s="136" t="s">
        <v>49</v>
      </c>
      <c r="C215" s="99"/>
      <c r="D215" s="100"/>
      <c r="E215" s="101">
        <f t="shared" si="39"/>
        <v>0</v>
      </c>
      <c r="F215" s="99"/>
      <c r="G215" s="100"/>
      <c r="H215" s="101">
        <f t="shared" si="40"/>
        <v>0</v>
      </c>
      <c r="I215" s="99">
        <v>2161.56</v>
      </c>
      <c r="J215" s="100"/>
      <c r="K215" s="101">
        <f t="shared" si="41"/>
        <v>2161.56</v>
      </c>
      <c r="L215" s="99"/>
      <c r="M215" s="100"/>
      <c r="N215" s="101">
        <f t="shared" si="42"/>
        <v>0</v>
      </c>
      <c r="O215" s="99"/>
      <c r="P215" s="100"/>
      <c r="Q215" s="101">
        <f t="shared" si="43"/>
        <v>0</v>
      </c>
      <c r="R215" s="99"/>
      <c r="S215" s="100"/>
      <c r="T215" s="101">
        <f t="shared" si="44"/>
        <v>0</v>
      </c>
      <c r="U215" s="220">
        <f t="shared" si="45"/>
        <v>0</v>
      </c>
      <c r="W215" s="136" t="s">
        <v>49</v>
      </c>
      <c r="X215" s="119">
        <f t="shared" si="46"/>
        <v>0</v>
      </c>
      <c r="Y215" s="120">
        <f t="shared" si="47"/>
        <v>0</v>
      </c>
      <c r="Z215" s="120">
        <f t="shared" si="48"/>
        <v>0</v>
      </c>
      <c r="AA215" s="120">
        <f t="shared" si="49"/>
        <v>0</v>
      </c>
      <c r="AB215" s="120">
        <f t="shared" si="50"/>
        <v>0</v>
      </c>
      <c r="AC215" s="125">
        <f t="shared" si="51"/>
        <v>0</v>
      </c>
    </row>
    <row r="216" spans="1:29">
      <c r="B216" s="225"/>
      <c r="G216" s="20"/>
      <c r="P216" s="20"/>
    </row>
    <row r="217" spans="1:29">
      <c r="B217" s="225"/>
      <c r="G217" s="20"/>
      <c r="P217" s="20"/>
      <c r="U217" s="193" t="s">
        <v>1332</v>
      </c>
      <c r="X217" s="91" t="s">
        <v>13</v>
      </c>
      <c r="Y217" s="91" t="s">
        <v>14</v>
      </c>
      <c r="Z217" s="110" t="s">
        <v>15</v>
      </c>
      <c r="AA217" s="91" t="s">
        <v>16</v>
      </c>
      <c r="AB217" s="91" t="s">
        <v>17</v>
      </c>
      <c r="AC217" s="91" t="s">
        <v>18</v>
      </c>
    </row>
    <row r="218" spans="1:29">
      <c r="B218" s="4"/>
      <c r="G218" s="20"/>
      <c r="P218" s="20"/>
      <c r="U218" s="190">
        <f>U9+U18+U27+U36+U45+U54+U63+U72+U81+U90+U99+U108+U117+U126+U135+U144+U153+U162+U171+U180+U189+U198+U207</f>
        <v>0</v>
      </c>
      <c r="W218" s="134" t="s">
        <v>41</v>
      </c>
      <c r="X218" s="111">
        <f t="shared" ref="X218:AC226" si="52">X9+X18+X27+X36+X45+X54+X63+X72+X81+X90+X99+X108+X117+X126+X135+X144+X153+X162+X171+X180+X189+X198+X207</f>
        <v>0</v>
      </c>
      <c r="Y218" s="112">
        <f t="shared" si="52"/>
        <v>0</v>
      </c>
      <c r="Z218" s="112">
        <f t="shared" si="52"/>
        <v>0</v>
      </c>
      <c r="AA218" s="112">
        <f t="shared" si="52"/>
        <v>0</v>
      </c>
      <c r="AB218" s="112">
        <f t="shared" si="52"/>
        <v>0</v>
      </c>
      <c r="AC218" s="114">
        <f t="shared" si="52"/>
        <v>0</v>
      </c>
    </row>
    <row r="219" spans="1:29">
      <c r="B219" s="225"/>
      <c r="G219" s="20"/>
      <c r="P219" s="20"/>
      <c r="U219" s="191">
        <f t="shared" ref="U219:U226" si="53">U10+U19+U28+U37+U46+U55+U64+U73+U82+U91+U100+U109+U118+U127+U136+U145+U154+U163+U172+U181+U190+U199+U208</f>
        <v>0</v>
      </c>
      <c r="W219" s="135" t="s">
        <v>42</v>
      </c>
      <c r="X219" s="115">
        <f t="shared" si="52"/>
        <v>0</v>
      </c>
      <c r="Y219" s="116">
        <f t="shared" si="52"/>
        <v>0</v>
      </c>
      <c r="Z219" s="116">
        <f t="shared" si="52"/>
        <v>0</v>
      </c>
      <c r="AA219" s="116">
        <f t="shared" si="52"/>
        <v>0</v>
      </c>
      <c r="AB219" s="116">
        <f t="shared" si="52"/>
        <v>0</v>
      </c>
      <c r="AC219" s="118">
        <f t="shared" si="52"/>
        <v>0</v>
      </c>
    </row>
    <row r="220" spans="1:29">
      <c r="B220" s="225"/>
      <c r="G220" s="20"/>
      <c r="P220" s="20"/>
      <c r="U220" s="191">
        <f t="shared" si="53"/>
        <v>0</v>
      </c>
      <c r="W220" s="105" t="s">
        <v>43</v>
      </c>
      <c r="X220" s="115">
        <f t="shared" si="52"/>
        <v>0</v>
      </c>
      <c r="Y220" s="116">
        <f t="shared" si="52"/>
        <v>0</v>
      </c>
      <c r="Z220" s="116">
        <f t="shared" si="52"/>
        <v>0</v>
      </c>
      <c r="AA220" s="116">
        <f t="shared" si="52"/>
        <v>0</v>
      </c>
      <c r="AB220" s="116">
        <f t="shared" si="52"/>
        <v>0</v>
      </c>
      <c r="AC220" s="118">
        <f t="shared" si="52"/>
        <v>0</v>
      </c>
    </row>
    <row r="221" spans="1:29">
      <c r="B221" s="225"/>
      <c r="U221" s="191">
        <f t="shared" si="53"/>
        <v>0</v>
      </c>
      <c r="W221" s="135" t="s">
        <v>44</v>
      </c>
      <c r="X221" s="115">
        <f t="shared" si="52"/>
        <v>0</v>
      </c>
      <c r="Y221" s="116">
        <f t="shared" si="52"/>
        <v>0</v>
      </c>
      <c r="Z221" s="116">
        <f t="shared" si="52"/>
        <v>0</v>
      </c>
      <c r="AA221" s="116">
        <f t="shared" si="52"/>
        <v>0</v>
      </c>
      <c r="AB221" s="116">
        <f t="shared" si="52"/>
        <v>0</v>
      </c>
      <c r="AC221" s="118">
        <f t="shared" si="52"/>
        <v>0</v>
      </c>
    </row>
    <row r="222" spans="1:29">
      <c r="B222" s="225"/>
      <c r="U222" s="191">
        <f t="shared" si="53"/>
        <v>0</v>
      </c>
      <c r="W222" s="135" t="s">
        <v>45</v>
      </c>
      <c r="X222" s="115">
        <f t="shared" si="52"/>
        <v>0</v>
      </c>
      <c r="Y222" s="116">
        <f t="shared" si="52"/>
        <v>0</v>
      </c>
      <c r="Z222" s="116">
        <f t="shared" si="52"/>
        <v>0</v>
      </c>
      <c r="AA222" s="116">
        <f t="shared" si="52"/>
        <v>0</v>
      </c>
      <c r="AB222" s="116">
        <f t="shared" si="52"/>
        <v>0</v>
      </c>
      <c r="AC222" s="118">
        <f t="shared" si="52"/>
        <v>0</v>
      </c>
    </row>
    <row r="223" spans="1:29">
      <c r="B223" s="225"/>
      <c r="U223" s="191">
        <f t="shared" si="53"/>
        <v>0</v>
      </c>
      <c r="W223" s="135" t="s">
        <v>46</v>
      </c>
      <c r="X223" s="115">
        <f t="shared" si="52"/>
        <v>0</v>
      </c>
      <c r="Y223" s="116">
        <f t="shared" si="52"/>
        <v>0</v>
      </c>
      <c r="Z223" s="116">
        <f t="shared" si="52"/>
        <v>0</v>
      </c>
      <c r="AA223" s="116">
        <f t="shared" si="52"/>
        <v>0</v>
      </c>
      <c r="AB223" s="116">
        <f t="shared" si="52"/>
        <v>0</v>
      </c>
      <c r="AC223" s="118">
        <f t="shared" si="52"/>
        <v>0</v>
      </c>
    </row>
    <row r="224" spans="1:29">
      <c r="B224" s="225"/>
      <c r="U224" s="191">
        <f t="shared" si="53"/>
        <v>0</v>
      </c>
      <c r="W224" s="135" t="s">
        <v>47</v>
      </c>
      <c r="X224" s="115">
        <f t="shared" si="52"/>
        <v>0</v>
      </c>
      <c r="Y224" s="116">
        <f t="shared" si="52"/>
        <v>0</v>
      </c>
      <c r="Z224" s="116">
        <f t="shared" si="52"/>
        <v>0</v>
      </c>
      <c r="AA224" s="116">
        <f t="shared" si="52"/>
        <v>0</v>
      </c>
      <c r="AB224" s="116">
        <f t="shared" si="52"/>
        <v>0</v>
      </c>
      <c r="AC224" s="118">
        <f t="shared" si="52"/>
        <v>0</v>
      </c>
    </row>
    <row r="225" spans="2:29">
      <c r="B225" s="3"/>
      <c r="U225" s="191">
        <f t="shared" si="53"/>
        <v>0</v>
      </c>
      <c r="W225" s="135" t="s">
        <v>48</v>
      </c>
      <c r="X225" s="115">
        <f t="shared" si="52"/>
        <v>0</v>
      </c>
      <c r="Y225" s="116">
        <f t="shared" si="52"/>
        <v>0</v>
      </c>
      <c r="Z225" s="116">
        <f t="shared" si="52"/>
        <v>0</v>
      </c>
      <c r="AA225" s="116">
        <f t="shared" si="52"/>
        <v>0</v>
      </c>
      <c r="AB225" s="116">
        <f t="shared" si="52"/>
        <v>0</v>
      </c>
      <c r="AC225" s="118">
        <f t="shared" si="52"/>
        <v>0</v>
      </c>
    </row>
    <row r="226" spans="2:29">
      <c r="U226" s="192">
        <f t="shared" si="53"/>
        <v>0</v>
      </c>
      <c r="W226" s="136" t="s">
        <v>49</v>
      </c>
      <c r="X226" s="119">
        <f t="shared" si="52"/>
        <v>0</v>
      </c>
      <c r="Y226" s="120">
        <f t="shared" si="52"/>
        <v>0</v>
      </c>
      <c r="Z226" s="120">
        <f t="shared" si="52"/>
        <v>0</v>
      </c>
      <c r="AA226" s="120">
        <f t="shared" si="52"/>
        <v>0</v>
      </c>
      <c r="AB226" s="120">
        <f t="shared" si="52"/>
        <v>0</v>
      </c>
      <c r="AC226" s="221">
        <f t="shared" si="52"/>
        <v>0</v>
      </c>
    </row>
    <row r="227" spans="2:29">
      <c r="X227" s="116"/>
      <c r="Y227" s="116"/>
      <c r="Z227" s="116"/>
      <c r="AA227" s="116"/>
      <c r="AB227" s="116"/>
      <c r="AC227" s="116"/>
    </row>
  </sheetData>
  <mergeCells count="31">
    <mergeCell ref="A36:A44"/>
    <mergeCell ref="B7:B8"/>
    <mergeCell ref="C7:E7"/>
    <mergeCell ref="F7:H7"/>
    <mergeCell ref="I7:K7"/>
    <mergeCell ref="R7:T7"/>
    <mergeCell ref="U7:U8"/>
    <mergeCell ref="A9:A17"/>
    <mergeCell ref="A18:A26"/>
    <mergeCell ref="A27:A35"/>
    <mergeCell ref="L7:N7"/>
    <mergeCell ref="O7:Q7"/>
    <mergeCell ref="A144:A152"/>
    <mergeCell ref="A45:A53"/>
    <mergeCell ref="A54:A62"/>
    <mergeCell ref="A63:A71"/>
    <mergeCell ref="A72:A80"/>
    <mergeCell ref="A81:A89"/>
    <mergeCell ref="A90:A98"/>
    <mergeCell ref="A99:A107"/>
    <mergeCell ref="A108:A116"/>
    <mergeCell ref="A117:A125"/>
    <mergeCell ref="A126:A134"/>
    <mergeCell ref="A135:A143"/>
    <mergeCell ref="A207:A215"/>
    <mergeCell ref="A153:A161"/>
    <mergeCell ref="A162:A170"/>
    <mergeCell ref="A171:A179"/>
    <mergeCell ref="A180:A188"/>
    <mergeCell ref="A189:A197"/>
    <mergeCell ref="A198:A20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7"/>
  <sheetViews>
    <sheetView topLeftCell="A194" zoomScale="70" zoomScaleNormal="70" workbookViewId="0">
      <selection activeCell="P221" sqref="O9:P221"/>
    </sheetView>
  </sheetViews>
  <sheetFormatPr baseColWidth="10" defaultRowHeight="15"/>
  <cols>
    <col min="1" max="1" width="10.140625" customWidth="1"/>
    <col min="2" max="2" width="19.140625" customWidth="1"/>
    <col min="3" max="3" width="12.42578125" bestFit="1" customWidth="1"/>
    <col min="4" max="4" width="17.85546875" bestFit="1" customWidth="1"/>
    <col min="5" max="5" width="13.42578125" bestFit="1" customWidth="1"/>
    <col min="6" max="6" width="11.7109375" bestFit="1" customWidth="1"/>
    <col min="7" max="7" width="12.85546875" bestFit="1" customWidth="1"/>
    <col min="8" max="8" width="13.42578125" customWidth="1"/>
    <col min="9" max="10" width="12" customWidth="1"/>
    <col min="11" max="11" width="12" style="138" customWidth="1"/>
    <col min="12" max="13" width="12" customWidth="1"/>
    <col min="14" max="14" width="12" style="138" customWidth="1"/>
    <col min="15" max="16" width="12" customWidth="1"/>
    <col min="17" max="17" width="13" customWidth="1"/>
    <col min="18" max="18" width="12" customWidth="1"/>
    <col min="19" max="20" width="13.42578125" customWidth="1"/>
    <col min="21" max="21" width="10.85546875" customWidth="1"/>
    <col min="22" max="22" width="5" customWidth="1"/>
    <col min="23" max="23" width="15.28515625" customWidth="1"/>
    <col min="24" max="29" width="8.85546875" style="88" customWidth="1"/>
  </cols>
  <sheetData>
    <row r="1" spans="1:29" ht="18.75">
      <c r="B1" s="107" t="s">
        <v>0</v>
      </c>
      <c r="C1" s="107"/>
      <c r="D1" s="107"/>
      <c r="E1" s="45"/>
      <c r="F1" s="45"/>
      <c r="G1" s="45"/>
      <c r="H1" s="45"/>
    </row>
    <row r="2" spans="1:29" ht="18.75">
      <c r="B2" s="107" t="s">
        <v>1</v>
      </c>
      <c r="C2" s="107"/>
      <c r="D2" s="107"/>
      <c r="E2" s="45"/>
      <c r="F2" s="45"/>
      <c r="G2" s="45"/>
      <c r="H2" s="45"/>
    </row>
    <row r="4" spans="1:29" ht="21">
      <c r="B4" s="1" t="s">
        <v>2</v>
      </c>
      <c r="C4" s="108"/>
      <c r="D4" s="108"/>
      <c r="E4" s="108"/>
      <c r="F4" s="108"/>
      <c r="G4" s="108"/>
      <c r="H4" s="108"/>
      <c r="I4" s="108"/>
      <c r="J4" s="108"/>
      <c r="K4" s="139"/>
    </row>
    <row r="5" spans="1:29" ht="21">
      <c r="B5" s="1" t="s">
        <v>50</v>
      </c>
      <c r="C5" s="108"/>
      <c r="D5" s="108"/>
      <c r="E5" s="109"/>
      <c r="F5" s="108"/>
      <c r="G5" s="108"/>
      <c r="H5" s="108"/>
      <c r="I5" s="108"/>
      <c r="J5" s="108"/>
      <c r="K5" s="139"/>
    </row>
    <row r="7" spans="1:29" ht="22.5" customHeight="1" thickBot="1">
      <c r="B7" s="245" t="s">
        <v>3</v>
      </c>
      <c r="C7" s="247" t="s">
        <v>4</v>
      </c>
      <c r="D7" s="243"/>
      <c r="E7" s="248"/>
      <c r="F7" s="242" t="s">
        <v>5</v>
      </c>
      <c r="G7" s="243"/>
      <c r="H7" s="244"/>
      <c r="I7" s="247" t="s">
        <v>6</v>
      </c>
      <c r="J7" s="243"/>
      <c r="K7" s="244"/>
      <c r="L7" s="242" t="s">
        <v>7</v>
      </c>
      <c r="M7" s="243"/>
      <c r="N7" s="244"/>
      <c r="O7" s="236" t="s">
        <v>11</v>
      </c>
      <c r="P7" s="237"/>
      <c r="Q7" s="238"/>
      <c r="R7" s="236" t="s">
        <v>12</v>
      </c>
      <c r="S7" s="237"/>
      <c r="T7" s="239"/>
      <c r="U7" s="240" t="s">
        <v>1331</v>
      </c>
      <c r="V7" s="89"/>
    </row>
    <row r="8" spans="1:29" s="2" customFormat="1" ht="12.75" customHeight="1">
      <c r="B8" s="246"/>
      <c r="C8" s="127" t="s">
        <v>8</v>
      </c>
      <c r="D8" s="128" t="s">
        <v>9</v>
      </c>
      <c r="E8" s="129" t="s">
        <v>10</v>
      </c>
      <c r="F8" s="130" t="s">
        <v>8</v>
      </c>
      <c r="G8" s="131" t="s">
        <v>9</v>
      </c>
      <c r="H8" s="129" t="s">
        <v>10</v>
      </c>
      <c r="I8" s="130" t="s">
        <v>8</v>
      </c>
      <c r="J8" s="131" t="s">
        <v>9</v>
      </c>
      <c r="K8" s="140" t="s">
        <v>10</v>
      </c>
      <c r="L8" s="130" t="s">
        <v>8</v>
      </c>
      <c r="M8" s="131" t="s">
        <v>9</v>
      </c>
      <c r="N8" s="140" t="s">
        <v>10</v>
      </c>
      <c r="O8" s="130" t="s">
        <v>8</v>
      </c>
      <c r="P8" s="128" t="s">
        <v>9</v>
      </c>
      <c r="Q8" s="129" t="s">
        <v>10</v>
      </c>
      <c r="R8" s="130" t="s">
        <v>8</v>
      </c>
      <c r="S8" s="131" t="s">
        <v>9</v>
      </c>
      <c r="T8" s="132" t="s">
        <v>10</v>
      </c>
      <c r="U8" s="254"/>
      <c r="V8" s="89"/>
      <c r="W8"/>
      <c r="X8" s="91" t="s">
        <v>13</v>
      </c>
      <c r="Y8" s="91" t="s">
        <v>14</v>
      </c>
      <c r="Z8" s="110" t="s">
        <v>15</v>
      </c>
      <c r="AA8" s="91" t="s">
        <v>16</v>
      </c>
      <c r="AB8" s="91" t="s">
        <v>17</v>
      </c>
      <c r="AC8" s="91" t="s">
        <v>18</v>
      </c>
    </row>
    <row r="9" spans="1:29" s="2" customFormat="1" ht="12.75" customHeight="1">
      <c r="A9" s="249">
        <v>42736</v>
      </c>
      <c r="B9" s="134" t="s">
        <v>41</v>
      </c>
      <c r="C9" s="217"/>
      <c r="D9" s="95"/>
      <c r="E9" s="96">
        <f t="shared" ref="E9:E72" si="0">C9-D9</f>
        <v>0</v>
      </c>
      <c r="F9" s="217"/>
      <c r="G9" s="95"/>
      <c r="H9" s="96">
        <f t="shared" ref="H9:H72" si="1">F9-G9</f>
        <v>0</v>
      </c>
      <c r="I9" s="217"/>
      <c r="J9" s="95"/>
      <c r="K9" s="96">
        <f t="shared" ref="K9:K72" si="2">I9-J9</f>
        <v>0</v>
      </c>
      <c r="L9" s="217"/>
      <c r="M9" s="95"/>
      <c r="N9" s="96">
        <f t="shared" ref="N9:N72" si="3">L9-M9</f>
        <v>0</v>
      </c>
      <c r="O9" s="217"/>
      <c r="P9" s="95"/>
      <c r="Q9" s="96">
        <f t="shared" ref="Q9:Q72" si="4">O9-P9</f>
        <v>0</v>
      </c>
      <c r="R9" s="217"/>
      <c r="S9" s="95"/>
      <c r="T9" s="96">
        <f t="shared" ref="T9:T72" si="5">R9-S9</f>
        <v>0</v>
      </c>
      <c r="U9" s="218">
        <f>IF(D9=0,0,1)</f>
        <v>0</v>
      </c>
      <c r="V9" s="89"/>
      <c r="W9" s="134" t="s">
        <v>41</v>
      </c>
      <c r="X9" s="111">
        <f>+IF(AND(C9&lt;&gt;0,D9&lt;&gt;0,OR(E9&gt;100,E9&lt;-100)),1,0)</f>
        <v>0</v>
      </c>
      <c r="Y9" s="112">
        <f>+IF(AND(F9&lt;&gt;0,G9&lt;&gt;0,OR(H9&gt;100,H9&lt;-100)),1,0)</f>
        <v>0</v>
      </c>
      <c r="Z9" s="112">
        <f>+IF(AND(I9&lt;&gt;0,J9&lt;&gt;0,OR(K9&gt;100,K9&lt;-100)),1,0)</f>
        <v>0</v>
      </c>
      <c r="AA9" s="113">
        <f>+IF(AND(L9&lt;&gt;0,M9&lt;&gt;0,OR(N9&gt;100,N9&lt;-100)),1,0)</f>
        <v>0</v>
      </c>
      <c r="AB9" s="113">
        <f>+IF(AND(O9&lt;&gt;0,P9&lt;&gt;0,OR(Q9&gt;100,Q9&lt;-100)),1,0)</f>
        <v>0</v>
      </c>
      <c r="AC9" s="114">
        <f>+IF(AND(R9&lt;&gt;0,S9&lt;&gt;0,OR(T9&gt;100,T9&lt;-100)),1,0)</f>
        <v>0</v>
      </c>
    </row>
    <row r="10" spans="1:29" s="2" customFormat="1" ht="12.75" customHeight="1">
      <c r="A10" s="250"/>
      <c r="B10" s="135" t="s">
        <v>42</v>
      </c>
      <c r="C10" s="97"/>
      <c r="D10" s="20"/>
      <c r="E10" s="98">
        <f t="shared" si="0"/>
        <v>0</v>
      </c>
      <c r="F10" s="97"/>
      <c r="G10" s="20"/>
      <c r="H10" s="98">
        <f t="shared" si="1"/>
        <v>0</v>
      </c>
      <c r="I10" s="97"/>
      <c r="J10" s="20"/>
      <c r="K10" s="98">
        <f t="shared" si="2"/>
        <v>0</v>
      </c>
      <c r="L10" s="97"/>
      <c r="M10" s="20"/>
      <c r="N10" s="98">
        <f t="shared" si="3"/>
        <v>0</v>
      </c>
      <c r="O10" s="97"/>
      <c r="P10" s="20"/>
      <c r="Q10" s="98">
        <f t="shared" si="4"/>
        <v>0</v>
      </c>
      <c r="R10" s="97"/>
      <c r="S10" s="20"/>
      <c r="T10" s="98">
        <f t="shared" si="5"/>
        <v>0</v>
      </c>
      <c r="U10" s="219">
        <f t="shared" ref="U10:U73" si="6">IF(D10=0,0,1)</f>
        <v>0</v>
      </c>
      <c r="V10" s="89"/>
      <c r="W10" s="135" t="s">
        <v>42</v>
      </c>
      <c r="X10" s="115">
        <f t="shared" ref="X10:X73" si="7">+IF(AND(C10&lt;&gt;0,D10&lt;&gt;0,OR(E10&gt;100,E10&lt;-100)),1,0)</f>
        <v>0</v>
      </c>
      <c r="Y10" s="116">
        <f t="shared" ref="Y10:Y73" si="8">+IF(AND(F10&lt;&gt;0,G10&lt;&gt;0,OR(H10&gt;100,H10&lt;-100)),1,0)</f>
        <v>0</v>
      </c>
      <c r="Z10" s="116">
        <f t="shared" ref="Z10:Z73" si="9">+IF(AND(I10&lt;&gt;0,J10&lt;&gt;0,OR(K10&gt;100,K10&lt;-100)),1,0)</f>
        <v>0</v>
      </c>
      <c r="AA10" s="117">
        <f t="shared" ref="AA10:AA73" si="10">+IF(AND(L10&lt;&gt;0,M10&lt;&gt;0,OR(N10&gt;100,N10&lt;-100)),1,0)</f>
        <v>0</v>
      </c>
      <c r="AB10" s="117">
        <f t="shared" ref="AB10:AB73" si="11">+IF(AND(O10&lt;&gt;0,P10&lt;&gt;0,OR(Q10&gt;100,Q10&lt;-100)),1,0)</f>
        <v>0</v>
      </c>
      <c r="AC10" s="118">
        <f t="shared" ref="AC10:AC73" si="12">+IF(AND(R10&lt;&gt;0,S10&lt;&gt;0,OR(T10&gt;100,T10&lt;-100)),1,0)</f>
        <v>0</v>
      </c>
    </row>
    <row r="11" spans="1:29" s="2" customFormat="1" ht="12.75" customHeight="1">
      <c r="A11" s="250"/>
      <c r="B11" s="105" t="s">
        <v>43</v>
      </c>
      <c r="C11" s="97"/>
      <c r="D11" s="20"/>
      <c r="E11" s="98">
        <f t="shared" si="0"/>
        <v>0</v>
      </c>
      <c r="F11" s="97"/>
      <c r="G11" s="20"/>
      <c r="H11" s="98">
        <f t="shared" si="1"/>
        <v>0</v>
      </c>
      <c r="I11" s="97"/>
      <c r="J11" s="20"/>
      <c r="K11" s="98">
        <f t="shared" si="2"/>
        <v>0</v>
      </c>
      <c r="L11" s="97"/>
      <c r="M11" s="20"/>
      <c r="N11" s="98">
        <f t="shared" si="3"/>
        <v>0</v>
      </c>
      <c r="O11" s="97"/>
      <c r="P11" s="20"/>
      <c r="Q11" s="98">
        <f t="shared" si="4"/>
        <v>0</v>
      </c>
      <c r="R11" s="97"/>
      <c r="S11" s="20"/>
      <c r="T11" s="98">
        <f t="shared" si="5"/>
        <v>0</v>
      </c>
      <c r="U11" s="219">
        <f t="shared" si="6"/>
        <v>0</v>
      </c>
      <c r="V11" s="89"/>
      <c r="W11" s="105" t="s">
        <v>43</v>
      </c>
      <c r="X11" s="115">
        <f t="shared" si="7"/>
        <v>0</v>
      </c>
      <c r="Y11" s="116">
        <f t="shared" si="8"/>
        <v>0</v>
      </c>
      <c r="Z11" s="116">
        <f t="shared" si="9"/>
        <v>0</v>
      </c>
      <c r="AA11" s="117">
        <f t="shared" si="10"/>
        <v>0</v>
      </c>
      <c r="AB11" s="117">
        <f t="shared" si="11"/>
        <v>0</v>
      </c>
      <c r="AC11" s="118">
        <f t="shared" si="12"/>
        <v>0</v>
      </c>
    </row>
    <row r="12" spans="1:29" s="2" customFormat="1" ht="12.75" customHeight="1">
      <c r="A12" s="250"/>
      <c r="B12" s="135" t="s">
        <v>44</v>
      </c>
      <c r="C12" s="97"/>
      <c r="D12" s="20"/>
      <c r="E12" s="98">
        <f t="shared" si="0"/>
        <v>0</v>
      </c>
      <c r="F12" s="97"/>
      <c r="G12" s="20"/>
      <c r="H12" s="98">
        <f t="shared" si="1"/>
        <v>0</v>
      </c>
      <c r="I12" s="97"/>
      <c r="J12" s="20"/>
      <c r="K12" s="98">
        <f t="shared" si="2"/>
        <v>0</v>
      </c>
      <c r="L12" s="97"/>
      <c r="M12" s="20"/>
      <c r="N12" s="98">
        <f t="shared" si="3"/>
        <v>0</v>
      </c>
      <c r="O12" s="97"/>
      <c r="P12" s="20"/>
      <c r="Q12" s="98">
        <f t="shared" si="4"/>
        <v>0</v>
      </c>
      <c r="R12" s="97"/>
      <c r="S12" s="20"/>
      <c r="T12" s="98">
        <f t="shared" si="5"/>
        <v>0</v>
      </c>
      <c r="U12" s="219">
        <f t="shared" si="6"/>
        <v>0</v>
      </c>
      <c r="V12" s="89"/>
      <c r="W12" s="135" t="s">
        <v>44</v>
      </c>
      <c r="X12" s="115">
        <f t="shared" si="7"/>
        <v>0</v>
      </c>
      <c r="Y12" s="116">
        <f t="shared" si="8"/>
        <v>0</v>
      </c>
      <c r="Z12" s="116">
        <f t="shared" si="9"/>
        <v>0</v>
      </c>
      <c r="AA12" s="117">
        <f t="shared" si="10"/>
        <v>0</v>
      </c>
      <c r="AB12" s="117">
        <f t="shared" si="11"/>
        <v>0</v>
      </c>
      <c r="AC12" s="118">
        <f t="shared" si="12"/>
        <v>0</v>
      </c>
    </row>
    <row r="13" spans="1:29" s="2" customFormat="1" ht="12.75" customHeight="1">
      <c r="A13" s="250"/>
      <c r="B13" s="135" t="s">
        <v>45</v>
      </c>
      <c r="C13" s="97"/>
      <c r="D13" s="20"/>
      <c r="E13" s="98">
        <f t="shared" si="0"/>
        <v>0</v>
      </c>
      <c r="F13" s="97"/>
      <c r="G13" s="20"/>
      <c r="H13" s="98">
        <f t="shared" si="1"/>
        <v>0</v>
      </c>
      <c r="I13" s="97"/>
      <c r="J13" s="20"/>
      <c r="K13" s="98">
        <f t="shared" si="2"/>
        <v>0</v>
      </c>
      <c r="L13" s="97"/>
      <c r="M13" s="20"/>
      <c r="N13" s="98">
        <f t="shared" si="3"/>
        <v>0</v>
      </c>
      <c r="O13" s="97"/>
      <c r="P13" s="20"/>
      <c r="Q13" s="98">
        <f t="shared" si="4"/>
        <v>0</v>
      </c>
      <c r="R13" s="97"/>
      <c r="S13" s="20"/>
      <c r="T13" s="98">
        <f t="shared" si="5"/>
        <v>0</v>
      </c>
      <c r="U13" s="219">
        <f t="shared" si="6"/>
        <v>0</v>
      </c>
      <c r="V13" s="89"/>
      <c r="W13" s="135" t="s">
        <v>45</v>
      </c>
      <c r="X13" s="115">
        <f t="shared" si="7"/>
        <v>0</v>
      </c>
      <c r="Y13" s="116">
        <f t="shared" si="8"/>
        <v>0</v>
      </c>
      <c r="Z13" s="116">
        <f t="shared" si="9"/>
        <v>0</v>
      </c>
      <c r="AA13" s="117">
        <f t="shared" si="10"/>
        <v>0</v>
      </c>
      <c r="AB13" s="117">
        <f t="shared" si="11"/>
        <v>0</v>
      </c>
      <c r="AC13" s="118">
        <f t="shared" si="12"/>
        <v>0</v>
      </c>
    </row>
    <row r="14" spans="1:29" s="2" customFormat="1" ht="12.75" customHeight="1">
      <c r="A14" s="250"/>
      <c r="B14" s="135" t="s">
        <v>46</v>
      </c>
      <c r="C14" s="97"/>
      <c r="D14" s="20"/>
      <c r="E14" s="98">
        <f t="shared" si="0"/>
        <v>0</v>
      </c>
      <c r="F14" s="97"/>
      <c r="G14" s="20"/>
      <c r="H14" s="98">
        <f t="shared" si="1"/>
        <v>0</v>
      </c>
      <c r="I14" s="97"/>
      <c r="J14" s="20"/>
      <c r="K14" s="98">
        <f t="shared" si="2"/>
        <v>0</v>
      </c>
      <c r="L14" s="97"/>
      <c r="M14" s="20"/>
      <c r="N14" s="98">
        <f t="shared" si="3"/>
        <v>0</v>
      </c>
      <c r="O14" s="97"/>
      <c r="P14" s="20"/>
      <c r="Q14" s="98">
        <f t="shared" si="4"/>
        <v>0</v>
      </c>
      <c r="R14" s="97"/>
      <c r="S14" s="20"/>
      <c r="T14" s="98">
        <f t="shared" si="5"/>
        <v>0</v>
      </c>
      <c r="U14" s="219">
        <f t="shared" si="6"/>
        <v>0</v>
      </c>
      <c r="V14" s="89"/>
      <c r="W14" s="135" t="s">
        <v>46</v>
      </c>
      <c r="X14" s="115">
        <f t="shared" si="7"/>
        <v>0</v>
      </c>
      <c r="Y14" s="116">
        <f t="shared" si="8"/>
        <v>0</v>
      </c>
      <c r="Z14" s="116">
        <f t="shared" si="9"/>
        <v>0</v>
      </c>
      <c r="AA14" s="117">
        <f t="shared" si="10"/>
        <v>0</v>
      </c>
      <c r="AB14" s="117">
        <f t="shared" si="11"/>
        <v>0</v>
      </c>
      <c r="AC14" s="118">
        <f t="shared" si="12"/>
        <v>0</v>
      </c>
    </row>
    <row r="15" spans="1:29" s="2" customFormat="1" ht="12.75" customHeight="1">
      <c r="A15" s="250"/>
      <c r="B15" s="135" t="s">
        <v>47</v>
      </c>
      <c r="C15" s="97"/>
      <c r="D15" s="20"/>
      <c r="E15" s="98">
        <f t="shared" si="0"/>
        <v>0</v>
      </c>
      <c r="F15" s="97"/>
      <c r="G15" s="20"/>
      <c r="H15" s="98">
        <f t="shared" si="1"/>
        <v>0</v>
      </c>
      <c r="I15" s="97"/>
      <c r="J15" s="20"/>
      <c r="K15" s="98">
        <f t="shared" si="2"/>
        <v>0</v>
      </c>
      <c r="L15" s="97"/>
      <c r="M15" s="20"/>
      <c r="N15" s="98">
        <f t="shared" si="3"/>
        <v>0</v>
      </c>
      <c r="O15" s="97"/>
      <c r="P15" s="20"/>
      <c r="Q15" s="98">
        <f t="shared" si="4"/>
        <v>0</v>
      </c>
      <c r="R15" s="97"/>
      <c r="S15" s="20"/>
      <c r="T15" s="98">
        <f t="shared" si="5"/>
        <v>0</v>
      </c>
      <c r="U15" s="219">
        <f t="shared" si="6"/>
        <v>0</v>
      </c>
      <c r="V15" s="89"/>
      <c r="W15" s="135" t="s">
        <v>47</v>
      </c>
      <c r="X15" s="115">
        <f t="shared" si="7"/>
        <v>0</v>
      </c>
      <c r="Y15" s="116">
        <f t="shared" si="8"/>
        <v>0</v>
      </c>
      <c r="Z15" s="116">
        <f t="shared" si="9"/>
        <v>0</v>
      </c>
      <c r="AA15" s="117">
        <f t="shared" si="10"/>
        <v>0</v>
      </c>
      <c r="AB15" s="117">
        <f t="shared" si="11"/>
        <v>0</v>
      </c>
      <c r="AC15" s="118">
        <f t="shared" si="12"/>
        <v>0</v>
      </c>
    </row>
    <row r="16" spans="1:29" s="2" customFormat="1" ht="12.75" customHeight="1">
      <c r="A16" s="250"/>
      <c r="B16" s="135" t="s">
        <v>48</v>
      </c>
      <c r="C16" s="97"/>
      <c r="D16" s="20"/>
      <c r="E16" s="98">
        <f t="shared" si="0"/>
        <v>0</v>
      </c>
      <c r="F16" s="97"/>
      <c r="G16" s="20"/>
      <c r="H16" s="98">
        <f t="shared" si="1"/>
        <v>0</v>
      </c>
      <c r="I16" s="97"/>
      <c r="J16" s="20"/>
      <c r="K16" s="98">
        <f t="shared" si="2"/>
        <v>0</v>
      </c>
      <c r="L16" s="97"/>
      <c r="M16" s="20"/>
      <c r="N16" s="98">
        <f t="shared" si="3"/>
        <v>0</v>
      </c>
      <c r="O16" s="97"/>
      <c r="P16" s="20"/>
      <c r="Q16" s="98">
        <f t="shared" si="4"/>
        <v>0</v>
      </c>
      <c r="R16" s="97"/>
      <c r="S16" s="20"/>
      <c r="T16" s="98">
        <f t="shared" si="5"/>
        <v>0</v>
      </c>
      <c r="U16" s="219">
        <f t="shared" si="6"/>
        <v>0</v>
      </c>
      <c r="V16" s="89"/>
      <c r="W16" s="135" t="s">
        <v>48</v>
      </c>
      <c r="X16" s="115">
        <f t="shared" si="7"/>
        <v>0</v>
      </c>
      <c r="Y16" s="116">
        <f t="shared" si="8"/>
        <v>0</v>
      </c>
      <c r="Z16" s="116">
        <f t="shared" si="9"/>
        <v>0</v>
      </c>
      <c r="AA16" s="117">
        <f t="shared" si="10"/>
        <v>0</v>
      </c>
      <c r="AB16" s="117">
        <f t="shared" si="11"/>
        <v>0</v>
      </c>
      <c r="AC16" s="118">
        <f t="shared" si="12"/>
        <v>0</v>
      </c>
    </row>
    <row r="17" spans="1:29" s="2" customFormat="1" ht="12.75" customHeight="1">
      <c r="A17" s="251"/>
      <c r="B17" s="136" t="s">
        <v>49</v>
      </c>
      <c r="C17" s="99"/>
      <c r="D17" s="100"/>
      <c r="E17" s="101">
        <f t="shared" si="0"/>
        <v>0</v>
      </c>
      <c r="F17" s="99"/>
      <c r="G17" s="100"/>
      <c r="H17" s="101">
        <f t="shared" si="1"/>
        <v>0</v>
      </c>
      <c r="I17" s="99"/>
      <c r="J17" s="100"/>
      <c r="K17" s="101">
        <f t="shared" si="2"/>
        <v>0</v>
      </c>
      <c r="L17" s="99"/>
      <c r="M17" s="100"/>
      <c r="N17" s="101">
        <f t="shared" si="3"/>
        <v>0</v>
      </c>
      <c r="O17" s="99"/>
      <c r="P17" s="100"/>
      <c r="Q17" s="101">
        <f t="shared" si="4"/>
        <v>0</v>
      </c>
      <c r="R17" s="99"/>
      <c r="S17" s="100"/>
      <c r="T17" s="101">
        <f t="shared" si="5"/>
        <v>0</v>
      </c>
      <c r="U17" s="220">
        <f t="shared" si="6"/>
        <v>0</v>
      </c>
      <c r="V17" s="89"/>
      <c r="W17" s="136" t="s">
        <v>49</v>
      </c>
      <c r="X17" s="119">
        <f t="shared" si="7"/>
        <v>0</v>
      </c>
      <c r="Y17" s="120">
        <f t="shared" si="8"/>
        <v>0</v>
      </c>
      <c r="Z17" s="120">
        <f t="shared" si="9"/>
        <v>0</v>
      </c>
      <c r="AA17" s="121">
        <f t="shared" si="10"/>
        <v>0</v>
      </c>
      <c r="AB17" s="121">
        <f t="shared" si="11"/>
        <v>0</v>
      </c>
      <c r="AC17" s="221">
        <f t="shared" si="12"/>
        <v>0</v>
      </c>
    </row>
    <row r="18" spans="1:29" ht="15.75" customHeight="1">
      <c r="A18" s="249">
        <v>42737</v>
      </c>
      <c r="B18" s="134" t="s">
        <v>41</v>
      </c>
      <c r="C18" s="217"/>
      <c r="D18" s="95"/>
      <c r="E18" s="96">
        <f t="shared" si="0"/>
        <v>0</v>
      </c>
      <c r="F18" s="217"/>
      <c r="G18" s="95"/>
      <c r="H18" s="96">
        <f t="shared" si="1"/>
        <v>0</v>
      </c>
      <c r="I18" s="217"/>
      <c r="J18" s="95"/>
      <c r="K18" s="96">
        <f t="shared" si="2"/>
        <v>0</v>
      </c>
      <c r="L18" s="217"/>
      <c r="M18" s="95"/>
      <c r="N18" s="96">
        <f t="shared" si="3"/>
        <v>0</v>
      </c>
      <c r="O18" s="217"/>
      <c r="P18" s="95"/>
      <c r="Q18" s="96">
        <f t="shared" si="4"/>
        <v>0</v>
      </c>
      <c r="R18" s="217"/>
      <c r="S18" s="95"/>
      <c r="T18" s="96">
        <f t="shared" si="5"/>
        <v>0</v>
      </c>
      <c r="U18" s="218">
        <f t="shared" si="6"/>
        <v>0</v>
      </c>
      <c r="W18" s="134" t="s">
        <v>41</v>
      </c>
      <c r="X18" s="111">
        <f t="shared" si="7"/>
        <v>0</v>
      </c>
      <c r="Y18" s="112">
        <f t="shared" si="8"/>
        <v>0</v>
      </c>
      <c r="Z18" s="112">
        <f t="shared" si="9"/>
        <v>0</v>
      </c>
      <c r="AA18" s="113">
        <f t="shared" si="10"/>
        <v>0</v>
      </c>
      <c r="AB18" s="113">
        <f t="shared" si="11"/>
        <v>0</v>
      </c>
      <c r="AC18" s="114">
        <f t="shared" si="12"/>
        <v>0</v>
      </c>
    </row>
    <row r="19" spans="1:29" ht="15.75">
      <c r="A19" s="250"/>
      <c r="B19" s="135" t="s">
        <v>42</v>
      </c>
      <c r="C19" s="97"/>
      <c r="D19" s="20"/>
      <c r="E19" s="98">
        <f t="shared" si="0"/>
        <v>0</v>
      </c>
      <c r="F19" s="97"/>
      <c r="G19" s="20"/>
      <c r="H19" s="98">
        <f t="shared" si="1"/>
        <v>0</v>
      </c>
      <c r="I19" s="97"/>
      <c r="J19" s="20"/>
      <c r="K19" s="98">
        <f t="shared" si="2"/>
        <v>0</v>
      </c>
      <c r="L19" s="97"/>
      <c r="M19" s="20"/>
      <c r="N19" s="98">
        <f t="shared" si="3"/>
        <v>0</v>
      </c>
      <c r="O19" s="97"/>
      <c r="P19" s="20"/>
      <c r="Q19" s="98">
        <f t="shared" si="4"/>
        <v>0</v>
      </c>
      <c r="R19" s="97"/>
      <c r="S19" s="20"/>
      <c r="T19" s="98">
        <f t="shared" si="5"/>
        <v>0</v>
      </c>
      <c r="U19" s="219">
        <f t="shared" si="6"/>
        <v>0</v>
      </c>
      <c r="W19" s="135" t="s">
        <v>42</v>
      </c>
      <c r="X19" s="115">
        <f t="shared" si="7"/>
        <v>0</v>
      </c>
      <c r="Y19" s="116">
        <f t="shared" si="8"/>
        <v>0</v>
      </c>
      <c r="Z19" s="116">
        <f t="shared" si="9"/>
        <v>0</v>
      </c>
      <c r="AA19" s="117">
        <f t="shared" si="10"/>
        <v>0</v>
      </c>
      <c r="AB19" s="117">
        <f t="shared" si="11"/>
        <v>0</v>
      </c>
      <c r="AC19" s="118">
        <f t="shared" si="12"/>
        <v>0</v>
      </c>
    </row>
    <row r="20" spans="1:29" ht="15.75">
      <c r="A20" s="250"/>
      <c r="B20" s="105" t="s">
        <v>43</v>
      </c>
      <c r="C20" s="97"/>
      <c r="D20" s="20"/>
      <c r="E20" s="98">
        <f t="shared" si="0"/>
        <v>0</v>
      </c>
      <c r="F20" s="97"/>
      <c r="G20" s="20"/>
      <c r="H20" s="98">
        <f t="shared" si="1"/>
        <v>0</v>
      </c>
      <c r="I20" s="97"/>
      <c r="J20" s="20"/>
      <c r="K20" s="98">
        <f t="shared" si="2"/>
        <v>0</v>
      </c>
      <c r="L20" s="97"/>
      <c r="M20" s="20"/>
      <c r="N20" s="98">
        <f t="shared" si="3"/>
        <v>0</v>
      </c>
      <c r="O20" s="97"/>
      <c r="P20" s="20"/>
      <c r="Q20" s="98">
        <f t="shared" si="4"/>
        <v>0</v>
      </c>
      <c r="R20" s="97"/>
      <c r="S20" s="20"/>
      <c r="T20" s="98">
        <f t="shared" si="5"/>
        <v>0</v>
      </c>
      <c r="U20" s="219">
        <f t="shared" si="6"/>
        <v>0</v>
      </c>
      <c r="W20" s="105" t="s">
        <v>43</v>
      </c>
      <c r="X20" s="115">
        <f t="shared" si="7"/>
        <v>0</v>
      </c>
      <c r="Y20" s="116">
        <f t="shared" si="8"/>
        <v>0</v>
      </c>
      <c r="Z20" s="116">
        <f t="shared" si="9"/>
        <v>0</v>
      </c>
      <c r="AA20" s="117">
        <f t="shared" si="10"/>
        <v>0</v>
      </c>
      <c r="AB20" s="117">
        <f t="shared" si="11"/>
        <v>0</v>
      </c>
      <c r="AC20" s="118">
        <f t="shared" si="12"/>
        <v>0</v>
      </c>
    </row>
    <row r="21" spans="1:29" ht="15.75">
      <c r="A21" s="250"/>
      <c r="B21" s="135" t="s">
        <v>44</v>
      </c>
      <c r="C21" s="97"/>
      <c r="D21" s="20"/>
      <c r="E21" s="98">
        <f t="shared" si="0"/>
        <v>0</v>
      </c>
      <c r="F21" s="97"/>
      <c r="G21" s="20"/>
      <c r="H21" s="98">
        <f t="shared" si="1"/>
        <v>0</v>
      </c>
      <c r="I21" s="97"/>
      <c r="J21" s="20"/>
      <c r="K21" s="98">
        <f t="shared" si="2"/>
        <v>0</v>
      </c>
      <c r="L21" s="97"/>
      <c r="M21" s="20"/>
      <c r="N21" s="98">
        <f t="shared" si="3"/>
        <v>0</v>
      </c>
      <c r="O21" s="97"/>
      <c r="P21" s="20"/>
      <c r="Q21" s="98">
        <f t="shared" si="4"/>
        <v>0</v>
      </c>
      <c r="R21" s="97"/>
      <c r="S21" s="20"/>
      <c r="T21" s="98">
        <f t="shared" si="5"/>
        <v>0</v>
      </c>
      <c r="U21" s="219">
        <f t="shared" si="6"/>
        <v>0</v>
      </c>
      <c r="W21" s="135" t="s">
        <v>44</v>
      </c>
      <c r="X21" s="115">
        <f t="shared" si="7"/>
        <v>0</v>
      </c>
      <c r="Y21" s="116">
        <f t="shared" si="8"/>
        <v>0</v>
      </c>
      <c r="Z21" s="116">
        <f t="shared" si="9"/>
        <v>0</v>
      </c>
      <c r="AA21" s="117">
        <f t="shared" si="10"/>
        <v>0</v>
      </c>
      <c r="AB21" s="117">
        <f t="shared" si="11"/>
        <v>0</v>
      </c>
      <c r="AC21" s="118">
        <f t="shared" si="12"/>
        <v>0</v>
      </c>
    </row>
    <row r="22" spans="1:29" ht="15.75">
      <c r="A22" s="250"/>
      <c r="B22" s="135" t="s">
        <v>45</v>
      </c>
      <c r="C22" s="97"/>
      <c r="D22" s="20"/>
      <c r="E22" s="98">
        <f t="shared" si="0"/>
        <v>0</v>
      </c>
      <c r="F22" s="97"/>
      <c r="G22" s="20"/>
      <c r="H22" s="98">
        <f t="shared" si="1"/>
        <v>0</v>
      </c>
      <c r="I22" s="97"/>
      <c r="J22" s="20"/>
      <c r="K22" s="98">
        <f t="shared" si="2"/>
        <v>0</v>
      </c>
      <c r="L22" s="97"/>
      <c r="M22" s="20"/>
      <c r="N22" s="98">
        <f t="shared" si="3"/>
        <v>0</v>
      </c>
      <c r="O22" s="97"/>
      <c r="P22" s="20"/>
      <c r="Q22" s="98">
        <f t="shared" si="4"/>
        <v>0</v>
      </c>
      <c r="R22" s="97"/>
      <c r="S22" s="20"/>
      <c r="T22" s="98">
        <f t="shared" si="5"/>
        <v>0</v>
      </c>
      <c r="U22" s="219">
        <f t="shared" si="6"/>
        <v>0</v>
      </c>
      <c r="W22" s="135" t="s">
        <v>45</v>
      </c>
      <c r="X22" s="115">
        <f t="shared" si="7"/>
        <v>0</v>
      </c>
      <c r="Y22" s="116">
        <f t="shared" si="8"/>
        <v>0</v>
      </c>
      <c r="Z22" s="116">
        <f t="shared" si="9"/>
        <v>0</v>
      </c>
      <c r="AA22" s="117">
        <f t="shared" si="10"/>
        <v>0</v>
      </c>
      <c r="AB22" s="117">
        <f t="shared" si="11"/>
        <v>0</v>
      </c>
      <c r="AC22" s="118">
        <f t="shared" si="12"/>
        <v>0</v>
      </c>
    </row>
    <row r="23" spans="1:29" ht="15.75">
      <c r="A23" s="250"/>
      <c r="B23" s="135" t="s">
        <v>46</v>
      </c>
      <c r="C23" s="97"/>
      <c r="D23" s="20"/>
      <c r="E23" s="98">
        <f t="shared" si="0"/>
        <v>0</v>
      </c>
      <c r="F23" s="97"/>
      <c r="G23" s="20"/>
      <c r="H23" s="98">
        <f t="shared" si="1"/>
        <v>0</v>
      </c>
      <c r="I23" s="97"/>
      <c r="J23" s="20"/>
      <c r="K23" s="98">
        <f t="shared" si="2"/>
        <v>0</v>
      </c>
      <c r="L23" s="97"/>
      <c r="M23" s="20"/>
      <c r="N23" s="98">
        <f t="shared" si="3"/>
        <v>0</v>
      </c>
      <c r="O23" s="97"/>
      <c r="P23" s="20"/>
      <c r="Q23" s="98">
        <f t="shared" si="4"/>
        <v>0</v>
      </c>
      <c r="R23" s="97"/>
      <c r="S23" s="20"/>
      <c r="T23" s="98">
        <f t="shared" si="5"/>
        <v>0</v>
      </c>
      <c r="U23" s="219">
        <f t="shared" si="6"/>
        <v>0</v>
      </c>
      <c r="W23" s="135" t="s">
        <v>46</v>
      </c>
      <c r="X23" s="115">
        <f t="shared" si="7"/>
        <v>0</v>
      </c>
      <c r="Y23" s="116">
        <f t="shared" si="8"/>
        <v>0</v>
      </c>
      <c r="Z23" s="116">
        <f t="shared" si="9"/>
        <v>0</v>
      </c>
      <c r="AA23" s="117">
        <f t="shared" si="10"/>
        <v>0</v>
      </c>
      <c r="AB23" s="117">
        <f t="shared" si="11"/>
        <v>0</v>
      </c>
      <c r="AC23" s="118">
        <f t="shared" si="12"/>
        <v>0</v>
      </c>
    </row>
    <row r="24" spans="1:29" ht="15.75">
      <c r="A24" s="250"/>
      <c r="B24" s="135" t="s">
        <v>47</v>
      </c>
      <c r="C24" s="97"/>
      <c r="D24" s="20"/>
      <c r="E24" s="98">
        <f t="shared" si="0"/>
        <v>0</v>
      </c>
      <c r="F24" s="97"/>
      <c r="G24" s="20"/>
      <c r="H24" s="98">
        <f t="shared" si="1"/>
        <v>0</v>
      </c>
      <c r="I24" s="97"/>
      <c r="J24" s="20"/>
      <c r="K24" s="98">
        <f t="shared" si="2"/>
        <v>0</v>
      </c>
      <c r="L24" s="97"/>
      <c r="M24" s="20"/>
      <c r="N24" s="98">
        <f t="shared" si="3"/>
        <v>0</v>
      </c>
      <c r="O24" s="97"/>
      <c r="P24" s="20"/>
      <c r="Q24" s="98">
        <f t="shared" si="4"/>
        <v>0</v>
      </c>
      <c r="R24" s="97"/>
      <c r="S24" s="20"/>
      <c r="T24" s="98">
        <f t="shared" si="5"/>
        <v>0</v>
      </c>
      <c r="U24" s="219">
        <f t="shared" si="6"/>
        <v>0</v>
      </c>
      <c r="W24" s="135" t="s">
        <v>47</v>
      </c>
      <c r="X24" s="115">
        <f t="shared" si="7"/>
        <v>0</v>
      </c>
      <c r="Y24" s="116">
        <f t="shared" si="8"/>
        <v>0</v>
      </c>
      <c r="Z24" s="116">
        <f t="shared" si="9"/>
        <v>0</v>
      </c>
      <c r="AA24" s="117">
        <f t="shared" si="10"/>
        <v>0</v>
      </c>
      <c r="AB24" s="117">
        <f t="shared" si="11"/>
        <v>0</v>
      </c>
      <c r="AC24" s="118">
        <f t="shared" si="12"/>
        <v>0</v>
      </c>
    </row>
    <row r="25" spans="1:29" ht="15.75">
      <c r="A25" s="250"/>
      <c r="B25" s="135" t="s">
        <v>48</v>
      </c>
      <c r="C25" s="97"/>
      <c r="D25" s="20"/>
      <c r="E25" s="98">
        <f t="shared" si="0"/>
        <v>0</v>
      </c>
      <c r="F25" s="97"/>
      <c r="G25" s="20"/>
      <c r="H25" s="98">
        <f t="shared" si="1"/>
        <v>0</v>
      </c>
      <c r="I25" s="97"/>
      <c r="J25" s="20"/>
      <c r="K25" s="98">
        <f t="shared" si="2"/>
        <v>0</v>
      </c>
      <c r="L25" s="97"/>
      <c r="M25" s="20"/>
      <c r="N25" s="98">
        <f t="shared" si="3"/>
        <v>0</v>
      </c>
      <c r="O25" s="97"/>
      <c r="P25" s="20"/>
      <c r="Q25" s="98">
        <f t="shared" si="4"/>
        <v>0</v>
      </c>
      <c r="R25" s="97"/>
      <c r="S25" s="20"/>
      <c r="T25" s="98">
        <f t="shared" si="5"/>
        <v>0</v>
      </c>
      <c r="U25" s="219">
        <f t="shared" si="6"/>
        <v>0</v>
      </c>
      <c r="W25" s="135" t="s">
        <v>48</v>
      </c>
      <c r="X25" s="115">
        <f t="shared" si="7"/>
        <v>0</v>
      </c>
      <c r="Y25" s="116">
        <f t="shared" si="8"/>
        <v>0</v>
      </c>
      <c r="Z25" s="116">
        <f t="shared" si="9"/>
        <v>0</v>
      </c>
      <c r="AA25" s="117">
        <f t="shared" si="10"/>
        <v>0</v>
      </c>
      <c r="AB25" s="117">
        <f t="shared" si="11"/>
        <v>0</v>
      </c>
      <c r="AC25" s="118">
        <f t="shared" si="12"/>
        <v>0</v>
      </c>
    </row>
    <row r="26" spans="1:29" ht="15.75">
      <c r="A26" s="251"/>
      <c r="B26" s="136" t="s">
        <v>49</v>
      </c>
      <c r="C26" s="99"/>
      <c r="D26" s="100"/>
      <c r="E26" s="101">
        <f t="shared" si="0"/>
        <v>0</v>
      </c>
      <c r="F26" s="99"/>
      <c r="G26" s="100"/>
      <c r="H26" s="101">
        <f t="shared" si="1"/>
        <v>0</v>
      </c>
      <c r="I26" s="99"/>
      <c r="J26" s="100"/>
      <c r="K26" s="101">
        <f t="shared" si="2"/>
        <v>0</v>
      </c>
      <c r="L26" s="99"/>
      <c r="M26" s="100"/>
      <c r="N26" s="101">
        <f t="shared" si="3"/>
        <v>0</v>
      </c>
      <c r="O26" s="99"/>
      <c r="P26" s="100"/>
      <c r="Q26" s="101">
        <f t="shared" si="4"/>
        <v>0</v>
      </c>
      <c r="R26" s="99"/>
      <c r="S26" s="100"/>
      <c r="T26" s="101">
        <f t="shared" si="5"/>
        <v>0</v>
      </c>
      <c r="U26" s="220">
        <f t="shared" si="6"/>
        <v>0</v>
      </c>
      <c r="W26" s="136" t="s">
        <v>49</v>
      </c>
      <c r="X26" s="119">
        <f t="shared" si="7"/>
        <v>0</v>
      </c>
      <c r="Y26" s="120">
        <f t="shared" si="8"/>
        <v>0</v>
      </c>
      <c r="Z26" s="120">
        <f t="shared" si="9"/>
        <v>0</v>
      </c>
      <c r="AA26" s="121">
        <f t="shared" si="10"/>
        <v>0</v>
      </c>
      <c r="AB26" s="121">
        <f t="shared" si="11"/>
        <v>0</v>
      </c>
      <c r="AC26" s="221">
        <f t="shared" si="12"/>
        <v>0</v>
      </c>
    </row>
    <row r="27" spans="1:29" ht="15.75" customHeight="1">
      <c r="A27" s="249">
        <v>42738</v>
      </c>
      <c r="B27" s="134" t="s">
        <v>41</v>
      </c>
      <c r="C27" s="97"/>
      <c r="D27" s="20"/>
      <c r="E27" s="98">
        <f t="shared" si="0"/>
        <v>0</v>
      </c>
      <c r="F27" s="97"/>
      <c r="G27" s="20"/>
      <c r="H27" s="98">
        <f t="shared" si="1"/>
        <v>0</v>
      </c>
      <c r="I27" s="97"/>
      <c r="J27" s="20"/>
      <c r="K27" s="98">
        <f t="shared" si="2"/>
        <v>0</v>
      </c>
      <c r="L27" s="97"/>
      <c r="M27" s="20"/>
      <c r="N27" s="98">
        <f t="shared" si="3"/>
        <v>0</v>
      </c>
      <c r="O27" s="97"/>
      <c r="P27" s="20"/>
      <c r="Q27" s="98">
        <f t="shared" si="4"/>
        <v>0</v>
      </c>
      <c r="R27" s="97"/>
      <c r="S27" s="20"/>
      <c r="T27" s="98">
        <f t="shared" si="5"/>
        <v>0</v>
      </c>
      <c r="U27" s="219">
        <f t="shared" si="6"/>
        <v>0</v>
      </c>
      <c r="W27" s="134" t="s">
        <v>41</v>
      </c>
      <c r="X27" s="115">
        <f t="shared" si="7"/>
        <v>0</v>
      </c>
      <c r="Y27" s="116">
        <f t="shared" si="8"/>
        <v>0</v>
      </c>
      <c r="Z27" s="116">
        <f t="shared" si="9"/>
        <v>0</v>
      </c>
      <c r="AA27" s="116">
        <f t="shared" si="10"/>
        <v>0</v>
      </c>
      <c r="AB27" s="117">
        <f t="shared" si="11"/>
        <v>0</v>
      </c>
      <c r="AC27" s="122">
        <f t="shared" si="12"/>
        <v>0</v>
      </c>
    </row>
    <row r="28" spans="1:29" ht="15.75">
      <c r="A28" s="250"/>
      <c r="B28" s="135" t="s">
        <v>42</v>
      </c>
      <c r="C28" s="97"/>
      <c r="D28" s="20"/>
      <c r="E28" s="98">
        <f t="shared" si="0"/>
        <v>0</v>
      </c>
      <c r="F28" s="97"/>
      <c r="G28" s="20"/>
      <c r="H28" s="98">
        <f t="shared" si="1"/>
        <v>0</v>
      </c>
      <c r="I28" s="97"/>
      <c r="J28" s="20"/>
      <c r="K28" s="98">
        <f t="shared" si="2"/>
        <v>0</v>
      </c>
      <c r="L28" s="97"/>
      <c r="M28" s="20"/>
      <c r="N28" s="98">
        <f t="shared" si="3"/>
        <v>0</v>
      </c>
      <c r="O28" s="97"/>
      <c r="P28" s="20"/>
      <c r="Q28" s="98">
        <f t="shared" si="4"/>
        <v>0</v>
      </c>
      <c r="R28" s="97"/>
      <c r="S28" s="20"/>
      <c r="T28" s="98">
        <f t="shared" si="5"/>
        <v>0</v>
      </c>
      <c r="U28" s="219">
        <f t="shared" si="6"/>
        <v>0</v>
      </c>
      <c r="W28" s="135" t="s">
        <v>42</v>
      </c>
      <c r="X28" s="115">
        <f t="shared" si="7"/>
        <v>0</v>
      </c>
      <c r="Y28" s="116">
        <f t="shared" si="8"/>
        <v>0</v>
      </c>
      <c r="Z28" s="116">
        <f t="shared" si="9"/>
        <v>0</v>
      </c>
      <c r="AA28" s="116">
        <f t="shared" si="10"/>
        <v>0</v>
      </c>
      <c r="AB28" s="117">
        <f t="shared" si="11"/>
        <v>0</v>
      </c>
      <c r="AC28" s="122">
        <f t="shared" si="12"/>
        <v>0</v>
      </c>
    </row>
    <row r="29" spans="1:29" ht="15.75">
      <c r="A29" s="250"/>
      <c r="B29" s="105" t="s">
        <v>43</v>
      </c>
      <c r="C29" s="97"/>
      <c r="D29" s="20"/>
      <c r="E29" s="98">
        <f t="shared" si="0"/>
        <v>0</v>
      </c>
      <c r="F29" s="97"/>
      <c r="G29" s="20"/>
      <c r="H29" s="98">
        <f t="shared" si="1"/>
        <v>0</v>
      </c>
      <c r="I29" s="97"/>
      <c r="J29" s="20"/>
      <c r="K29" s="98">
        <f t="shared" si="2"/>
        <v>0</v>
      </c>
      <c r="L29" s="97"/>
      <c r="M29" s="20"/>
      <c r="N29" s="98">
        <f t="shared" si="3"/>
        <v>0</v>
      </c>
      <c r="O29" s="97"/>
      <c r="P29" s="20"/>
      <c r="Q29" s="98">
        <f t="shared" si="4"/>
        <v>0</v>
      </c>
      <c r="R29" s="97"/>
      <c r="S29" s="20"/>
      <c r="T29" s="98">
        <f t="shared" si="5"/>
        <v>0</v>
      </c>
      <c r="U29" s="219">
        <f t="shared" si="6"/>
        <v>0</v>
      </c>
      <c r="W29" s="105" t="s">
        <v>43</v>
      </c>
      <c r="X29" s="115">
        <f t="shared" si="7"/>
        <v>0</v>
      </c>
      <c r="Y29" s="116">
        <f t="shared" si="8"/>
        <v>0</v>
      </c>
      <c r="Z29" s="116">
        <f t="shared" si="9"/>
        <v>0</v>
      </c>
      <c r="AA29" s="116">
        <f t="shared" si="10"/>
        <v>0</v>
      </c>
      <c r="AB29" s="117">
        <f t="shared" si="11"/>
        <v>0</v>
      </c>
      <c r="AC29" s="122">
        <f t="shared" si="12"/>
        <v>0</v>
      </c>
    </row>
    <row r="30" spans="1:29" ht="15.75">
      <c r="A30" s="250"/>
      <c r="B30" s="135" t="s">
        <v>44</v>
      </c>
      <c r="C30" s="97"/>
      <c r="D30" s="20"/>
      <c r="E30" s="98">
        <f t="shared" si="0"/>
        <v>0</v>
      </c>
      <c r="F30" s="97"/>
      <c r="G30" s="20"/>
      <c r="H30" s="98">
        <f t="shared" si="1"/>
        <v>0</v>
      </c>
      <c r="I30" s="97"/>
      <c r="J30" s="20"/>
      <c r="K30" s="98">
        <f t="shared" si="2"/>
        <v>0</v>
      </c>
      <c r="L30" s="97"/>
      <c r="M30" s="20"/>
      <c r="N30" s="98">
        <f t="shared" si="3"/>
        <v>0</v>
      </c>
      <c r="O30" s="97"/>
      <c r="P30" s="20"/>
      <c r="Q30" s="98">
        <f t="shared" si="4"/>
        <v>0</v>
      </c>
      <c r="R30" s="97"/>
      <c r="S30" s="20"/>
      <c r="T30" s="98">
        <f t="shared" si="5"/>
        <v>0</v>
      </c>
      <c r="U30" s="219">
        <f t="shared" si="6"/>
        <v>0</v>
      </c>
      <c r="W30" s="135" t="s">
        <v>44</v>
      </c>
      <c r="X30" s="115">
        <f t="shared" si="7"/>
        <v>0</v>
      </c>
      <c r="Y30" s="4">
        <f t="shared" si="8"/>
        <v>0</v>
      </c>
      <c r="Z30" s="123">
        <f t="shared" si="9"/>
        <v>0</v>
      </c>
      <c r="AA30" s="4">
        <f t="shared" si="10"/>
        <v>0</v>
      </c>
      <c r="AB30" s="117">
        <f t="shared" si="11"/>
        <v>0</v>
      </c>
      <c r="AC30" s="122">
        <f t="shared" si="12"/>
        <v>0</v>
      </c>
    </row>
    <row r="31" spans="1:29" ht="15.75">
      <c r="A31" s="250"/>
      <c r="B31" s="135" t="s">
        <v>45</v>
      </c>
      <c r="C31" s="97"/>
      <c r="D31" s="20"/>
      <c r="E31" s="98">
        <f t="shared" si="0"/>
        <v>0</v>
      </c>
      <c r="F31" s="97"/>
      <c r="G31" s="20"/>
      <c r="H31" s="98">
        <f t="shared" si="1"/>
        <v>0</v>
      </c>
      <c r="I31" s="97"/>
      <c r="J31" s="20"/>
      <c r="K31" s="98">
        <f t="shared" si="2"/>
        <v>0</v>
      </c>
      <c r="L31" s="97"/>
      <c r="M31" s="20"/>
      <c r="N31" s="98">
        <f t="shared" si="3"/>
        <v>0</v>
      </c>
      <c r="O31" s="97"/>
      <c r="P31" s="20"/>
      <c r="Q31" s="98">
        <f t="shared" si="4"/>
        <v>0</v>
      </c>
      <c r="R31" s="97"/>
      <c r="S31" s="20"/>
      <c r="T31" s="98">
        <f t="shared" si="5"/>
        <v>0</v>
      </c>
      <c r="U31" s="219">
        <f t="shared" si="6"/>
        <v>0</v>
      </c>
      <c r="W31" s="135" t="s">
        <v>45</v>
      </c>
      <c r="X31" s="115">
        <f t="shared" si="7"/>
        <v>0</v>
      </c>
      <c r="Y31" s="4">
        <f t="shared" si="8"/>
        <v>0</v>
      </c>
      <c r="Z31" s="123">
        <f t="shared" si="9"/>
        <v>0</v>
      </c>
      <c r="AA31" s="4">
        <f t="shared" si="10"/>
        <v>0</v>
      </c>
      <c r="AB31" s="4">
        <f t="shared" si="11"/>
        <v>0</v>
      </c>
      <c r="AC31" s="122">
        <f t="shared" si="12"/>
        <v>0</v>
      </c>
    </row>
    <row r="32" spans="1:29" ht="15.75">
      <c r="A32" s="250"/>
      <c r="B32" s="135" t="s">
        <v>46</v>
      </c>
      <c r="C32" s="97"/>
      <c r="D32" s="20"/>
      <c r="E32" s="98">
        <f t="shared" si="0"/>
        <v>0</v>
      </c>
      <c r="F32" s="97"/>
      <c r="G32" s="20"/>
      <c r="H32" s="98">
        <f t="shared" si="1"/>
        <v>0</v>
      </c>
      <c r="I32" s="97"/>
      <c r="J32" s="20"/>
      <c r="K32" s="98">
        <f t="shared" si="2"/>
        <v>0</v>
      </c>
      <c r="L32" s="97"/>
      <c r="M32" s="20"/>
      <c r="N32" s="98">
        <f t="shared" si="3"/>
        <v>0</v>
      </c>
      <c r="O32" s="97"/>
      <c r="P32" s="20"/>
      <c r="Q32" s="98">
        <f t="shared" si="4"/>
        <v>0</v>
      </c>
      <c r="R32" s="97"/>
      <c r="S32" s="20"/>
      <c r="T32" s="98">
        <f t="shared" si="5"/>
        <v>0</v>
      </c>
      <c r="U32" s="219">
        <f t="shared" si="6"/>
        <v>0</v>
      </c>
      <c r="W32" s="135" t="s">
        <v>46</v>
      </c>
      <c r="X32" s="115">
        <f t="shared" si="7"/>
        <v>0</v>
      </c>
      <c r="Y32" s="4">
        <f t="shared" si="8"/>
        <v>0</v>
      </c>
      <c r="Z32" s="123">
        <f t="shared" si="9"/>
        <v>0</v>
      </c>
      <c r="AA32" s="4">
        <f t="shared" si="10"/>
        <v>0</v>
      </c>
      <c r="AB32" s="4">
        <f t="shared" si="11"/>
        <v>0</v>
      </c>
      <c r="AC32" s="122">
        <f t="shared" si="12"/>
        <v>0</v>
      </c>
    </row>
    <row r="33" spans="1:29" ht="15.75">
      <c r="A33" s="250"/>
      <c r="B33" s="135" t="s">
        <v>47</v>
      </c>
      <c r="C33" s="97"/>
      <c r="D33" s="20"/>
      <c r="E33" s="98">
        <f t="shared" si="0"/>
        <v>0</v>
      </c>
      <c r="F33" s="97"/>
      <c r="G33" s="20"/>
      <c r="H33" s="98">
        <f t="shared" si="1"/>
        <v>0</v>
      </c>
      <c r="I33" s="97"/>
      <c r="J33" s="20"/>
      <c r="K33" s="98">
        <f t="shared" si="2"/>
        <v>0</v>
      </c>
      <c r="L33" s="97"/>
      <c r="M33" s="20"/>
      <c r="N33" s="98">
        <f t="shared" si="3"/>
        <v>0</v>
      </c>
      <c r="O33" s="97"/>
      <c r="P33" s="20"/>
      <c r="Q33" s="98">
        <f t="shared" si="4"/>
        <v>0</v>
      </c>
      <c r="R33" s="97"/>
      <c r="S33" s="20"/>
      <c r="T33" s="98">
        <f t="shared" si="5"/>
        <v>0</v>
      </c>
      <c r="U33" s="219">
        <f t="shared" si="6"/>
        <v>0</v>
      </c>
      <c r="W33" s="135" t="s">
        <v>47</v>
      </c>
      <c r="X33" s="115">
        <f t="shared" si="7"/>
        <v>0</v>
      </c>
      <c r="Y33" s="4">
        <f t="shared" si="8"/>
        <v>0</v>
      </c>
      <c r="Z33" s="123">
        <f t="shared" si="9"/>
        <v>0</v>
      </c>
      <c r="AA33" s="4">
        <f t="shared" si="10"/>
        <v>0</v>
      </c>
      <c r="AB33" s="4">
        <f t="shared" si="11"/>
        <v>0</v>
      </c>
      <c r="AC33" s="122">
        <f t="shared" si="12"/>
        <v>0</v>
      </c>
    </row>
    <row r="34" spans="1:29" ht="15.75">
      <c r="A34" s="250"/>
      <c r="B34" s="135" t="s">
        <v>48</v>
      </c>
      <c r="C34" s="97"/>
      <c r="D34" s="20"/>
      <c r="E34" s="98">
        <f t="shared" si="0"/>
        <v>0</v>
      </c>
      <c r="F34" s="97"/>
      <c r="G34" s="20"/>
      <c r="H34" s="98">
        <f t="shared" si="1"/>
        <v>0</v>
      </c>
      <c r="I34" s="97"/>
      <c r="J34" s="20"/>
      <c r="K34" s="98">
        <f t="shared" si="2"/>
        <v>0</v>
      </c>
      <c r="L34" s="97"/>
      <c r="M34" s="20"/>
      <c r="N34" s="98">
        <f t="shared" si="3"/>
        <v>0</v>
      </c>
      <c r="O34" s="97"/>
      <c r="P34" s="20"/>
      <c r="Q34" s="98">
        <f t="shared" si="4"/>
        <v>0</v>
      </c>
      <c r="R34" s="97"/>
      <c r="S34" s="20"/>
      <c r="T34" s="98">
        <f t="shared" si="5"/>
        <v>0</v>
      </c>
      <c r="U34" s="219">
        <f t="shared" si="6"/>
        <v>0</v>
      </c>
      <c r="W34" s="135" t="s">
        <v>48</v>
      </c>
      <c r="X34" s="115">
        <f t="shared" si="7"/>
        <v>0</v>
      </c>
      <c r="Y34" s="4">
        <f t="shared" si="8"/>
        <v>0</v>
      </c>
      <c r="Z34" s="123">
        <f t="shared" si="9"/>
        <v>0</v>
      </c>
      <c r="AA34" s="4">
        <f t="shared" si="10"/>
        <v>0</v>
      </c>
      <c r="AB34" s="4">
        <f t="shared" si="11"/>
        <v>0</v>
      </c>
      <c r="AC34" s="122">
        <f t="shared" si="12"/>
        <v>0</v>
      </c>
    </row>
    <row r="35" spans="1:29" ht="15.75">
      <c r="A35" s="251"/>
      <c r="B35" s="136" t="s">
        <v>49</v>
      </c>
      <c r="C35" s="97"/>
      <c r="D35" s="20"/>
      <c r="E35" s="98">
        <f t="shared" si="0"/>
        <v>0</v>
      </c>
      <c r="F35" s="97"/>
      <c r="G35" s="20"/>
      <c r="H35" s="98">
        <f t="shared" si="1"/>
        <v>0</v>
      </c>
      <c r="I35" s="97"/>
      <c r="J35" s="20"/>
      <c r="K35" s="98">
        <f t="shared" si="2"/>
        <v>0</v>
      </c>
      <c r="L35" s="97"/>
      <c r="M35" s="20"/>
      <c r="N35" s="98">
        <f t="shared" si="3"/>
        <v>0</v>
      </c>
      <c r="O35" s="97"/>
      <c r="P35" s="20"/>
      <c r="Q35" s="98">
        <f t="shared" si="4"/>
        <v>0</v>
      </c>
      <c r="R35" s="97"/>
      <c r="S35" s="20"/>
      <c r="T35" s="98">
        <f t="shared" si="5"/>
        <v>0</v>
      </c>
      <c r="U35" s="219">
        <f t="shared" si="6"/>
        <v>0</v>
      </c>
      <c r="W35" s="136" t="s">
        <v>49</v>
      </c>
      <c r="X35" s="115">
        <f t="shared" si="7"/>
        <v>0</v>
      </c>
      <c r="Y35" s="4">
        <f t="shared" si="8"/>
        <v>0</v>
      </c>
      <c r="Z35" s="123">
        <f t="shared" si="9"/>
        <v>0</v>
      </c>
      <c r="AA35" s="4">
        <f t="shared" si="10"/>
        <v>0</v>
      </c>
      <c r="AB35" s="4">
        <f t="shared" si="11"/>
        <v>0</v>
      </c>
      <c r="AC35" s="122">
        <f t="shared" si="12"/>
        <v>0</v>
      </c>
    </row>
    <row r="36" spans="1:29" ht="15.75" customHeight="1">
      <c r="A36" s="249">
        <v>42739</v>
      </c>
      <c r="B36" s="134" t="s">
        <v>41</v>
      </c>
      <c r="C36" s="217"/>
      <c r="D36" s="95"/>
      <c r="E36" s="96">
        <f t="shared" si="0"/>
        <v>0</v>
      </c>
      <c r="F36" s="217"/>
      <c r="G36" s="95"/>
      <c r="H36" s="96">
        <f t="shared" si="1"/>
        <v>0</v>
      </c>
      <c r="I36" s="217"/>
      <c r="J36" s="95"/>
      <c r="K36" s="96">
        <f t="shared" si="2"/>
        <v>0</v>
      </c>
      <c r="L36" s="217"/>
      <c r="M36" s="95"/>
      <c r="N36" s="96">
        <f t="shared" si="3"/>
        <v>0</v>
      </c>
      <c r="O36" s="217"/>
      <c r="P36" s="95"/>
      <c r="Q36" s="96">
        <f t="shared" si="4"/>
        <v>0</v>
      </c>
      <c r="R36" s="217"/>
      <c r="S36" s="95"/>
      <c r="T36" s="96">
        <f t="shared" si="5"/>
        <v>0</v>
      </c>
      <c r="U36" s="218">
        <f t="shared" si="6"/>
        <v>0</v>
      </c>
      <c r="W36" s="134" t="s">
        <v>41</v>
      </c>
      <c r="X36" s="111">
        <f t="shared" si="7"/>
        <v>0</v>
      </c>
      <c r="Y36" s="112">
        <f t="shared" si="8"/>
        <v>0</v>
      </c>
      <c r="Z36" s="112">
        <f t="shared" si="9"/>
        <v>0</v>
      </c>
      <c r="AA36" s="112">
        <f t="shared" si="10"/>
        <v>0</v>
      </c>
      <c r="AB36" s="112">
        <f t="shared" si="11"/>
        <v>0</v>
      </c>
      <c r="AC36" s="124">
        <f t="shared" si="12"/>
        <v>0</v>
      </c>
    </row>
    <row r="37" spans="1:29" ht="15.75">
      <c r="A37" s="250"/>
      <c r="B37" s="135" t="s">
        <v>42</v>
      </c>
      <c r="C37" s="97"/>
      <c r="D37" s="20"/>
      <c r="E37" s="98">
        <f t="shared" si="0"/>
        <v>0</v>
      </c>
      <c r="F37" s="97"/>
      <c r="G37" s="20"/>
      <c r="H37" s="98">
        <f t="shared" si="1"/>
        <v>0</v>
      </c>
      <c r="I37" s="97"/>
      <c r="J37" s="20"/>
      <c r="K37" s="98">
        <f t="shared" si="2"/>
        <v>0</v>
      </c>
      <c r="L37" s="97"/>
      <c r="M37" s="20"/>
      <c r="N37" s="98">
        <f t="shared" si="3"/>
        <v>0</v>
      </c>
      <c r="O37" s="97"/>
      <c r="P37" s="20"/>
      <c r="Q37" s="98">
        <f t="shared" si="4"/>
        <v>0</v>
      </c>
      <c r="R37" s="97"/>
      <c r="S37" s="20"/>
      <c r="T37" s="98">
        <f t="shared" si="5"/>
        <v>0</v>
      </c>
      <c r="U37" s="219">
        <f t="shared" si="6"/>
        <v>0</v>
      </c>
      <c r="W37" s="135" t="s">
        <v>42</v>
      </c>
      <c r="X37" s="115">
        <f t="shared" si="7"/>
        <v>0</v>
      </c>
      <c r="Y37" s="116">
        <f t="shared" si="8"/>
        <v>0</v>
      </c>
      <c r="Z37" s="116">
        <f t="shared" si="9"/>
        <v>0</v>
      </c>
      <c r="AA37" s="116">
        <f t="shared" si="10"/>
        <v>0</v>
      </c>
      <c r="AB37" s="116">
        <f t="shared" si="11"/>
        <v>0</v>
      </c>
      <c r="AC37" s="122">
        <f t="shared" si="12"/>
        <v>0</v>
      </c>
    </row>
    <row r="38" spans="1:29" ht="15.75">
      <c r="A38" s="250"/>
      <c r="B38" s="105" t="s">
        <v>43</v>
      </c>
      <c r="C38" s="97"/>
      <c r="D38" s="20"/>
      <c r="E38" s="98">
        <f t="shared" si="0"/>
        <v>0</v>
      </c>
      <c r="F38" s="97"/>
      <c r="G38" s="20"/>
      <c r="H38" s="98">
        <f t="shared" si="1"/>
        <v>0</v>
      </c>
      <c r="I38" s="97"/>
      <c r="J38" s="20"/>
      <c r="K38" s="98">
        <f t="shared" si="2"/>
        <v>0</v>
      </c>
      <c r="L38" s="97"/>
      <c r="M38" s="20"/>
      <c r="N38" s="98">
        <f t="shared" si="3"/>
        <v>0</v>
      </c>
      <c r="O38" s="97"/>
      <c r="P38" s="20"/>
      <c r="Q38" s="98">
        <f t="shared" si="4"/>
        <v>0</v>
      </c>
      <c r="R38" s="97"/>
      <c r="S38" s="20"/>
      <c r="T38" s="98">
        <f t="shared" si="5"/>
        <v>0</v>
      </c>
      <c r="U38" s="219">
        <f t="shared" si="6"/>
        <v>0</v>
      </c>
      <c r="W38" s="105" t="s">
        <v>43</v>
      </c>
      <c r="X38" s="115">
        <f t="shared" si="7"/>
        <v>0</v>
      </c>
      <c r="Y38" s="116">
        <f t="shared" si="8"/>
        <v>0</v>
      </c>
      <c r="Z38" s="116">
        <f t="shared" si="9"/>
        <v>0</v>
      </c>
      <c r="AA38" s="116">
        <f t="shared" si="10"/>
        <v>0</v>
      </c>
      <c r="AB38" s="116">
        <f t="shared" si="11"/>
        <v>0</v>
      </c>
      <c r="AC38" s="122">
        <f t="shared" si="12"/>
        <v>0</v>
      </c>
    </row>
    <row r="39" spans="1:29" ht="15.75">
      <c r="A39" s="250"/>
      <c r="B39" s="135" t="s">
        <v>44</v>
      </c>
      <c r="C39" s="97"/>
      <c r="D39" s="20"/>
      <c r="E39" s="98">
        <f t="shared" si="0"/>
        <v>0</v>
      </c>
      <c r="F39" s="97"/>
      <c r="G39" s="20"/>
      <c r="H39" s="98">
        <f t="shared" si="1"/>
        <v>0</v>
      </c>
      <c r="I39" s="97"/>
      <c r="J39" s="20"/>
      <c r="K39" s="98">
        <f t="shared" si="2"/>
        <v>0</v>
      </c>
      <c r="L39" s="97"/>
      <c r="M39" s="20"/>
      <c r="N39" s="98">
        <f t="shared" si="3"/>
        <v>0</v>
      </c>
      <c r="O39" s="97"/>
      <c r="P39" s="20"/>
      <c r="Q39" s="98">
        <f t="shared" si="4"/>
        <v>0</v>
      </c>
      <c r="R39" s="97"/>
      <c r="S39" s="20"/>
      <c r="T39" s="98">
        <f t="shared" si="5"/>
        <v>0</v>
      </c>
      <c r="U39" s="219">
        <f t="shared" si="6"/>
        <v>0</v>
      </c>
      <c r="W39" s="135" t="s">
        <v>44</v>
      </c>
      <c r="X39" s="115">
        <f t="shared" si="7"/>
        <v>0</v>
      </c>
      <c r="Y39" s="116">
        <f t="shared" si="8"/>
        <v>0</v>
      </c>
      <c r="Z39" s="116">
        <f t="shared" si="9"/>
        <v>0</v>
      </c>
      <c r="AA39" s="116">
        <f t="shared" si="10"/>
        <v>0</v>
      </c>
      <c r="AB39" s="116">
        <f t="shared" si="11"/>
        <v>0</v>
      </c>
      <c r="AC39" s="122">
        <f t="shared" si="12"/>
        <v>0</v>
      </c>
    </row>
    <row r="40" spans="1:29" ht="15.75">
      <c r="A40" s="250"/>
      <c r="B40" s="135" t="s">
        <v>45</v>
      </c>
      <c r="C40" s="97"/>
      <c r="D40" s="20"/>
      <c r="E40" s="98">
        <f t="shared" si="0"/>
        <v>0</v>
      </c>
      <c r="F40" s="97"/>
      <c r="G40" s="20"/>
      <c r="H40" s="98">
        <f t="shared" si="1"/>
        <v>0</v>
      </c>
      <c r="I40" s="97"/>
      <c r="J40" s="20"/>
      <c r="K40" s="98">
        <f t="shared" si="2"/>
        <v>0</v>
      </c>
      <c r="L40" s="97"/>
      <c r="M40" s="20"/>
      <c r="N40" s="98">
        <f t="shared" si="3"/>
        <v>0</v>
      </c>
      <c r="O40" s="97"/>
      <c r="P40" s="20"/>
      <c r="Q40" s="98">
        <f t="shared" si="4"/>
        <v>0</v>
      </c>
      <c r="R40" s="97"/>
      <c r="S40" s="20"/>
      <c r="T40" s="98">
        <f t="shared" si="5"/>
        <v>0</v>
      </c>
      <c r="U40" s="219">
        <f t="shared" si="6"/>
        <v>0</v>
      </c>
      <c r="W40" s="135" t="s">
        <v>45</v>
      </c>
      <c r="X40" s="115">
        <f t="shared" si="7"/>
        <v>0</v>
      </c>
      <c r="Y40" s="116">
        <f t="shared" si="8"/>
        <v>0</v>
      </c>
      <c r="Z40" s="116">
        <f t="shared" si="9"/>
        <v>0</v>
      </c>
      <c r="AA40" s="116">
        <f t="shared" si="10"/>
        <v>0</v>
      </c>
      <c r="AB40" s="116">
        <f t="shared" si="11"/>
        <v>0</v>
      </c>
      <c r="AC40" s="122">
        <f t="shared" si="12"/>
        <v>0</v>
      </c>
    </row>
    <row r="41" spans="1:29" ht="15.75">
      <c r="A41" s="250"/>
      <c r="B41" s="135" t="s">
        <v>46</v>
      </c>
      <c r="C41" s="97"/>
      <c r="D41" s="20"/>
      <c r="E41" s="98">
        <f t="shared" si="0"/>
        <v>0</v>
      </c>
      <c r="F41" s="97"/>
      <c r="G41" s="20"/>
      <c r="H41" s="98">
        <f t="shared" si="1"/>
        <v>0</v>
      </c>
      <c r="I41" s="97"/>
      <c r="J41" s="20"/>
      <c r="K41" s="98">
        <f t="shared" si="2"/>
        <v>0</v>
      </c>
      <c r="L41" s="97"/>
      <c r="M41" s="20"/>
      <c r="N41" s="98">
        <f t="shared" si="3"/>
        <v>0</v>
      </c>
      <c r="O41" s="97"/>
      <c r="P41" s="20"/>
      <c r="Q41" s="98">
        <f t="shared" si="4"/>
        <v>0</v>
      </c>
      <c r="R41" s="97"/>
      <c r="S41" s="20"/>
      <c r="T41" s="98">
        <f t="shared" si="5"/>
        <v>0</v>
      </c>
      <c r="U41" s="219">
        <f t="shared" si="6"/>
        <v>0</v>
      </c>
      <c r="W41" s="135" t="s">
        <v>46</v>
      </c>
      <c r="X41" s="115">
        <f t="shared" si="7"/>
        <v>0</v>
      </c>
      <c r="Y41" s="116">
        <f t="shared" si="8"/>
        <v>0</v>
      </c>
      <c r="Z41" s="116">
        <f t="shared" si="9"/>
        <v>0</v>
      </c>
      <c r="AA41" s="116">
        <f t="shared" si="10"/>
        <v>0</v>
      </c>
      <c r="AB41" s="116">
        <f t="shared" si="11"/>
        <v>0</v>
      </c>
      <c r="AC41" s="122">
        <f t="shared" si="12"/>
        <v>0</v>
      </c>
    </row>
    <row r="42" spans="1:29" ht="15.75">
      <c r="A42" s="250"/>
      <c r="B42" s="135" t="s">
        <v>47</v>
      </c>
      <c r="C42" s="97"/>
      <c r="D42" s="20"/>
      <c r="E42" s="98">
        <f t="shared" si="0"/>
        <v>0</v>
      </c>
      <c r="F42" s="97"/>
      <c r="G42" s="20"/>
      <c r="H42" s="98">
        <f t="shared" si="1"/>
        <v>0</v>
      </c>
      <c r="I42" s="97"/>
      <c r="J42" s="20"/>
      <c r="K42" s="98">
        <f t="shared" si="2"/>
        <v>0</v>
      </c>
      <c r="L42" s="97"/>
      <c r="M42" s="20"/>
      <c r="N42" s="98">
        <f t="shared" si="3"/>
        <v>0</v>
      </c>
      <c r="O42" s="97"/>
      <c r="P42" s="20"/>
      <c r="Q42" s="98">
        <f t="shared" si="4"/>
        <v>0</v>
      </c>
      <c r="R42" s="97"/>
      <c r="S42" s="20"/>
      <c r="T42" s="98">
        <f t="shared" si="5"/>
        <v>0</v>
      </c>
      <c r="U42" s="219">
        <f t="shared" si="6"/>
        <v>0</v>
      </c>
      <c r="W42" s="135" t="s">
        <v>47</v>
      </c>
      <c r="X42" s="115">
        <f t="shared" si="7"/>
        <v>0</v>
      </c>
      <c r="Y42" s="116">
        <f t="shared" si="8"/>
        <v>0</v>
      </c>
      <c r="Z42" s="116">
        <f t="shared" si="9"/>
        <v>0</v>
      </c>
      <c r="AA42" s="116">
        <f t="shared" si="10"/>
        <v>0</v>
      </c>
      <c r="AB42" s="116">
        <f t="shared" si="11"/>
        <v>0</v>
      </c>
      <c r="AC42" s="122">
        <f t="shared" si="12"/>
        <v>0</v>
      </c>
    </row>
    <row r="43" spans="1:29" ht="15.75">
      <c r="A43" s="250"/>
      <c r="B43" s="135" t="s">
        <v>48</v>
      </c>
      <c r="C43" s="97"/>
      <c r="D43" s="20"/>
      <c r="E43" s="98">
        <f t="shared" si="0"/>
        <v>0</v>
      </c>
      <c r="F43" s="97"/>
      <c r="G43" s="20"/>
      <c r="H43" s="98">
        <f t="shared" si="1"/>
        <v>0</v>
      </c>
      <c r="I43" s="97"/>
      <c r="J43" s="20"/>
      <c r="K43" s="98">
        <f t="shared" si="2"/>
        <v>0</v>
      </c>
      <c r="L43" s="97"/>
      <c r="M43" s="20"/>
      <c r="N43" s="98">
        <f t="shared" si="3"/>
        <v>0</v>
      </c>
      <c r="O43" s="97"/>
      <c r="P43" s="20"/>
      <c r="Q43" s="98">
        <f t="shared" si="4"/>
        <v>0</v>
      </c>
      <c r="R43" s="97"/>
      <c r="S43" s="20"/>
      <c r="T43" s="98">
        <f t="shared" si="5"/>
        <v>0</v>
      </c>
      <c r="U43" s="219">
        <f t="shared" si="6"/>
        <v>0</v>
      </c>
      <c r="W43" s="135" t="s">
        <v>48</v>
      </c>
      <c r="X43" s="115">
        <f t="shared" si="7"/>
        <v>0</v>
      </c>
      <c r="Y43" s="116">
        <f t="shared" si="8"/>
        <v>0</v>
      </c>
      <c r="Z43" s="116">
        <f t="shared" si="9"/>
        <v>0</v>
      </c>
      <c r="AA43" s="116">
        <f t="shared" si="10"/>
        <v>0</v>
      </c>
      <c r="AB43" s="116">
        <f t="shared" si="11"/>
        <v>0</v>
      </c>
      <c r="AC43" s="122">
        <f t="shared" si="12"/>
        <v>0</v>
      </c>
    </row>
    <row r="44" spans="1:29" ht="15.75">
      <c r="A44" s="251"/>
      <c r="B44" s="136" t="s">
        <v>49</v>
      </c>
      <c r="C44" s="99"/>
      <c r="D44" s="100"/>
      <c r="E44" s="101">
        <f t="shared" si="0"/>
        <v>0</v>
      </c>
      <c r="F44" s="99"/>
      <c r="G44" s="100"/>
      <c r="H44" s="101">
        <f t="shared" si="1"/>
        <v>0</v>
      </c>
      <c r="I44" s="99"/>
      <c r="J44" s="100"/>
      <c r="K44" s="101">
        <f t="shared" si="2"/>
        <v>0</v>
      </c>
      <c r="L44" s="99"/>
      <c r="M44" s="100"/>
      <c r="N44" s="101">
        <f t="shared" si="3"/>
        <v>0</v>
      </c>
      <c r="O44" s="99"/>
      <c r="P44" s="100"/>
      <c r="Q44" s="101">
        <f t="shared" si="4"/>
        <v>0</v>
      </c>
      <c r="R44" s="99"/>
      <c r="S44" s="100"/>
      <c r="T44" s="101">
        <f t="shared" si="5"/>
        <v>0</v>
      </c>
      <c r="U44" s="220">
        <f t="shared" si="6"/>
        <v>0</v>
      </c>
      <c r="W44" s="136" t="s">
        <v>49</v>
      </c>
      <c r="X44" s="119">
        <f t="shared" si="7"/>
        <v>0</v>
      </c>
      <c r="Y44" s="120">
        <f t="shared" si="8"/>
        <v>0</v>
      </c>
      <c r="Z44" s="120">
        <f t="shared" si="9"/>
        <v>0</v>
      </c>
      <c r="AA44" s="120">
        <f t="shared" si="10"/>
        <v>0</v>
      </c>
      <c r="AB44" s="120">
        <f t="shared" si="11"/>
        <v>0</v>
      </c>
      <c r="AC44" s="125">
        <f t="shared" si="12"/>
        <v>0</v>
      </c>
    </row>
    <row r="45" spans="1:29" ht="15.75" customHeight="1">
      <c r="A45" s="249">
        <v>42740</v>
      </c>
      <c r="B45" s="134" t="s">
        <v>41</v>
      </c>
      <c r="C45" s="97"/>
      <c r="D45" s="20"/>
      <c r="E45" s="98">
        <f t="shared" si="0"/>
        <v>0</v>
      </c>
      <c r="F45" s="97"/>
      <c r="G45" s="20"/>
      <c r="H45" s="98">
        <f t="shared" si="1"/>
        <v>0</v>
      </c>
      <c r="I45" s="97"/>
      <c r="J45" s="20"/>
      <c r="K45" s="98">
        <f t="shared" si="2"/>
        <v>0</v>
      </c>
      <c r="L45" s="97"/>
      <c r="M45" s="20"/>
      <c r="N45" s="98">
        <f t="shared" si="3"/>
        <v>0</v>
      </c>
      <c r="O45" s="97"/>
      <c r="P45" s="20"/>
      <c r="Q45" s="98">
        <f t="shared" si="4"/>
        <v>0</v>
      </c>
      <c r="R45" s="97"/>
      <c r="S45" s="20"/>
      <c r="T45" s="98">
        <f t="shared" si="5"/>
        <v>0</v>
      </c>
      <c r="U45" s="219">
        <f t="shared" si="6"/>
        <v>0</v>
      </c>
      <c r="W45" s="134" t="s">
        <v>41</v>
      </c>
      <c r="X45" s="111">
        <f t="shared" si="7"/>
        <v>0</v>
      </c>
      <c r="Y45" s="112">
        <f t="shared" si="8"/>
        <v>0</v>
      </c>
      <c r="Z45" s="112">
        <f t="shared" si="9"/>
        <v>0</v>
      </c>
      <c r="AA45" s="112">
        <f t="shared" si="10"/>
        <v>0</v>
      </c>
      <c r="AB45" s="112">
        <f t="shared" si="11"/>
        <v>0</v>
      </c>
      <c r="AC45" s="124">
        <f t="shared" si="12"/>
        <v>0</v>
      </c>
    </row>
    <row r="46" spans="1:29" ht="15.75">
      <c r="A46" s="250"/>
      <c r="B46" s="135" t="s">
        <v>42</v>
      </c>
      <c r="C46" s="97"/>
      <c r="D46" s="90"/>
      <c r="E46" s="98">
        <f t="shared" si="0"/>
        <v>0</v>
      </c>
      <c r="F46" s="97"/>
      <c r="G46" s="6"/>
      <c r="H46" s="98">
        <f t="shared" si="1"/>
        <v>0</v>
      </c>
      <c r="I46" s="97"/>
      <c r="J46" s="20"/>
      <c r="K46" s="98">
        <f t="shared" si="2"/>
        <v>0</v>
      </c>
      <c r="L46" s="97"/>
      <c r="M46" s="20"/>
      <c r="N46" s="98">
        <f t="shared" si="3"/>
        <v>0</v>
      </c>
      <c r="O46" s="97"/>
      <c r="P46" s="6"/>
      <c r="Q46" s="98">
        <f t="shared" si="4"/>
        <v>0</v>
      </c>
      <c r="R46" s="97"/>
      <c r="S46" s="6"/>
      <c r="T46" s="98">
        <f t="shared" si="5"/>
        <v>0</v>
      </c>
      <c r="U46" s="219">
        <f t="shared" si="6"/>
        <v>0</v>
      </c>
      <c r="W46" s="135" t="s">
        <v>42</v>
      </c>
      <c r="X46" s="115">
        <f t="shared" si="7"/>
        <v>0</v>
      </c>
      <c r="Y46" s="116">
        <f t="shared" si="8"/>
        <v>0</v>
      </c>
      <c r="Z46" s="116">
        <f t="shared" si="9"/>
        <v>0</v>
      </c>
      <c r="AA46" s="116">
        <f t="shared" si="10"/>
        <v>0</v>
      </c>
      <c r="AB46" s="116">
        <f t="shared" si="11"/>
        <v>0</v>
      </c>
      <c r="AC46" s="122">
        <f t="shared" si="12"/>
        <v>0</v>
      </c>
    </row>
    <row r="47" spans="1:29" ht="15.75">
      <c r="A47" s="250"/>
      <c r="B47" s="105" t="s">
        <v>43</v>
      </c>
      <c r="C47" s="97"/>
      <c r="D47" s="6"/>
      <c r="E47" s="98">
        <f t="shared" si="0"/>
        <v>0</v>
      </c>
      <c r="F47" s="97"/>
      <c r="G47" s="6"/>
      <c r="H47" s="98">
        <f t="shared" si="1"/>
        <v>0</v>
      </c>
      <c r="I47" s="97"/>
      <c r="J47" s="20"/>
      <c r="K47" s="98">
        <f t="shared" si="2"/>
        <v>0</v>
      </c>
      <c r="L47" s="97"/>
      <c r="M47" s="20"/>
      <c r="N47" s="98">
        <f t="shared" si="3"/>
        <v>0</v>
      </c>
      <c r="O47" s="97"/>
      <c r="P47" s="6"/>
      <c r="Q47" s="98">
        <f t="shared" si="4"/>
        <v>0</v>
      </c>
      <c r="R47" s="97"/>
      <c r="S47" s="6"/>
      <c r="T47" s="98">
        <f t="shared" si="5"/>
        <v>0</v>
      </c>
      <c r="U47" s="219">
        <f t="shared" si="6"/>
        <v>0</v>
      </c>
      <c r="W47" s="105" t="s">
        <v>43</v>
      </c>
      <c r="X47" s="115">
        <f t="shared" si="7"/>
        <v>0</v>
      </c>
      <c r="Y47" s="116">
        <f t="shared" si="8"/>
        <v>0</v>
      </c>
      <c r="Z47" s="116">
        <f t="shared" si="9"/>
        <v>0</v>
      </c>
      <c r="AA47" s="116">
        <f t="shared" si="10"/>
        <v>0</v>
      </c>
      <c r="AB47" s="116">
        <f t="shared" si="11"/>
        <v>0</v>
      </c>
      <c r="AC47" s="122">
        <f t="shared" si="12"/>
        <v>0</v>
      </c>
    </row>
    <row r="48" spans="1:29" ht="15.75">
      <c r="A48" s="250"/>
      <c r="B48" s="135" t="s">
        <v>44</v>
      </c>
      <c r="C48" s="97"/>
      <c r="D48" s="6"/>
      <c r="E48" s="98">
        <f t="shared" si="0"/>
        <v>0</v>
      </c>
      <c r="F48" s="97"/>
      <c r="G48" s="6"/>
      <c r="H48" s="98">
        <f t="shared" si="1"/>
        <v>0</v>
      </c>
      <c r="I48" s="97"/>
      <c r="J48" s="20"/>
      <c r="K48" s="98">
        <f t="shared" si="2"/>
        <v>0</v>
      </c>
      <c r="L48" s="97"/>
      <c r="M48" s="20"/>
      <c r="N48" s="98">
        <f t="shared" si="3"/>
        <v>0</v>
      </c>
      <c r="O48" s="97"/>
      <c r="P48" s="6"/>
      <c r="Q48" s="98">
        <f t="shared" si="4"/>
        <v>0</v>
      </c>
      <c r="R48" s="97"/>
      <c r="S48" s="6"/>
      <c r="T48" s="98">
        <f t="shared" si="5"/>
        <v>0</v>
      </c>
      <c r="U48" s="219">
        <f t="shared" si="6"/>
        <v>0</v>
      </c>
      <c r="W48" s="135" t="s">
        <v>44</v>
      </c>
      <c r="X48" s="115">
        <f t="shared" si="7"/>
        <v>0</v>
      </c>
      <c r="Y48" s="116">
        <f t="shared" si="8"/>
        <v>0</v>
      </c>
      <c r="Z48" s="116">
        <f t="shared" si="9"/>
        <v>0</v>
      </c>
      <c r="AA48" s="116">
        <f t="shared" si="10"/>
        <v>0</v>
      </c>
      <c r="AB48" s="116">
        <f t="shared" si="11"/>
        <v>0</v>
      </c>
      <c r="AC48" s="122">
        <f t="shared" si="12"/>
        <v>0</v>
      </c>
    </row>
    <row r="49" spans="1:29" ht="15.75">
      <c r="A49" s="250"/>
      <c r="B49" s="135" t="s">
        <v>45</v>
      </c>
      <c r="C49" s="97"/>
      <c r="D49" s="6"/>
      <c r="E49" s="98">
        <f t="shared" si="0"/>
        <v>0</v>
      </c>
      <c r="F49" s="97"/>
      <c r="G49" s="6"/>
      <c r="H49" s="98">
        <f t="shared" si="1"/>
        <v>0</v>
      </c>
      <c r="I49" s="97"/>
      <c r="J49" s="20"/>
      <c r="K49" s="98">
        <f t="shared" si="2"/>
        <v>0</v>
      </c>
      <c r="L49" s="97"/>
      <c r="M49" s="20"/>
      <c r="N49" s="98">
        <f t="shared" si="3"/>
        <v>0</v>
      </c>
      <c r="O49" s="97"/>
      <c r="P49" s="6"/>
      <c r="Q49" s="98">
        <f t="shared" si="4"/>
        <v>0</v>
      </c>
      <c r="R49" s="97"/>
      <c r="S49" s="6"/>
      <c r="T49" s="98">
        <f t="shared" si="5"/>
        <v>0</v>
      </c>
      <c r="U49" s="219">
        <f t="shared" si="6"/>
        <v>0</v>
      </c>
      <c r="W49" s="135" t="s">
        <v>45</v>
      </c>
      <c r="X49" s="115">
        <f t="shared" si="7"/>
        <v>0</v>
      </c>
      <c r="Y49" s="116">
        <f t="shared" si="8"/>
        <v>0</v>
      </c>
      <c r="Z49" s="116">
        <f t="shared" si="9"/>
        <v>0</v>
      </c>
      <c r="AA49" s="116">
        <f t="shared" si="10"/>
        <v>0</v>
      </c>
      <c r="AB49" s="116">
        <f t="shared" si="11"/>
        <v>0</v>
      </c>
      <c r="AC49" s="122">
        <f t="shared" si="12"/>
        <v>0</v>
      </c>
    </row>
    <row r="50" spans="1:29" ht="15.75">
      <c r="A50" s="250"/>
      <c r="B50" s="135" t="s">
        <v>46</v>
      </c>
      <c r="C50" s="97"/>
      <c r="D50" s="6"/>
      <c r="E50" s="98">
        <f t="shared" si="0"/>
        <v>0</v>
      </c>
      <c r="F50" s="97"/>
      <c r="G50" s="6"/>
      <c r="H50" s="98">
        <f t="shared" si="1"/>
        <v>0</v>
      </c>
      <c r="I50" s="97"/>
      <c r="J50" s="20"/>
      <c r="K50" s="98">
        <f t="shared" si="2"/>
        <v>0</v>
      </c>
      <c r="L50" s="97"/>
      <c r="M50" s="20"/>
      <c r="N50" s="98">
        <f t="shared" si="3"/>
        <v>0</v>
      </c>
      <c r="O50" s="97"/>
      <c r="P50" s="6"/>
      <c r="Q50" s="98">
        <f t="shared" si="4"/>
        <v>0</v>
      </c>
      <c r="R50" s="97"/>
      <c r="S50" s="6"/>
      <c r="T50" s="98">
        <f t="shared" si="5"/>
        <v>0</v>
      </c>
      <c r="U50" s="219">
        <f t="shared" si="6"/>
        <v>0</v>
      </c>
      <c r="W50" s="135" t="s">
        <v>46</v>
      </c>
      <c r="X50" s="115">
        <f t="shared" si="7"/>
        <v>0</v>
      </c>
      <c r="Y50" s="116">
        <f t="shared" si="8"/>
        <v>0</v>
      </c>
      <c r="Z50" s="116">
        <f t="shared" si="9"/>
        <v>0</v>
      </c>
      <c r="AA50" s="116">
        <f t="shared" si="10"/>
        <v>0</v>
      </c>
      <c r="AB50" s="116">
        <f t="shared" si="11"/>
        <v>0</v>
      </c>
      <c r="AC50" s="122">
        <f t="shared" si="12"/>
        <v>0</v>
      </c>
    </row>
    <row r="51" spans="1:29" ht="15.75">
      <c r="A51" s="250"/>
      <c r="B51" s="135" t="s">
        <v>47</v>
      </c>
      <c r="C51" s="97"/>
      <c r="D51" s="6"/>
      <c r="E51" s="98">
        <f t="shared" si="0"/>
        <v>0</v>
      </c>
      <c r="F51" s="97"/>
      <c r="G51" s="6"/>
      <c r="H51" s="98">
        <f t="shared" si="1"/>
        <v>0</v>
      </c>
      <c r="I51" s="97"/>
      <c r="J51" s="20"/>
      <c r="K51" s="98">
        <f t="shared" si="2"/>
        <v>0</v>
      </c>
      <c r="L51" s="97"/>
      <c r="M51" s="20"/>
      <c r="N51" s="98">
        <f t="shared" si="3"/>
        <v>0</v>
      </c>
      <c r="O51" s="97"/>
      <c r="P51" s="6"/>
      <c r="Q51" s="98">
        <f t="shared" si="4"/>
        <v>0</v>
      </c>
      <c r="R51" s="97"/>
      <c r="S51" s="6"/>
      <c r="T51" s="98">
        <f t="shared" si="5"/>
        <v>0</v>
      </c>
      <c r="U51" s="219">
        <f t="shared" si="6"/>
        <v>0</v>
      </c>
      <c r="W51" s="135" t="s">
        <v>47</v>
      </c>
      <c r="X51" s="115">
        <f t="shared" si="7"/>
        <v>0</v>
      </c>
      <c r="Y51" s="116">
        <f t="shared" si="8"/>
        <v>0</v>
      </c>
      <c r="Z51" s="116">
        <f t="shared" si="9"/>
        <v>0</v>
      </c>
      <c r="AA51" s="116">
        <f t="shared" si="10"/>
        <v>0</v>
      </c>
      <c r="AB51" s="116">
        <f t="shared" si="11"/>
        <v>0</v>
      </c>
      <c r="AC51" s="122">
        <f t="shared" si="12"/>
        <v>0</v>
      </c>
    </row>
    <row r="52" spans="1:29" ht="15.75">
      <c r="A52" s="250"/>
      <c r="B52" s="135" t="s">
        <v>48</v>
      </c>
      <c r="C52" s="97"/>
      <c r="D52" s="6"/>
      <c r="E52" s="98">
        <f t="shared" si="0"/>
        <v>0</v>
      </c>
      <c r="F52" s="97"/>
      <c r="G52" s="6"/>
      <c r="H52" s="98">
        <f t="shared" si="1"/>
        <v>0</v>
      </c>
      <c r="I52" s="97"/>
      <c r="J52" s="20"/>
      <c r="K52" s="98">
        <f t="shared" si="2"/>
        <v>0</v>
      </c>
      <c r="L52" s="97"/>
      <c r="M52" s="20"/>
      <c r="N52" s="98">
        <f t="shared" si="3"/>
        <v>0</v>
      </c>
      <c r="O52" s="97"/>
      <c r="P52" s="6"/>
      <c r="Q52" s="98">
        <f t="shared" si="4"/>
        <v>0</v>
      </c>
      <c r="R52" s="97"/>
      <c r="S52" s="6"/>
      <c r="T52" s="98">
        <f t="shared" si="5"/>
        <v>0</v>
      </c>
      <c r="U52" s="219">
        <f t="shared" si="6"/>
        <v>0</v>
      </c>
      <c r="W52" s="135" t="s">
        <v>48</v>
      </c>
      <c r="X52" s="115">
        <f t="shared" si="7"/>
        <v>0</v>
      </c>
      <c r="Y52" s="116">
        <f t="shared" si="8"/>
        <v>0</v>
      </c>
      <c r="Z52" s="116">
        <f t="shared" si="9"/>
        <v>0</v>
      </c>
      <c r="AA52" s="116">
        <f t="shared" si="10"/>
        <v>0</v>
      </c>
      <c r="AB52" s="116">
        <f t="shared" si="11"/>
        <v>0</v>
      </c>
      <c r="AC52" s="122">
        <f t="shared" si="12"/>
        <v>0</v>
      </c>
    </row>
    <row r="53" spans="1:29" ht="15.75">
      <c r="A53" s="251"/>
      <c r="B53" s="136" t="s">
        <v>49</v>
      </c>
      <c r="C53" s="97"/>
      <c r="D53" s="6"/>
      <c r="E53" s="98">
        <f t="shared" si="0"/>
        <v>0</v>
      </c>
      <c r="F53" s="97"/>
      <c r="G53" s="6"/>
      <c r="H53" s="98">
        <f t="shared" si="1"/>
        <v>0</v>
      </c>
      <c r="I53" s="97"/>
      <c r="J53" s="20"/>
      <c r="K53" s="98">
        <f t="shared" si="2"/>
        <v>0</v>
      </c>
      <c r="L53" s="97"/>
      <c r="M53" s="20"/>
      <c r="N53" s="98">
        <f t="shared" si="3"/>
        <v>0</v>
      </c>
      <c r="O53" s="97"/>
      <c r="P53" s="6"/>
      <c r="Q53" s="98">
        <f t="shared" si="4"/>
        <v>0</v>
      </c>
      <c r="R53" s="97"/>
      <c r="S53" s="6"/>
      <c r="T53" s="98">
        <f t="shared" si="5"/>
        <v>0</v>
      </c>
      <c r="U53" s="219">
        <f t="shared" si="6"/>
        <v>0</v>
      </c>
      <c r="W53" s="136" t="s">
        <v>49</v>
      </c>
      <c r="X53" s="119">
        <f t="shared" si="7"/>
        <v>0</v>
      </c>
      <c r="Y53" s="120">
        <f t="shared" si="8"/>
        <v>0</v>
      </c>
      <c r="Z53" s="120">
        <f t="shared" si="9"/>
        <v>0</v>
      </c>
      <c r="AA53" s="120">
        <f t="shared" si="10"/>
        <v>0</v>
      </c>
      <c r="AB53" s="120">
        <f t="shared" si="11"/>
        <v>0</v>
      </c>
      <c r="AC53" s="125">
        <f t="shared" si="12"/>
        <v>0</v>
      </c>
    </row>
    <row r="54" spans="1:29" ht="15.75" customHeight="1">
      <c r="A54" s="249">
        <v>42741</v>
      </c>
      <c r="B54" s="134" t="s">
        <v>41</v>
      </c>
      <c r="C54" s="217"/>
      <c r="D54" s="95"/>
      <c r="E54" s="96">
        <f t="shared" si="0"/>
        <v>0</v>
      </c>
      <c r="F54" s="217"/>
      <c r="G54" s="95"/>
      <c r="H54" s="96">
        <f t="shared" si="1"/>
        <v>0</v>
      </c>
      <c r="I54" s="217"/>
      <c r="J54" s="95"/>
      <c r="K54" s="96">
        <f t="shared" si="2"/>
        <v>0</v>
      </c>
      <c r="L54" s="217"/>
      <c r="M54" s="95"/>
      <c r="N54" s="96">
        <f t="shared" si="3"/>
        <v>0</v>
      </c>
      <c r="O54" s="217"/>
      <c r="P54" s="95"/>
      <c r="Q54" s="96">
        <f t="shared" si="4"/>
        <v>0</v>
      </c>
      <c r="R54" s="217"/>
      <c r="S54" s="95"/>
      <c r="T54" s="96">
        <f t="shared" si="5"/>
        <v>0</v>
      </c>
      <c r="U54" s="218">
        <f t="shared" si="6"/>
        <v>0</v>
      </c>
      <c r="W54" s="134" t="s">
        <v>41</v>
      </c>
      <c r="X54" s="115">
        <f t="shared" si="7"/>
        <v>0</v>
      </c>
      <c r="Y54" s="116">
        <f t="shared" si="8"/>
        <v>0</v>
      </c>
      <c r="Z54" s="116">
        <f t="shared" si="9"/>
        <v>0</v>
      </c>
      <c r="AA54" s="116">
        <f t="shared" si="10"/>
        <v>0</v>
      </c>
      <c r="AB54" s="116">
        <f t="shared" si="11"/>
        <v>0</v>
      </c>
      <c r="AC54" s="122">
        <f t="shared" si="12"/>
        <v>0</v>
      </c>
    </row>
    <row r="55" spans="1:29" ht="15.75">
      <c r="A55" s="250"/>
      <c r="B55" s="135" t="s">
        <v>42</v>
      </c>
      <c r="C55" s="97"/>
      <c r="D55" s="20"/>
      <c r="E55" s="98">
        <f t="shared" si="0"/>
        <v>0</v>
      </c>
      <c r="F55" s="97"/>
      <c r="G55" s="20"/>
      <c r="H55" s="98">
        <f t="shared" si="1"/>
        <v>0</v>
      </c>
      <c r="I55" s="97"/>
      <c r="J55" s="20"/>
      <c r="K55" s="98">
        <f t="shared" si="2"/>
        <v>0</v>
      </c>
      <c r="L55" s="97"/>
      <c r="M55" s="20"/>
      <c r="N55" s="98">
        <f t="shared" si="3"/>
        <v>0</v>
      </c>
      <c r="O55" s="97"/>
      <c r="P55" s="20"/>
      <c r="Q55" s="98">
        <f t="shared" si="4"/>
        <v>0</v>
      </c>
      <c r="R55" s="97"/>
      <c r="S55" s="20"/>
      <c r="T55" s="98">
        <f t="shared" si="5"/>
        <v>0</v>
      </c>
      <c r="U55" s="219">
        <f t="shared" si="6"/>
        <v>0</v>
      </c>
      <c r="W55" s="135" t="s">
        <v>42</v>
      </c>
      <c r="X55" s="115">
        <f t="shared" si="7"/>
        <v>0</v>
      </c>
      <c r="Y55" s="116">
        <f t="shared" si="8"/>
        <v>0</v>
      </c>
      <c r="Z55" s="116">
        <f t="shared" si="9"/>
        <v>0</v>
      </c>
      <c r="AA55" s="116">
        <f t="shared" si="10"/>
        <v>0</v>
      </c>
      <c r="AB55" s="116">
        <f t="shared" si="11"/>
        <v>0</v>
      </c>
      <c r="AC55" s="122">
        <f t="shared" si="12"/>
        <v>0</v>
      </c>
    </row>
    <row r="56" spans="1:29" ht="15.75">
      <c r="A56" s="250"/>
      <c r="B56" s="105" t="s">
        <v>43</v>
      </c>
      <c r="C56" s="97"/>
      <c r="D56" s="20"/>
      <c r="E56" s="98">
        <f t="shared" si="0"/>
        <v>0</v>
      </c>
      <c r="F56" s="97"/>
      <c r="G56" s="20"/>
      <c r="H56" s="98">
        <f t="shared" si="1"/>
        <v>0</v>
      </c>
      <c r="I56" s="97"/>
      <c r="J56" s="20"/>
      <c r="K56" s="98">
        <f t="shared" si="2"/>
        <v>0</v>
      </c>
      <c r="L56" s="97"/>
      <c r="M56" s="20"/>
      <c r="N56" s="98">
        <f t="shared" si="3"/>
        <v>0</v>
      </c>
      <c r="O56" s="97"/>
      <c r="P56" s="20"/>
      <c r="Q56" s="98">
        <f t="shared" si="4"/>
        <v>0</v>
      </c>
      <c r="R56" s="97"/>
      <c r="S56" s="20"/>
      <c r="T56" s="98">
        <f t="shared" si="5"/>
        <v>0</v>
      </c>
      <c r="U56" s="219">
        <f t="shared" si="6"/>
        <v>0</v>
      </c>
      <c r="W56" s="105" t="s">
        <v>43</v>
      </c>
      <c r="X56" s="115">
        <f t="shared" si="7"/>
        <v>0</v>
      </c>
      <c r="Y56" s="116">
        <f t="shared" si="8"/>
        <v>0</v>
      </c>
      <c r="Z56" s="116">
        <f t="shared" si="9"/>
        <v>0</v>
      </c>
      <c r="AA56" s="116">
        <f t="shared" si="10"/>
        <v>0</v>
      </c>
      <c r="AB56" s="116">
        <f t="shared" si="11"/>
        <v>0</v>
      </c>
      <c r="AC56" s="122">
        <f t="shared" si="12"/>
        <v>0</v>
      </c>
    </row>
    <row r="57" spans="1:29" ht="15.75">
      <c r="A57" s="250"/>
      <c r="B57" s="135" t="s">
        <v>44</v>
      </c>
      <c r="C57" s="97"/>
      <c r="D57" s="20"/>
      <c r="E57" s="98">
        <f t="shared" si="0"/>
        <v>0</v>
      </c>
      <c r="F57" s="97"/>
      <c r="G57" s="20"/>
      <c r="H57" s="98">
        <f t="shared" si="1"/>
        <v>0</v>
      </c>
      <c r="I57" s="97"/>
      <c r="J57" s="20"/>
      <c r="K57" s="98">
        <f t="shared" si="2"/>
        <v>0</v>
      </c>
      <c r="L57" s="97"/>
      <c r="M57" s="20"/>
      <c r="N57" s="98">
        <f t="shared" si="3"/>
        <v>0</v>
      </c>
      <c r="O57" s="97"/>
      <c r="P57" s="20"/>
      <c r="Q57" s="98">
        <f t="shared" si="4"/>
        <v>0</v>
      </c>
      <c r="R57" s="97"/>
      <c r="S57" s="20"/>
      <c r="T57" s="98">
        <f t="shared" si="5"/>
        <v>0</v>
      </c>
      <c r="U57" s="219">
        <f t="shared" si="6"/>
        <v>0</v>
      </c>
      <c r="W57" s="135" t="s">
        <v>44</v>
      </c>
      <c r="X57" s="115">
        <f t="shared" si="7"/>
        <v>0</v>
      </c>
      <c r="Y57" s="116">
        <f t="shared" si="8"/>
        <v>0</v>
      </c>
      <c r="Z57" s="116">
        <f t="shared" si="9"/>
        <v>0</v>
      </c>
      <c r="AA57" s="116">
        <f t="shared" si="10"/>
        <v>0</v>
      </c>
      <c r="AB57" s="116">
        <f t="shared" si="11"/>
        <v>0</v>
      </c>
      <c r="AC57" s="122">
        <f t="shared" si="12"/>
        <v>0</v>
      </c>
    </row>
    <row r="58" spans="1:29" ht="15.75">
      <c r="A58" s="250"/>
      <c r="B58" s="135" t="s">
        <v>45</v>
      </c>
      <c r="C58" s="97"/>
      <c r="D58" s="20"/>
      <c r="E58" s="98">
        <f t="shared" si="0"/>
        <v>0</v>
      </c>
      <c r="F58" s="97"/>
      <c r="G58" s="20"/>
      <c r="H58" s="98">
        <f t="shared" si="1"/>
        <v>0</v>
      </c>
      <c r="I58" s="97"/>
      <c r="J58" s="20"/>
      <c r="K58" s="98">
        <f t="shared" si="2"/>
        <v>0</v>
      </c>
      <c r="L58" s="97"/>
      <c r="M58" s="20"/>
      <c r="N58" s="98">
        <f t="shared" si="3"/>
        <v>0</v>
      </c>
      <c r="O58" s="97"/>
      <c r="P58" s="20"/>
      <c r="Q58" s="98">
        <f t="shared" si="4"/>
        <v>0</v>
      </c>
      <c r="R58" s="97"/>
      <c r="S58" s="20"/>
      <c r="T58" s="98">
        <f t="shared" si="5"/>
        <v>0</v>
      </c>
      <c r="U58" s="219">
        <f t="shared" si="6"/>
        <v>0</v>
      </c>
      <c r="W58" s="135" t="s">
        <v>45</v>
      </c>
      <c r="X58" s="115">
        <f t="shared" si="7"/>
        <v>0</v>
      </c>
      <c r="Y58" s="116">
        <f t="shared" si="8"/>
        <v>0</v>
      </c>
      <c r="Z58" s="116">
        <f t="shared" si="9"/>
        <v>0</v>
      </c>
      <c r="AA58" s="116">
        <f t="shared" si="10"/>
        <v>0</v>
      </c>
      <c r="AB58" s="116">
        <f t="shared" si="11"/>
        <v>0</v>
      </c>
      <c r="AC58" s="122">
        <f t="shared" si="12"/>
        <v>0</v>
      </c>
    </row>
    <row r="59" spans="1:29" ht="15.75">
      <c r="A59" s="250"/>
      <c r="B59" s="135" t="s">
        <v>46</v>
      </c>
      <c r="C59" s="97"/>
      <c r="D59" s="20"/>
      <c r="E59" s="98">
        <f t="shared" si="0"/>
        <v>0</v>
      </c>
      <c r="F59" s="97"/>
      <c r="G59" s="20"/>
      <c r="H59" s="98">
        <f t="shared" si="1"/>
        <v>0</v>
      </c>
      <c r="I59" s="97"/>
      <c r="J59" s="20"/>
      <c r="K59" s="98">
        <f t="shared" si="2"/>
        <v>0</v>
      </c>
      <c r="L59" s="97"/>
      <c r="M59" s="20"/>
      <c r="N59" s="98">
        <f t="shared" si="3"/>
        <v>0</v>
      </c>
      <c r="O59" s="97"/>
      <c r="P59" s="20"/>
      <c r="Q59" s="98">
        <f t="shared" si="4"/>
        <v>0</v>
      </c>
      <c r="R59" s="97"/>
      <c r="S59" s="20"/>
      <c r="T59" s="98">
        <f t="shared" si="5"/>
        <v>0</v>
      </c>
      <c r="U59" s="219">
        <f t="shared" si="6"/>
        <v>0</v>
      </c>
      <c r="W59" s="135" t="s">
        <v>46</v>
      </c>
      <c r="X59" s="115">
        <f t="shared" si="7"/>
        <v>0</v>
      </c>
      <c r="Y59" s="116">
        <f t="shared" si="8"/>
        <v>0</v>
      </c>
      <c r="Z59" s="116">
        <f t="shared" si="9"/>
        <v>0</v>
      </c>
      <c r="AA59" s="116">
        <f t="shared" si="10"/>
        <v>0</v>
      </c>
      <c r="AB59" s="116">
        <f t="shared" si="11"/>
        <v>0</v>
      </c>
      <c r="AC59" s="122">
        <f t="shared" si="12"/>
        <v>0</v>
      </c>
    </row>
    <row r="60" spans="1:29" ht="16.5" customHeight="1">
      <c r="A60" s="250"/>
      <c r="B60" s="135" t="s">
        <v>47</v>
      </c>
      <c r="C60" s="97"/>
      <c r="D60" s="20"/>
      <c r="E60" s="98">
        <f t="shared" si="0"/>
        <v>0</v>
      </c>
      <c r="F60" s="97"/>
      <c r="G60" s="20"/>
      <c r="H60" s="98">
        <f t="shared" si="1"/>
        <v>0</v>
      </c>
      <c r="I60" s="97"/>
      <c r="J60" s="20"/>
      <c r="K60" s="98">
        <f t="shared" si="2"/>
        <v>0</v>
      </c>
      <c r="L60" s="97"/>
      <c r="M60" s="20"/>
      <c r="N60" s="98">
        <f t="shared" si="3"/>
        <v>0</v>
      </c>
      <c r="O60" s="97"/>
      <c r="P60" s="20"/>
      <c r="Q60" s="98">
        <f t="shared" si="4"/>
        <v>0</v>
      </c>
      <c r="R60" s="97"/>
      <c r="S60" s="20"/>
      <c r="T60" s="98">
        <f t="shared" si="5"/>
        <v>0</v>
      </c>
      <c r="U60" s="219">
        <f t="shared" si="6"/>
        <v>0</v>
      </c>
      <c r="W60" s="135" t="s">
        <v>47</v>
      </c>
      <c r="X60" s="115">
        <f t="shared" si="7"/>
        <v>0</v>
      </c>
      <c r="Y60" s="116">
        <f t="shared" si="8"/>
        <v>0</v>
      </c>
      <c r="Z60" s="116">
        <f t="shared" si="9"/>
        <v>0</v>
      </c>
      <c r="AA60" s="116">
        <f t="shared" si="10"/>
        <v>0</v>
      </c>
      <c r="AB60" s="116">
        <f t="shared" si="11"/>
        <v>0</v>
      </c>
      <c r="AC60" s="122">
        <f t="shared" si="12"/>
        <v>0</v>
      </c>
    </row>
    <row r="61" spans="1:29" ht="15.75">
      <c r="A61" s="250"/>
      <c r="B61" s="135" t="s">
        <v>48</v>
      </c>
      <c r="C61" s="97"/>
      <c r="D61" s="20"/>
      <c r="E61" s="98">
        <f t="shared" si="0"/>
        <v>0</v>
      </c>
      <c r="F61" s="97"/>
      <c r="G61" s="20"/>
      <c r="H61" s="98">
        <f t="shared" si="1"/>
        <v>0</v>
      </c>
      <c r="I61" s="97"/>
      <c r="J61" s="20"/>
      <c r="K61" s="98">
        <f t="shared" si="2"/>
        <v>0</v>
      </c>
      <c r="L61" s="97"/>
      <c r="M61" s="20"/>
      <c r="N61" s="98">
        <f t="shared" si="3"/>
        <v>0</v>
      </c>
      <c r="O61" s="97"/>
      <c r="P61" s="20"/>
      <c r="Q61" s="98">
        <f t="shared" si="4"/>
        <v>0</v>
      </c>
      <c r="R61" s="97"/>
      <c r="S61" s="20"/>
      <c r="T61" s="98">
        <f t="shared" si="5"/>
        <v>0</v>
      </c>
      <c r="U61" s="219">
        <f t="shared" si="6"/>
        <v>0</v>
      </c>
      <c r="W61" s="135" t="s">
        <v>48</v>
      </c>
      <c r="X61" s="115">
        <f t="shared" si="7"/>
        <v>0</v>
      </c>
      <c r="Y61" s="116">
        <f t="shared" si="8"/>
        <v>0</v>
      </c>
      <c r="Z61" s="116">
        <f t="shared" si="9"/>
        <v>0</v>
      </c>
      <c r="AA61" s="116">
        <f t="shared" si="10"/>
        <v>0</v>
      </c>
      <c r="AB61" s="116">
        <f t="shared" si="11"/>
        <v>0</v>
      </c>
      <c r="AC61" s="122">
        <f t="shared" si="12"/>
        <v>0</v>
      </c>
    </row>
    <row r="62" spans="1:29" ht="15.75">
      <c r="A62" s="251"/>
      <c r="B62" s="136" t="s">
        <v>49</v>
      </c>
      <c r="C62" s="99"/>
      <c r="D62" s="100"/>
      <c r="E62" s="101">
        <f t="shared" si="0"/>
        <v>0</v>
      </c>
      <c r="F62" s="99"/>
      <c r="G62" s="100"/>
      <c r="H62" s="101">
        <f t="shared" si="1"/>
        <v>0</v>
      </c>
      <c r="I62" s="99"/>
      <c r="J62" s="100"/>
      <c r="K62" s="101">
        <f t="shared" si="2"/>
        <v>0</v>
      </c>
      <c r="L62" s="99"/>
      <c r="M62" s="100"/>
      <c r="N62" s="101">
        <f t="shared" si="3"/>
        <v>0</v>
      </c>
      <c r="O62" s="99"/>
      <c r="P62" s="100"/>
      <c r="Q62" s="101">
        <f t="shared" si="4"/>
        <v>0</v>
      </c>
      <c r="R62" s="99"/>
      <c r="S62" s="100"/>
      <c r="T62" s="101">
        <f t="shared" si="5"/>
        <v>0</v>
      </c>
      <c r="U62" s="220">
        <f t="shared" si="6"/>
        <v>0</v>
      </c>
      <c r="W62" s="135" t="s">
        <v>49</v>
      </c>
      <c r="X62" s="115">
        <f t="shared" si="7"/>
        <v>0</v>
      </c>
      <c r="Y62" s="116">
        <f t="shared" si="8"/>
        <v>0</v>
      </c>
      <c r="Z62" s="116">
        <f t="shared" si="9"/>
        <v>0</v>
      </c>
      <c r="AA62" s="116">
        <f t="shared" si="10"/>
        <v>0</v>
      </c>
      <c r="AB62" s="116">
        <f t="shared" si="11"/>
        <v>0</v>
      </c>
      <c r="AC62" s="122">
        <f t="shared" si="12"/>
        <v>0</v>
      </c>
    </row>
    <row r="63" spans="1:29" ht="15.75" customHeight="1">
      <c r="A63" s="249">
        <v>42742</v>
      </c>
      <c r="B63" s="134" t="s">
        <v>41</v>
      </c>
      <c r="C63" s="217"/>
      <c r="D63" s="95"/>
      <c r="E63" s="96">
        <f t="shared" si="0"/>
        <v>0</v>
      </c>
      <c r="F63" s="217"/>
      <c r="G63" s="95"/>
      <c r="H63" s="96">
        <f t="shared" si="1"/>
        <v>0</v>
      </c>
      <c r="I63" s="217"/>
      <c r="J63" s="95"/>
      <c r="K63" s="96">
        <f t="shared" si="2"/>
        <v>0</v>
      </c>
      <c r="L63" s="217"/>
      <c r="M63" s="95"/>
      <c r="N63" s="96">
        <f t="shared" si="3"/>
        <v>0</v>
      </c>
      <c r="O63" s="217"/>
      <c r="P63" s="95"/>
      <c r="Q63" s="96">
        <f t="shared" si="4"/>
        <v>0</v>
      </c>
      <c r="R63" s="217"/>
      <c r="S63" s="95"/>
      <c r="T63" s="96">
        <f t="shared" si="5"/>
        <v>0</v>
      </c>
      <c r="U63" s="218">
        <f t="shared" si="6"/>
        <v>0</v>
      </c>
      <c r="W63" s="134" t="s">
        <v>41</v>
      </c>
      <c r="X63" s="111">
        <f t="shared" si="7"/>
        <v>0</v>
      </c>
      <c r="Y63" s="112">
        <f t="shared" si="8"/>
        <v>0</v>
      </c>
      <c r="Z63" s="112">
        <f t="shared" si="9"/>
        <v>0</v>
      </c>
      <c r="AA63" s="112">
        <f t="shared" si="10"/>
        <v>0</v>
      </c>
      <c r="AB63" s="112">
        <f t="shared" si="11"/>
        <v>0</v>
      </c>
      <c r="AC63" s="124">
        <f t="shared" si="12"/>
        <v>0</v>
      </c>
    </row>
    <row r="64" spans="1:29" ht="15.75">
      <c r="A64" s="250"/>
      <c r="B64" s="135" t="s">
        <v>42</v>
      </c>
      <c r="C64" s="97"/>
      <c r="D64" s="20"/>
      <c r="E64" s="98">
        <f t="shared" si="0"/>
        <v>0</v>
      </c>
      <c r="F64" s="97"/>
      <c r="G64" s="20"/>
      <c r="H64" s="98">
        <f t="shared" si="1"/>
        <v>0</v>
      </c>
      <c r="I64" s="97"/>
      <c r="J64" s="20"/>
      <c r="K64" s="98">
        <f t="shared" si="2"/>
        <v>0</v>
      </c>
      <c r="L64" s="97"/>
      <c r="M64" s="20"/>
      <c r="N64" s="98">
        <f t="shared" si="3"/>
        <v>0</v>
      </c>
      <c r="O64" s="97"/>
      <c r="P64" s="20"/>
      <c r="Q64" s="98">
        <f t="shared" si="4"/>
        <v>0</v>
      </c>
      <c r="R64" s="97"/>
      <c r="S64" s="20"/>
      <c r="T64" s="98">
        <f t="shared" si="5"/>
        <v>0</v>
      </c>
      <c r="U64" s="219">
        <f t="shared" si="6"/>
        <v>0</v>
      </c>
      <c r="W64" s="135" t="s">
        <v>42</v>
      </c>
      <c r="X64" s="115">
        <f t="shared" si="7"/>
        <v>0</v>
      </c>
      <c r="Y64" s="116">
        <f t="shared" si="8"/>
        <v>0</v>
      </c>
      <c r="Z64" s="116">
        <f t="shared" si="9"/>
        <v>0</v>
      </c>
      <c r="AA64" s="116">
        <f t="shared" si="10"/>
        <v>0</v>
      </c>
      <c r="AB64" s="116">
        <f t="shared" si="11"/>
        <v>0</v>
      </c>
      <c r="AC64" s="122">
        <f t="shared" si="12"/>
        <v>0</v>
      </c>
    </row>
    <row r="65" spans="1:29" ht="15.75">
      <c r="A65" s="250"/>
      <c r="B65" s="105" t="s">
        <v>43</v>
      </c>
      <c r="C65" s="97"/>
      <c r="D65" s="20"/>
      <c r="E65" s="98">
        <f t="shared" si="0"/>
        <v>0</v>
      </c>
      <c r="F65" s="97"/>
      <c r="G65" s="20"/>
      <c r="H65" s="98">
        <f t="shared" si="1"/>
        <v>0</v>
      </c>
      <c r="I65" s="97"/>
      <c r="J65" s="20"/>
      <c r="K65" s="98">
        <f t="shared" si="2"/>
        <v>0</v>
      </c>
      <c r="L65" s="97"/>
      <c r="M65" s="20"/>
      <c r="N65" s="98">
        <f t="shared" si="3"/>
        <v>0</v>
      </c>
      <c r="O65" s="97"/>
      <c r="P65" s="20"/>
      <c r="Q65" s="98">
        <f t="shared" si="4"/>
        <v>0</v>
      </c>
      <c r="R65" s="97"/>
      <c r="S65" s="20"/>
      <c r="T65" s="98">
        <f t="shared" si="5"/>
        <v>0</v>
      </c>
      <c r="U65" s="219">
        <f t="shared" si="6"/>
        <v>0</v>
      </c>
      <c r="W65" s="105" t="s">
        <v>43</v>
      </c>
      <c r="X65" s="115">
        <f t="shared" si="7"/>
        <v>0</v>
      </c>
      <c r="Y65" s="116">
        <f t="shared" si="8"/>
        <v>0</v>
      </c>
      <c r="Z65" s="116">
        <f t="shared" si="9"/>
        <v>0</v>
      </c>
      <c r="AA65" s="116">
        <f t="shared" si="10"/>
        <v>0</v>
      </c>
      <c r="AB65" s="116">
        <f t="shared" si="11"/>
        <v>0</v>
      </c>
      <c r="AC65" s="122">
        <f t="shared" si="12"/>
        <v>0</v>
      </c>
    </row>
    <row r="66" spans="1:29" ht="15.75">
      <c r="A66" s="250"/>
      <c r="B66" s="135" t="s">
        <v>44</v>
      </c>
      <c r="C66" s="97"/>
      <c r="D66" s="20"/>
      <c r="E66" s="98">
        <f t="shared" si="0"/>
        <v>0</v>
      </c>
      <c r="F66" s="97"/>
      <c r="G66" s="20"/>
      <c r="H66" s="98">
        <f t="shared" si="1"/>
        <v>0</v>
      </c>
      <c r="I66" s="97"/>
      <c r="J66" s="20"/>
      <c r="K66" s="98">
        <f t="shared" si="2"/>
        <v>0</v>
      </c>
      <c r="L66" s="97"/>
      <c r="M66" s="20"/>
      <c r="N66" s="98">
        <f t="shared" si="3"/>
        <v>0</v>
      </c>
      <c r="O66" s="97"/>
      <c r="P66" s="20"/>
      <c r="Q66" s="98">
        <f t="shared" si="4"/>
        <v>0</v>
      </c>
      <c r="R66" s="97"/>
      <c r="S66" s="20"/>
      <c r="T66" s="98">
        <f t="shared" si="5"/>
        <v>0</v>
      </c>
      <c r="U66" s="219">
        <f t="shared" si="6"/>
        <v>0</v>
      </c>
      <c r="W66" s="135" t="s">
        <v>44</v>
      </c>
      <c r="X66" s="115">
        <f t="shared" si="7"/>
        <v>0</v>
      </c>
      <c r="Y66" s="116">
        <f t="shared" si="8"/>
        <v>0</v>
      </c>
      <c r="Z66" s="116">
        <f t="shared" si="9"/>
        <v>0</v>
      </c>
      <c r="AA66" s="116">
        <f t="shared" si="10"/>
        <v>0</v>
      </c>
      <c r="AB66" s="116">
        <f t="shared" si="11"/>
        <v>0</v>
      </c>
      <c r="AC66" s="122">
        <f t="shared" si="12"/>
        <v>0</v>
      </c>
    </row>
    <row r="67" spans="1:29" ht="15.75">
      <c r="A67" s="250"/>
      <c r="B67" s="135" t="s">
        <v>45</v>
      </c>
      <c r="C67" s="97"/>
      <c r="D67" s="20"/>
      <c r="E67" s="98">
        <f t="shared" si="0"/>
        <v>0</v>
      </c>
      <c r="F67" s="97"/>
      <c r="G67" s="20"/>
      <c r="H67" s="98">
        <f t="shared" si="1"/>
        <v>0</v>
      </c>
      <c r="I67" s="97"/>
      <c r="J67" s="20"/>
      <c r="K67" s="98">
        <f t="shared" si="2"/>
        <v>0</v>
      </c>
      <c r="L67" s="97"/>
      <c r="M67" s="20"/>
      <c r="N67" s="98">
        <f t="shared" si="3"/>
        <v>0</v>
      </c>
      <c r="O67" s="97"/>
      <c r="P67" s="20"/>
      <c r="Q67" s="98">
        <f t="shared" si="4"/>
        <v>0</v>
      </c>
      <c r="R67" s="97"/>
      <c r="S67" s="20"/>
      <c r="T67" s="98">
        <f t="shared" si="5"/>
        <v>0</v>
      </c>
      <c r="U67" s="219">
        <f t="shared" si="6"/>
        <v>0</v>
      </c>
      <c r="W67" s="135" t="s">
        <v>45</v>
      </c>
      <c r="X67" s="115">
        <f t="shared" si="7"/>
        <v>0</v>
      </c>
      <c r="Y67" s="116">
        <f t="shared" si="8"/>
        <v>0</v>
      </c>
      <c r="Z67" s="116">
        <f t="shared" si="9"/>
        <v>0</v>
      </c>
      <c r="AA67" s="116">
        <f t="shared" si="10"/>
        <v>0</v>
      </c>
      <c r="AB67" s="116">
        <f t="shared" si="11"/>
        <v>0</v>
      </c>
      <c r="AC67" s="122">
        <f t="shared" si="12"/>
        <v>0</v>
      </c>
    </row>
    <row r="68" spans="1:29" ht="15.75">
      <c r="A68" s="250"/>
      <c r="B68" s="135" t="s">
        <v>46</v>
      </c>
      <c r="C68" s="97"/>
      <c r="D68" s="20"/>
      <c r="E68" s="98">
        <f t="shared" si="0"/>
        <v>0</v>
      </c>
      <c r="F68" s="97"/>
      <c r="G68" s="20"/>
      <c r="H68" s="98">
        <f t="shared" si="1"/>
        <v>0</v>
      </c>
      <c r="I68" s="97"/>
      <c r="J68" s="20"/>
      <c r="K68" s="98">
        <f t="shared" si="2"/>
        <v>0</v>
      </c>
      <c r="L68" s="97"/>
      <c r="M68" s="20"/>
      <c r="N68" s="98">
        <f t="shared" si="3"/>
        <v>0</v>
      </c>
      <c r="O68" s="97"/>
      <c r="P68" s="20"/>
      <c r="Q68" s="98">
        <f t="shared" si="4"/>
        <v>0</v>
      </c>
      <c r="R68" s="97"/>
      <c r="S68" s="20"/>
      <c r="T68" s="98">
        <f t="shared" si="5"/>
        <v>0</v>
      </c>
      <c r="U68" s="219">
        <f t="shared" si="6"/>
        <v>0</v>
      </c>
      <c r="W68" s="135" t="s">
        <v>46</v>
      </c>
      <c r="X68" s="115">
        <f t="shared" si="7"/>
        <v>0</v>
      </c>
      <c r="Y68" s="116">
        <f t="shared" si="8"/>
        <v>0</v>
      </c>
      <c r="Z68" s="116">
        <f t="shared" si="9"/>
        <v>0</v>
      </c>
      <c r="AA68" s="116">
        <f t="shared" si="10"/>
        <v>0</v>
      </c>
      <c r="AB68" s="116">
        <f t="shared" si="11"/>
        <v>0</v>
      </c>
      <c r="AC68" s="122">
        <f t="shared" si="12"/>
        <v>0</v>
      </c>
    </row>
    <row r="69" spans="1:29" ht="15.75">
      <c r="A69" s="250"/>
      <c r="B69" s="135" t="s">
        <v>47</v>
      </c>
      <c r="C69" s="97"/>
      <c r="D69" s="20"/>
      <c r="E69" s="98">
        <f t="shared" si="0"/>
        <v>0</v>
      </c>
      <c r="F69" s="97"/>
      <c r="G69" s="20"/>
      <c r="H69" s="98">
        <f t="shared" si="1"/>
        <v>0</v>
      </c>
      <c r="I69" s="97"/>
      <c r="J69" s="20"/>
      <c r="K69" s="98">
        <f t="shared" si="2"/>
        <v>0</v>
      </c>
      <c r="L69" s="97"/>
      <c r="M69" s="20"/>
      <c r="N69" s="98">
        <f t="shared" si="3"/>
        <v>0</v>
      </c>
      <c r="O69" s="97"/>
      <c r="P69" s="20"/>
      <c r="Q69" s="98">
        <f t="shared" si="4"/>
        <v>0</v>
      </c>
      <c r="R69" s="97"/>
      <c r="S69" s="20"/>
      <c r="T69" s="98">
        <f t="shared" si="5"/>
        <v>0</v>
      </c>
      <c r="U69" s="219">
        <f t="shared" si="6"/>
        <v>0</v>
      </c>
      <c r="W69" s="135" t="s">
        <v>47</v>
      </c>
      <c r="X69" s="115">
        <f t="shared" si="7"/>
        <v>0</v>
      </c>
      <c r="Y69" s="116">
        <f t="shared" si="8"/>
        <v>0</v>
      </c>
      <c r="Z69" s="116">
        <f t="shared" si="9"/>
        <v>0</v>
      </c>
      <c r="AA69" s="116">
        <f t="shared" si="10"/>
        <v>0</v>
      </c>
      <c r="AB69" s="116">
        <f t="shared" si="11"/>
        <v>0</v>
      </c>
      <c r="AC69" s="122">
        <f t="shared" si="12"/>
        <v>0</v>
      </c>
    </row>
    <row r="70" spans="1:29" ht="15.75">
      <c r="A70" s="250"/>
      <c r="B70" s="135" t="s">
        <v>48</v>
      </c>
      <c r="C70" s="97"/>
      <c r="D70" s="20"/>
      <c r="E70" s="98">
        <f t="shared" si="0"/>
        <v>0</v>
      </c>
      <c r="F70" s="97"/>
      <c r="G70" s="20"/>
      <c r="H70" s="98">
        <f t="shared" si="1"/>
        <v>0</v>
      </c>
      <c r="I70" s="97"/>
      <c r="J70" s="20"/>
      <c r="K70" s="98">
        <f t="shared" si="2"/>
        <v>0</v>
      </c>
      <c r="L70" s="97"/>
      <c r="M70" s="20"/>
      <c r="N70" s="98">
        <f t="shared" si="3"/>
        <v>0</v>
      </c>
      <c r="O70" s="97"/>
      <c r="P70" s="20"/>
      <c r="Q70" s="98">
        <f t="shared" si="4"/>
        <v>0</v>
      </c>
      <c r="R70" s="97"/>
      <c r="S70" s="20"/>
      <c r="T70" s="98">
        <f t="shared" si="5"/>
        <v>0</v>
      </c>
      <c r="U70" s="219">
        <f t="shared" si="6"/>
        <v>0</v>
      </c>
      <c r="W70" s="135" t="s">
        <v>48</v>
      </c>
      <c r="X70" s="115">
        <f t="shared" si="7"/>
        <v>0</v>
      </c>
      <c r="Y70" s="116">
        <f t="shared" si="8"/>
        <v>0</v>
      </c>
      <c r="Z70" s="116">
        <f t="shared" si="9"/>
        <v>0</v>
      </c>
      <c r="AA70" s="116">
        <f t="shared" si="10"/>
        <v>0</v>
      </c>
      <c r="AB70" s="116">
        <f t="shared" si="11"/>
        <v>0</v>
      </c>
      <c r="AC70" s="122">
        <f t="shared" si="12"/>
        <v>0</v>
      </c>
    </row>
    <row r="71" spans="1:29" ht="15.75">
      <c r="A71" s="251"/>
      <c r="B71" s="136" t="s">
        <v>49</v>
      </c>
      <c r="C71" s="99"/>
      <c r="D71" s="100"/>
      <c r="E71" s="101">
        <f t="shared" si="0"/>
        <v>0</v>
      </c>
      <c r="F71" s="99"/>
      <c r="G71" s="100"/>
      <c r="H71" s="101">
        <f t="shared" si="1"/>
        <v>0</v>
      </c>
      <c r="I71" s="99"/>
      <c r="J71" s="100"/>
      <c r="K71" s="101">
        <f t="shared" si="2"/>
        <v>0</v>
      </c>
      <c r="L71" s="99"/>
      <c r="M71" s="100"/>
      <c r="N71" s="101">
        <f t="shared" si="3"/>
        <v>0</v>
      </c>
      <c r="O71" s="99"/>
      <c r="P71" s="100"/>
      <c r="Q71" s="101">
        <f t="shared" si="4"/>
        <v>0</v>
      </c>
      <c r="R71" s="99"/>
      <c r="S71" s="100"/>
      <c r="T71" s="101">
        <f t="shared" si="5"/>
        <v>0</v>
      </c>
      <c r="U71" s="220">
        <f t="shared" si="6"/>
        <v>0</v>
      </c>
      <c r="W71" s="136" t="s">
        <v>49</v>
      </c>
      <c r="X71" s="119">
        <f t="shared" si="7"/>
        <v>0</v>
      </c>
      <c r="Y71" s="120">
        <f t="shared" si="8"/>
        <v>0</v>
      </c>
      <c r="Z71" s="120">
        <f t="shared" si="9"/>
        <v>0</v>
      </c>
      <c r="AA71" s="120">
        <f t="shared" si="10"/>
        <v>0</v>
      </c>
      <c r="AB71" s="120">
        <f t="shared" si="11"/>
        <v>0</v>
      </c>
      <c r="AC71" s="125">
        <f t="shared" si="12"/>
        <v>0</v>
      </c>
    </row>
    <row r="72" spans="1:29" ht="15.75" customHeight="1">
      <c r="A72" s="249">
        <v>42743</v>
      </c>
      <c r="B72" s="134" t="s">
        <v>41</v>
      </c>
      <c r="C72" s="97"/>
      <c r="D72" s="20"/>
      <c r="E72" s="98">
        <f t="shared" si="0"/>
        <v>0</v>
      </c>
      <c r="F72" s="97"/>
      <c r="G72" s="20"/>
      <c r="H72" s="98">
        <f t="shared" si="1"/>
        <v>0</v>
      </c>
      <c r="I72" s="97"/>
      <c r="J72" s="20"/>
      <c r="K72" s="98">
        <f t="shared" si="2"/>
        <v>0</v>
      </c>
      <c r="L72" s="97"/>
      <c r="M72" s="20"/>
      <c r="N72" s="98">
        <f t="shared" si="3"/>
        <v>0</v>
      </c>
      <c r="O72" s="97"/>
      <c r="P72" s="20"/>
      <c r="Q72" s="98">
        <f t="shared" si="4"/>
        <v>0</v>
      </c>
      <c r="R72" s="97"/>
      <c r="S72" s="20"/>
      <c r="T72" s="98">
        <f t="shared" si="5"/>
        <v>0</v>
      </c>
      <c r="U72" s="219">
        <f t="shared" si="6"/>
        <v>0</v>
      </c>
      <c r="W72" s="134" t="s">
        <v>41</v>
      </c>
      <c r="X72" s="111">
        <f t="shared" si="7"/>
        <v>0</v>
      </c>
      <c r="Y72" s="112">
        <f t="shared" si="8"/>
        <v>0</v>
      </c>
      <c r="Z72" s="112">
        <f t="shared" si="9"/>
        <v>0</v>
      </c>
      <c r="AA72" s="112">
        <f t="shared" si="10"/>
        <v>0</v>
      </c>
      <c r="AB72" s="112">
        <f t="shared" si="11"/>
        <v>0</v>
      </c>
      <c r="AC72" s="124">
        <f t="shared" si="12"/>
        <v>0</v>
      </c>
    </row>
    <row r="73" spans="1:29" ht="15.75">
      <c r="A73" s="250"/>
      <c r="B73" s="135" t="s">
        <v>42</v>
      </c>
      <c r="C73" s="97"/>
      <c r="D73" s="20"/>
      <c r="E73" s="98">
        <f t="shared" ref="E73:E136" si="13">C73-D73</f>
        <v>0</v>
      </c>
      <c r="F73" s="97"/>
      <c r="G73" s="20"/>
      <c r="H73" s="98">
        <f t="shared" ref="H73:H136" si="14">F73-G73</f>
        <v>0</v>
      </c>
      <c r="I73" s="97"/>
      <c r="J73" s="20"/>
      <c r="K73" s="98">
        <f t="shared" ref="K73:K136" si="15">I73-J73</f>
        <v>0</v>
      </c>
      <c r="L73" s="97"/>
      <c r="M73" s="20"/>
      <c r="N73" s="98">
        <f t="shared" ref="N73:N136" si="16">L73-M73</f>
        <v>0</v>
      </c>
      <c r="O73" s="97"/>
      <c r="P73" s="20"/>
      <c r="Q73" s="98">
        <f t="shared" ref="Q73:Q136" si="17">O73-P73</f>
        <v>0</v>
      </c>
      <c r="R73" s="97"/>
      <c r="S73" s="20"/>
      <c r="T73" s="98">
        <f t="shared" ref="T73:T136" si="18">R73-S73</f>
        <v>0</v>
      </c>
      <c r="U73" s="219">
        <f t="shared" si="6"/>
        <v>0</v>
      </c>
      <c r="W73" s="135" t="s">
        <v>42</v>
      </c>
      <c r="X73" s="115">
        <f t="shared" si="7"/>
        <v>0</v>
      </c>
      <c r="Y73" s="116">
        <f t="shared" si="8"/>
        <v>0</v>
      </c>
      <c r="Z73" s="116">
        <f t="shared" si="9"/>
        <v>0</v>
      </c>
      <c r="AA73" s="116">
        <f t="shared" si="10"/>
        <v>0</v>
      </c>
      <c r="AB73" s="116">
        <f t="shared" si="11"/>
        <v>0</v>
      </c>
      <c r="AC73" s="122">
        <f t="shared" si="12"/>
        <v>0</v>
      </c>
    </row>
    <row r="74" spans="1:29" ht="15.75">
      <c r="A74" s="250"/>
      <c r="B74" s="105" t="s">
        <v>43</v>
      </c>
      <c r="C74" s="97"/>
      <c r="D74" s="20"/>
      <c r="E74" s="98">
        <f t="shared" si="13"/>
        <v>0</v>
      </c>
      <c r="F74" s="97"/>
      <c r="G74" s="20"/>
      <c r="H74" s="98">
        <f t="shared" si="14"/>
        <v>0</v>
      </c>
      <c r="I74" s="97"/>
      <c r="J74" s="20"/>
      <c r="K74" s="98">
        <f t="shared" si="15"/>
        <v>0</v>
      </c>
      <c r="L74" s="97"/>
      <c r="M74" s="20"/>
      <c r="N74" s="98">
        <f t="shared" si="16"/>
        <v>0</v>
      </c>
      <c r="O74" s="97"/>
      <c r="P74" s="20"/>
      <c r="Q74" s="98">
        <f t="shared" si="17"/>
        <v>0</v>
      </c>
      <c r="R74" s="97"/>
      <c r="S74" s="20"/>
      <c r="T74" s="98">
        <f t="shared" si="18"/>
        <v>0</v>
      </c>
      <c r="U74" s="219">
        <f t="shared" ref="U74:U137" si="19">IF(D74=0,0,1)</f>
        <v>0</v>
      </c>
      <c r="W74" s="105" t="s">
        <v>43</v>
      </c>
      <c r="X74" s="115">
        <f t="shared" ref="X74:X137" si="20">+IF(AND(C74&lt;&gt;0,D74&lt;&gt;0,OR(E74&gt;100,E74&lt;-100)),1,0)</f>
        <v>0</v>
      </c>
      <c r="Y74" s="116">
        <f t="shared" ref="Y74:Y137" si="21">+IF(AND(F74&lt;&gt;0,G74&lt;&gt;0,OR(H74&gt;100,H74&lt;-100)),1,0)</f>
        <v>0</v>
      </c>
      <c r="Z74" s="116">
        <f t="shared" ref="Z74:Z137" si="22">+IF(AND(I74&lt;&gt;0,J74&lt;&gt;0,OR(K74&gt;100,K74&lt;-100)),1,0)</f>
        <v>0</v>
      </c>
      <c r="AA74" s="116">
        <f t="shared" ref="AA74:AA137" si="23">+IF(AND(L74&lt;&gt;0,M74&lt;&gt;0,OR(N74&gt;100,N74&lt;-100)),1,0)</f>
        <v>0</v>
      </c>
      <c r="AB74" s="116">
        <f t="shared" ref="AB74:AB137" si="24">+IF(AND(O74&lt;&gt;0,P74&lt;&gt;0,OR(Q74&gt;100,Q74&lt;-100)),1,0)</f>
        <v>0</v>
      </c>
      <c r="AC74" s="122">
        <f t="shared" ref="AC74:AC137" si="25">+IF(AND(R74&lt;&gt;0,S74&lt;&gt;0,OR(T74&gt;100,T74&lt;-100)),1,0)</f>
        <v>0</v>
      </c>
    </row>
    <row r="75" spans="1:29" ht="15.75">
      <c r="A75" s="250"/>
      <c r="B75" s="135" t="s">
        <v>44</v>
      </c>
      <c r="C75" s="97"/>
      <c r="D75" s="20"/>
      <c r="E75" s="98">
        <f t="shared" si="13"/>
        <v>0</v>
      </c>
      <c r="F75" s="97"/>
      <c r="G75" s="20"/>
      <c r="H75" s="98">
        <f t="shared" si="14"/>
        <v>0</v>
      </c>
      <c r="I75" s="97"/>
      <c r="J75" s="20"/>
      <c r="K75" s="98">
        <f t="shared" si="15"/>
        <v>0</v>
      </c>
      <c r="L75" s="97"/>
      <c r="M75" s="20"/>
      <c r="N75" s="98">
        <f t="shared" si="16"/>
        <v>0</v>
      </c>
      <c r="O75" s="97"/>
      <c r="P75" s="20"/>
      <c r="Q75" s="98">
        <f t="shared" si="17"/>
        <v>0</v>
      </c>
      <c r="R75" s="97"/>
      <c r="S75" s="20"/>
      <c r="T75" s="98">
        <f t="shared" si="18"/>
        <v>0</v>
      </c>
      <c r="U75" s="219">
        <f t="shared" si="19"/>
        <v>0</v>
      </c>
      <c r="W75" s="135" t="s">
        <v>44</v>
      </c>
      <c r="X75" s="115">
        <f t="shared" si="20"/>
        <v>0</v>
      </c>
      <c r="Y75" s="116">
        <f t="shared" si="21"/>
        <v>0</v>
      </c>
      <c r="Z75" s="116">
        <f t="shared" si="22"/>
        <v>0</v>
      </c>
      <c r="AA75" s="116">
        <f t="shared" si="23"/>
        <v>0</v>
      </c>
      <c r="AB75" s="116">
        <f t="shared" si="24"/>
        <v>0</v>
      </c>
      <c r="AC75" s="122">
        <f t="shared" si="25"/>
        <v>0</v>
      </c>
    </row>
    <row r="76" spans="1:29" ht="15.75">
      <c r="A76" s="250"/>
      <c r="B76" s="135" t="s">
        <v>45</v>
      </c>
      <c r="C76" s="97"/>
      <c r="D76" s="20"/>
      <c r="E76" s="98">
        <f t="shared" si="13"/>
        <v>0</v>
      </c>
      <c r="F76" s="97"/>
      <c r="G76" s="20"/>
      <c r="H76" s="98">
        <f t="shared" si="14"/>
        <v>0</v>
      </c>
      <c r="I76" s="97"/>
      <c r="J76" s="20"/>
      <c r="K76" s="98">
        <f t="shared" si="15"/>
        <v>0</v>
      </c>
      <c r="L76" s="97"/>
      <c r="M76" s="20"/>
      <c r="N76" s="98">
        <f t="shared" si="16"/>
        <v>0</v>
      </c>
      <c r="O76" s="97"/>
      <c r="P76" s="20"/>
      <c r="Q76" s="98">
        <f t="shared" si="17"/>
        <v>0</v>
      </c>
      <c r="R76" s="97"/>
      <c r="S76" s="20"/>
      <c r="T76" s="98">
        <f t="shared" si="18"/>
        <v>0</v>
      </c>
      <c r="U76" s="219">
        <f t="shared" si="19"/>
        <v>0</v>
      </c>
      <c r="W76" s="135" t="s">
        <v>45</v>
      </c>
      <c r="X76" s="115">
        <f t="shared" si="20"/>
        <v>0</v>
      </c>
      <c r="Y76" s="116">
        <f t="shared" si="21"/>
        <v>0</v>
      </c>
      <c r="Z76" s="116">
        <f t="shared" si="22"/>
        <v>0</v>
      </c>
      <c r="AA76" s="116">
        <f t="shared" si="23"/>
        <v>0</v>
      </c>
      <c r="AB76" s="116">
        <f t="shared" si="24"/>
        <v>0</v>
      </c>
      <c r="AC76" s="122">
        <f t="shared" si="25"/>
        <v>0</v>
      </c>
    </row>
    <row r="77" spans="1:29" ht="15.75">
      <c r="A77" s="250"/>
      <c r="B77" s="135" t="s">
        <v>46</v>
      </c>
      <c r="C77" s="97"/>
      <c r="D77" s="20"/>
      <c r="E77" s="98">
        <f t="shared" si="13"/>
        <v>0</v>
      </c>
      <c r="F77" s="97"/>
      <c r="G77" s="20"/>
      <c r="H77" s="98">
        <f t="shared" si="14"/>
        <v>0</v>
      </c>
      <c r="I77" s="97"/>
      <c r="J77" s="20"/>
      <c r="K77" s="98">
        <f t="shared" si="15"/>
        <v>0</v>
      </c>
      <c r="L77" s="97"/>
      <c r="M77" s="20"/>
      <c r="N77" s="98">
        <f t="shared" si="16"/>
        <v>0</v>
      </c>
      <c r="O77" s="97"/>
      <c r="P77" s="20"/>
      <c r="Q77" s="98">
        <f t="shared" si="17"/>
        <v>0</v>
      </c>
      <c r="R77" s="97"/>
      <c r="S77" s="20"/>
      <c r="T77" s="98">
        <f t="shared" si="18"/>
        <v>0</v>
      </c>
      <c r="U77" s="219">
        <f t="shared" si="19"/>
        <v>0</v>
      </c>
      <c r="W77" s="135" t="s">
        <v>46</v>
      </c>
      <c r="X77" s="115">
        <f t="shared" si="20"/>
        <v>0</v>
      </c>
      <c r="Y77" s="116">
        <f t="shared" si="21"/>
        <v>0</v>
      </c>
      <c r="Z77" s="116">
        <f t="shared" si="22"/>
        <v>0</v>
      </c>
      <c r="AA77" s="116">
        <f t="shared" si="23"/>
        <v>0</v>
      </c>
      <c r="AB77" s="116">
        <f t="shared" si="24"/>
        <v>0</v>
      </c>
      <c r="AC77" s="122">
        <f t="shared" si="25"/>
        <v>0</v>
      </c>
    </row>
    <row r="78" spans="1:29" ht="15.75">
      <c r="A78" s="250"/>
      <c r="B78" s="135" t="s">
        <v>47</v>
      </c>
      <c r="C78" s="97"/>
      <c r="D78" s="20"/>
      <c r="E78" s="98">
        <f t="shared" si="13"/>
        <v>0</v>
      </c>
      <c r="F78" s="97"/>
      <c r="G78" s="20"/>
      <c r="H78" s="98">
        <f t="shared" si="14"/>
        <v>0</v>
      </c>
      <c r="I78" s="97"/>
      <c r="J78" s="20"/>
      <c r="K78" s="98">
        <f t="shared" si="15"/>
        <v>0</v>
      </c>
      <c r="L78" s="97"/>
      <c r="M78" s="20"/>
      <c r="N78" s="98">
        <f t="shared" si="16"/>
        <v>0</v>
      </c>
      <c r="O78" s="97"/>
      <c r="P78" s="20"/>
      <c r="Q78" s="98">
        <f t="shared" si="17"/>
        <v>0</v>
      </c>
      <c r="R78" s="97"/>
      <c r="S78" s="20"/>
      <c r="T78" s="98">
        <f t="shared" si="18"/>
        <v>0</v>
      </c>
      <c r="U78" s="219">
        <f t="shared" si="19"/>
        <v>0</v>
      </c>
      <c r="W78" s="135" t="s">
        <v>47</v>
      </c>
      <c r="X78" s="115">
        <f t="shared" si="20"/>
        <v>0</v>
      </c>
      <c r="Y78" s="116">
        <f t="shared" si="21"/>
        <v>0</v>
      </c>
      <c r="Z78" s="116">
        <f t="shared" si="22"/>
        <v>0</v>
      </c>
      <c r="AA78" s="116">
        <f t="shared" si="23"/>
        <v>0</v>
      </c>
      <c r="AB78" s="116">
        <f t="shared" si="24"/>
        <v>0</v>
      </c>
      <c r="AC78" s="122">
        <f t="shared" si="25"/>
        <v>0</v>
      </c>
    </row>
    <row r="79" spans="1:29" ht="15.75">
      <c r="A79" s="250"/>
      <c r="B79" s="135" t="s">
        <v>48</v>
      </c>
      <c r="C79" s="97"/>
      <c r="D79" s="20"/>
      <c r="E79" s="98">
        <f t="shared" si="13"/>
        <v>0</v>
      </c>
      <c r="F79" s="97"/>
      <c r="G79" s="20"/>
      <c r="H79" s="98">
        <f t="shared" si="14"/>
        <v>0</v>
      </c>
      <c r="I79" s="97"/>
      <c r="J79" s="20"/>
      <c r="K79" s="98">
        <f t="shared" si="15"/>
        <v>0</v>
      </c>
      <c r="L79" s="97"/>
      <c r="M79" s="20"/>
      <c r="N79" s="98">
        <f t="shared" si="16"/>
        <v>0</v>
      </c>
      <c r="O79" s="97"/>
      <c r="P79" s="20"/>
      <c r="Q79" s="98">
        <f t="shared" si="17"/>
        <v>0</v>
      </c>
      <c r="R79" s="97"/>
      <c r="S79" s="20"/>
      <c r="T79" s="98">
        <f t="shared" si="18"/>
        <v>0</v>
      </c>
      <c r="U79" s="219">
        <f t="shared" si="19"/>
        <v>0</v>
      </c>
      <c r="W79" s="135" t="s">
        <v>48</v>
      </c>
      <c r="X79" s="115">
        <f t="shared" si="20"/>
        <v>0</v>
      </c>
      <c r="Y79" s="116">
        <f t="shared" si="21"/>
        <v>0</v>
      </c>
      <c r="Z79" s="116">
        <f t="shared" si="22"/>
        <v>0</v>
      </c>
      <c r="AA79" s="116">
        <f t="shared" si="23"/>
        <v>0</v>
      </c>
      <c r="AB79" s="116">
        <f t="shared" si="24"/>
        <v>0</v>
      </c>
      <c r="AC79" s="122">
        <f t="shared" si="25"/>
        <v>0</v>
      </c>
    </row>
    <row r="80" spans="1:29" ht="15.75">
      <c r="A80" s="251"/>
      <c r="B80" s="136" t="s">
        <v>49</v>
      </c>
      <c r="C80" s="97"/>
      <c r="D80" s="20"/>
      <c r="E80" s="98">
        <f t="shared" si="13"/>
        <v>0</v>
      </c>
      <c r="F80" s="97"/>
      <c r="G80" s="20"/>
      <c r="H80" s="98">
        <f t="shared" si="14"/>
        <v>0</v>
      </c>
      <c r="I80" s="97"/>
      <c r="J80" s="20"/>
      <c r="K80" s="98">
        <f t="shared" si="15"/>
        <v>0</v>
      </c>
      <c r="L80" s="97"/>
      <c r="M80" s="20"/>
      <c r="N80" s="98">
        <f t="shared" si="16"/>
        <v>0</v>
      </c>
      <c r="O80" s="97"/>
      <c r="P80" s="20"/>
      <c r="Q80" s="98">
        <f t="shared" si="17"/>
        <v>0</v>
      </c>
      <c r="R80" s="97"/>
      <c r="S80" s="20"/>
      <c r="T80" s="98">
        <f t="shared" si="18"/>
        <v>0</v>
      </c>
      <c r="U80" s="219">
        <f t="shared" si="19"/>
        <v>0</v>
      </c>
      <c r="W80" s="136" t="s">
        <v>49</v>
      </c>
      <c r="X80" s="119">
        <f t="shared" si="20"/>
        <v>0</v>
      </c>
      <c r="Y80" s="120">
        <f t="shared" si="21"/>
        <v>0</v>
      </c>
      <c r="Z80" s="120">
        <f t="shared" si="22"/>
        <v>0</v>
      </c>
      <c r="AA80" s="120">
        <f t="shared" si="23"/>
        <v>0</v>
      </c>
      <c r="AB80" s="120">
        <f t="shared" si="24"/>
        <v>0</v>
      </c>
      <c r="AC80" s="125">
        <f t="shared" si="25"/>
        <v>0</v>
      </c>
    </row>
    <row r="81" spans="1:29" ht="15.75" customHeight="1">
      <c r="A81" s="249">
        <v>42744</v>
      </c>
      <c r="B81" s="134" t="s">
        <v>41</v>
      </c>
      <c r="C81" s="217"/>
      <c r="D81" s="95"/>
      <c r="E81" s="96">
        <f t="shared" si="13"/>
        <v>0</v>
      </c>
      <c r="F81" s="217"/>
      <c r="G81" s="95"/>
      <c r="H81" s="96">
        <f t="shared" si="14"/>
        <v>0</v>
      </c>
      <c r="I81" s="217"/>
      <c r="J81" s="95"/>
      <c r="K81" s="96">
        <f t="shared" si="15"/>
        <v>0</v>
      </c>
      <c r="L81" s="217"/>
      <c r="M81" s="95"/>
      <c r="N81" s="96">
        <f t="shared" si="16"/>
        <v>0</v>
      </c>
      <c r="O81" s="217"/>
      <c r="P81" s="95"/>
      <c r="Q81" s="96">
        <f t="shared" si="17"/>
        <v>0</v>
      </c>
      <c r="R81" s="217"/>
      <c r="S81" s="95"/>
      <c r="T81" s="96">
        <f t="shared" si="18"/>
        <v>0</v>
      </c>
      <c r="U81" s="218">
        <f t="shared" si="19"/>
        <v>0</v>
      </c>
      <c r="W81" s="134" t="s">
        <v>41</v>
      </c>
      <c r="X81" s="115">
        <f t="shared" si="20"/>
        <v>0</v>
      </c>
      <c r="Y81" s="116">
        <f t="shared" si="21"/>
        <v>0</v>
      </c>
      <c r="Z81" s="116">
        <f t="shared" si="22"/>
        <v>0</v>
      </c>
      <c r="AA81" s="116">
        <f t="shared" si="23"/>
        <v>0</v>
      </c>
      <c r="AB81" s="116">
        <f t="shared" si="24"/>
        <v>0</v>
      </c>
      <c r="AC81" s="122">
        <f t="shared" si="25"/>
        <v>0</v>
      </c>
    </row>
    <row r="82" spans="1:29" ht="15.75">
      <c r="A82" s="250"/>
      <c r="B82" s="135" t="s">
        <v>42</v>
      </c>
      <c r="C82" s="97"/>
      <c r="D82" s="20"/>
      <c r="E82" s="98">
        <f t="shared" si="13"/>
        <v>0</v>
      </c>
      <c r="F82" s="97"/>
      <c r="G82" s="20"/>
      <c r="H82" s="98">
        <f t="shared" si="14"/>
        <v>0</v>
      </c>
      <c r="I82" s="97"/>
      <c r="J82" s="20"/>
      <c r="K82" s="98">
        <f t="shared" si="15"/>
        <v>0</v>
      </c>
      <c r="L82" s="97"/>
      <c r="M82" s="20"/>
      <c r="N82" s="98">
        <f t="shared" si="16"/>
        <v>0</v>
      </c>
      <c r="O82" s="97"/>
      <c r="P82" s="20"/>
      <c r="Q82" s="98">
        <f t="shared" si="17"/>
        <v>0</v>
      </c>
      <c r="R82" s="97"/>
      <c r="S82" s="20"/>
      <c r="T82" s="98">
        <f t="shared" si="18"/>
        <v>0</v>
      </c>
      <c r="U82" s="219">
        <f t="shared" si="19"/>
        <v>0</v>
      </c>
      <c r="W82" s="135" t="s">
        <v>42</v>
      </c>
      <c r="X82" s="115">
        <f t="shared" si="20"/>
        <v>0</v>
      </c>
      <c r="Y82" s="116">
        <f t="shared" si="21"/>
        <v>0</v>
      </c>
      <c r="Z82" s="116">
        <f t="shared" si="22"/>
        <v>0</v>
      </c>
      <c r="AA82" s="116">
        <f t="shared" si="23"/>
        <v>0</v>
      </c>
      <c r="AB82" s="116">
        <f t="shared" si="24"/>
        <v>0</v>
      </c>
      <c r="AC82" s="122">
        <f t="shared" si="25"/>
        <v>0</v>
      </c>
    </row>
    <row r="83" spans="1:29" ht="15.75">
      <c r="A83" s="250"/>
      <c r="B83" s="105" t="s">
        <v>43</v>
      </c>
      <c r="C83" s="97"/>
      <c r="D83" s="20"/>
      <c r="E83" s="98">
        <f t="shared" si="13"/>
        <v>0</v>
      </c>
      <c r="F83" s="97"/>
      <c r="G83" s="20"/>
      <c r="H83" s="98">
        <f t="shared" si="14"/>
        <v>0</v>
      </c>
      <c r="I83" s="97"/>
      <c r="J83" s="20"/>
      <c r="K83" s="98">
        <f t="shared" si="15"/>
        <v>0</v>
      </c>
      <c r="L83" s="97"/>
      <c r="M83" s="20"/>
      <c r="N83" s="98">
        <f t="shared" si="16"/>
        <v>0</v>
      </c>
      <c r="O83" s="97"/>
      <c r="P83" s="20"/>
      <c r="Q83" s="98">
        <f t="shared" si="17"/>
        <v>0</v>
      </c>
      <c r="R83" s="97"/>
      <c r="S83" s="20"/>
      <c r="T83" s="98">
        <f t="shared" si="18"/>
        <v>0</v>
      </c>
      <c r="U83" s="219">
        <f t="shared" si="19"/>
        <v>0</v>
      </c>
      <c r="W83" s="105" t="s">
        <v>43</v>
      </c>
      <c r="X83" s="115">
        <f t="shared" si="20"/>
        <v>0</v>
      </c>
      <c r="Y83" s="116">
        <f t="shared" si="21"/>
        <v>0</v>
      </c>
      <c r="Z83" s="116">
        <f t="shared" si="22"/>
        <v>0</v>
      </c>
      <c r="AA83" s="116">
        <f t="shared" si="23"/>
        <v>0</v>
      </c>
      <c r="AB83" s="116">
        <f t="shared" si="24"/>
        <v>0</v>
      </c>
      <c r="AC83" s="122">
        <f t="shared" si="25"/>
        <v>0</v>
      </c>
    </row>
    <row r="84" spans="1:29" ht="15.75">
      <c r="A84" s="250"/>
      <c r="B84" s="135" t="s">
        <v>44</v>
      </c>
      <c r="C84" s="97"/>
      <c r="D84" s="20"/>
      <c r="E84" s="98">
        <f t="shared" si="13"/>
        <v>0</v>
      </c>
      <c r="F84" s="97"/>
      <c r="G84" s="20"/>
      <c r="H84" s="98">
        <f t="shared" si="14"/>
        <v>0</v>
      </c>
      <c r="I84" s="97"/>
      <c r="J84" s="20"/>
      <c r="K84" s="98">
        <f t="shared" si="15"/>
        <v>0</v>
      </c>
      <c r="L84" s="97"/>
      <c r="M84" s="20"/>
      <c r="N84" s="98">
        <f t="shared" si="16"/>
        <v>0</v>
      </c>
      <c r="O84" s="97"/>
      <c r="P84" s="20"/>
      <c r="Q84" s="98">
        <f t="shared" si="17"/>
        <v>0</v>
      </c>
      <c r="R84" s="97"/>
      <c r="S84" s="20"/>
      <c r="T84" s="98">
        <f t="shared" si="18"/>
        <v>0</v>
      </c>
      <c r="U84" s="219">
        <f t="shared" si="19"/>
        <v>0</v>
      </c>
      <c r="W84" s="135" t="s">
        <v>44</v>
      </c>
      <c r="X84" s="115">
        <f t="shared" si="20"/>
        <v>0</v>
      </c>
      <c r="Y84" s="116">
        <f t="shared" si="21"/>
        <v>0</v>
      </c>
      <c r="Z84" s="116">
        <f t="shared" si="22"/>
        <v>0</v>
      </c>
      <c r="AA84" s="116">
        <f t="shared" si="23"/>
        <v>0</v>
      </c>
      <c r="AB84" s="116">
        <f t="shared" si="24"/>
        <v>0</v>
      </c>
      <c r="AC84" s="122">
        <f t="shared" si="25"/>
        <v>0</v>
      </c>
    </row>
    <row r="85" spans="1:29" ht="15.75">
      <c r="A85" s="250"/>
      <c r="B85" s="135" t="s">
        <v>45</v>
      </c>
      <c r="C85" s="97"/>
      <c r="D85" s="20"/>
      <c r="E85" s="98">
        <f t="shared" si="13"/>
        <v>0</v>
      </c>
      <c r="F85" s="97"/>
      <c r="G85" s="20"/>
      <c r="H85" s="98">
        <f t="shared" si="14"/>
        <v>0</v>
      </c>
      <c r="I85" s="97"/>
      <c r="J85" s="20"/>
      <c r="K85" s="98">
        <f t="shared" si="15"/>
        <v>0</v>
      </c>
      <c r="L85" s="97"/>
      <c r="M85" s="20"/>
      <c r="N85" s="98">
        <f t="shared" si="16"/>
        <v>0</v>
      </c>
      <c r="O85" s="97"/>
      <c r="P85" s="20"/>
      <c r="Q85" s="98">
        <f t="shared" si="17"/>
        <v>0</v>
      </c>
      <c r="R85" s="97"/>
      <c r="S85" s="20"/>
      <c r="T85" s="98">
        <f t="shared" si="18"/>
        <v>0</v>
      </c>
      <c r="U85" s="219">
        <f t="shared" si="19"/>
        <v>0</v>
      </c>
      <c r="W85" s="135" t="s">
        <v>45</v>
      </c>
      <c r="X85" s="115">
        <f t="shared" si="20"/>
        <v>0</v>
      </c>
      <c r="Y85" s="116">
        <f t="shared" si="21"/>
        <v>0</v>
      </c>
      <c r="Z85" s="116">
        <f t="shared" si="22"/>
        <v>0</v>
      </c>
      <c r="AA85" s="116">
        <f t="shared" si="23"/>
        <v>0</v>
      </c>
      <c r="AB85" s="116">
        <f t="shared" si="24"/>
        <v>0</v>
      </c>
      <c r="AC85" s="122">
        <f t="shared" si="25"/>
        <v>0</v>
      </c>
    </row>
    <row r="86" spans="1:29" ht="15.75">
      <c r="A86" s="250"/>
      <c r="B86" s="135" t="s">
        <v>46</v>
      </c>
      <c r="C86" s="97"/>
      <c r="D86" s="20"/>
      <c r="E86" s="98">
        <f t="shared" si="13"/>
        <v>0</v>
      </c>
      <c r="F86" s="97"/>
      <c r="G86" s="20"/>
      <c r="H86" s="98">
        <f t="shared" si="14"/>
        <v>0</v>
      </c>
      <c r="I86" s="97"/>
      <c r="J86" s="20"/>
      <c r="K86" s="98">
        <f t="shared" si="15"/>
        <v>0</v>
      </c>
      <c r="L86" s="97"/>
      <c r="M86" s="20"/>
      <c r="N86" s="98">
        <f t="shared" si="16"/>
        <v>0</v>
      </c>
      <c r="O86" s="97"/>
      <c r="P86" s="20"/>
      <c r="Q86" s="98">
        <f t="shared" si="17"/>
        <v>0</v>
      </c>
      <c r="R86" s="97"/>
      <c r="S86" s="20"/>
      <c r="T86" s="98">
        <f t="shared" si="18"/>
        <v>0</v>
      </c>
      <c r="U86" s="219">
        <f t="shared" si="19"/>
        <v>0</v>
      </c>
      <c r="W86" s="135" t="s">
        <v>46</v>
      </c>
      <c r="X86" s="115">
        <f t="shared" si="20"/>
        <v>0</v>
      </c>
      <c r="Y86" s="116">
        <f t="shared" si="21"/>
        <v>0</v>
      </c>
      <c r="Z86" s="116">
        <f t="shared" si="22"/>
        <v>0</v>
      </c>
      <c r="AA86" s="116">
        <f t="shared" si="23"/>
        <v>0</v>
      </c>
      <c r="AB86" s="116">
        <f t="shared" si="24"/>
        <v>0</v>
      </c>
      <c r="AC86" s="122">
        <f t="shared" si="25"/>
        <v>0</v>
      </c>
    </row>
    <row r="87" spans="1:29" ht="15.75">
      <c r="A87" s="250"/>
      <c r="B87" s="135" t="s">
        <v>47</v>
      </c>
      <c r="C87" s="97"/>
      <c r="D87" s="20"/>
      <c r="E87" s="98">
        <f t="shared" si="13"/>
        <v>0</v>
      </c>
      <c r="F87" s="97"/>
      <c r="G87" s="20"/>
      <c r="H87" s="98">
        <f t="shared" si="14"/>
        <v>0</v>
      </c>
      <c r="I87" s="97"/>
      <c r="J87" s="20"/>
      <c r="K87" s="98">
        <f t="shared" si="15"/>
        <v>0</v>
      </c>
      <c r="L87" s="97"/>
      <c r="M87" s="20"/>
      <c r="N87" s="98">
        <f t="shared" si="16"/>
        <v>0</v>
      </c>
      <c r="O87" s="97"/>
      <c r="P87" s="20"/>
      <c r="Q87" s="98">
        <f t="shared" si="17"/>
        <v>0</v>
      </c>
      <c r="R87" s="97"/>
      <c r="S87" s="20"/>
      <c r="T87" s="98">
        <f t="shared" si="18"/>
        <v>0</v>
      </c>
      <c r="U87" s="219">
        <f t="shared" si="19"/>
        <v>0</v>
      </c>
      <c r="W87" s="135" t="s">
        <v>47</v>
      </c>
      <c r="X87" s="115">
        <f t="shared" si="20"/>
        <v>0</v>
      </c>
      <c r="Y87" s="116">
        <f t="shared" si="21"/>
        <v>0</v>
      </c>
      <c r="Z87" s="116">
        <f t="shared" si="22"/>
        <v>0</v>
      </c>
      <c r="AA87" s="116">
        <f t="shared" si="23"/>
        <v>0</v>
      </c>
      <c r="AB87" s="116">
        <f t="shared" si="24"/>
        <v>0</v>
      </c>
      <c r="AC87" s="122">
        <f t="shared" si="25"/>
        <v>0</v>
      </c>
    </row>
    <row r="88" spans="1:29" ht="15.75">
      <c r="A88" s="250"/>
      <c r="B88" s="135" t="s">
        <v>48</v>
      </c>
      <c r="C88" s="97"/>
      <c r="D88" s="20"/>
      <c r="E88" s="98">
        <f t="shared" si="13"/>
        <v>0</v>
      </c>
      <c r="F88" s="97"/>
      <c r="G88" s="20"/>
      <c r="H88" s="98">
        <f t="shared" si="14"/>
        <v>0</v>
      </c>
      <c r="I88" s="97"/>
      <c r="J88" s="20"/>
      <c r="K88" s="98">
        <f t="shared" si="15"/>
        <v>0</v>
      </c>
      <c r="L88" s="97"/>
      <c r="M88" s="20"/>
      <c r="N88" s="98">
        <f t="shared" si="16"/>
        <v>0</v>
      </c>
      <c r="O88" s="97"/>
      <c r="P88" s="20"/>
      <c r="Q88" s="98">
        <f t="shared" si="17"/>
        <v>0</v>
      </c>
      <c r="R88" s="97"/>
      <c r="S88" s="20"/>
      <c r="T88" s="98">
        <f t="shared" si="18"/>
        <v>0</v>
      </c>
      <c r="U88" s="219">
        <f t="shared" si="19"/>
        <v>0</v>
      </c>
      <c r="W88" s="135" t="s">
        <v>48</v>
      </c>
      <c r="X88" s="115">
        <f t="shared" si="20"/>
        <v>0</v>
      </c>
      <c r="Y88" s="116">
        <f t="shared" si="21"/>
        <v>0</v>
      </c>
      <c r="Z88" s="116">
        <f t="shared" si="22"/>
        <v>0</v>
      </c>
      <c r="AA88" s="116">
        <f t="shared" si="23"/>
        <v>0</v>
      </c>
      <c r="AB88" s="116">
        <f t="shared" si="24"/>
        <v>0</v>
      </c>
      <c r="AC88" s="122">
        <f t="shared" si="25"/>
        <v>0</v>
      </c>
    </row>
    <row r="89" spans="1:29" ht="15.75">
      <c r="A89" s="251"/>
      <c r="B89" s="136" t="s">
        <v>49</v>
      </c>
      <c r="C89" s="99"/>
      <c r="D89" s="100"/>
      <c r="E89" s="101">
        <f t="shared" si="13"/>
        <v>0</v>
      </c>
      <c r="F89" s="99"/>
      <c r="G89" s="100"/>
      <c r="H89" s="101">
        <f t="shared" si="14"/>
        <v>0</v>
      </c>
      <c r="I89" s="99"/>
      <c r="J89" s="100"/>
      <c r="K89" s="101">
        <f t="shared" si="15"/>
        <v>0</v>
      </c>
      <c r="L89" s="99"/>
      <c r="M89" s="100"/>
      <c r="N89" s="101">
        <f t="shared" si="16"/>
        <v>0</v>
      </c>
      <c r="O89" s="99"/>
      <c r="P89" s="100"/>
      <c r="Q89" s="101">
        <f t="shared" si="17"/>
        <v>0</v>
      </c>
      <c r="R89" s="99"/>
      <c r="S89" s="100"/>
      <c r="T89" s="101">
        <f t="shared" si="18"/>
        <v>0</v>
      </c>
      <c r="U89" s="220">
        <f t="shared" si="19"/>
        <v>0</v>
      </c>
      <c r="W89" s="136" t="s">
        <v>49</v>
      </c>
      <c r="X89" s="115">
        <f t="shared" si="20"/>
        <v>0</v>
      </c>
      <c r="Y89" s="116">
        <f t="shared" si="21"/>
        <v>0</v>
      </c>
      <c r="Z89" s="116">
        <f t="shared" si="22"/>
        <v>0</v>
      </c>
      <c r="AA89" s="116">
        <f t="shared" si="23"/>
        <v>0</v>
      </c>
      <c r="AB89" s="116">
        <f t="shared" si="24"/>
        <v>0</v>
      </c>
      <c r="AC89" s="122">
        <f t="shared" si="25"/>
        <v>0</v>
      </c>
    </row>
    <row r="90" spans="1:29" ht="15.75" customHeight="1">
      <c r="A90" s="249">
        <v>42745</v>
      </c>
      <c r="B90" s="134" t="s">
        <v>41</v>
      </c>
      <c r="C90" s="97"/>
      <c r="D90" s="20"/>
      <c r="E90" s="98">
        <f t="shared" si="13"/>
        <v>0</v>
      </c>
      <c r="F90" s="97"/>
      <c r="G90" s="20"/>
      <c r="H90" s="98">
        <f t="shared" si="14"/>
        <v>0</v>
      </c>
      <c r="I90" s="97"/>
      <c r="J90" s="20"/>
      <c r="K90" s="98">
        <f t="shared" si="15"/>
        <v>0</v>
      </c>
      <c r="L90" s="97"/>
      <c r="M90" s="20"/>
      <c r="N90" s="98">
        <f t="shared" si="16"/>
        <v>0</v>
      </c>
      <c r="O90" s="97"/>
      <c r="P90" s="20"/>
      <c r="Q90" s="98">
        <f t="shared" si="17"/>
        <v>0</v>
      </c>
      <c r="R90" s="97"/>
      <c r="S90" s="20"/>
      <c r="T90" s="98">
        <f t="shared" si="18"/>
        <v>0</v>
      </c>
      <c r="U90" s="219">
        <f t="shared" si="19"/>
        <v>0</v>
      </c>
      <c r="W90" s="134" t="s">
        <v>41</v>
      </c>
      <c r="X90" s="111">
        <f t="shared" si="20"/>
        <v>0</v>
      </c>
      <c r="Y90" s="112">
        <f t="shared" si="21"/>
        <v>0</v>
      </c>
      <c r="Z90" s="112">
        <f t="shared" si="22"/>
        <v>0</v>
      </c>
      <c r="AA90" s="112">
        <f t="shared" si="23"/>
        <v>0</v>
      </c>
      <c r="AB90" s="112">
        <f t="shared" si="24"/>
        <v>0</v>
      </c>
      <c r="AC90" s="124">
        <f t="shared" si="25"/>
        <v>0</v>
      </c>
    </row>
    <row r="91" spans="1:29" ht="15.75">
      <c r="A91" s="250"/>
      <c r="B91" s="135" t="s">
        <v>42</v>
      </c>
      <c r="C91" s="97"/>
      <c r="D91" s="20"/>
      <c r="E91" s="98">
        <f t="shared" si="13"/>
        <v>0</v>
      </c>
      <c r="F91" s="97"/>
      <c r="G91" s="20"/>
      <c r="H91" s="98">
        <f t="shared" si="14"/>
        <v>0</v>
      </c>
      <c r="I91" s="97"/>
      <c r="J91" s="20"/>
      <c r="K91" s="98">
        <f t="shared" si="15"/>
        <v>0</v>
      </c>
      <c r="L91" s="97"/>
      <c r="M91" s="20"/>
      <c r="N91" s="98">
        <f t="shared" si="16"/>
        <v>0</v>
      </c>
      <c r="O91" s="97"/>
      <c r="P91" s="20"/>
      <c r="Q91" s="98">
        <f t="shared" si="17"/>
        <v>0</v>
      </c>
      <c r="R91" s="97"/>
      <c r="S91" s="20"/>
      <c r="T91" s="98">
        <f t="shared" si="18"/>
        <v>0</v>
      </c>
      <c r="U91" s="219">
        <f t="shared" si="19"/>
        <v>0</v>
      </c>
      <c r="W91" s="135" t="s">
        <v>42</v>
      </c>
      <c r="X91" s="115">
        <f t="shared" si="20"/>
        <v>0</v>
      </c>
      <c r="Y91" s="116">
        <f t="shared" si="21"/>
        <v>0</v>
      </c>
      <c r="Z91" s="116">
        <f t="shared" si="22"/>
        <v>0</v>
      </c>
      <c r="AA91" s="116">
        <f t="shared" si="23"/>
        <v>0</v>
      </c>
      <c r="AB91" s="116">
        <f t="shared" si="24"/>
        <v>0</v>
      </c>
      <c r="AC91" s="122">
        <f t="shared" si="25"/>
        <v>0</v>
      </c>
    </row>
    <row r="92" spans="1:29" ht="15.75">
      <c r="A92" s="250"/>
      <c r="B92" s="105" t="s">
        <v>43</v>
      </c>
      <c r="C92" s="97"/>
      <c r="D92" s="20"/>
      <c r="E92" s="98">
        <f t="shared" si="13"/>
        <v>0</v>
      </c>
      <c r="F92" s="97"/>
      <c r="G92" s="20"/>
      <c r="H92" s="98">
        <f t="shared" si="14"/>
        <v>0</v>
      </c>
      <c r="I92" s="97"/>
      <c r="J92" s="20"/>
      <c r="K92" s="98">
        <f t="shared" si="15"/>
        <v>0</v>
      </c>
      <c r="L92" s="97"/>
      <c r="M92" s="20"/>
      <c r="N92" s="98">
        <f t="shared" si="16"/>
        <v>0</v>
      </c>
      <c r="O92" s="97"/>
      <c r="P92" s="20"/>
      <c r="Q92" s="98">
        <f t="shared" si="17"/>
        <v>0</v>
      </c>
      <c r="R92" s="97"/>
      <c r="S92" s="20"/>
      <c r="T92" s="98">
        <f t="shared" si="18"/>
        <v>0</v>
      </c>
      <c r="U92" s="219">
        <f t="shared" si="19"/>
        <v>0</v>
      </c>
      <c r="W92" s="105" t="s">
        <v>43</v>
      </c>
      <c r="X92" s="115">
        <f t="shared" si="20"/>
        <v>0</v>
      </c>
      <c r="Y92" s="116">
        <f t="shared" si="21"/>
        <v>0</v>
      </c>
      <c r="Z92" s="116">
        <f t="shared" si="22"/>
        <v>0</v>
      </c>
      <c r="AA92" s="116">
        <f t="shared" si="23"/>
        <v>0</v>
      </c>
      <c r="AB92" s="116">
        <f t="shared" si="24"/>
        <v>0</v>
      </c>
      <c r="AC92" s="122">
        <f t="shared" si="25"/>
        <v>0</v>
      </c>
    </row>
    <row r="93" spans="1:29" ht="15.75">
      <c r="A93" s="250"/>
      <c r="B93" s="135" t="s">
        <v>44</v>
      </c>
      <c r="C93" s="97"/>
      <c r="D93" s="20"/>
      <c r="E93" s="98">
        <f t="shared" si="13"/>
        <v>0</v>
      </c>
      <c r="F93" s="97"/>
      <c r="G93" s="20"/>
      <c r="H93" s="98">
        <f t="shared" si="14"/>
        <v>0</v>
      </c>
      <c r="I93" s="97"/>
      <c r="J93" s="20"/>
      <c r="K93" s="98">
        <f t="shared" si="15"/>
        <v>0</v>
      </c>
      <c r="L93" s="97"/>
      <c r="M93" s="20"/>
      <c r="N93" s="98">
        <f t="shared" si="16"/>
        <v>0</v>
      </c>
      <c r="O93" s="97"/>
      <c r="P93" s="20"/>
      <c r="Q93" s="98">
        <f t="shared" si="17"/>
        <v>0</v>
      </c>
      <c r="R93" s="97"/>
      <c r="S93" s="20"/>
      <c r="T93" s="98">
        <f t="shared" si="18"/>
        <v>0</v>
      </c>
      <c r="U93" s="219">
        <f t="shared" si="19"/>
        <v>0</v>
      </c>
      <c r="W93" s="135" t="s">
        <v>44</v>
      </c>
      <c r="X93" s="115">
        <f t="shared" si="20"/>
        <v>0</v>
      </c>
      <c r="Y93" s="116">
        <f t="shared" si="21"/>
        <v>0</v>
      </c>
      <c r="Z93" s="116">
        <f t="shared" si="22"/>
        <v>0</v>
      </c>
      <c r="AA93" s="116">
        <f t="shared" si="23"/>
        <v>0</v>
      </c>
      <c r="AB93" s="116">
        <f t="shared" si="24"/>
        <v>0</v>
      </c>
      <c r="AC93" s="122">
        <f t="shared" si="25"/>
        <v>0</v>
      </c>
    </row>
    <row r="94" spans="1:29" ht="15.75">
      <c r="A94" s="250"/>
      <c r="B94" s="135" t="s">
        <v>45</v>
      </c>
      <c r="C94" s="97"/>
      <c r="D94" s="20"/>
      <c r="E94" s="98">
        <f t="shared" si="13"/>
        <v>0</v>
      </c>
      <c r="F94" s="97"/>
      <c r="G94" s="20"/>
      <c r="H94" s="98">
        <f t="shared" si="14"/>
        <v>0</v>
      </c>
      <c r="I94" s="97"/>
      <c r="J94" s="20"/>
      <c r="K94" s="98">
        <f t="shared" si="15"/>
        <v>0</v>
      </c>
      <c r="L94" s="97"/>
      <c r="M94" s="20"/>
      <c r="N94" s="98">
        <f t="shared" si="16"/>
        <v>0</v>
      </c>
      <c r="O94" s="97"/>
      <c r="P94" s="20"/>
      <c r="Q94" s="98">
        <f t="shared" si="17"/>
        <v>0</v>
      </c>
      <c r="R94" s="97"/>
      <c r="S94" s="20"/>
      <c r="T94" s="98">
        <f t="shared" si="18"/>
        <v>0</v>
      </c>
      <c r="U94" s="219">
        <f t="shared" si="19"/>
        <v>0</v>
      </c>
      <c r="W94" s="135" t="s">
        <v>45</v>
      </c>
      <c r="X94" s="115">
        <f t="shared" si="20"/>
        <v>0</v>
      </c>
      <c r="Y94" s="116">
        <f t="shared" si="21"/>
        <v>0</v>
      </c>
      <c r="Z94" s="116">
        <f t="shared" si="22"/>
        <v>0</v>
      </c>
      <c r="AA94" s="116">
        <f t="shared" si="23"/>
        <v>0</v>
      </c>
      <c r="AB94" s="116">
        <f t="shared" si="24"/>
        <v>0</v>
      </c>
      <c r="AC94" s="122">
        <f t="shared" si="25"/>
        <v>0</v>
      </c>
    </row>
    <row r="95" spans="1:29" ht="15.75">
      <c r="A95" s="250"/>
      <c r="B95" s="135" t="s">
        <v>46</v>
      </c>
      <c r="C95" s="97"/>
      <c r="D95" s="20"/>
      <c r="E95" s="98">
        <f t="shared" si="13"/>
        <v>0</v>
      </c>
      <c r="F95" s="97"/>
      <c r="G95" s="20"/>
      <c r="H95" s="98">
        <f t="shared" si="14"/>
        <v>0</v>
      </c>
      <c r="I95" s="97"/>
      <c r="J95" s="20"/>
      <c r="K95" s="98">
        <f t="shared" si="15"/>
        <v>0</v>
      </c>
      <c r="L95" s="97"/>
      <c r="M95" s="20"/>
      <c r="N95" s="98">
        <f t="shared" si="16"/>
        <v>0</v>
      </c>
      <c r="O95" s="97"/>
      <c r="P95" s="20"/>
      <c r="Q95" s="98">
        <f t="shared" si="17"/>
        <v>0</v>
      </c>
      <c r="R95" s="97"/>
      <c r="S95" s="20"/>
      <c r="T95" s="98">
        <f t="shared" si="18"/>
        <v>0</v>
      </c>
      <c r="U95" s="219">
        <f t="shared" si="19"/>
        <v>0</v>
      </c>
      <c r="W95" s="135" t="s">
        <v>46</v>
      </c>
      <c r="X95" s="115">
        <f t="shared" si="20"/>
        <v>0</v>
      </c>
      <c r="Y95" s="116">
        <f t="shared" si="21"/>
        <v>0</v>
      </c>
      <c r="Z95" s="116">
        <f t="shared" si="22"/>
        <v>0</v>
      </c>
      <c r="AA95" s="116">
        <f t="shared" si="23"/>
        <v>0</v>
      </c>
      <c r="AB95" s="116">
        <f t="shared" si="24"/>
        <v>0</v>
      </c>
      <c r="AC95" s="122">
        <f t="shared" si="25"/>
        <v>0</v>
      </c>
    </row>
    <row r="96" spans="1:29" ht="15.75">
      <c r="A96" s="250"/>
      <c r="B96" s="135" t="s">
        <v>47</v>
      </c>
      <c r="C96" s="97"/>
      <c r="D96" s="20"/>
      <c r="E96" s="98">
        <f t="shared" si="13"/>
        <v>0</v>
      </c>
      <c r="F96" s="97"/>
      <c r="G96" s="20"/>
      <c r="H96" s="98">
        <f t="shared" si="14"/>
        <v>0</v>
      </c>
      <c r="I96" s="97"/>
      <c r="J96" s="20"/>
      <c r="K96" s="98">
        <f t="shared" si="15"/>
        <v>0</v>
      </c>
      <c r="L96" s="97"/>
      <c r="M96" s="20"/>
      <c r="N96" s="98">
        <f t="shared" si="16"/>
        <v>0</v>
      </c>
      <c r="O96" s="97"/>
      <c r="P96" s="20"/>
      <c r="Q96" s="98">
        <f t="shared" si="17"/>
        <v>0</v>
      </c>
      <c r="R96" s="97"/>
      <c r="S96" s="20"/>
      <c r="T96" s="98">
        <f t="shared" si="18"/>
        <v>0</v>
      </c>
      <c r="U96" s="219">
        <f t="shared" si="19"/>
        <v>0</v>
      </c>
      <c r="W96" s="135" t="s">
        <v>47</v>
      </c>
      <c r="X96" s="115">
        <f t="shared" si="20"/>
        <v>0</v>
      </c>
      <c r="Y96" s="116">
        <f t="shared" si="21"/>
        <v>0</v>
      </c>
      <c r="Z96" s="116">
        <f t="shared" si="22"/>
        <v>0</v>
      </c>
      <c r="AA96" s="116">
        <f t="shared" si="23"/>
        <v>0</v>
      </c>
      <c r="AB96" s="116">
        <f t="shared" si="24"/>
        <v>0</v>
      </c>
      <c r="AC96" s="122">
        <f t="shared" si="25"/>
        <v>0</v>
      </c>
    </row>
    <row r="97" spans="1:29" ht="15.75">
      <c r="A97" s="250"/>
      <c r="B97" s="135" t="s">
        <v>48</v>
      </c>
      <c r="C97" s="97"/>
      <c r="D97" s="20"/>
      <c r="E97" s="98">
        <f t="shared" si="13"/>
        <v>0</v>
      </c>
      <c r="F97" s="97"/>
      <c r="G97" s="20"/>
      <c r="H97" s="98">
        <f t="shared" si="14"/>
        <v>0</v>
      </c>
      <c r="I97" s="97"/>
      <c r="J97" s="20"/>
      <c r="K97" s="98">
        <f t="shared" si="15"/>
        <v>0</v>
      </c>
      <c r="L97" s="97"/>
      <c r="M97" s="20"/>
      <c r="N97" s="98">
        <f t="shared" si="16"/>
        <v>0</v>
      </c>
      <c r="O97" s="97"/>
      <c r="P97" s="20"/>
      <c r="Q97" s="98">
        <f t="shared" si="17"/>
        <v>0</v>
      </c>
      <c r="R97" s="97"/>
      <c r="S97" s="20"/>
      <c r="T97" s="98">
        <f t="shared" si="18"/>
        <v>0</v>
      </c>
      <c r="U97" s="219">
        <f t="shared" si="19"/>
        <v>0</v>
      </c>
      <c r="W97" s="135" t="s">
        <v>48</v>
      </c>
      <c r="X97" s="115">
        <f t="shared" si="20"/>
        <v>0</v>
      </c>
      <c r="Y97" s="116">
        <f t="shared" si="21"/>
        <v>0</v>
      </c>
      <c r="Z97" s="116">
        <f t="shared" si="22"/>
        <v>0</v>
      </c>
      <c r="AA97" s="116">
        <f t="shared" si="23"/>
        <v>0</v>
      </c>
      <c r="AB97" s="116">
        <f t="shared" si="24"/>
        <v>0</v>
      </c>
      <c r="AC97" s="122">
        <f t="shared" si="25"/>
        <v>0</v>
      </c>
    </row>
    <row r="98" spans="1:29" ht="15.75">
      <c r="A98" s="251"/>
      <c r="B98" s="136" t="s">
        <v>49</v>
      </c>
      <c r="C98" s="97"/>
      <c r="D98" s="20"/>
      <c r="E98" s="98">
        <f t="shared" si="13"/>
        <v>0</v>
      </c>
      <c r="F98" s="97"/>
      <c r="G98" s="20"/>
      <c r="H98" s="98">
        <f t="shared" si="14"/>
        <v>0</v>
      </c>
      <c r="I98" s="97"/>
      <c r="J98" s="20"/>
      <c r="K98" s="98">
        <f t="shared" si="15"/>
        <v>0</v>
      </c>
      <c r="L98" s="97"/>
      <c r="M98" s="20"/>
      <c r="N98" s="98">
        <f t="shared" si="16"/>
        <v>0</v>
      </c>
      <c r="O98" s="97"/>
      <c r="P98" s="20"/>
      <c r="Q98" s="98">
        <f t="shared" si="17"/>
        <v>0</v>
      </c>
      <c r="R98" s="97"/>
      <c r="S98" s="20"/>
      <c r="T98" s="98">
        <f t="shared" si="18"/>
        <v>0</v>
      </c>
      <c r="U98" s="219">
        <f t="shared" si="19"/>
        <v>0</v>
      </c>
      <c r="W98" s="136" t="s">
        <v>49</v>
      </c>
      <c r="X98" s="119">
        <f t="shared" si="20"/>
        <v>0</v>
      </c>
      <c r="Y98" s="120">
        <f t="shared" si="21"/>
        <v>0</v>
      </c>
      <c r="Z98" s="120">
        <f t="shared" si="22"/>
        <v>0</v>
      </c>
      <c r="AA98" s="120">
        <f t="shared" si="23"/>
        <v>0</v>
      </c>
      <c r="AB98" s="120">
        <f t="shared" si="24"/>
        <v>0</v>
      </c>
      <c r="AC98" s="125">
        <f t="shared" si="25"/>
        <v>0</v>
      </c>
    </row>
    <row r="99" spans="1:29" ht="15.75" customHeight="1">
      <c r="A99" s="249">
        <v>42746</v>
      </c>
      <c r="B99" s="134" t="s">
        <v>41</v>
      </c>
      <c r="C99" s="217"/>
      <c r="D99" s="222"/>
      <c r="E99" s="96">
        <f t="shared" si="13"/>
        <v>0</v>
      </c>
      <c r="F99" s="217"/>
      <c r="G99" s="95"/>
      <c r="H99" s="96">
        <f t="shared" si="14"/>
        <v>0</v>
      </c>
      <c r="I99" s="217"/>
      <c r="J99" s="95"/>
      <c r="K99" s="96">
        <f t="shared" si="15"/>
        <v>0</v>
      </c>
      <c r="L99" s="217"/>
      <c r="M99" s="95"/>
      <c r="N99" s="96">
        <f t="shared" si="16"/>
        <v>0</v>
      </c>
      <c r="O99" s="217"/>
      <c r="P99" s="102"/>
      <c r="Q99" s="96">
        <f t="shared" si="17"/>
        <v>0</v>
      </c>
      <c r="R99" s="217"/>
      <c r="S99" s="95"/>
      <c r="T99" s="96">
        <f t="shared" si="18"/>
        <v>0</v>
      </c>
      <c r="U99" s="218">
        <f t="shared" si="19"/>
        <v>0</v>
      </c>
      <c r="W99" s="134" t="s">
        <v>41</v>
      </c>
      <c r="X99" s="111">
        <f t="shared" si="20"/>
        <v>0</v>
      </c>
      <c r="Y99" s="112">
        <f t="shared" si="21"/>
        <v>0</v>
      </c>
      <c r="Z99" s="112">
        <f t="shared" si="22"/>
        <v>0</v>
      </c>
      <c r="AA99" s="112">
        <f t="shared" si="23"/>
        <v>0</v>
      </c>
      <c r="AB99" s="112">
        <f t="shared" si="24"/>
        <v>0</v>
      </c>
      <c r="AC99" s="124">
        <f t="shared" si="25"/>
        <v>0</v>
      </c>
    </row>
    <row r="100" spans="1:29" ht="15.75">
      <c r="A100" s="250"/>
      <c r="B100" s="135" t="s">
        <v>42</v>
      </c>
      <c r="C100" s="97"/>
      <c r="D100" s="126"/>
      <c r="E100" s="98">
        <f t="shared" si="13"/>
        <v>0</v>
      </c>
      <c r="F100" s="97"/>
      <c r="G100" s="20"/>
      <c r="H100" s="98">
        <f t="shared" si="14"/>
        <v>0</v>
      </c>
      <c r="I100" s="97"/>
      <c r="J100" s="20"/>
      <c r="K100" s="98">
        <f t="shared" si="15"/>
        <v>0</v>
      </c>
      <c r="L100" s="97"/>
      <c r="M100" s="20"/>
      <c r="N100" s="98">
        <f t="shared" si="16"/>
        <v>0</v>
      </c>
      <c r="O100" s="97"/>
      <c r="P100" s="6"/>
      <c r="Q100" s="98">
        <f t="shared" si="17"/>
        <v>0</v>
      </c>
      <c r="R100" s="97"/>
      <c r="S100" s="20"/>
      <c r="T100" s="98">
        <f t="shared" si="18"/>
        <v>0</v>
      </c>
      <c r="U100" s="219">
        <f t="shared" si="19"/>
        <v>0</v>
      </c>
      <c r="W100" s="135" t="s">
        <v>42</v>
      </c>
      <c r="X100" s="115">
        <f t="shared" si="20"/>
        <v>0</v>
      </c>
      <c r="Y100" s="116">
        <f t="shared" si="21"/>
        <v>0</v>
      </c>
      <c r="Z100" s="116">
        <f t="shared" si="22"/>
        <v>0</v>
      </c>
      <c r="AA100" s="116">
        <f t="shared" si="23"/>
        <v>0</v>
      </c>
      <c r="AB100" s="116">
        <f t="shared" si="24"/>
        <v>0</v>
      </c>
      <c r="AC100" s="122">
        <f t="shared" si="25"/>
        <v>0</v>
      </c>
    </row>
    <row r="101" spans="1:29" ht="15.75">
      <c r="A101" s="250"/>
      <c r="B101" s="105" t="s">
        <v>43</v>
      </c>
      <c r="C101" s="97"/>
      <c r="D101" s="126"/>
      <c r="E101" s="98">
        <f t="shared" si="13"/>
        <v>0</v>
      </c>
      <c r="F101" s="97"/>
      <c r="G101" s="20"/>
      <c r="H101" s="98">
        <f t="shared" si="14"/>
        <v>0</v>
      </c>
      <c r="I101" s="97"/>
      <c r="J101" s="20"/>
      <c r="K101" s="98">
        <f t="shared" si="15"/>
        <v>0</v>
      </c>
      <c r="L101" s="97"/>
      <c r="M101" s="20"/>
      <c r="N101" s="98">
        <f t="shared" si="16"/>
        <v>0</v>
      </c>
      <c r="O101" s="97"/>
      <c r="P101" s="6"/>
      <c r="Q101" s="98">
        <f t="shared" si="17"/>
        <v>0</v>
      </c>
      <c r="R101" s="97"/>
      <c r="S101" s="20"/>
      <c r="T101" s="98">
        <f t="shared" si="18"/>
        <v>0</v>
      </c>
      <c r="U101" s="219">
        <f t="shared" si="19"/>
        <v>0</v>
      </c>
      <c r="W101" s="105" t="s">
        <v>43</v>
      </c>
      <c r="X101" s="115">
        <f t="shared" si="20"/>
        <v>0</v>
      </c>
      <c r="Y101" s="116">
        <f t="shared" si="21"/>
        <v>0</v>
      </c>
      <c r="Z101" s="116">
        <f t="shared" si="22"/>
        <v>0</v>
      </c>
      <c r="AA101" s="116">
        <f t="shared" si="23"/>
        <v>0</v>
      </c>
      <c r="AB101" s="116">
        <f t="shared" si="24"/>
        <v>0</v>
      </c>
      <c r="AC101" s="122">
        <f t="shared" si="25"/>
        <v>0</v>
      </c>
    </row>
    <row r="102" spans="1:29" ht="15.75">
      <c r="A102" s="250"/>
      <c r="B102" s="135" t="s">
        <v>44</v>
      </c>
      <c r="C102" s="97"/>
      <c r="D102" s="126"/>
      <c r="E102" s="98">
        <f t="shared" si="13"/>
        <v>0</v>
      </c>
      <c r="F102" s="97"/>
      <c r="G102" s="20"/>
      <c r="H102" s="98">
        <f t="shared" si="14"/>
        <v>0</v>
      </c>
      <c r="I102" s="97"/>
      <c r="J102" s="20"/>
      <c r="K102" s="98">
        <f t="shared" si="15"/>
        <v>0</v>
      </c>
      <c r="L102" s="97"/>
      <c r="M102" s="20"/>
      <c r="N102" s="98">
        <f t="shared" si="16"/>
        <v>0</v>
      </c>
      <c r="O102" s="97"/>
      <c r="P102" s="6"/>
      <c r="Q102" s="98">
        <f t="shared" si="17"/>
        <v>0</v>
      </c>
      <c r="R102" s="97"/>
      <c r="S102" s="20"/>
      <c r="T102" s="98">
        <f t="shared" si="18"/>
        <v>0</v>
      </c>
      <c r="U102" s="219">
        <f t="shared" si="19"/>
        <v>0</v>
      </c>
      <c r="W102" s="135" t="s">
        <v>44</v>
      </c>
      <c r="X102" s="115">
        <f t="shared" si="20"/>
        <v>0</v>
      </c>
      <c r="Y102" s="116">
        <f t="shared" si="21"/>
        <v>0</v>
      </c>
      <c r="Z102" s="116">
        <f t="shared" si="22"/>
        <v>0</v>
      </c>
      <c r="AA102" s="116">
        <f t="shared" si="23"/>
        <v>0</v>
      </c>
      <c r="AB102" s="116">
        <f t="shared" si="24"/>
        <v>0</v>
      </c>
      <c r="AC102" s="122">
        <f t="shared" si="25"/>
        <v>0</v>
      </c>
    </row>
    <row r="103" spans="1:29" ht="15.75">
      <c r="A103" s="250"/>
      <c r="B103" s="135" t="s">
        <v>45</v>
      </c>
      <c r="C103" s="97"/>
      <c r="D103" s="126"/>
      <c r="E103" s="98">
        <f t="shared" si="13"/>
        <v>0</v>
      </c>
      <c r="F103" s="97"/>
      <c r="G103" s="20"/>
      <c r="H103" s="98">
        <f t="shared" si="14"/>
        <v>0</v>
      </c>
      <c r="I103" s="97"/>
      <c r="J103" s="20"/>
      <c r="K103" s="98">
        <f t="shared" si="15"/>
        <v>0</v>
      </c>
      <c r="L103" s="97"/>
      <c r="M103" s="20"/>
      <c r="N103" s="98">
        <f t="shared" si="16"/>
        <v>0</v>
      </c>
      <c r="O103" s="97"/>
      <c r="P103" s="6"/>
      <c r="Q103" s="98">
        <f t="shared" si="17"/>
        <v>0</v>
      </c>
      <c r="R103" s="97"/>
      <c r="S103" s="20"/>
      <c r="T103" s="98">
        <f t="shared" si="18"/>
        <v>0</v>
      </c>
      <c r="U103" s="219">
        <f t="shared" si="19"/>
        <v>0</v>
      </c>
      <c r="W103" s="135" t="s">
        <v>45</v>
      </c>
      <c r="X103" s="115">
        <f t="shared" si="20"/>
        <v>0</v>
      </c>
      <c r="Y103" s="116">
        <f t="shared" si="21"/>
        <v>0</v>
      </c>
      <c r="Z103" s="116">
        <f t="shared" si="22"/>
        <v>0</v>
      </c>
      <c r="AA103" s="116">
        <f t="shared" si="23"/>
        <v>0</v>
      </c>
      <c r="AB103" s="116">
        <f t="shared" si="24"/>
        <v>0</v>
      </c>
      <c r="AC103" s="122">
        <f t="shared" si="25"/>
        <v>0</v>
      </c>
    </row>
    <row r="104" spans="1:29" ht="15.75">
      <c r="A104" s="250"/>
      <c r="B104" s="135" t="s">
        <v>46</v>
      </c>
      <c r="C104" s="97"/>
      <c r="D104" s="126"/>
      <c r="E104" s="98">
        <f t="shared" si="13"/>
        <v>0</v>
      </c>
      <c r="F104" s="97"/>
      <c r="G104" s="20"/>
      <c r="H104" s="98">
        <f t="shared" si="14"/>
        <v>0</v>
      </c>
      <c r="I104" s="97"/>
      <c r="J104" s="20"/>
      <c r="K104" s="98">
        <f t="shared" si="15"/>
        <v>0</v>
      </c>
      <c r="L104" s="97"/>
      <c r="M104" s="20"/>
      <c r="N104" s="98">
        <f t="shared" si="16"/>
        <v>0</v>
      </c>
      <c r="O104" s="97"/>
      <c r="P104" s="6"/>
      <c r="Q104" s="98">
        <f t="shared" si="17"/>
        <v>0</v>
      </c>
      <c r="R104" s="97"/>
      <c r="S104" s="20"/>
      <c r="T104" s="98">
        <f t="shared" si="18"/>
        <v>0</v>
      </c>
      <c r="U104" s="219">
        <f t="shared" si="19"/>
        <v>0</v>
      </c>
      <c r="W104" s="135" t="s">
        <v>46</v>
      </c>
      <c r="X104" s="115">
        <f t="shared" si="20"/>
        <v>0</v>
      </c>
      <c r="Y104" s="116">
        <f t="shared" si="21"/>
        <v>0</v>
      </c>
      <c r="Z104" s="116">
        <f t="shared" si="22"/>
        <v>0</v>
      </c>
      <c r="AA104" s="116">
        <f t="shared" si="23"/>
        <v>0</v>
      </c>
      <c r="AB104" s="116">
        <f t="shared" si="24"/>
        <v>0</v>
      </c>
      <c r="AC104" s="122">
        <f t="shared" si="25"/>
        <v>0</v>
      </c>
    </row>
    <row r="105" spans="1:29" ht="15.75">
      <c r="A105" s="250"/>
      <c r="B105" s="135" t="s">
        <v>47</v>
      </c>
      <c r="C105" s="97"/>
      <c r="D105" s="126"/>
      <c r="E105" s="98">
        <f t="shared" si="13"/>
        <v>0</v>
      </c>
      <c r="F105" s="97"/>
      <c r="G105" s="20"/>
      <c r="H105" s="98">
        <f t="shared" si="14"/>
        <v>0</v>
      </c>
      <c r="I105" s="97"/>
      <c r="J105" s="20"/>
      <c r="K105" s="98">
        <f t="shared" si="15"/>
        <v>0</v>
      </c>
      <c r="L105" s="97"/>
      <c r="M105" s="20"/>
      <c r="N105" s="98">
        <f t="shared" si="16"/>
        <v>0</v>
      </c>
      <c r="O105" s="97"/>
      <c r="P105" s="6"/>
      <c r="Q105" s="98">
        <f t="shared" si="17"/>
        <v>0</v>
      </c>
      <c r="R105" s="97"/>
      <c r="S105" s="20"/>
      <c r="T105" s="98">
        <f t="shared" si="18"/>
        <v>0</v>
      </c>
      <c r="U105" s="219">
        <f t="shared" si="19"/>
        <v>0</v>
      </c>
      <c r="W105" s="135" t="s">
        <v>47</v>
      </c>
      <c r="X105" s="115">
        <f t="shared" si="20"/>
        <v>0</v>
      </c>
      <c r="Y105" s="116">
        <f t="shared" si="21"/>
        <v>0</v>
      </c>
      <c r="Z105" s="116">
        <f t="shared" si="22"/>
        <v>0</v>
      </c>
      <c r="AA105" s="116">
        <f t="shared" si="23"/>
        <v>0</v>
      </c>
      <c r="AB105" s="116">
        <f t="shared" si="24"/>
        <v>0</v>
      </c>
      <c r="AC105" s="122">
        <f t="shared" si="25"/>
        <v>0</v>
      </c>
    </row>
    <row r="106" spans="1:29" ht="15.75">
      <c r="A106" s="250"/>
      <c r="B106" s="135" t="s">
        <v>48</v>
      </c>
      <c r="C106" s="97"/>
      <c r="D106" s="126"/>
      <c r="E106" s="98">
        <f t="shared" si="13"/>
        <v>0</v>
      </c>
      <c r="F106" s="97"/>
      <c r="G106" s="20"/>
      <c r="H106" s="98">
        <f t="shared" si="14"/>
        <v>0</v>
      </c>
      <c r="I106" s="97"/>
      <c r="J106" s="20"/>
      <c r="K106" s="98">
        <f t="shared" si="15"/>
        <v>0</v>
      </c>
      <c r="L106" s="97"/>
      <c r="M106" s="20"/>
      <c r="N106" s="98">
        <f t="shared" si="16"/>
        <v>0</v>
      </c>
      <c r="O106" s="97"/>
      <c r="P106" s="6"/>
      <c r="Q106" s="98">
        <f t="shared" si="17"/>
        <v>0</v>
      </c>
      <c r="R106" s="97"/>
      <c r="S106" s="20"/>
      <c r="T106" s="98">
        <f t="shared" si="18"/>
        <v>0</v>
      </c>
      <c r="U106" s="219">
        <f t="shared" si="19"/>
        <v>0</v>
      </c>
      <c r="W106" s="135" t="s">
        <v>48</v>
      </c>
      <c r="X106" s="115">
        <f t="shared" si="20"/>
        <v>0</v>
      </c>
      <c r="Y106" s="116">
        <f t="shared" si="21"/>
        <v>0</v>
      </c>
      <c r="Z106" s="116">
        <f t="shared" si="22"/>
        <v>0</v>
      </c>
      <c r="AA106" s="116">
        <f t="shared" si="23"/>
        <v>0</v>
      </c>
      <c r="AB106" s="116">
        <f t="shared" si="24"/>
        <v>0</v>
      </c>
      <c r="AC106" s="122">
        <f t="shared" si="25"/>
        <v>0</v>
      </c>
    </row>
    <row r="107" spans="1:29" ht="15.75">
      <c r="A107" s="251"/>
      <c r="B107" s="136" t="s">
        <v>49</v>
      </c>
      <c r="C107" s="99"/>
      <c r="D107" s="223"/>
      <c r="E107" s="101">
        <f t="shared" si="13"/>
        <v>0</v>
      </c>
      <c r="F107" s="99"/>
      <c r="G107" s="100"/>
      <c r="H107" s="101">
        <f t="shared" si="14"/>
        <v>0</v>
      </c>
      <c r="I107" s="99"/>
      <c r="J107" s="100"/>
      <c r="K107" s="101">
        <f t="shared" si="15"/>
        <v>0</v>
      </c>
      <c r="L107" s="99"/>
      <c r="M107" s="100"/>
      <c r="N107" s="101">
        <f t="shared" si="16"/>
        <v>0</v>
      </c>
      <c r="O107" s="99"/>
      <c r="P107" s="104"/>
      <c r="Q107" s="101">
        <f t="shared" si="17"/>
        <v>0</v>
      </c>
      <c r="R107" s="99"/>
      <c r="S107" s="100"/>
      <c r="T107" s="101">
        <f t="shared" si="18"/>
        <v>0</v>
      </c>
      <c r="U107" s="220">
        <f t="shared" si="19"/>
        <v>0</v>
      </c>
      <c r="W107" s="136" t="s">
        <v>49</v>
      </c>
      <c r="X107" s="119">
        <f t="shared" si="20"/>
        <v>0</v>
      </c>
      <c r="Y107" s="120">
        <f t="shared" si="21"/>
        <v>0</v>
      </c>
      <c r="Z107" s="120">
        <f t="shared" si="22"/>
        <v>0</v>
      </c>
      <c r="AA107" s="120">
        <f t="shared" si="23"/>
        <v>0</v>
      </c>
      <c r="AB107" s="120">
        <f t="shared" si="24"/>
        <v>0</v>
      </c>
      <c r="AC107" s="125">
        <f t="shared" si="25"/>
        <v>0</v>
      </c>
    </row>
    <row r="108" spans="1:29" ht="15.75" customHeight="1">
      <c r="A108" s="249">
        <v>42747</v>
      </c>
      <c r="B108" s="134" t="s">
        <v>41</v>
      </c>
      <c r="C108" s="97"/>
      <c r="D108" s="20"/>
      <c r="E108" s="98">
        <f t="shared" si="13"/>
        <v>0</v>
      </c>
      <c r="F108" s="97"/>
      <c r="G108" s="6"/>
      <c r="H108" s="98">
        <f t="shared" si="14"/>
        <v>0</v>
      </c>
      <c r="I108" s="97"/>
      <c r="J108" s="20"/>
      <c r="K108" s="98">
        <f t="shared" si="15"/>
        <v>0</v>
      </c>
      <c r="L108" s="97"/>
      <c r="M108" s="20"/>
      <c r="N108" s="98">
        <f t="shared" si="16"/>
        <v>0</v>
      </c>
      <c r="O108" s="97"/>
      <c r="P108" s="20"/>
      <c r="Q108" s="98">
        <f t="shared" si="17"/>
        <v>0</v>
      </c>
      <c r="R108" s="97"/>
      <c r="S108" s="6"/>
      <c r="T108" s="98">
        <f t="shared" si="18"/>
        <v>0</v>
      </c>
      <c r="U108" s="219">
        <f t="shared" si="19"/>
        <v>0</v>
      </c>
      <c r="W108" s="134" t="s">
        <v>41</v>
      </c>
      <c r="X108" s="115">
        <f t="shared" si="20"/>
        <v>0</v>
      </c>
      <c r="Y108" s="116">
        <f t="shared" si="21"/>
        <v>0</v>
      </c>
      <c r="Z108" s="116">
        <f t="shared" si="22"/>
        <v>0</v>
      </c>
      <c r="AA108" s="116">
        <f t="shared" si="23"/>
        <v>0</v>
      </c>
      <c r="AB108" s="116">
        <f t="shared" si="24"/>
        <v>0</v>
      </c>
      <c r="AC108" s="122">
        <f t="shared" si="25"/>
        <v>0</v>
      </c>
    </row>
    <row r="109" spans="1:29" ht="15.75">
      <c r="A109" s="250"/>
      <c r="B109" s="135" t="s">
        <v>42</v>
      </c>
      <c r="C109" s="97"/>
      <c r="D109" s="20"/>
      <c r="E109" s="98">
        <f t="shared" si="13"/>
        <v>0</v>
      </c>
      <c r="F109" s="97"/>
      <c r="G109" s="6"/>
      <c r="H109" s="98">
        <f t="shared" si="14"/>
        <v>0</v>
      </c>
      <c r="I109" s="97"/>
      <c r="J109" s="20"/>
      <c r="K109" s="98">
        <f t="shared" si="15"/>
        <v>0</v>
      </c>
      <c r="L109" s="97"/>
      <c r="M109" s="20"/>
      <c r="N109" s="98">
        <f t="shared" si="16"/>
        <v>0</v>
      </c>
      <c r="O109" s="97"/>
      <c r="P109" s="20"/>
      <c r="Q109" s="98">
        <f t="shared" si="17"/>
        <v>0</v>
      </c>
      <c r="R109" s="97"/>
      <c r="S109" s="6"/>
      <c r="T109" s="98">
        <f t="shared" si="18"/>
        <v>0</v>
      </c>
      <c r="U109" s="219">
        <f t="shared" si="19"/>
        <v>0</v>
      </c>
      <c r="W109" s="135" t="s">
        <v>42</v>
      </c>
      <c r="X109" s="115">
        <f t="shared" si="20"/>
        <v>0</v>
      </c>
      <c r="Y109" s="116">
        <f t="shared" si="21"/>
        <v>0</v>
      </c>
      <c r="Z109" s="116">
        <f t="shared" si="22"/>
        <v>0</v>
      </c>
      <c r="AA109" s="116">
        <f t="shared" si="23"/>
        <v>0</v>
      </c>
      <c r="AB109" s="116">
        <f t="shared" si="24"/>
        <v>0</v>
      </c>
      <c r="AC109" s="122">
        <f t="shared" si="25"/>
        <v>0</v>
      </c>
    </row>
    <row r="110" spans="1:29" ht="15.75">
      <c r="A110" s="250"/>
      <c r="B110" s="105" t="s">
        <v>43</v>
      </c>
      <c r="C110" s="97"/>
      <c r="D110" s="20"/>
      <c r="E110" s="98">
        <f t="shared" si="13"/>
        <v>0</v>
      </c>
      <c r="F110" s="97"/>
      <c r="G110" s="6"/>
      <c r="H110" s="98">
        <f t="shared" si="14"/>
        <v>0</v>
      </c>
      <c r="I110" s="97"/>
      <c r="J110" s="20"/>
      <c r="K110" s="98">
        <f t="shared" si="15"/>
        <v>0</v>
      </c>
      <c r="L110" s="97"/>
      <c r="M110" s="20"/>
      <c r="N110" s="98">
        <f t="shared" si="16"/>
        <v>0</v>
      </c>
      <c r="O110" s="97"/>
      <c r="P110" s="20"/>
      <c r="Q110" s="98">
        <f t="shared" si="17"/>
        <v>0</v>
      </c>
      <c r="R110" s="97"/>
      <c r="S110" s="6"/>
      <c r="T110" s="98">
        <f t="shared" si="18"/>
        <v>0</v>
      </c>
      <c r="U110" s="219">
        <f t="shared" si="19"/>
        <v>0</v>
      </c>
      <c r="W110" s="105" t="s">
        <v>43</v>
      </c>
      <c r="X110" s="115">
        <f t="shared" si="20"/>
        <v>0</v>
      </c>
      <c r="Y110" s="116">
        <f t="shared" si="21"/>
        <v>0</v>
      </c>
      <c r="Z110" s="116">
        <f t="shared" si="22"/>
        <v>0</v>
      </c>
      <c r="AA110" s="116">
        <f t="shared" si="23"/>
        <v>0</v>
      </c>
      <c r="AB110" s="116">
        <f t="shared" si="24"/>
        <v>0</v>
      </c>
      <c r="AC110" s="122">
        <f t="shared" si="25"/>
        <v>0</v>
      </c>
    </row>
    <row r="111" spans="1:29" ht="15.75">
      <c r="A111" s="250"/>
      <c r="B111" s="135" t="s">
        <v>44</v>
      </c>
      <c r="C111" s="97"/>
      <c r="D111" s="20"/>
      <c r="E111" s="98">
        <f t="shared" si="13"/>
        <v>0</v>
      </c>
      <c r="F111" s="97"/>
      <c r="G111" s="6"/>
      <c r="H111" s="98">
        <f t="shared" si="14"/>
        <v>0</v>
      </c>
      <c r="I111" s="97"/>
      <c r="J111" s="20"/>
      <c r="K111" s="98">
        <f t="shared" si="15"/>
        <v>0</v>
      </c>
      <c r="L111" s="97"/>
      <c r="M111" s="20"/>
      <c r="N111" s="98">
        <f t="shared" si="16"/>
        <v>0</v>
      </c>
      <c r="O111" s="97"/>
      <c r="P111" s="20"/>
      <c r="Q111" s="98">
        <f t="shared" si="17"/>
        <v>0</v>
      </c>
      <c r="R111" s="97"/>
      <c r="S111" s="6"/>
      <c r="T111" s="98">
        <f t="shared" si="18"/>
        <v>0</v>
      </c>
      <c r="U111" s="219">
        <f t="shared" si="19"/>
        <v>0</v>
      </c>
      <c r="W111" s="135" t="s">
        <v>44</v>
      </c>
      <c r="X111" s="115">
        <f t="shared" si="20"/>
        <v>0</v>
      </c>
      <c r="Y111" s="116">
        <f t="shared" si="21"/>
        <v>0</v>
      </c>
      <c r="Z111" s="116">
        <f t="shared" si="22"/>
        <v>0</v>
      </c>
      <c r="AA111" s="116">
        <f t="shared" si="23"/>
        <v>0</v>
      </c>
      <c r="AB111" s="116">
        <f t="shared" si="24"/>
        <v>0</v>
      </c>
      <c r="AC111" s="122">
        <f t="shared" si="25"/>
        <v>0</v>
      </c>
    </row>
    <row r="112" spans="1:29" ht="15.75">
      <c r="A112" s="250"/>
      <c r="B112" s="135" t="s">
        <v>45</v>
      </c>
      <c r="C112" s="97"/>
      <c r="D112" s="20"/>
      <c r="E112" s="98">
        <f t="shared" si="13"/>
        <v>0</v>
      </c>
      <c r="F112" s="97"/>
      <c r="G112" s="6"/>
      <c r="H112" s="98">
        <f t="shared" si="14"/>
        <v>0</v>
      </c>
      <c r="I112" s="97"/>
      <c r="J112" s="20"/>
      <c r="K112" s="98">
        <f t="shared" si="15"/>
        <v>0</v>
      </c>
      <c r="L112" s="97"/>
      <c r="M112" s="20"/>
      <c r="N112" s="98">
        <f t="shared" si="16"/>
        <v>0</v>
      </c>
      <c r="O112" s="97"/>
      <c r="P112" s="20"/>
      <c r="Q112" s="98">
        <f t="shared" si="17"/>
        <v>0</v>
      </c>
      <c r="R112" s="97"/>
      <c r="S112" s="6"/>
      <c r="T112" s="98">
        <f t="shared" si="18"/>
        <v>0</v>
      </c>
      <c r="U112" s="219">
        <f t="shared" si="19"/>
        <v>0</v>
      </c>
      <c r="W112" s="135" t="s">
        <v>45</v>
      </c>
      <c r="X112" s="115">
        <f t="shared" si="20"/>
        <v>0</v>
      </c>
      <c r="Y112" s="116">
        <f t="shared" si="21"/>
        <v>0</v>
      </c>
      <c r="Z112" s="116">
        <f t="shared" si="22"/>
        <v>0</v>
      </c>
      <c r="AA112" s="116">
        <f t="shared" si="23"/>
        <v>0</v>
      </c>
      <c r="AB112" s="116">
        <f t="shared" si="24"/>
        <v>0</v>
      </c>
      <c r="AC112" s="122">
        <f t="shared" si="25"/>
        <v>0</v>
      </c>
    </row>
    <row r="113" spans="1:29" ht="15.75">
      <c r="A113" s="250"/>
      <c r="B113" s="135" t="s">
        <v>46</v>
      </c>
      <c r="C113" s="97"/>
      <c r="D113" s="20"/>
      <c r="E113" s="98">
        <f t="shared" si="13"/>
        <v>0</v>
      </c>
      <c r="F113" s="97"/>
      <c r="G113" s="6"/>
      <c r="H113" s="98">
        <f t="shared" si="14"/>
        <v>0</v>
      </c>
      <c r="I113" s="97"/>
      <c r="J113" s="20"/>
      <c r="K113" s="98">
        <f t="shared" si="15"/>
        <v>0</v>
      </c>
      <c r="L113" s="97"/>
      <c r="M113" s="20"/>
      <c r="N113" s="98">
        <f t="shared" si="16"/>
        <v>0</v>
      </c>
      <c r="O113" s="97"/>
      <c r="P113" s="20"/>
      <c r="Q113" s="98">
        <f t="shared" si="17"/>
        <v>0</v>
      </c>
      <c r="R113" s="97"/>
      <c r="S113" s="6"/>
      <c r="T113" s="98">
        <f t="shared" si="18"/>
        <v>0</v>
      </c>
      <c r="U113" s="219">
        <f t="shared" si="19"/>
        <v>0</v>
      </c>
      <c r="W113" s="135" t="s">
        <v>46</v>
      </c>
      <c r="X113" s="115">
        <f t="shared" si="20"/>
        <v>0</v>
      </c>
      <c r="Y113" s="116">
        <f t="shared" si="21"/>
        <v>0</v>
      </c>
      <c r="Z113" s="116">
        <f t="shared" si="22"/>
        <v>0</v>
      </c>
      <c r="AA113" s="116">
        <f t="shared" si="23"/>
        <v>0</v>
      </c>
      <c r="AB113" s="116">
        <f t="shared" si="24"/>
        <v>0</v>
      </c>
      <c r="AC113" s="122">
        <f t="shared" si="25"/>
        <v>0</v>
      </c>
    </row>
    <row r="114" spans="1:29" ht="15.75">
      <c r="A114" s="250"/>
      <c r="B114" s="135" t="s">
        <v>47</v>
      </c>
      <c r="C114" s="97"/>
      <c r="D114" s="20"/>
      <c r="E114" s="98">
        <f t="shared" si="13"/>
        <v>0</v>
      </c>
      <c r="F114" s="97"/>
      <c r="G114" s="6"/>
      <c r="H114" s="98">
        <f t="shared" si="14"/>
        <v>0</v>
      </c>
      <c r="I114" s="97"/>
      <c r="J114" s="20"/>
      <c r="K114" s="98">
        <f t="shared" si="15"/>
        <v>0</v>
      </c>
      <c r="L114" s="97"/>
      <c r="M114" s="20"/>
      <c r="N114" s="98">
        <f t="shared" si="16"/>
        <v>0</v>
      </c>
      <c r="O114" s="97"/>
      <c r="P114" s="20"/>
      <c r="Q114" s="98">
        <f t="shared" si="17"/>
        <v>0</v>
      </c>
      <c r="R114" s="97"/>
      <c r="S114" s="6"/>
      <c r="T114" s="98">
        <f t="shared" si="18"/>
        <v>0</v>
      </c>
      <c r="U114" s="219">
        <f t="shared" si="19"/>
        <v>0</v>
      </c>
      <c r="W114" s="135" t="s">
        <v>47</v>
      </c>
      <c r="X114" s="115">
        <f t="shared" si="20"/>
        <v>0</v>
      </c>
      <c r="Y114" s="116">
        <f t="shared" si="21"/>
        <v>0</v>
      </c>
      <c r="Z114" s="116">
        <f t="shared" si="22"/>
        <v>0</v>
      </c>
      <c r="AA114" s="116">
        <f t="shared" si="23"/>
        <v>0</v>
      </c>
      <c r="AB114" s="116">
        <f t="shared" si="24"/>
        <v>0</v>
      </c>
      <c r="AC114" s="122">
        <f t="shared" si="25"/>
        <v>0</v>
      </c>
    </row>
    <row r="115" spans="1:29" ht="15.75">
      <c r="A115" s="250"/>
      <c r="B115" s="135" t="s">
        <v>48</v>
      </c>
      <c r="C115" s="97"/>
      <c r="D115" s="20"/>
      <c r="E115" s="98">
        <f t="shared" si="13"/>
        <v>0</v>
      </c>
      <c r="F115" s="97"/>
      <c r="G115" s="6"/>
      <c r="H115" s="98">
        <f t="shared" si="14"/>
        <v>0</v>
      </c>
      <c r="I115" s="97"/>
      <c r="J115" s="20"/>
      <c r="K115" s="98">
        <f t="shared" si="15"/>
        <v>0</v>
      </c>
      <c r="L115" s="97"/>
      <c r="M115" s="20"/>
      <c r="N115" s="98">
        <f t="shared" si="16"/>
        <v>0</v>
      </c>
      <c r="O115" s="97"/>
      <c r="P115" s="20"/>
      <c r="Q115" s="98">
        <f t="shared" si="17"/>
        <v>0</v>
      </c>
      <c r="R115" s="97"/>
      <c r="S115" s="6"/>
      <c r="T115" s="98">
        <f t="shared" si="18"/>
        <v>0</v>
      </c>
      <c r="U115" s="219">
        <f t="shared" si="19"/>
        <v>0</v>
      </c>
      <c r="W115" s="135" t="s">
        <v>48</v>
      </c>
      <c r="X115" s="115">
        <f t="shared" si="20"/>
        <v>0</v>
      </c>
      <c r="Y115" s="116">
        <f t="shared" si="21"/>
        <v>0</v>
      </c>
      <c r="Z115" s="116">
        <f t="shared" si="22"/>
        <v>0</v>
      </c>
      <c r="AA115" s="116">
        <f t="shared" si="23"/>
        <v>0</v>
      </c>
      <c r="AB115" s="116">
        <f t="shared" si="24"/>
        <v>0</v>
      </c>
      <c r="AC115" s="122">
        <f t="shared" si="25"/>
        <v>0</v>
      </c>
    </row>
    <row r="116" spans="1:29" ht="15.75">
      <c r="A116" s="251"/>
      <c r="B116" s="135" t="s">
        <v>49</v>
      </c>
      <c r="C116" s="97"/>
      <c r="D116" s="20"/>
      <c r="E116" s="98">
        <f t="shared" si="13"/>
        <v>0</v>
      </c>
      <c r="F116" s="97"/>
      <c r="G116" s="6"/>
      <c r="H116" s="98">
        <f t="shared" si="14"/>
        <v>0</v>
      </c>
      <c r="I116" s="97"/>
      <c r="J116" s="20"/>
      <c r="K116" s="98">
        <f t="shared" si="15"/>
        <v>0</v>
      </c>
      <c r="L116" s="97"/>
      <c r="M116" s="20"/>
      <c r="N116" s="98">
        <f t="shared" si="16"/>
        <v>0</v>
      </c>
      <c r="O116" s="97"/>
      <c r="P116" s="20"/>
      <c r="Q116" s="98">
        <f t="shared" si="17"/>
        <v>0</v>
      </c>
      <c r="R116" s="97"/>
      <c r="S116" s="6"/>
      <c r="T116" s="98">
        <f t="shared" si="18"/>
        <v>0</v>
      </c>
      <c r="U116" s="219">
        <f t="shared" si="19"/>
        <v>0</v>
      </c>
      <c r="W116" s="136" t="s">
        <v>49</v>
      </c>
      <c r="X116" s="119">
        <f t="shared" si="20"/>
        <v>0</v>
      </c>
      <c r="Y116" s="120">
        <f t="shared" si="21"/>
        <v>0</v>
      </c>
      <c r="Z116" s="120">
        <f t="shared" si="22"/>
        <v>0</v>
      </c>
      <c r="AA116" s="120">
        <f t="shared" si="23"/>
        <v>0</v>
      </c>
      <c r="AB116" s="120">
        <f t="shared" si="24"/>
        <v>0</v>
      </c>
      <c r="AC116" s="125">
        <f t="shared" si="25"/>
        <v>0</v>
      </c>
    </row>
    <row r="117" spans="1:29" ht="15.75" customHeight="1">
      <c r="A117" s="249">
        <v>42748</v>
      </c>
      <c r="B117" s="134" t="s">
        <v>41</v>
      </c>
      <c r="C117" s="217"/>
      <c r="D117" s="95"/>
      <c r="E117" s="96">
        <f t="shared" si="13"/>
        <v>0</v>
      </c>
      <c r="F117" s="217"/>
      <c r="G117" s="102"/>
      <c r="H117" s="96">
        <f t="shared" si="14"/>
        <v>0</v>
      </c>
      <c r="I117" s="217"/>
      <c r="J117" s="95"/>
      <c r="K117" s="96">
        <f t="shared" si="15"/>
        <v>0</v>
      </c>
      <c r="L117" s="217"/>
      <c r="M117" s="95"/>
      <c r="N117" s="96">
        <f t="shared" si="16"/>
        <v>0</v>
      </c>
      <c r="O117" s="217"/>
      <c r="P117" s="95"/>
      <c r="Q117" s="96">
        <f t="shared" si="17"/>
        <v>0</v>
      </c>
      <c r="R117" s="217"/>
      <c r="S117" s="102"/>
      <c r="T117" s="96">
        <f t="shared" si="18"/>
        <v>0</v>
      </c>
      <c r="U117" s="218">
        <f t="shared" si="19"/>
        <v>0</v>
      </c>
      <c r="W117" s="134" t="s">
        <v>41</v>
      </c>
      <c r="X117" s="115">
        <f t="shared" si="20"/>
        <v>0</v>
      </c>
      <c r="Y117" s="116">
        <f t="shared" si="21"/>
        <v>0</v>
      </c>
      <c r="Z117" s="116">
        <f t="shared" si="22"/>
        <v>0</v>
      </c>
      <c r="AA117" s="116">
        <f t="shared" si="23"/>
        <v>0</v>
      </c>
      <c r="AB117" s="116">
        <f t="shared" si="24"/>
        <v>0</v>
      </c>
      <c r="AC117" s="122">
        <f t="shared" si="25"/>
        <v>0</v>
      </c>
    </row>
    <row r="118" spans="1:29" ht="15.75">
      <c r="A118" s="250"/>
      <c r="B118" s="135" t="s">
        <v>42</v>
      </c>
      <c r="C118" s="97"/>
      <c r="D118" s="20"/>
      <c r="E118" s="98">
        <f t="shared" si="13"/>
        <v>0</v>
      </c>
      <c r="F118" s="97"/>
      <c r="G118" s="6"/>
      <c r="H118" s="98">
        <f t="shared" si="14"/>
        <v>0</v>
      </c>
      <c r="I118" s="97"/>
      <c r="J118" s="20"/>
      <c r="K118" s="98">
        <f t="shared" si="15"/>
        <v>0</v>
      </c>
      <c r="L118" s="97"/>
      <c r="M118" s="20"/>
      <c r="N118" s="98">
        <f t="shared" si="16"/>
        <v>0</v>
      </c>
      <c r="O118" s="97"/>
      <c r="P118" s="20"/>
      <c r="Q118" s="98">
        <f t="shared" si="17"/>
        <v>0</v>
      </c>
      <c r="R118" s="97"/>
      <c r="S118" s="6"/>
      <c r="T118" s="98">
        <f t="shared" si="18"/>
        <v>0</v>
      </c>
      <c r="U118" s="219">
        <f t="shared" si="19"/>
        <v>0</v>
      </c>
      <c r="W118" s="135" t="s">
        <v>42</v>
      </c>
      <c r="X118" s="115">
        <f t="shared" si="20"/>
        <v>0</v>
      </c>
      <c r="Y118" s="116">
        <f t="shared" si="21"/>
        <v>0</v>
      </c>
      <c r="Z118" s="116">
        <f t="shared" si="22"/>
        <v>0</v>
      </c>
      <c r="AA118" s="116">
        <f t="shared" si="23"/>
        <v>0</v>
      </c>
      <c r="AB118" s="116">
        <f t="shared" si="24"/>
        <v>0</v>
      </c>
      <c r="AC118" s="122">
        <f t="shared" si="25"/>
        <v>0</v>
      </c>
    </row>
    <row r="119" spans="1:29" ht="15.75">
      <c r="A119" s="250"/>
      <c r="B119" s="105" t="s">
        <v>43</v>
      </c>
      <c r="C119" s="97"/>
      <c r="D119" s="20"/>
      <c r="E119" s="98">
        <f t="shared" si="13"/>
        <v>0</v>
      </c>
      <c r="F119" s="97"/>
      <c r="G119" s="6"/>
      <c r="H119" s="98">
        <f t="shared" si="14"/>
        <v>0</v>
      </c>
      <c r="I119" s="97"/>
      <c r="J119" s="20"/>
      <c r="K119" s="98">
        <f t="shared" si="15"/>
        <v>0</v>
      </c>
      <c r="L119" s="97"/>
      <c r="M119" s="20"/>
      <c r="N119" s="98">
        <f t="shared" si="16"/>
        <v>0</v>
      </c>
      <c r="O119" s="97"/>
      <c r="P119" s="20"/>
      <c r="Q119" s="98">
        <f t="shared" si="17"/>
        <v>0</v>
      </c>
      <c r="R119" s="97"/>
      <c r="S119" s="6"/>
      <c r="T119" s="98">
        <f t="shared" si="18"/>
        <v>0</v>
      </c>
      <c r="U119" s="219">
        <f t="shared" si="19"/>
        <v>0</v>
      </c>
      <c r="W119" s="105" t="s">
        <v>43</v>
      </c>
      <c r="X119" s="115">
        <f t="shared" si="20"/>
        <v>0</v>
      </c>
      <c r="Y119" s="116">
        <f t="shared" si="21"/>
        <v>0</v>
      </c>
      <c r="Z119" s="116">
        <f t="shared" si="22"/>
        <v>0</v>
      </c>
      <c r="AA119" s="116">
        <f t="shared" si="23"/>
        <v>0</v>
      </c>
      <c r="AB119" s="116">
        <f t="shared" si="24"/>
        <v>0</v>
      </c>
      <c r="AC119" s="122">
        <f t="shared" si="25"/>
        <v>0</v>
      </c>
    </row>
    <row r="120" spans="1:29" ht="15.75">
      <c r="A120" s="250"/>
      <c r="B120" s="135" t="s">
        <v>44</v>
      </c>
      <c r="C120" s="97"/>
      <c r="D120" s="20"/>
      <c r="E120" s="98">
        <f t="shared" si="13"/>
        <v>0</v>
      </c>
      <c r="F120" s="97"/>
      <c r="G120" s="6"/>
      <c r="H120" s="98">
        <f t="shared" si="14"/>
        <v>0</v>
      </c>
      <c r="I120" s="97"/>
      <c r="J120" s="20"/>
      <c r="K120" s="98">
        <f t="shared" si="15"/>
        <v>0</v>
      </c>
      <c r="L120" s="97"/>
      <c r="M120" s="20"/>
      <c r="N120" s="98">
        <f t="shared" si="16"/>
        <v>0</v>
      </c>
      <c r="O120" s="97"/>
      <c r="P120" s="20"/>
      <c r="Q120" s="98">
        <f t="shared" si="17"/>
        <v>0</v>
      </c>
      <c r="R120" s="97"/>
      <c r="S120" s="6"/>
      <c r="T120" s="98">
        <f t="shared" si="18"/>
        <v>0</v>
      </c>
      <c r="U120" s="219">
        <f t="shared" si="19"/>
        <v>0</v>
      </c>
      <c r="W120" s="135" t="s">
        <v>44</v>
      </c>
      <c r="X120" s="115">
        <f t="shared" si="20"/>
        <v>0</v>
      </c>
      <c r="Y120" s="116">
        <f t="shared" si="21"/>
        <v>0</v>
      </c>
      <c r="Z120" s="116">
        <f t="shared" si="22"/>
        <v>0</v>
      </c>
      <c r="AA120" s="116">
        <f t="shared" si="23"/>
        <v>0</v>
      </c>
      <c r="AB120" s="116">
        <f t="shared" si="24"/>
        <v>0</v>
      </c>
      <c r="AC120" s="122">
        <f t="shared" si="25"/>
        <v>0</v>
      </c>
    </row>
    <row r="121" spans="1:29" ht="15.75">
      <c r="A121" s="250"/>
      <c r="B121" s="135" t="s">
        <v>45</v>
      </c>
      <c r="C121" s="97"/>
      <c r="D121" s="20"/>
      <c r="E121" s="98">
        <f t="shared" si="13"/>
        <v>0</v>
      </c>
      <c r="F121" s="97"/>
      <c r="G121" s="6"/>
      <c r="H121" s="98">
        <f t="shared" si="14"/>
        <v>0</v>
      </c>
      <c r="I121" s="97"/>
      <c r="J121" s="20"/>
      <c r="K121" s="98">
        <f t="shared" si="15"/>
        <v>0</v>
      </c>
      <c r="L121" s="97"/>
      <c r="M121" s="20"/>
      <c r="N121" s="98">
        <f t="shared" si="16"/>
        <v>0</v>
      </c>
      <c r="O121" s="97"/>
      <c r="P121" s="20"/>
      <c r="Q121" s="98">
        <f t="shared" si="17"/>
        <v>0</v>
      </c>
      <c r="R121" s="97"/>
      <c r="S121" s="6"/>
      <c r="T121" s="98">
        <f t="shared" si="18"/>
        <v>0</v>
      </c>
      <c r="U121" s="219">
        <f t="shared" si="19"/>
        <v>0</v>
      </c>
      <c r="W121" s="135" t="s">
        <v>45</v>
      </c>
      <c r="X121" s="115">
        <f t="shared" si="20"/>
        <v>0</v>
      </c>
      <c r="Y121" s="116">
        <f t="shared" si="21"/>
        <v>0</v>
      </c>
      <c r="Z121" s="116">
        <f t="shared" si="22"/>
        <v>0</v>
      </c>
      <c r="AA121" s="116">
        <f t="shared" si="23"/>
        <v>0</v>
      </c>
      <c r="AB121" s="116">
        <f t="shared" si="24"/>
        <v>0</v>
      </c>
      <c r="AC121" s="122">
        <f t="shared" si="25"/>
        <v>0</v>
      </c>
    </row>
    <row r="122" spans="1:29" ht="15.75">
      <c r="A122" s="250"/>
      <c r="B122" s="135" t="s">
        <v>46</v>
      </c>
      <c r="C122" s="97"/>
      <c r="D122" s="20"/>
      <c r="E122" s="98">
        <f t="shared" si="13"/>
        <v>0</v>
      </c>
      <c r="F122" s="97"/>
      <c r="G122" s="6"/>
      <c r="H122" s="98">
        <f t="shared" si="14"/>
        <v>0</v>
      </c>
      <c r="I122" s="97"/>
      <c r="J122" s="20"/>
      <c r="K122" s="98">
        <f t="shared" si="15"/>
        <v>0</v>
      </c>
      <c r="L122" s="97"/>
      <c r="M122" s="20"/>
      <c r="N122" s="98">
        <f t="shared" si="16"/>
        <v>0</v>
      </c>
      <c r="O122" s="97"/>
      <c r="P122" s="20"/>
      <c r="Q122" s="98">
        <f t="shared" si="17"/>
        <v>0</v>
      </c>
      <c r="R122" s="97"/>
      <c r="S122" s="6"/>
      <c r="T122" s="98">
        <f t="shared" si="18"/>
        <v>0</v>
      </c>
      <c r="U122" s="219">
        <f t="shared" si="19"/>
        <v>0</v>
      </c>
      <c r="W122" s="135" t="s">
        <v>46</v>
      </c>
      <c r="X122" s="115">
        <f t="shared" si="20"/>
        <v>0</v>
      </c>
      <c r="Y122" s="116">
        <f t="shared" si="21"/>
        <v>0</v>
      </c>
      <c r="Z122" s="116">
        <f t="shared" si="22"/>
        <v>0</v>
      </c>
      <c r="AA122" s="116">
        <f t="shared" si="23"/>
        <v>0</v>
      </c>
      <c r="AB122" s="116">
        <f t="shared" si="24"/>
        <v>0</v>
      </c>
      <c r="AC122" s="122">
        <f t="shared" si="25"/>
        <v>0</v>
      </c>
    </row>
    <row r="123" spans="1:29" ht="15.75">
      <c r="A123" s="250"/>
      <c r="B123" s="135" t="s">
        <v>47</v>
      </c>
      <c r="C123" s="97"/>
      <c r="D123" s="20"/>
      <c r="E123" s="98">
        <f t="shared" si="13"/>
        <v>0</v>
      </c>
      <c r="F123" s="97"/>
      <c r="G123" s="6"/>
      <c r="H123" s="98">
        <f t="shared" si="14"/>
        <v>0</v>
      </c>
      <c r="I123" s="97"/>
      <c r="J123" s="20"/>
      <c r="K123" s="98">
        <f t="shared" si="15"/>
        <v>0</v>
      </c>
      <c r="L123" s="97"/>
      <c r="M123" s="20"/>
      <c r="N123" s="98">
        <f t="shared" si="16"/>
        <v>0</v>
      </c>
      <c r="O123" s="97"/>
      <c r="P123" s="20"/>
      <c r="Q123" s="98">
        <f t="shared" si="17"/>
        <v>0</v>
      </c>
      <c r="R123" s="97"/>
      <c r="S123" s="6"/>
      <c r="T123" s="98">
        <f t="shared" si="18"/>
        <v>0</v>
      </c>
      <c r="U123" s="219">
        <f t="shared" si="19"/>
        <v>0</v>
      </c>
      <c r="W123" s="135" t="s">
        <v>47</v>
      </c>
      <c r="X123" s="115">
        <f t="shared" si="20"/>
        <v>0</v>
      </c>
      <c r="Y123" s="116">
        <f t="shared" si="21"/>
        <v>0</v>
      </c>
      <c r="Z123" s="116">
        <f t="shared" si="22"/>
        <v>0</v>
      </c>
      <c r="AA123" s="116">
        <f t="shared" si="23"/>
        <v>0</v>
      </c>
      <c r="AB123" s="116">
        <f t="shared" si="24"/>
        <v>0</v>
      </c>
      <c r="AC123" s="122">
        <f t="shared" si="25"/>
        <v>0</v>
      </c>
    </row>
    <row r="124" spans="1:29" ht="15.75">
      <c r="A124" s="250"/>
      <c r="B124" s="135" t="s">
        <v>48</v>
      </c>
      <c r="C124" s="97"/>
      <c r="D124" s="20"/>
      <c r="E124" s="98">
        <f t="shared" si="13"/>
        <v>0</v>
      </c>
      <c r="F124" s="97"/>
      <c r="G124" s="6"/>
      <c r="H124" s="98">
        <f t="shared" si="14"/>
        <v>0</v>
      </c>
      <c r="I124" s="97"/>
      <c r="J124" s="20"/>
      <c r="K124" s="98">
        <f t="shared" si="15"/>
        <v>0</v>
      </c>
      <c r="L124" s="97"/>
      <c r="M124" s="20"/>
      <c r="N124" s="98">
        <f t="shared" si="16"/>
        <v>0</v>
      </c>
      <c r="O124" s="97"/>
      <c r="P124" s="20"/>
      <c r="Q124" s="98">
        <f t="shared" si="17"/>
        <v>0</v>
      </c>
      <c r="R124" s="97"/>
      <c r="S124" s="6"/>
      <c r="T124" s="98">
        <f t="shared" si="18"/>
        <v>0</v>
      </c>
      <c r="U124" s="219">
        <f t="shared" si="19"/>
        <v>0</v>
      </c>
      <c r="W124" s="135" t="s">
        <v>48</v>
      </c>
      <c r="X124" s="115">
        <f t="shared" si="20"/>
        <v>0</v>
      </c>
      <c r="Y124" s="116">
        <f t="shared" si="21"/>
        <v>0</v>
      </c>
      <c r="Z124" s="116">
        <f t="shared" si="22"/>
        <v>0</v>
      </c>
      <c r="AA124" s="116">
        <f t="shared" si="23"/>
        <v>0</v>
      </c>
      <c r="AB124" s="116">
        <f t="shared" si="24"/>
        <v>0</v>
      </c>
      <c r="AC124" s="122">
        <f t="shared" si="25"/>
        <v>0</v>
      </c>
    </row>
    <row r="125" spans="1:29" ht="15.75">
      <c r="A125" s="251"/>
      <c r="B125" s="136" t="s">
        <v>49</v>
      </c>
      <c r="C125" s="99"/>
      <c r="D125" s="100"/>
      <c r="E125" s="101">
        <f t="shared" si="13"/>
        <v>0</v>
      </c>
      <c r="F125" s="99"/>
      <c r="G125" s="104"/>
      <c r="H125" s="101">
        <f t="shared" si="14"/>
        <v>0</v>
      </c>
      <c r="I125" s="99"/>
      <c r="J125" s="100"/>
      <c r="K125" s="101">
        <f t="shared" si="15"/>
        <v>0</v>
      </c>
      <c r="L125" s="99"/>
      <c r="M125" s="100"/>
      <c r="N125" s="101">
        <f t="shared" si="16"/>
        <v>0</v>
      </c>
      <c r="O125" s="99"/>
      <c r="P125" s="100"/>
      <c r="Q125" s="101">
        <f t="shared" si="17"/>
        <v>0</v>
      </c>
      <c r="R125" s="99"/>
      <c r="S125" s="104"/>
      <c r="T125" s="101">
        <f t="shared" si="18"/>
        <v>0</v>
      </c>
      <c r="U125" s="220">
        <f t="shared" si="19"/>
        <v>0</v>
      </c>
      <c r="W125" s="136" t="s">
        <v>49</v>
      </c>
      <c r="X125" s="119">
        <f t="shared" si="20"/>
        <v>0</v>
      </c>
      <c r="Y125" s="120">
        <f t="shared" si="21"/>
        <v>0</v>
      </c>
      <c r="Z125" s="120">
        <f t="shared" si="22"/>
        <v>0</v>
      </c>
      <c r="AA125" s="120">
        <f t="shared" si="23"/>
        <v>0</v>
      </c>
      <c r="AB125" s="120">
        <f t="shared" si="24"/>
        <v>0</v>
      </c>
      <c r="AC125" s="125">
        <f t="shared" si="25"/>
        <v>0</v>
      </c>
    </row>
    <row r="126" spans="1:29" ht="15.75" customHeight="1">
      <c r="A126" s="249">
        <v>42749</v>
      </c>
      <c r="B126" s="134" t="s">
        <v>41</v>
      </c>
      <c r="C126" s="217"/>
      <c r="D126" s="95"/>
      <c r="E126" s="96">
        <f t="shared" si="13"/>
        <v>0</v>
      </c>
      <c r="F126" s="217"/>
      <c r="G126" s="95"/>
      <c r="H126" s="96">
        <f t="shared" si="14"/>
        <v>0</v>
      </c>
      <c r="I126" s="217"/>
      <c r="J126" s="95"/>
      <c r="K126" s="96">
        <f t="shared" si="15"/>
        <v>0</v>
      </c>
      <c r="L126" s="217"/>
      <c r="M126" s="95"/>
      <c r="N126" s="96">
        <f t="shared" si="16"/>
        <v>0</v>
      </c>
      <c r="O126" s="217"/>
      <c r="P126" s="95"/>
      <c r="Q126" s="96">
        <f t="shared" si="17"/>
        <v>0</v>
      </c>
      <c r="R126" s="217"/>
      <c r="S126" s="95"/>
      <c r="T126" s="96">
        <f t="shared" si="18"/>
        <v>0</v>
      </c>
      <c r="U126" s="218">
        <f t="shared" si="19"/>
        <v>0</v>
      </c>
      <c r="W126" s="134" t="s">
        <v>41</v>
      </c>
      <c r="X126" s="115">
        <f t="shared" si="20"/>
        <v>0</v>
      </c>
      <c r="Y126" s="116">
        <f t="shared" si="21"/>
        <v>0</v>
      </c>
      <c r="Z126" s="116">
        <f t="shared" si="22"/>
        <v>0</v>
      </c>
      <c r="AA126" s="116">
        <f t="shared" si="23"/>
        <v>0</v>
      </c>
      <c r="AB126" s="116">
        <f t="shared" si="24"/>
        <v>0</v>
      </c>
      <c r="AC126" s="122">
        <f t="shared" si="25"/>
        <v>0</v>
      </c>
    </row>
    <row r="127" spans="1:29" ht="15.75">
      <c r="A127" s="250"/>
      <c r="B127" s="135" t="s">
        <v>42</v>
      </c>
      <c r="C127" s="97"/>
      <c r="D127" s="20"/>
      <c r="E127" s="98">
        <f t="shared" si="13"/>
        <v>0</v>
      </c>
      <c r="F127" s="97"/>
      <c r="G127" s="6"/>
      <c r="H127" s="98">
        <f t="shared" si="14"/>
        <v>0</v>
      </c>
      <c r="I127" s="97"/>
      <c r="J127" s="20"/>
      <c r="K127" s="98">
        <f t="shared" si="15"/>
        <v>0</v>
      </c>
      <c r="L127" s="97"/>
      <c r="M127" s="20"/>
      <c r="N127" s="98">
        <f t="shared" si="16"/>
        <v>0</v>
      </c>
      <c r="O127" s="97"/>
      <c r="P127" s="20"/>
      <c r="Q127" s="98">
        <f t="shared" si="17"/>
        <v>0</v>
      </c>
      <c r="R127" s="97"/>
      <c r="S127" s="20"/>
      <c r="T127" s="98">
        <f t="shared" si="18"/>
        <v>0</v>
      </c>
      <c r="U127" s="219">
        <f t="shared" si="19"/>
        <v>0</v>
      </c>
      <c r="W127" s="135" t="s">
        <v>42</v>
      </c>
      <c r="X127" s="115">
        <f t="shared" si="20"/>
        <v>0</v>
      </c>
      <c r="Y127" s="116">
        <f t="shared" si="21"/>
        <v>0</v>
      </c>
      <c r="Z127" s="116">
        <f t="shared" si="22"/>
        <v>0</v>
      </c>
      <c r="AA127" s="116">
        <f t="shared" si="23"/>
        <v>0</v>
      </c>
      <c r="AB127" s="116">
        <f t="shared" si="24"/>
        <v>0</v>
      </c>
      <c r="AC127" s="122">
        <f t="shared" si="25"/>
        <v>0</v>
      </c>
    </row>
    <row r="128" spans="1:29" ht="15.75">
      <c r="A128" s="250"/>
      <c r="B128" s="105" t="s">
        <v>43</v>
      </c>
      <c r="C128" s="97"/>
      <c r="D128" s="20"/>
      <c r="E128" s="98">
        <f t="shared" si="13"/>
        <v>0</v>
      </c>
      <c r="F128" s="97"/>
      <c r="G128" s="6"/>
      <c r="H128" s="98">
        <f t="shared" si="14"/>
        <v>0</v>
      </c>
      <c r="I128" s="97"/>
      <c r="J128" s="20"/>
      <c r="K128" s="98">
        <f t="shared" si="15"/>
        <v>0</v>
      </c>
      <c r="L128" s="97"/>
      <c r="M128" s="20"/>
      <c r="N128" s="98">
        <f t="shared" si="16"/>
        <v>0</v>
      </c>
      <c r="O128" s="97"/>
      <c r="P128" s="20"/>
      <c r="Q128" s="98">
        <f t="shared" si="17"/>
        <v>0</v>
      </c>
      <c r="R128" s="97"/>
      <c r="S128" s="20"/>
      <c r="T128" s="98">
        <f t="shared" si="18"/>
        <v>0</v>
      </c>
      <c r="U128" s="219">
        <f t="shared" si="19"/>
        <v>0</v>
      </c>
      <c r="W128" s="105" t="s">
        <v>43</v>
      </c>
      <c r="X128" s="115">
        <f t="shared" si="20"/>
        <v>0</v>
      </c>
      <c r="Y128" s="116">
        <f t="shared" si="21"/>
        <v>0</v>
      </c>
      <c r="Z128" s="116">
        <f t="shared" si="22"/>
        <v>0</v>
      </c>
      <c r="AA128" s="116">
        <f t="shared" si="23"/>
        <v>0</v>
      </c>
      <c r="AB128" s="116">
        <f t="shared" si="24"/>
        <v>0</v>
      </c>
      <c r="AC128" s="122">
        <f t="shared" si="25"/>
        <v>0</v>
      </c>
    </row>
    <row r="129" spans="1:29" ht="15.75">
      <c r="A129" s="250"/>
      <c r="B129" s="135" t="s">
        <v>44</v>
      </c>
      <c r="C129" s="97"/>
      <c r="D129" s="20"/>
      <c r="E129" s="98">
        <f t="shared" si="13"/>
        <v>0</v>
      </c>
      <c r="F129" s="97"/>
      <c r="G129" s="6"/>
      <c r="H129" s="98">
        <f t="shared" si="14"/>
        <v>0</v>
      </c>
      <c r="I129" s="97"/>
      <c r="J129" s="20"/>
      <c r="K129" s="98">
        <f t="shared" si="15"/>
        <v>0</v>
      </c>
      <c r="L129" s="97"/>
      <c r="M129" s="20"/>
      <c r="N129" s="98">
        <f t="shared" si="16"/>
        <v>0</v>
      </c>
      <c r="O129" s="97"/>
      <c r="P129" s="20"/>
      <c r="Q129" s="98">
        <f t="shared" si="17"/>
        <v>0</v>
      </c>
      <c r="R129" s="97"/>
      <c r="S129" s="20"/>
      <c r="T129" s="98">
        <f t="shared" si="18"/>
        <v>0</v>
      </c>
      <c r="U129" s="219">
        <f t="shared" si="19"/>
        <v>0</v>
      </c>
      <c r="W129" s="135" t="s">
        <v>44</v>
      </c>
      <c r="X129" s="115">
        <f t="shared" si="20"/>
        <v>0</v>
      </c>
      <c r="Y129" s="116">
        <f t="shared" si="21"/>
        <v>0</v>
      </c>
      <c r="Z129" s="116">
        <f t="shared" si="22"/>
        <v>0</v>
      </c>
      <c r="AA129" s="116">
        <f t="shared" si="23"/>
        <v>0</v>
      </c>
      <c r="AB129" s="116">
        <f t="shared" si="24"/>
        <v>0</v>
      </c>
      <c r="AC129" s="122">
        <f t="shared" si="25"/>
        <v>0</v>
      </c>
    </row>
    <row r="130" spans="1:29" ht="15.75">
      <c r="A130" s="250"/>
      <c r="B130" s="135" t="s">
        <v>45</v>
      </c>
      <c r="C130" s="97"/>
      <c r="D130" s="20"/>
      <c r="E130" s="98">
        <f t="shared" si="13"/>
        <v>0</v>
      </c>
      <c r="F130" s="97"/>
      <c r="G130" s="6"/>
      <c r="H130" s="98">
        <f t="shared" si="14"/>
        <v>0</v>
      </c>
      <c r="I130" s="97"/>
      <c r="J130" s="20"/>
      <c r="K130" s="98">
        <f t="shared" si="15"/>
        <v>0</v>
      </c>
      <c r="L130" s="97"/>
      <c r="M130" s="20"/>
      <c r="N130" s="98">
        <f t="shared" si="16"/>
        <v>0</v>
      </c>
      <c r="O130" s="97"/>
      <c r="P130" s="20"/>
      <c r="Q130" s="98">
        <f t="shared" si="17"/>
        <v>0</v>
      </c>
      <c r="R130" s="97"/>
      <c r="S130" s="20"/>
      <c r="T130" s="98">
        <f t="shared" si="18"/>
        <v>0</v>
      </c>
      <c r="U130" s="219">
        <f t="shared" si="19"/>
        <v>0</v>
      </c>
      <c r="W130" s="135" t="s">
        <v>45</v>
      </c>
      <c r="X130" s="115">
        <f t="shared" si="20"/>
        <v>0</v>
      </c>
      <c r="Y130" s="116">
        <f t="shared" si="21"/>
        <v>0</v>
      </c>
      <c r="Z130" s="116">
        <f t="shared" si="22"/>
        <v>0</v>
      </c>
      <c r="AA130" s="116">
        <f t="shared" si="23"/>
        <v>0</v>
      </c>
      <c r="AB130" s="116">
        <f t="shared" si="24"/>
        <v>0</v>
      </c>
      <c r="AC130" s="122">
        <f t="shared" si="25"/>
        <v>0</v>
      </c>
    </row>
    <row r="131" spans="1:29" ht="15.75">
      <c r="A131" s="250"/>
      <c r="B131" s="135" t="s">
        <v>46</v>
      </c>
      <c r="C131" s="97"/>
      <c r="D131" s="20"/>
      <c r="E131" s="98">
        <f t="shared" si="13"/>
        <v>0</v>
      </c>
      <c r="F131" s="97"/>
      <c r="G131" s="6"/>
      <c r="H131" s="98">
        <f t="shared" si="14"/>
        <v>0</v>
      </c>
      <c r="I131" s="97"/>
      <c r="J131" s="20"/>
      <c r="K131" s="98">
        <f t="shared" si="15"/>
        <v>0</v>
      </c>
      <c r="L131" s="97"/>
      <c r="M131" s="20"/>
      <c r="N131" s="98">
        <f t="shared" si="16"/>
        <v>0</v>
      </c>
      <c r="O131" s="97"/>
      <c r="P131" s="20"/>
      <c r="Q131" s="98">
        <f t="shared" si="17"/>
        <v>0</v>
      </c>
      <c r="R131" s="97"/>
      <c r="S131" s="20"/>
      <c r="T131" s="98">
        <f t="shared" si="18"/>
        <v>0</v>
      </c>
      <c r="U131" s="219">
        <f t="shared" si="19"/>
        <v>0</v>
      </c>
      <c r="W131" s="135" t="s">
        <v>46</v>
      </c>
      <c r="X131" s="115">
        <f t="shared" si="20"/>
        <v>0</v>
      </c>
      <c r="Y131" s="116">
        <f t="shared" si="21"/>
        <v>0</v>
      </c>
      <c r="Z131" s="116">
        <f t="shared" si="22"/>
        <v>0</v>
      </c>
      <c r="AA131" s="116">
        <f t="shared" si="23"/>
        <v>0</v>
      </c>
      <c r="AB131" s="116">
        <f t="shared" si="24"/>
        <v>0</v>
      </c>
      <c r="AC131" s="122">
        <f t="shared" si="25"/>
        <v>0</v>
      </c>
    </row>
    <row r="132" spans="1:29" ht="15.75">
      <c r="A132" s="250"/>
      <c r="B132" s="135" t="s">
        <v>47</v>
      </c>
      <c r="C132" s="97"/>
      <c r="D132" s="20"/>
      <c r="E132" s="98">
        <f t="shared" si="13"/>
        <v>0</v>
      </c>
      <c r="F132" s="97"/>
      <c r="G132" s="6"/>
      <c r="H132" s="98">
        <f t="shared" si="14"/>
        <v>0</v>
      </c>
      <c r="I132" s="97"/>
      <c r="J132" s="20"/>
      <c r="K132" s="98">
        <f t="shared" si="15"/>
        <v>0</v>
      </c>
      <c r="L132" s="97"/>
      <c r="M132" s="20"/>
      <c r="N132" s="98">
        <f t="shared" si="16"/>
        <v>0</v>
      </c>
      <c r="O132" s="97"/>
      <c r="P132" s="20"/>
      <c r="Q132" s="98">
        <f t="shared" si="17"/>
        <v>0</v>
      </c>
      <c r="R132" s="97"/>
      <c r="S132" s="20"/>
      <c r="T132" s="98">
        <f t="shared" si="18"/>
        <v>0</v>
      </c>
      <c r="U132" s="219">
        <f t="shared" si="19"/>
        <v>0</v>
      </c>
      <c r="W132" s="135" t="s">
        <v>47</v>
      </c>
      <c r="X132" s="115">
        <f t="shared" si="20"/>
        <v>0</v>
      </c>
      <c r="Y132" s="116">
        <f t="shared" si="21"/>
        <v>0</v>
      </c>
      <c r="Z132" s="116">
        <f t="shared" si="22"/>
        <v>0</v>
      </c>
      <c r="AA132" s="116">
        <f t="shared" si="23"/>
        <v>0</v>
      </c>
      <c r="AB132" s="116">
        <f t="shared" si="24"/>
        <v>0</v>
      </c>
      <c r="AC132" s="122">
        <f t="shared" si="25"/>
        <v>0</v>
      </c>
    </row>
    <row r="133" spans="1:29" ht="15.75">
      <c r="A133" s="250"/>
      <c r="B133" s="135" t="s">
        <v>48</v>
      </c>
      <c r="C133" s="97"/>
      <c r="D133" s="20"/>
      <c r="E133" s="98">
        <f t="shared" si="13"/>
        <v>0</v>
      </c>
      <c r="F133" s="97"/>
      <c r="G133" s="6"/>
      <c r="H133" s="98">
        <f t="shared" si="14"/>
        <v>0</v>
      </c>
      <c r="I133" s="97"/>
      <c r="J133" s="20"/>
      <c r="K133" s="98">
        <f t="shared" si="15"/>
        <v>0</v>
      </c>
      <c r="L133" s="97"/>
      <c r="M133" s="20"/>
      <c r="N133" s="98">
        <f t="shared" si="16"/>
        <v>0</v>
      </c>
      <c r="O133" s="97"/>
      <c r="P133" s="20"/>
      <c r="Q133" s="98">
        <f t="shared" si="17"/>
        <v>0</v>
      </c>
      <c r="R133" s="97"/>
      <c r="S133" s="20"/>
      <c r="T133" s="98">
        <f t="shared" si="18"/>
        <v>0</v>
      </c>
      <c r="U133" s="219">
        <f t="shared" si="19"/>
        <v>0</v>
      </c>
      <c r="W133" s="135" t="s">
        <v>48</v>
      </c>
      <c r="X133" s="115">
        <f t="shared" si="20"/>
        <v>0</v>
      </c>
      <c r="Y133" s="116">
        <f t="shared" si="21"/>
        <v>0</v>
      </c>
      <c r="Z133" s="116">
        <f t="shared" si="22"/>
        <v>0</v>
      </c>
      <c r="AA133" s="116">
        <f t="shared" si="23"/>
        <v>0</v>
      </c>
      <c r="AB133" s="116">
        <f t="shared" si="24"/>
        <v>0</v>
      </c>
      <c r="AC133" s="122">
        <f t="shared" si="25"/>
        <v>0</v>
      </c>
    </row>
    <row r="134" spans="1:29" ht="15.75">
      <c r="A134" s="251"/>
      <c r="B134" s="136" t="s">
        <v>49</v>
      </c>
      <c r="C134" s="99"/>
      <c r="D134" s="100"/>
      <c r="E134" s="101">
        <f t="shared" si="13"/>
        <v>0</v>
      </c>
      <c r="F134" s="99"/>
      <c r="G134" s="104"/>
      <c r="H134" s="101">
        <f t="shared" si="14"/>
        <v>0</v>
      </c>
      <c r="I134" s="99"/>
      <c r="J134" s="100"/>
      <c r="K134" s="101">
        <f t="shared" si="15"/>
        <v>0</v>
      </c>
      <c r="L134" s="99"/>
      <c r="M134" s="100"/>
      <c r="N134" s="101">
        <f t="shared" si="16"/>
        <v>0</v>
      </c>
      <c r="O134" s="99"/>
      <c r="P134" s="100"/>
      <c r="Q134" s="101">
        <f t="shared" si="17"/>
        <v>0</v>
      </c>
      <c r="R134" s="99"/>
      <c r="S134" s="100"/>
      <c r="T134" s="101">
        <f t="shared" si="18"/>
        <v>0</v>
      </c>
      <c r="U134" s="220">
        <f t="shared" si="19"/>
        <v>0</v>
      </c>
      <c r="W134" s="136" t="s">
        <v>49</v>
      </c>
      <c r="X134" s="115">
        <f t="shared" si="20"/>
        <v>0</v>
      </c>
      <c r="Y134" s="116">
        <f t="shared" si="21"/>
        <v>0</v>
      </c>
      <c r="Z134" s="116">
        <f t="shared" si="22"/>
        <v>0</v>
      </c>
      <c r="AA134" s="116">
        <f t="shared" si="23"/>
        <v>0</v>
      </c>
      <c r="AB134" s="116">
        <f t="shared" si="24"/>
        <v>0</v>
      </c>
      <c r="AC134" s="122">
        <f t="shared" si="25"/>
        <v>0</v>
      </c>
    </row>
    <row r="135" spans="1:29" ht="15.75" customHeight="1">
      <c r="A135" s="249">
        <v>42750</v>
      </c>
      <c r="B135" s="134" t="s">
        <v>41</v>
      </c>
      <c r="C135" s="137"/>
      <c r="D135" s="20"/>
      <c r="E135" s="98">
        <f t="shared" si="13"/>
        <v>0</v>
      </c>
      <c r="F135" s="137"/>
      <c r="G135" s="20"/>
      <c r="H135" s="98">
        <f t="shared" si="14"/>
        <v>0</v>
      </c>
      <c r="I135" s="137"/>
      <c r="J135" s="133"/>
      <c r="K135" s="98">
        <f t="shared" si="15"/>
        <v>0</v>
      </c>
      <c r="L135" s="137"/>
      <c r="M135" s="133"/>
      <c r="N135" s="98">
        <f t="shared" si="16"/>
        <v>0</v>
      </c>
      <c r="O135" s="137"/>
      <c r="P135" s="20"/>
      <c r="Q135" s="98">
        <f t="shared" si="17"/>
        <v>0</v>
      </c>
      <c r="R135" s="137"/>
      <c r="S135" s="20"/>
      <c r="T135" s="98">
        <f t="shared" si="18"/>
        <v>0</v>
      </c>
      <c r="U135" s="219">
        <f t="shared" si="19"/>
        <v>0</v>
      </c>
      <c r="W135" s="134" t="s">
        <v>41</v>
      </c>
      <c r="X135" s="111">
        <f t="shared" si="20"/>
        <v>0</v>
      </c>
      <c r="Y135" s="112">
        <f t="shared" si="21"/>
        <v>0</v>
      </c>
      <c r="Z135" s="112">
        <f t="shared" si="22"/>
        <v>0</v>
      </c>
      <c r="AA135" s="112">
        <f t="shared" si="23"/>
        <v>0</v>
      </c>
      <c r="AB135" s="112">
        <f t="shared" si="24"/>
        <v>0</v>
      </c>
      <c r="AC135" s="124">
        <f t="shared" si="25"/>
        <v>0</v>
      </c>
    </row>
    <row r="136" spans="1:29" ht="15.75">
      <c r="A136" s="250"/>
      <c r="B136" s="135" t="s">
        <v>42</v>
      </c>
      <c r="C136" s="97"/>
      <c r="D136" s="20"/>
      <c r="E136" s="98">
        <f t="shared" si="13"/>
        <v>0</v>
      </c>
      <c r="F136" s="97"/>
      <c r="G136" s="20"/>
      <c r="H136" s="98">
        <f t="shared" si="14"/>
        <v>0</v>
      </c>
      <c r="I136" s="97"/>
      <c r="J136" s="20"/>
      <c r="K136" s="98">
        <f t="shared" si="15"/>
        <v>0</v>
      </c>
      <c r="L136" s="97"/>
      <c r="M136" s="20"/>
      <c r="N136" s="98">
        <f t="shared" si="16"/>
        <v>0</v>
      </c>
      <c r="O136" s="97"/>
      <c r="P136" s="20"/>
      <c r="Q136" s="98">
        <f t="shared" si="17"/>
        <v>0</v>
      </c>
      <c r="R136" s="97"/>
      <c r="S136" s="20"/>
      <c r="T136" s="98">
        <f t="shared" si="18"/>
        <v>0</v>
      </c>
      <c r="U136" s="219">
        <f t="shared" si="19"/>
        <v>0</v>
      </c>
      <c r="W136" s="135" t="s">
        <v>42</v>
      </c>
      <c r="X136" s="115">
        <f t="shared" si="20"/>
        <v>0</v>
      </c>
      <c r="Y136" s="116">
        <f t="shared" si="21"/>
        <v>0</v>
      </c>
      <c r="Z136" s="116">
        <f t="shared" si="22"/>
        <v>0</v>
      </c>
      <c r="AA136" s="116">
        <f t="shared" si="23"/>
        <v>0</v>
      </c>
      <c r="AB136" s="116">
        <f t="shared" si="24"/>
        <v>0</v>
      </c>
      <c r="AC136" s="122">
        <f t="shared" si="25"/>
        <v>0</v>
      </c>
    </row>
    <row r="137" spans="1:29" ht="15.75">
      <c r="A137" s="250"/>
      <c r="B137" s="105" t="s">
        <v>43</v>
      </c>
      <c r="C137" s="97"/>
      <c r="D137" s="20"/>
      <c r="E137" s="98">
        <f t="shared" ref="E137:E200" si="26">C137-D137</f>
        <v>0</v>
      </c>
      <c r="F137" s="97"/>
      <c r="G137" s="20"/>
      <c r="H137" s="98">
        <f t="shared" ref="H137:H200" si="27">F137-G137</f>
        <v>0</v>
      </c>
      <c r="I137" s="97"/>
      <c r="J137" s="20"/>
      <c r="K137" s="98">
        <f t="shared" ref="K137:K200" si="28">I137-J137</f>
        <v>0</v>
      </c>
      <c r="L137" s="97"/>
      <c r="M137" s="20"/>
      <c r="N137" s="98">
        <f t="shared" ref="N137:N200" si="29">L137-M137</f>
        <v>0</v>
      </c>
      <c r="O137" s="97"/>
      <c r="P137" s="20"/>
      <c r="Q137" s="98">
        <f t="shared" ref="Q137:Q200" si="30">O137-P137</f>
        <v>0</v>
      </c>
      <c r="R137" s="97"/>
      <c r="S137" s="20"/>
      <c r="T137" s="98">
        <f t="shared" ref="T137:T200" si="31">R137-S137</f>
        <v>0</v>
      </c>
      <c r="U137" s="219">
        <f t="shared" si="19"/>
        <v>0</v>
      </c>
      <c r="W137" s="105" t="s">
        <v>43</v>
      </c>
      <c r="X137" s="115">
        <f t="shared" si="20"/>
        <v>0</v>
      </c>
      <c r="Y137" s="116">
        <f t="shared" si="21"/>
        <v>0</v>
      </c>
      <c r="Z137" s="116">
        <f t="shared" si="22"/>
        <v>0</v>
      </c>
      <c r="AA137" s="116">
        <f t="shared" si="23"/>
        <v>0</v>
      </c>
      <c r="AB137" s="116">
        <f t="shared" si="24"/>
        <v>0</v>
      </c>
      <c r="AC137" s="122">
        <f t="shared" si="25"/>
        <v>0</v>
      </c>
    </row>
    <row r="138" spans="1:29" ht="15.75">
      <c r="A138" s="250"/>
      <c r="B138" s="135" t="s">
        <v>44</v>
      </c>
      <c r="C138" s="97"/>
      <c r="D138" s="20"/>
      <c r="E138" s="98">
        <f t="shared" si="26"/>
        <v>0</v>
      </c>
      <c r="F138" s="97"/>
      <c r="G138" s="20"/>
      <c r="H138" s="98">
        <f t="shared" si="27"/>
        <v>0</v>
      </c>
      <c r="I138" s="97"/>
      <c r="J138" s="20"/>
      <c r="K138" s="98">
        <f t="shared" si="28"/>
        <v>0</v>
      </c>
      <c r="L138" s="97"/>
      <c r="M138" s="20"/>
      <c r="N138" s="98">
        <f t="shared" si="29"/>
        <v>0</v>
      </c>
      <c r="O138" s="97"/>
      <c r="P138" s="20"/>
      <c r="Q138" s="98">
        <f t="shared" si="30"/>
        <v>0</v>
      </c>
      <c r="R138" s="97"/>
      <c r="S138" s="20"/>
      <c r="T138" s="98">
        <f t="shared" si="31"/>
        <v>0</v>
      </c>
      <c r="U138" s="219">
        <f t="shared" ref="U138:U201" si="32">IF(D138=0,0,1)</f>
        <v>0</v>
      </c>
      <c r="W138" s="135" t="s">
        <v>44</v>
      </c>
      <c r="X138" s="115">
        <f t="shared" ref="X138:X201" si="33">+IF(AND(C138&lt;&gt;0,D138&lt;&gt;0,OR(E138&gt;100,E138&lt;-100)),1,0)</f>
        <v>0</v>
      </c>
      <c r="Y138" s="116">
        <f t="shared" ref="Y138:Y201" si="34">+IF(AND(F138&lt;&gt;0,G138&lt;&gt;0,OR(H138&gt;100,H138&lt;-100)),1,0)</f>
        <v>0</v>
      </c>
      <c r="Z138" s="116">
        <f t="shared" ref="Z138:Z201" si="35">+IF(AND(I138&lt;&gt;0,J138&lt;&gt;0,OR(K138&gt;100,K138&lt;-100)),1,0)</f>
        <v>0</v>
      </c>
      <c r="AA138" s="116">
        <f t="shared" ref="AA138:AA201" si="36">+IF(AND(L138&lt;&gt;0,M138&lt;&gt;0,OR(N138&gt;100,N138&lt;-100)),1,0)</f>
        <v>0</v>
      </c>
      <c r="AB138" s="116">
        <f t="shared" ref="AB138:AB201" si="37">+IF(AND(O138&lt;&gt;0,P138&lt;&gt;0,OR(Q138&gt;100,Q138&lt;-100)),1,0)</f>
        <v>0</v>
      </c>
      <c r="AC138" s="122">
        <f t="shared" ref="AC138:AC201" si="38">+IF(AND(R138&lt;&gt;0,S138&lt;&gt;0,OR(T138&gt;100,T138&lt;-100)),1,0)</f>
        <v>0</v>
      </c>
    </row>
    <row r="139" spans="1:29" ht="15.75">
      <c r="A139" s="250"/>
      <c r="B139" s="135" t="s">
        <v>45</v>
      </c>
      <c r="C139" s="97"/>
      <c r="D139" s="20"/>
      <c r="E139" s="98">
        <f t="shared" si="26"/>
        <v>0</v>
      </c>
      <c r="F139" s="97"/>
      <c r="G139" s="20"/>
      <c r="H139" s="98">
        <f t="shared" si="27"/>
        <v>0</v>
      </c>
      <c r="I139" s="97"/>
      <c r="J139" s="20"/>
      <c r="K139" s="98">
        <f t="shared" si="28"/>
        <v>0</v>
      </c>
      <c r="L139" s="97"/>
      <c r="M139" s="20"/>
      <c r="N139" s="98">
        <f t="shared" si="29"/>
        <v>0</v>
      </c>
      <c r="O139" s="97"/>
      <c r="P139" s="20"/>
      <c r="Q139" s="98">
        <f t="shared" si="30"/>
        <v>0</v>
      </c>
      <c r="R139" s="97"/>
      <c r="S139" s="20"/>
      <c r="T139" s="98">
        <f t="shared" si="31"/>
        <v>0</v>
      </c>
      <c r="U139" s="219">
        <f t="shared" si="32"/>
        <v>0</v>
      </c>
      <c r="W139" s="135" t="s">
        <v>45</v>
      </c>
      <c r="X139" s="115">
        <f t="shared" si="33"/>
        <v>0</v>
      </c>
      <c r="Y139" s="116">
        <f t="shared" si="34"/>
        <v>0</v>
      </c>
      <c r="Z139" s="116">
        <f t="shared" si="35"/>
        <v>0</v>
      </c>
      <c r="AA139" s="116">
        <f t="shared" si="36"/>
        <v>0</v>
      </c>
      <c r="AB139" s="116">
        <f t="shared" si="37"/>
        <v>0</v>
      </c>
      <c r="AC139" s="122">
        <f t="shared" si="38"/>
        <v>0</v>
      </c>
    </row>
    <row r="140" spans="1:29" ht="15.75">
      <c r="A140" s="250"/>
      <c r="B140" s="135" t="s">
        <v>46</v>
      </c>
      <c r="C140" s="97"/>
      <c r="D140" s="20"/>
      <c r="E140" s="98">
        <f t="shared" si="26"/>
        <v>0</v>
      </c>
      <c r="F140" s="97"/>
      <c r="G140" s="20"/>
      <c r="H140" s="98">
        <f t="shared" si="27"/>
        <v>0</v>
      </c>
      <c r="I140" s="97"/>
      <c r="J140" s="20"/>
      <c r="K140" s="98">
        <f t="shared" si="28"/>
        <v>0</v>
      </c>
      <c r="L140" s="97"/>
      <c r="M140" s="20"/>
      <c r="N140" s="98">
        <f t="shared" si="29"/>
        <v>0</v>
      </c>
      <c r="O140" s="97"/>
      <c r="P140" s="20"/>
      <c r="Q140" s="98">
        <f t="shared" si="30"/>
        <v>0</v>
      </c>
      <c r="R140" s="97"/>
      <c r="S140" s="20"/>
      <c r="T140" s="98">
        <f t="shared" si="31"/>
        <v>0</v>
      </c>
      <c r="U140" s="219">
        <f t="shared" si="32"/>
        <v>0</v>
      </c>
      <c r="W140" s="135" t="s">
        <v>46</v>
      </c>
      <c r="X140" s="115">
        <f t="shared" si="33"/>
        <v>0</v>
      </c>
      <c r="Y140" s="116">
        <f t="shared" si="34"/>
        <v>0</v>
      </c>
      <c r="Z140" s="116">
        <f t="shared" si="35"/>
        <v>0</v>
      </c>
      <c r="AA140" s="116">
        <f t="shared" si="36"/>
        <v>0</v>
      </c>
      <c r="AB140" s="116">
        <f t="shared" si="37"/>
        <v>0</v>
      </c>
      <c r="AC140" s="122">
        <f t="shared" si="38"/>
        <v>0</v>
      </c>
    </row>
    <row r="141" spans="1:29" ht="15.75">
      <c r="A141" s="250"/>
      <c r="B141" s="135" t="s">
        <v>47</v>
      </c>
      <c r="C141" s="97"/>
      <c r="D141" s="20"/>
      <c r="E141" s="98">
        <f t="shared" si="26"/>
        <v>0</v>
      </c>
      <c r="F141" s="97"/>
      <c r="G141" s="20"/>
      <c r="H141" s="98">
        <f t="shared" si="27"/>
        <v>0</v>
      </c>
      <c r="I141" s="97"/>
      <c r="J141" s="20"/>
      <c r="K141" s="98">
        <f t="shared" si="28"/>
        <v>0</v>
      </c>
      <c r="L141" s="97"/>
      <c r="M141" s="20"/>
      <c r="N141" s="98">
        <f t="shared" si="29"/>
        <v>0</v>
      </c>
      <c r="O141" s="97"/>
      <c r="P141" s="20"/>
      <c r="Q141" s="98">
        <f t="shared" si="30"/>
        <v>0</v>
      </c>
      <c r="R141" s="97"/>
      <c r="S141" s="20"/>
      <c r="T141" s="98">
        <f t="shared" si="31"/>
        <v>0</v>
      </c>
      <c r="U141" s="219">
        <f t="shared" si="32"/>
        <v>0</v>
      </c>
      <c r="W141" s="135" t="s">
        <v>47</v>
      </c>
      <c r="X141" s="115">
        <f t="shared" si="33"/>
        <v>0</v>
      </c>
      <c r="Y141" s="116">
        <f t="shared" si="34"/>
        <v>0</v>
      </c>
      <c r="Z141" s="116">
        <f t="shared" si="35"/>
        <v>0</v>
      </c>
      <c r="AA141" s="116">
        <f t="shared" si="36"/>
        <v>0</v>
      </c>
      <c r="AB141" s="116">
        <f t="shared" si="37"/>
        <v>0</v>
      </c>
      <c r="AC141" s="122">
        <f t="shared" si="38"/>
        <v>0</v>
      </c>
    </row>
    <row r="142" spans="1:29" ht="15.75">
      <c r="A142" s="250"/>
      <c r="B142" s="135" t="s">
        <v>48</v>
      </c>
      <c r="C142" s="97"/>
      <c r="D142" s="20"/>
      <c r="E142" s="98">
        <f t="shared" si="26"/>
        <v>0</v>
      </c>
      <c r="F142" s="97"/>
      <c r="G142" s="20"/>
      <c r="H142" s="98">
        <f t="shared" si="27"/>
        <v>0</v>
      </c>
      <c r="I142" s="97"/>
      <c r="J142" s="20"/>
      <c r="K142" s="98">
        <f t="shared" si="28"/>
        <v>0</v>
      </c>
      <c r="L142" s="97"/>
      <c r="M142" s="20"/>
      <c r="N142" s="98">
        <f t="shared" si="29"/>
        <v>0</v>
      </c>
      <c r="O142" s="97"/>
      <c r="P142" s="20"/>
      <c r="Q142" s="98">
        <f t="shared" si="30"/>
        <v>0</v>
      </c>
      <c r="R142" s="97"/>
      <c r="S142" s="20"/>
      <c r="T142" s="98">
        <f t="shared" si="31"/>
        <v>0</v>
      </c>
      <c r="U142" s="219">
        <f t="shared" si="32"/>
        <v>0</v>
      </c>
      <c r="W142" s="135" t="s">
        <v>48</v>
      </c>
      <c r="X142" s="115">
        <f t="shared" si="33"/>
        <v>0</v>
      </c>
      <c r="Y142" s="116">
        <f t="shared" si="34"/>
        <v>0</v>
      </c>
      <c r="Z142" s="116">
        <f t="shared" si="35"/>
        <v>0</v>
      </c>
      <c r="AA142" s="116">
        <f t="shared" si="36"/>
        <v>0</v>
      </c>
      <c r="AB142" s="116">
        <f t="shared" si="37"/>
        <v>0</v>
      </c>
      <c r="AC142" s="122">
        <f t="shared" si="38"/>
        <v>0</v>
      </c>
    </row>
    <row r="143" spans="1:29" ht="15.75">
      <c r="A143" s="251"/>
      <c r="B143" s="136" t="s">
        <v>49</v>
      </c>
      <c r="C143" s="97"/>
      <c r="D143" s="20"/>
      <c r="E143" s="98">
        <f t="shared" si="26"/>
        <v>0</v>
      </c>
      <c r="F143" s="97"/>
      <c r="G143" s="20"/>
      <c r="H143" s="98">
        <f t="shared" si="27"/>
        <v>0</v>
      </c>
      <c r="I143" s="97"/>
      <c r="J143" s="20"/>
      <c r="K143" s="98">
        <f t="shared" si="28"/>
        <v>0</v>
      </c>
      <c r="L143" s="97"/>
      <c r="M143" s="20"/>
      <c r="N143" s="98">
        <f t="shared" si="29"/>
        <v>0</v>
      </c>
      <c r="O143" s="97"/>
      <c r="P143" s="20"/>
      <c r="Q143" s="98">
        <f t="shared" si="30"/>
        <v>0</v>
      </c>
      <c r="R143" s="97"/>
      <c r="S143" s="20"/>
      <c r="T143" s="98">
        <f t="shared" si="31"/>
        <v>0</v>
      </c>
      <c r="U143" s="219">
        <f t="shared" si="32"/>
        <v>0</v>
      </c>
      <c r="W143" s="136" t="s">
        <v>49</v>
      </c>
      <c r="X143" s="119">
        <f t="shared" si="33"/>
        <v>0</v>
      </c>
      <c r="Y143" s="120">
        <f t="shared" si="34"/>
        <v>0</v>
      </c>
      <c r="Z143" s="120">
        <f t="shared" si="35"/>
        <v>0</v>
      </c>
      <c r="AA143" s="120">
        <f t="shared" si="36"/>
        <v>0</v>
      </c>
      <c r="AB143" s="120">
        <f t="shared" si="37"/>
        <v>0</v>
      </c>
      <c r="AC143" s="125">
        <f t="shared" si="38"/>
        <v>0</v>
      </c>
    </row>
    <row r="144" spans="1:29" ht="15.75" customHeight="1">
      <c r="A144" s="249">
        <v>42751</v>
      </c>
      <c r="B144" s="134" t="s">
        <v>41</v>
      </c>
      <c r="C144" s="217"/>
      <c r="D144" s="224"/>
      <c r="E144" s="96">
        <f t="shared" si="26"/>
        <v>0</v>
      </c>
      <c r="F144" s="217"/>
      <c r="G144" s="95"/>
      <c r="H144" s="96">
        <f t="shared" si="27"/>
        <v>0</v>
      </c>
      <c r="I144" s="217"/>
      <c r="J144" s="95"/>
      <c r="K144" s="96">
        <f t="shared" si="28"/>
        <v>0</v>
      </c>
      <c r="L144" s="217"/>
      <c r="M144" s="95"/>
      <c r="N144" s="96">
        <f t="shared" si="29"/>
        <v>0</v>
      </c>
      <c r="O144" s="217"/>
      <c r="P144" s="224"/>
      <c r="Q144" s="96">
        <f t="shared" si="30"/>
        <v>0</v>
      </c>
      <c r="R144" s="217"/>
      <c r="S144" s="95"/>
      <c r="T144" s="96">
        <f t="shared" si="31"/>
        <v>0</v>
      </c>
      <c r="U144" s="218">
        <f t="shared" si="32"/>
        <v>0</v>
      </c>
      <c r="W144" s="134" t="s">
        <v>41</v>
      </c>
      <c r="X144" s="111">
        <f t="shared" si="33"/>
        <v>0</v>
      </c>
      <c r="Y144" s="112">
        <f t="shared" si="34"/>
        <v>0</v>
      </c>
      <c r="Z144" s="112">
        <f t="shared" si="35"/>
        <v>0</v>
      </c>
      <c r="AA144" s="112">
        <f t="shared" si="36"/>
        <v>0</v>
      </c>
      <c r="AB144" s="112">
        <f t="shared" si="37"/>
        <v>0</v>
      </c>
      <c r="AC144" s="124">
        <f t="shared" si="38"/>
        <v>0</v>
      </c>
    </row>
    <row r="145" spans="1:29" ht="15.75">
      <c r="A145" s="250"/>
      <c r="B145" s="135" t="s">
        <v>42</v>
      </c>
      <c r="C145" s="97"/>
      <c r="D145" s="133"/>
      <c r="E145" s="98">
        <f t="shared" si="26"/>
        <v>0</v>
      </c>
      <c r="F145" s="97"/>
      <c r="G145" s="20"/>
      <c r="H145" s="98">
        <f t="shared" si="27"/>
        <v>0</v>
      </c>
      <c r="I145" s="97"/>
      <c r="J145" s="20"/>
      <c r="K145" s="98">
        <f t="shared" si="28"/>
        <v>0</v>
      </c>
      <c r="L145" s="97"/>
      <c r="M145" s="20"/>
      <c r="N145" s="98">
        <f t="shared" si="29"/>
        <v>0</v>
      </c>
      <c r="O145" s="97"/>
      <c r="P145" s="133"/>
      <c r="Q145" s="98">
        <f t="shared" si="30"/>
        <v>0</v>
      </c>
      <c r="R145" s="97"/>
      <c r="S145" s="20"/>
      <c r="T145" s="98">
        <f t="shared" si="31"/>
        <v>0</v>
      </c>
      <c r="U145" s="219">
        <f t="shared" si="32"/>
        <v>0</v>
      </c>
      <c r="W145" s="135" t="s">
        <v>42</v>
      </c>
      <c r="X145" s="115">
        <f t="shared" si="33"/>
        <v>0</v>
      </c>
      <c r="Y145" s="116">
        <f t="shared" si="34"/>
        <v>0</v>
      </c>
      <c r="Z145" s="116">
        <f t="shared" si="35"/>
        <v>0</v>
      </c>
      <c r="AA145" s="116">
        <f t="shared" si="36"/>
        <v>0</v>
      </c>
      <c r="AB145" s="116">
        <f t="shared" si="37"/>
        <v>0</v>
      </c>
      <c r="AC145" s="122">
        <f t="shared" si="38"/>
        <v>0</v>
      </c>
    </row>
    <row r="146" spans="1:29" ht="15.75">
      <c r="A146" s="250"/>
      <c r="B146" s="105" t="s">
        <v>43</v>
      </c>
      <c r="C146" s="97"/>
      <c r="D146" s="20"/>
      <c r="E146" s="98">
        <f t="shared" si="26"/>
        <v>0</v>
      </c>
      <c r="F146" s="97"/>
      <c r="G146" s="20"/>
      <c r="H146" s="98">
        <f t="shared" si="27"/>
        <v>0</v>
      </c>
      <c r="I146" s="97"/>
      <c r="J146" s="20"/>
      <c r="K146" s="98">
        <f t="shared" si="28"/>
        <v>0</v>
      </c>
      <c r="L146" s="97"/>
      <c r="M146" s="20"/>
      <c r="N146" s="98">
        <f t="shared" si="29"/>
        <v>0</v>
      </c>
      <c r="O146" s="97"/>
      <c r="P146" s="20"/>
      <c r="Q146" s="98">
        <f t="shared" si="30"/>
        <v>0</v>
      </c>
      <c r="R146" s="97"/>
      <c r="S146" s="20"/>
      <c r="T146" s="98">
        <f t="shared" si="31"/>
        <v>0</v>
      </c>
      <c r="U146" s="219">
        <f t="shared" si="32"/>
        <v>0</v>
      </c>
      <c r="W146" s="105" t="s">
        <v>43</v>
      </c>
      <c r="X146" s="115">
        <f t="shared" si="33"/>
        <v>0</v>
      </c>
      <c r="Y146" s="116">
        <f t="shared" si="34"/>
        <v>0</v>
      </c>
      <c r="Z146" s="116">
        <f t="shared" si="35"/>
        <v>0</v>
      </c>
      <c r="AA146" s="116">
        <f t="shared" si="36"/>
        <v>0</v>
      </c>
      <c r="AB146" s="116">
        <f t="shared" si="37"/>
        <v>0</v>
      </c>
      <c r="AC146" s="122">
        <f t="shared" si="38"/>
        <v>0</v>
      </c>
    </row>
    <row r="147" spans="1:29" ht="15.75">
      <c r="A147" s="250"/>
      <c r="B147" s="135" t="s">
        <v>44</v>
      </c>
      <c r="C147" s="97"/>
      <c r="D147" s="20"/>
      <c r="E147" s="98">
        <f t="shared" si="26"/>
        <v>0</v>
      </c>
      <c r="F147" s="97"/>
      <c r="G147" s="20"/>
      <c r="H147" s="98">
        <f t="shared" si="27"/>
        <v>0</v>
      </c>
      <c r="I147" s="97"/>
      <c r="J147" s="20"/>
      <c r="K147" s="98">
        <f t="shared" si="28"/>
        <v>0</v>
      </c>
      <c r="L147" s="97"/>
      <c r="M147" s="20"/>
      <c r="N147" s="98">
        <f t="shared" si="29"/>
        <v>0</v>
      </c>
      <c r="O147" s="97"/>
      <c r="P147" s="20"/>
      <c r="Q147" s="98">
        <f t="shared" si="30"/>
        <v>0</v>
      </c>
      <c r="R147" s="97"/>
      <c r="S147" s="20"/>
      <c r="T147" s="98">
        <f t="shared" si="31"/>
        <v>0</v>
      </c>
      <c r="U147" s="219">
        <f t="shared" si="32"/>
        <v>0</v>
      </c>
      <c r="W147" s="135" t="s">
        <v>44</v>
      </c>
      <c r="X147" s="115">
        <f t="shared" si="33"/>
        <v>0</v>
      </c>
      <c r="Y147" s="116">
        <f t="shared" si="34"/>
        <v>0</v>
      </c>
      <c r="Z147" s="116">
        <f t="shared" si="35"/>
        <v>0</v>
      </c>
      <c r="AA147" s="116">
        <f t="shared" si="36"/>
        <v>0</v>
      </c>
      <c r="AB147" s="116">
        <f t="shared" si="37"/>
        <v>0</v>
      </c>
      <c r="AC147" s="122">
        <f t="shared" si="38"/>
        <v>0</v>
      </c>
    </row>
    <row r="148" spans="1:29" ht="15.75">
      <c r="A148" s="250"/>
      <c r="B148" s="135" t="s">
        <v>45</v>
      </c>
      <c r="C148" s="97"/>
      <c r="D148" s="20"/>
      <c r="E148" s="98">
        <f t="shared" si="26"/>
        <v>0</v>
      </c>
      <c r="F148" s="97"/>
      <c r="G148" s="20"/>
      <c r="H148" s="98">
        <f t="shared" si="27"/>
        <v>0</v>
      </c>
      <c r="I148" s="97"/>
      <c r="J148" s="20"/>
      <c r="K148" s="98">
        <f t="shared" si="28"/>
        <v>0</v>
      </c>
      <c r="L148" s="97"/>
      <c r="M148" s="20"/>
      <c r="N148" s="98">
        <f t="shared" si="29"/>
        <v>0</v>
      </c>
      <c r="O148" s="97"/>
      <c r="P148" s="20"/>
      <c r="Q148" s="98">
        <f t="shared" si="30"/>
        <v>0</v>
      </c>
      <c r="R148" s="97"/>
      <c r="S148" s="20"/>
      <c r="T148" s="98">
        <f t="shared" si="31"/>
        <v>0</v>
      </c>
      <c r="U148" s="219">
        <f t="shared" si="32"/>
        <v>0</v>
      </c>
      <c r="W148" s="135" t="s">
        <v>45</v>
      </c>
      <c r="X148" s="115">
        <f t="shared" si="33"/>
        <v>0</v>
      </c>
      <c r="Y148" s="116">
        <f t="shared" si="34"/>
        <v>0</v>
      </c>
      <c r="Z148" s="116">
        <f t="shared" si="35"/>
        <v>0</v>
      </c>
      <c r="AA148" s="116">
        <f t="shared" si="36"/>
        <v>0</v>
      </c>
      <c r="AB148" s="116">
        <f t="shared" si="37"/>
        <v>0</v>
      </c>
      <c r="AC148" s="122">
        <f t="shared" si="38"/>
        <v>0</v>
      </c>
    </row>
    <row r="149" spans="1:29" ht="15.75">
      <c r="A149" s="250"/>
      <c r="B149" s="135" t="s">
        <v>46</v>
      </c>
      <c r="C149" s="97"/>
      <c r="D149" s="20"/>
      <c r="E149" s="98">
        <f t="shared" si="26"/>
        <v>0</v>
      </c>
      <c r="F149" s="97"/>
      <c r="G149" s="20"/>
      <c r="H149" s="98">
        <f t="shared" si="27"/>
        <v>0</v>
      </c>
      <c r="I149" s="97"/>
      <c r="J149" s="20"/>
      <c r="K149" s="98">
        <f t="shared" si="28"/>
        <v>0</v>
      </c>
      <c r="L149" s="97"/>
      <c r="M149" s="20"/>
      <c r="N149" s="98">
        <f t="shared" si="29"/>
        <v>0</v>
      </c>
      <c r="O149" s="97"/>
      <c r="P149" s="20"/>
      <c r="Q149" s="98">
        <f t="shared" si="30"/>
        <v>0</v>
      </c>
      <c r="R149" s="97"/>
      <c r="S149" s="20"/>
      <c r="T149" s="98">
        <f t="shared" si="31"/>
        <v>0</v>
      </c>
      <c r="U149" s="219">
        <f t="shared" si="32"/>
        <v>0</v>
      </c>
      <c r="W149" s="135" t="s">
        <v>46</v>
      </c>
      <c r="X149" s="115">
        <f t="shared" si="33"/>
        <v>0</v>
      </c>
      <c r="Y149" s="116">
        <f t="shared" si="34"/>
        <v>0</v>
      </c>
      <c r="Z149" s="116">
        <f t="shared" si="35"/>
        <v>0</v>
      </c>
      <c r="AA149" s="116">
        <f t="shared" si="36"/>
        <v>0</v>
      </c>
      <c r="AB149" s="116">
        <f t="shared" si="37"/>
        <v>0</v>
      </c>
      <c r="AC149" s="122">
        <f t="shared" si="38"/>
        <v>0</v>
      </c>
    </row>
    <row r="150" spans="1:29" ht="15.75">
      <c r="A150" s="250"/>
      <c r="B150" s="135" t="s">
        <v>47</v>
      </c>
      <c r="C150" s="97"/>
      <c r="D150" s="20"/>
      <c r="E150" s="98">
        <f t="shared" si="26"/>
        <v>0</v>
      </c>
      <c r="F150" s="97"/>
      <c r="G150" s="20"/>
      <c r="H150" s="98">
        <f t="shared" si="27"/>
        <v>0</v>
      </c>
      <c r="I150" s="97"/>
      <c r="J150" s="20"/>
      <c r="K150" s="98">
        <f t="shared" si="28"/>
        <v>0</v>
      </c>
      <c r="L150" s="97"/>
      <c r="M150" s="20"/>
      <c r="N150" s="98">
        <f t="shared" si="29"/>
        <v>0</v>
      </c>
      <c r="O150" s="97"/>
      <c r="P150" s="20"/>
      <c r="Q150" s="98">
        <f t="shared" si="30"/>
        <v>0</v>
      </c>
      <c r="R150" s="97"/>
      <c r="S150" s="20"/>
      <c r="T150" s="98">
        <f t="shared" si="31"/>
        <v>0</v>
      </c>
      <c r="U150" s="219">
        <f t="shared" si="32"/>
        <v>0</v>
      </c>
      <c r="W150" s="135" t="s">
        <v>47</v>
      </c>
      <c r="X150" s="115">
        <f t="shared" si="33"/>
        <v>0</v>
      </c>
      <c r="Y150" s="116">
        <f t="shared" si="34"/>
        <v>0</v>
      </c>
      <c r="Z150" s="116">
        <f t="shared" si="35"/>
        <v>0</v>
      </c>
      <c r="AA150" s="116">
        <f t="shared" si="36"/>
        <v>0</v>
      </c>
      <c r="AB150" s="116">
        <f t="shared" si="37"/>
        <v>0</v>
      </c>
      <c r="AC150" s="122">
        <f t="shared" si="38"/>
        <v>0</v>
      </c>
    </row>
    <row r="151" spans="1:29" ht="15.75">
      <c r="A151" s="250"/>
      <c r="B151" s="135" t="s">
        <v>48</v>
      </c>
      <c r="C151" s="97"/>
      <c r="D151" s="20"/>
      <c r="E151" s="98">
        <f t="shared" si="26"/>
        <v>0</v>
      </c>
      <c r="F151" s="97"/>
      <c r="G151" s="20"/>
      <c r="H151" s="98">
        <f t="shared" si="27"/>
        <v>0</v>
      </c>
      <c r="I151" s="97"/>
      <c r="J151" s="20"/>
      <c r="K151" s="98">
        <f t="shared" si="28"/>
        <v>0</v>
      </c>
      <c r="L151" s="97"/>
      <c r="M151" s="20"/>
      <c r="N151" s="98">
        <f t="shared" si="29"/>
        <v>0</v>
      </c>
      <c r="O151" s="97"/>
      <c r="P151" s="20"/>
      <c r="Q151" s="98">
        <f t="shared" si="30"/>
        <v>0</v>
      </c>
      <c r="R151" s="97"/>
      <c r="S151" s="20"/>
      <c r="T151" s="98">
        <f t="shared" si="31"/>
        <v>0</v>
      </c>
      <c r="U151" s="219">
        <f t="shared" si="32"/>
        <v>0</v>
      </c>
      <c r="W151" s="135" t="s">
        <v>48</v>
      </c>
      <c r="X151" s="115">
        <f t="shared" si="33"/>
        <v>0</v>
      </c>
      <c r="Y151" s="116">
        <f t="shared" si="34"/>
        <v>0</v>
      </c>
      <c r="Z151" s="116">
        <f t="shared" si="35"/>
        <v>0</v>
      </c>
      <c r="AA151" s="116">
        <f t="shared" si="36"/>
        <v>0</v>
      </c>
      <c r="AB151" s="116">
        <f t="shared" si="37"/>
        <v>0</v>
      </c>
      <c r="AC151" s="122">
        <f t="shared" si="38"/>
        <v>0</v>
      </c>
    </row>
    <row r="152" spans="1:29" ht="15.75">
      <c r="A152" s="251"/>
      <c r="B152" s="136" t="s">
        <v>49</v>
      </c>
      <c r="C152" s="99"/>
      <c r="D152" s="100"/>
      <c r="E152" s="101">
        <f t="shared" si="26"/>
        <v>0</v>
      </c>
      <c r="F152" s="99"/>
      <c r="G152" s="100"/>
      <c r="H152" s="101">
        <f t="shared" si="27"/>
        <v>0</v>
      </c>
      <c r="I152" s="99"/>
      <c r="J152" s="100"/>
      <c r="K152" s="101">
        <f t="shared" si="28"/>
        <v>0</v>
      </c>
      <c r="L152" s="99"/>
      <c r="M152" s="100"/>
      <c r="N152" s="101">
        <f t="shared" si="29"/>
        <v>0</v>
      </c>
      <c r="O152" s="99"/>
      <c r="P152" s="100"/>
      <c r="Q152" s="101">
        <f t="shared" si="30"/>
        <v>0</v>
      </c>
      <c r="R152" s="99"/>
      <c r="S152" s="100"/>
      <c r="T152" s="101">
        <f t="shared" si="31"/>
        <v>0</v>
      </c>
      <c r="U152" s="220">
        <f t="shared" si="32"/>
        <v>0</v>
      </c>
      <c r="W152" s="136" t="s">
        <v>49</v>
      </c>
      <c r="X152" s="119">
        <f t="shared" si="33"/>
        <v>0</v>
      </c>
      <c r="Y152" s="120">
        <f t="shared" si="34"/>
        <v>0</v>
      </c>
      <c r="Z152" s="120">
        <f t="shared" si="35"/>
        <v>0</v>
      </c>
      <c r="AA152" s="120">
        <f t="shared" si="36"/>
        <v>0</v>
      </c>
      <c r="AB152" s="120">
        <f t="shared" si="37"/>
        <v>0</v>
      </c>
      <c r="AC152" s="125">
        <f t="shared" si="38"/>
        <v>0</v>
      </c>
    </row>
    <row r="153" spans="1:29" ht="15.75" customHeight="1">
      <c r="A153" s="249">
        <v>42752</v>
      </c>
      <c r="B153" s="134" t="s">
        <v>41</v>
      </c>
      <c r="C153" s="97"/>
      <c r="D153" s="20"/>
      <c r="E153" s="98">
        <f t="shared" si="26"/>
        <v>0</v>
      </c>
      <c r="F153" s="97"/>
      <c r="G153" s="20"/>
      <c r="H153" s="98">
        <f t="shared" si="27"/>
        <v>0</v>
      </c>
      <c r="I153" s="97"/>
      <c r="J153" s="20"/>
      <c r="K153" s="98">
        <f t="shared" si="28"/>
        <v>0</v>
      </c>
      <c r="L153" s="97"/>
      <c r="M153" s="20"/>
      <c r="N153" s="98">
        <f t="shared" si="29"/>
        <v>0</v>
      </c>
      <c r="O153" s="97"/>
      <c r="P153" s="20"/>
      <c r="Q153" s="98">
        <f t="shared" si="30"/>
        <v>0</v>
      </c>
      <c r="R153" s="97"/>
      <c r="S153" s="133"/>
      <c r="T153" s="98">
        <f t="shared" si="31"/>
        <v>0</v>
      </c>
      <c r="U153" s="219">
        <f t="shared" si="32"/>
        <v>0</v>
      </c>
      <c r="W153" s="134" t="s">
        <v>41</v>
      </c>
      <c r="X153" s="111">
        <f t="shared" si="33"/>
        <v>0</v>
      </c>
      <c r="Y153" s="112">
        <f t="shared" si="34"/>
        <v>0</v>
      </c>
      <c r="Z153" s="112">
        <f t="shared" si="35"/>
        <v>0</v>
      </c>
      <c r="AA153" s="112">
        <f t="shared" si="36"/>
        <v>0</v>
      </c>
      <c r="AB153" s="112">
        <f t="shared" si="37"/>
        <v>0</v>
      </c>
      <c r="AC153" s="124">
        <f t="shared" si="38"/>
        <v>0</v>
      </c>
    </row>
    <row r="154" spans="1:29" ht="15.75">
      <c r="A154" s="250"/>
      <c r="B154" s="135" t="s">
        <v>42</v>
      </c>
      <c r="C154" s="97"/>
      <c r="D154" s="20"/>
      <c r="E154" s="98">
        <f t="shared" si="26"/>
        <v>0</v>
      </c>
      <c r="F154" s="97"/>
      <c r="G154" s="20"/>
      <c r="H154" s="98">
        <f t="shared" si="27"/>
        <v>0</v>
      </c>
      <c r="I154" s="97"/>
      <c r="J154" s="20"/>
      <c r="K154" s="98">
        <f t="shared" si="28"/>
        <v>0</v>
      </c>
      <c r="L154" s="97"/>
      <c r="M154" s="20"/>
      <c r="N154" s="98">
        <f t="shared" si="29"/>
        <v>0</v>
      </c>
      <c r="O154" s="97"/>
      <c r="P154" s="20"/>
      <c r="Q154" s="98">
        <f t="shared" si="30"/>
        <v>0</v>
      </c>
      <c r="R154" s="97"/>
      <c r="S154" s="20"/>
      <c r="T154" s="98">
        <f t="shared" si="31"/>
        <v>0</v>
      </c>
      <c r="U154" s="219">
        <f t="shared" si="32"/>
        <v>0</v>
      </c>
      <c r="W154" s="135" t="s">
        <v>42</v>
      </c>
      <c r="X154" s="115">
        <f t="shared" si="33"/>
        <v>0</v>
      </c>
      <c r="Y154" s="116">
        <f t="shared" si="34"/>
        <v>0</v>
      </c>
      <c r="Z154" s="116">
        <f t="shared" si="35"/>
        <v>0</v>
      </c>
      <c r="AA154" s="116">
        <f t="shared" si="36"/>
        <v>0</v>
      </c>
      <c r="AB154" s="116">
        <f t="shared" si="37"/>
        <v>0</v>
      </c>
      <c r="AC154" s="122">
        <f t="shared" si="38"/>
        <v>0</v>
      </c>
    </row>
    <row r="155" spans="1:29" ht="15.75">
      <c r="A155" s="250"/>
      <c r="B155" s="105" t="s">
        <v>43</v>
      </c>
      <c r="C155" s="97"/>
      <c r="D155" s="20"/>
      <c r="E155" s="98">
        <f t="shared" si="26"/>
        <v>0</v>
      </c>
      <c r="F155" s="97"/>
      <c r="G155" s="20"/>
      <c r="H155" s="98">
        <f t="shared" si="27"/>
        <v>0</v>
      </c>
      <c r="I155" s="97"/>
      <c r="J155" s="20"/>
      <c r="K155" s="98">
        <f t="shared" si="28"/>
        <v>0</v>
      </c>
      <c r="L155" s="97"/>
      <c r="M155" s="20"/>
      <c r="N155" s="98">
        <f t="shared" si="29"/>
        <v>0</v>
      </c>
      <c r="O155" s="97"/>
      <c r="P155" s="20"/>
      <c r="Q155" s="98">
        <f t="shared" si="30"/>
        <v>0</v>
      </c>
      <c r="R155" s="97"/>
      <c r="S155" s="20"/>
      <c r="T155" s="98">
        <f t="shared" si="31"/>
        <v>0</v>
      </c>
      <c r="U155" s="219">
        <f t="shared" si="32"/>
        <v>0</v>
      </c>
      <c r="W155" s="105" t="s">
        <v>43</v>
      </c>
      <c r="X155" s="115">
        <f t="shared" si="33"/>
        <v>0</v>
      </c>
      <c r="Y155" s="116">
        <f t="shared" si="34"/>
        <v>0</v>
      </c>
      <c r="Z155" s="116">
        <f t="shared" si="35"/>
        <v>0</v>
      </c>
      <c r="AA155" s="116">
        <f t="shared" si="36"/>
        <v>0</v>
      </c>
      <c r="AB155" s="116">
        <f t="shared" si="37"/>
        <v>0</v>
      </c>
      <c r="AC155" s="122">
        <f t="shared" si="38"/>
        <v>0</v>
      </c>
    </row>
    <row r="156" spans="1:29" ht="15.75">
      <c r="A156" s="250"/>
      <c r="B156" s="135" t="s">
        <v>44</v>
      </c>
      <c r="C156" s="97"/>
      <c r="D156" s="20"/>
      <c r="E156" s="98">
        <f t="shared" si="26"/>
        <v>0</v>
      </c>
      <c r="F156" s="97"/>
      <c r="G156" s="20"/>
      <c r="H156" s="98">
        <f t="shared" si="27"/>
        <v>0</v>
      </c>
      <c r="I156" s="97"/>
      <c r="J156" s="20"/>
      <c r="K156" s="98">
        <f t="shared" si="28"/>
        <v>0</v>
      </c>
      <c r="L156" s="97"/>
      <c r="M156" s="20"/>
      <c r="N156" s="98">
        <f t="shared" si="29"/>
        <v>0</v>
      </c>
      <c r="O156" s="97"/>
      <c r="P156" s="20"/>
      <c r="Q156" s="98">
        <f t="shared" si="30"/>
        <v>0</v>
      </c>
      <c r="R156" s="97"/>
      <c r="S156" s="20"/>
      <c r="T156" s="98">
        <f t="shared" si="31"/>
        <v>0</v>
      </c>
      <c r="U156" s="219">
        <f t="shared" si="32"/>
        <v>0</v>
      </c>
      <c r="W156" s="135" t="s">
        <v>44</v>
      </c>
      <c r="X156" s="115">
        <f t="shared" si="33"/>
        <v>0</v>
      </c>
      <c r="Y156" s="116">
        <f t="shared" si="34"/>
        <v>0</v>
      </c>
      <c r="Z156" s="116">
        <f t="shared" si="35"/>
        <v>0</v>
      </c>
      <c r="AA156" s="116">
        <f t="shared" si="36"/>
        <v>0</v>
      </c>
      <c r="AB156" s="116">
        <f t="shared" si="37"/>
        <v>0</v>
      </c>
      <c r="AC156" s="122">
        <f t="shared" si="38"/>
        <v>0</v>
      </c>
    </row>
    <row r="157" spans="1:29" ht="15.75">
      <c r="A157" s="250"/>
      <c r="B157" s="135" t="s">
        <v>45</v>
      </c>
      <c r="C157" s="97"/>
      <c r="D157" s="20"/>
      <c r="E157" s="98">
        <f t="shared" si="26"/>
        <v>0</v>
      </c>
      <c r="F157" s="97"/>
      <c r="G157" s="20"/>
      <c r="H157" s="98">
        <f t="shared" si="27"/>
        <v>0</v>
      </c>
      <c r="I157" s="97"/>
      <c r="J157" s="20"/>
      <c r="K157" s="98">
        <f t="shared" si="28"/>
        <v>0</v>
      </c>
      <c r="L157" s="97"/>
      <c r="M157" s="20"/>
      <c r="N157" s="98">
        <f t="shared" si="29"/>
        <v>0</v>
      </c>
      <c r="O157" s="97"/>
      <c r="P157" s="20"/>
      <c r="Q157" s="98">
        <f t="shared" si="30"/>
        <v>0</v>
      </c>
      <c r="R157" s="97"/>
      <c r="S157" s="20"/>
      <c r="T157" s="98">
        <f t="shared" si="31"/>
        <v>0</v>
      </c>
      <c r="U157" s="219">
        <f t="shared" si="32"/>
        <v>0</v>
      </c>
      <c r="W157" s="135" t="s">
        <v>45</v>
      </c>
      <c r="X157" s="115">
        <f t="shared" si="33"/>
        <v>0</v>
      </c>
      <c r="Y157" s="116">
        <f t="shared" si="34"/>
        <v>0</v>
      </c>
      <c r="Z157" s="116">
        <f t="shared" si="35"/>
        <v>0</v>
      </c>
      <c r="AA157" s="116">
        <f t="shared" si="36"/>
        <v>0</v>
      </c>
      <c r="AB157" s="116">
        <f t="shared" si="37"/>
        <v>0</v>
      </c>
      <c r="AC157" s="122">
        <f t="shared" si="38"/>
        <v>0</v>
      </c>
    </row>
    <row r="158" spans="1:29" ht="15.75">
      <c r="A158" s="250"/>
      <c r="B158" s="135" t="s">
        <v>46</v>
      </c>
      <c r="C158" s="97"/>
      <c r="D158" s="20"/>
      <c r="E158" s="98">
        <f t="shared" si="26"/>
        <v>0</v>
      </c>
      <c r="F158" s="97"/>
      <c r="G158" s="20"/>
      <c r="H158" s="98">
        <f t="shared" si="27"/>
        <v>0</v>
      </c>
      <c r="I158" s="97"/>
      <c r="J158" s="20"/>
      <c r="K158" s="98">
        <f t="shared" si="28"/>
        <v>0</v>
      </c>
      <c r="L158" s="97"/>
      <c r="M158" s="20"/>
      <c r="N158" s="98">
        <f t="shared" si="29"/>
        <v>0</v>
      </c>
      <c r="O158" s="97"/>
      <c r="P158" s="20"/>
      <c r="Q158" s="98">
        <f t="shared" si="30"/>
        <v>0</v>
      </c>
      <c r="R158" s="97"/>
      <c r="S158" s="20"/>
      <c r="T158" s="98">
        <f t="shared" si="31"/>
        <v>0</v>
      </c>
      <c r="U158" s="219">
        <f t="shared" si="32"/>
        <v>0</v>
      </c>
      <c r="W158" s="135" t="s">
        <v>46</v>
      </c>
      <c r="X158" s="115">
        <f t="shared" si="33"/>
        <v>0</v>
      </c>
      <c r="Y158" s="116">
        <f t="shared" si="34"/>
        <v>0</v>
      </c>
      <c r="Z158" s="116">
        <f t="shared" si="35"/>
        <v>0</v>
      </c>
      <c r="AA158" s="116">
        <f t="shared" si="36"/>
        <v>0</v>
      </c>
      <c r="AB158" s="116">
        <f t="shared" si="37"/>
        <v>0</v>
      </c>
      <c r="AC158" s="122">
        <f t="shared" si="38"/>
        <v>0</v>
      </c>
    </row>
    <row r="159" spans="1:29" ht="15.75">
      <c r="A159" s="250"/>
      <c r="B159" s="135" t="s">
        <v>47</v>
      </c>
      <c r="C159" s="97"/>
      <c r="D159" s="20"/>
      <c r="E159" s="98">
        <f t="shared" si="26"/>
        <v>0</v>
      </c>
      <c r="F159" s="97"/>
      <c r="G159" s="20"/>
      <c r="H159" s="98">
        <f t="shared" si="27"/>
        <v>0</v>
      </c>
      <c r="I159" s="97"/>
      <c r="J159" s="20"/>
      <c r="K159" s="98">
        <f t="shared" si="28"/>
        <v>0</v>
      </c>
      <c r="L159" s="97"/>
      <c r="M159" s="20"/>
      <c r="N159" s="98">
        <f t="shared" si="29"/>
        <v>0</v>
      </c>
      <c r="O159" s="97"/>
      <c r="P159" s="20"/>
      <c r="Q159" s="98">
        <f t="shared" si="30"/>
        <v>0</v>
      </c>
      <c r="R159" s="97"/>
      <c r="S159" s="20"/>
      <c r="T159" s="98">
        <f t="shared" si="31"/>
        <v>0</v>
      </c>
      <c r="U159" s="219">
        <f t="shared" si="32"/>
        <v>0</v>
      </c>
      <c r="W159" s="135" t="s">
        <v>47</v>
      </c>
      <c r="X159" s="115">
        <f t="shared" si="33"/>
        <v>0</v>
      </c>
      <c r="Y159" s="116">
        <f t="shared" si="34"/>
        <v>0</v>
      </c>
      <c r="Z159" s="116">
        <f t="shared" si="35"/>
        <v>0</v>
      </c>
      <c r="AA159" s="116">
        <f t="shared" si="36"/>
        <v>0</v>
      </c>
      <c r="AB159" s="116">
        <f t="shared" si="37"/>
        <v>0</v>
      </c>
      <c r="AC159" s="122">
        <f t="shared" si="38"/>
        <v>0</v>
      </c>
    </row>
    <row r="160" spans="1:29" ht="15.75">
      <c r="A160" s="250"/>
      <c r="B160" s="135" t="s">
        <v>48</v>
      </c>
      <c r="C160" s="97"/>
      <c r="D160" s="20"/>
      <c r="E160" s="98">
        <f t="shared" si="26"/>
        <v>0</v>
      </c>
      <c r="F160" s="97"/>
      <c r="G160" s="20"/>
      <c r="H160" s="98">
        <f t="shared" si="27"/>
        <v>0</v>
      </c>
      <c r="I160" s="97"/>
      <c r="J160" s="20"/>
      <c r="K160" s="98">
        <f t="shared" si="28"/>
        <v>0</v>
      </c>
      <c r="L160" s="97"/>
      <c r="M160" s="20"/>
      <c r="N160" s="98">
        <f t="shared" si="29"/>
        <v>0</v>
      </c>
      <c r="O160" s="97"/>
      <c r="P160" s="20"/>
      <c r="Q160" s="98">
        <f t="shared" si="30"/>
        <v>0</v>
      </c>
      <c r="R160" s="97"/>
      <c r="S160" s="20"/>
      <c r="T160" s="98">
        <f t="shared" si="31"/>
        <v>0</v>
      </c>
      <c r="U160" s="219">
        <f t="shared" si="32"/>
        <v>0</v>
      </c>
      <c r="W160" s="135" t="s">
        <v>48</v>
      </c>
      <c r="X160" s="115">
        <f t="shared" si="33"/>
        <v>0</v>
      </c>
      <c r="Y160" s="116">
        <f t="shared" si="34"/>
        <v>0</v>
      </c>
      <c r="Z160" s="116">
        <f t="shared" si="35"/>
        <v>0</v>
      </c>
      <c r="AA160" s="116">
        <f t="shared" si="36"/>
        <v>0</v>
      </c>
      <c r="AB160" s="116">
        <f t="shared" si="37"/>
        <v>0</v>
      </c>
      <c r="AC160" s="122">
        <f t="shared" si="38"/>
        <v>0</v>
      </c>
    </row>
    <row r="161" spans="1:29" ht="15.75">
      <c r="A161" s="251"/>
      <c r="B161" s="136" t="s">
        <v>49</v>
      </c>
      <c r="C161" s="97"/>
      <c r="D161" s="20"/>
      <c r="E161" s="98">
        <f t="shared" si="26"/>
        <v>0</v>
      </c>
      <c r="F161" s="97"/>
      <c r="G161" s="20"/>
      <c r="H161" s="98">
        <f t="shared" si="27"/>
        <v>0</v>
      </c>
      <c r="I161" s="97"/>
      <c r="J161" s="20"/>
      <c r="K161" s="98">
        <f t="shared" si="28"/>
        <v>0</v>
      </c>
      <c r="L161" s="97"/>
      <c r="M161" s="20"/>
      <c r="N161" s="98">
        <f t="shared" si="29"/>
        <v>0</v>
      </c>
      <c r="O161" s="97"/>
      <c r="P161" s="20"/>
      <c r="Q161" s="98">
        <f t="shared" si="30"/>
        <v>0</v>
      </c>
      <c r="R161" s="97"/>
      <c r="S161" s="20"/>
      <c r="T161" s="98">
        <f t="shared" si="31"/>
        <v>0</v>
      </c>
      <c r="U161" s="219">
        <f t="shared" si="32"/>
        <v>0</v>
      </c>
      <c r="W161" s="136" t="s">
        <v>49</v>
      </c>
      <c r="X161" s="119">
        <f t="shared" si="33"/>
        <v>0</v>
      </c>
      <c r="Y161" s="120">
        <f t="shared" si="34"/>
        <v>0</v>
      </c>
      <c r="Z161" s="120">
        <f t="shared" si="35"/>
        <v>0</v>
      </c>
      <c r="AA161" s="120">
        <f t="shared" si="36"/>
        <v>0</v>
      </c>
      <c r="AB161" s="120">
        <f t="shared" si="37"/>
        <v>0</v>
      </c>
      <c r="AC161" s="125">
        <f t="shared" si="38"/>
        <v>0</v>
      </c>
    </row>
    <row r="162" spans="1:29" ht="15.75" customHeight="1">
      <c r="A162" s="249">
        <v>42753</v>
      </c>
      <c r="B162" s="134" t="s">
        <v>41</v>
      </c>
      <c r="C162" s="217"/>
      <c r="D162" s="95"/>
      <c r="E162" s="96">
        <f t="shared" si="26"/>
        <v>0</v>
      </c>
      <c r="F162" s="217"/>
      <c r="G162" s="95"/>
      <c r="H162" s="96">
        <f t="shared" si="27"/>
        <v>0</v>
      </c>
      <c r="I162" s="217"/>
      <c r="J162" s="95"/>
      <c r="K162" s="96">
        <f t="shared" si="28"/>
        <v>0</v>
      </c>
      <c r="L162" s="217"/>
      <c r="M162" s="95"/>
      <c r="N162" s="96">
        <f t="shared" si="29"/>
        <v>0</v>
      </c>
      <c r="O162" s="217"/>
      <c r="P162" s="95"/>
      <c r="Q162" s="96">
        <f t="shared" si="30"/>
        <v>0</v>
      </c>
      <c r="R162" s="217"/>
      <c r="S162" s="95"/>
      <c r="T162" s="96">
        <f t="shared" si="31"/>
        <v>0</v>
      </c>
      <c r="U162" s="218">
        <f t="shared" si="32"/>
        <v>0</v>
      </c>
      <c r="W162" s="134" t="s">
        <v>41</v>
      </c>
      <c r="X162" s="111">
        <f t="shared" si="33"/>
        <v>0</v>
      </c>
      <c r="Y162" s="112">
        <f t="shared" si="34"/>
        <v>0</v>
      </c>
      <c r="Z162" s="112">
        <f t="shared" si="35"/>
        <v>0</v>
      </c>
      <c r="AA162" s="112">
        <f t="shared" si="36"/>
        <v>0</v>
      </c>
      <c r="AB162" s="112">
        <f t="shared" si="37"/>
        <v>0</v>
      </c>
      <c r="AC162" s="124">
        <f t="shared" si="38"/>
        <v>0</v>
      </c>
    </row>
    <row r="163" spans="1:29" ht="15.75">
      <c r="A163" s="250"/>
      <c r="B163" s="135" t="s">
        <v>42</v>
      </c>
      <c r="C163" s="97"/>
      <c r="D163" s="20"/>
      <c r="E163" s="98">
        <f t="shared" si="26"/>
        <v>0</v>
      </c>
      <c r="F163" s="97"/>
      <c r="G163" s="20"/>
      <c r="H163" s="98">
        <f t="shared" si="27"/>
        <v>0</v>
      </c>
      <c r="I163" s="97"/>
      <c r="J163" s="20"/>
      <c r="K163" s="98">
        <f t="shared" si="28"/>
        <v>0</v>
      </c>
      <c r="L163" s="97"/>
      <c r="M163" s="20"/>
      <c r="N163" s="98">
        <f t="shared" si="29"/>
        <v>0</v>
      </c>
      <c r="O163" s="97"/>
      <c r="P163" s="20"/>
      <c r="Q163" s="98">
        <f t="shared" si="30"/>
        <v>0</v>
      </c>
      <c r="R163" s="97"/>
      <c r="S163" s="20"/>
      <c r="T163" s="98">
        <f t="shared" si="31"/>
        <v>0</v>
      </c>
      <c r="U163" s="219">
        <f t="shared" si="32"/>
        <v>0</v>
      </c>
      <c r="W163" s="135" t="s">
        <v>42</v>
      </c>
      <c r="X163" s="115">
        <f t="shared" si="33"/>
        <v>0</v>
      </c>
      <c r="Y163" s="116">
        <f t="shared" si="34"/>
        <v>0</v>
      </c>
      <c r="Z163" s="116">
        <f t="shared" si="35"/>
        <v>0</v>
      </c>
      <c r="AA163" s="116">
        <f t="shared" si="36"/>
        <v>0</v>
      </c>
      <c r="AB163" s="116">
        <f t="shared" si="37"/>
        <v>0</v>
      </c>
      <c r="AC163" s="122">
        <f t="shared" si="38"/>
        <v>0</v>
      </c>
    </row>
    <row r="164" spans="1:29" ht="15.75">
      <c r="A164" s="250"/>
      <c r="B164" s="105" t="s">
        <v>43</v>
      </c>
      <c r="C164" s="97"/>
      <c r="D164" s="20"/>
      <c r="E164" s="98">
        <f t="shared" si="26"/>
        <v>0</v>
      </c>
      <c r="F164" s="97"/>
      <c r="G164" s="20"/>
      <c r="H164" s="98">
        <f t="shared" si="27"/>
        <v>0</v>
      </c>
      <c r="I164" s="97"/>
      <c r="J164" s="20"/>
      <c r="K164" s="98">
        <f t="shared" si="28"/>
        <v>0</v>
      </c>
      <c r="L164" s="97"/>
      <c r="M164" s="20"/>
      <c r="N164" s="98">
        <f t="shared" si="29"/>
        <v>0</v>
      </c>
      <c r="O164" s="97"/>
      <c r="P164" s="20"/>
      <c r="Q164" s="98">
        <f t="shared" si="30"/>
        <v>0</v>
      </c>
      <c r="R164" s="97"/>
      <c r="S164" s="20"/>
      <c r="T164" s="98">
        <f t="shared" si="31"/>
        <v>0</v>
      </c>
      <c r="U164" s="219">
        <f t="shared" si="32"/>
        <v>0</v>
      </c>
      <c r="W164" s="105" t="s">
        <v>43</v>
      </c>
      <c r="X164" s="115">
        <f t="shared" si="33"/>
        <v>0</v>
      </c>
      <c r="Y164" s="116">
        <f t="shared" si="34"/>
        <v>0</v>
      </c>
      <c r="Z164" s="116">
        <f t="shared" si="35"/>
        <v>0</v>
      </c>
      <c r="AA164" s="116">
        <f t="shared" si="36"/>
        <v>0</v>
      </c>
      <c r="AB164" s="116">
        <f t="shared" si="37"/>
        <v>0</v>
      </c>
      <c r="AC164" s="122">
        <f t="shared" si="38"/>
        <v>0</v>
      </c>
    </row>
    <row r="165" spans="1:29" ht="15.75">
      <c r="A165" s="250"/>
      <c r="B165" s="135" t="s">
        <v>44</v>
      </c>
      <c r="C165" s="97"/>
      <c r="D165" s="20"/>
      <c r="E165" s="98">
        <f t="shared" si="26"/>
        <v>0</v>
      </c>
      <c r="F165" s="97"/>
      <c r="G165" s="20"/>
      <c r="H165" s="98">
        <f t="shared" si="27"/>
        <v>0</v>
      </c>
      <c r="I165" s="97"/>
      <c r="J165" s="20"/>
      <c r="K165" s="98">
        <f t="shared" si="28"/>
        <v>0</v>
      </c>
      <c r="L165" s="97"/>
      <c r="M165" s="20"/>
      <c r="N165" s="98">
        <f t="shared" si="29"/>
        <v>0</v>
      </c>
      <c r="O165" s="97"/>
      <c r="P165" s="20"/>
      <c r="Q165" s="98">
        <f t="shared" si="30"/>
        <v>0</v>
      </c>
      <c r="R165" s="97"/>
      <c r="S165" s="20"/>
      <c r="T165" s="98">
        <f t="shared" si="31"/>
        <v>0</v>
      </c>
      <c r="U165" s="219">
        <f t="shared" si="32"/>
        <v>0</v>
      </c>
      <c r="W165" s="135" t="s">
        <v>44</v>
      </c>
      <c r="X165" s="115">
        <f t="shared" si="33"/>
        <v>0</v>
      </c>
      <c r="Y165" s="116">
        <f t="shared" si="34"/>
        <v>0</v>
      </c>
      <c r="Z165" s="116">
        <f t="shared" si="35"/>
        <v>0</v>
      </c>
      <c r="AA165" s="116">
        <f t="shared" si="36"/>
        <v>0</v>
      </c>
      <c r="AB165" s="116">
        <f t="shared" si="37"/>
        <v>0</v>
      </c>
      <c r="AC165" s="122">
        <f t="shared" si="38"/>
        <v>0</v>
      </c>
    </row>
    <row r="166" spans="1:29" ht="15.75">
      <c r="A166" s="250"/>
      <c r="B166" s="135" t="s">
        <v>45</v>
      </c>
      <c r="C166" s="97"/>
      <c r="D166" s="20"/>
      <c r="E166" s="98">
        <f t="shared" si="26"/>
        <v>0</v>
      </c>
      <c r="F166" s="97"/>
      <c r="G166" s="20"/>
      <c r="H166" s="98">
        <f t="shared" si="27"/>
        <v>0</v>
      </c>
      <c r="I166" s="97"/>
      <c r="J166" s="20"/>
      <c r="K166" s="98">
        <f t="shared" si="28"/>
        <v>0</v>
      </c>
      <c r="L166" s="97"/>
      <c r="M166" s="20"/>
      <c r="N166" s="98">
        <f t="shared" si="29"/>
        <v>0</v>
      </c>
      <c r="O166" s="97"/>
      <c r="P166" s="20"/>
      <c r="Q166" s="98">
        <f t="shared" si="30"/>
        <v>0</v>
      </c>
      <c r="R166" s="97"/>
      <c r="S166" s="20"/>
      <c r="T166" s="98">
        <f t="shared" si="31"/>
        <v>0</v>
      </c>
      <c r="U166" s="219">
        <f t="shared" si="32"/>
        <v>0</v>
      </c>
      <c r="W166" s="135" t="s">
        <v>45</v>
      </c>
      <c r="X166" s="115">
        <f t="shared" si="33"/>
        <v>0</v>
      </c>
      <c r="Y166" s="116">
        <f t="shared" si="34"/>
        <v>0</v>
      </c>
      <c r="Z166" s="116">
        <f t="shared" si="35"/>
        <v>0</v>
      </c>
      <c r="AA166" s="116">
        <f t="shared" si="36"/>
        <v>0</v>
      </c>
      <c r="AB166" s="116">
        <f t="shared" si="37"/>
        <v>0</v>
      </c>
      <c r="AC166" s="122">
        <f t="shared" si="38"/>
        <v>0</v>
      </c>
    </row>
    <row r="167" spans="1:29" ht="15.75">
      <c r="A167" s="250"/>
      <c r="B167" s="135" t="s">
        <v>46</v>
      </c>
      <c r="C167" s="97"/>
      <c r="D167" s="20"/>
      <c r="E167" s="98">
        <f t="shared" si="26"/>
        <v>0</v>
      </c>
      <c r="F167" s="97"/>
      <c r="G167" s="20"/>
      <c r="H167" s="98">
        <f t="shared" si="27"/>
        <v>0</v>
      </c>
      <c r="I167" s="97"/>
      <c r="J167" s="20"/>
      <c r="K167" s="98">
        <f t="shared" si="28"/>
        <v>0</v>
      </c>
      <c r="L167" s="97"/>
      <c r="M167" s="20"/>
      <c r="N167" s="98">
        <f t="shared" si="29"/>
        <v>0</v>
      </c>
      <c r="O167" s="97"/>
      <c r="P167" s="20"/>
      <c r="Q167" s="98">
        <f t="shared" si="30"/>
        <v>0</v>
      </c>
      <c r="R167" s="97"/>
      <c r="S167" s="20"/>
      <c r="T167" s="98">
        <f t="shared" si="31"/>
        <v>0</v>
      </c>
      <c r="U167" s="219">
        <f t="shared" si="32"/>
        <v>0</v>
      </c>
      <c r="W167" s="135" t="s">
        <v>46</v>
      </c>
      <c r="X167" s="115">
        <f t="shared" si="33"/>
        <v>0</v>
      </c>
      <c r="Y167" s="116">
        <f t="shared" si="34"/>
        <v>0</v>
      </c>
      <c r="Z167" s="116">
        <f t="shared" si="35"/>
        <v>0</v>
      </c>
      <c r="AA167" s="116">
        <f t="shared" si="36"/>
        <v>0</v>
      </c>
      <c r="AB167" s="116">
        <f t="shared" si="37"/>
        <v>0</v>
      </c>
      <c r="AC167" s="122">
        <f t="shared" si="38"/>
        <v>0</v>
      </c>
    </row>
    <row r="168" spans="1:29" ht="15.75">
      <c r="A168" s="250"/>
      <c r="B168" s="135" t="s">
        <v>47</v>
      </c>
      <c r="C168" s="97"/>
      <c r="D168" s="20"/>
      <c r="E168" s="98">
        <f t="shared" si="26"/>
        <v>0</v>
      </c>
      <c r="F168" s="97"/>
      <c r="G168" s="20"/>
      <c r="H168" s="98">
        <f t="shared" si="27"/>
        <v>0</v>
      </c>
      <c r="I168" s="97"/>
      <c r="J168" s="20"/>
      <c r="K168" s="98">
        <f t="shared" si="28"/>
        <v>0</v>
      </c>
      <c r="L168" s="97"/>
      <c r="M168" s="20"/>
      <c r="N168" s="98">
        <f t="shared" si="29"/>
        <v>0</v>
      </c>
      <c r="O168" s="97"/>
      <c r="P168" s="20"/>
      <c r="Q168" s="98">
        <f t="shared" si="30"/>
        <v>0</v>
      </c>
      <c r="R168" s="97"/>
      <c r="S168" s="20"/>
      <c r="T168" s="98">
        <f t="shared" si="31"/>
        <v>0</v>
      </c>
      <c r="U168" s="219">
        <f t="shared" si="32"/>
        <v>0</v>
      </c>
      <c r="W168" s="135" t="s">
        <v>47</v>
      </c>
      <c r="X168" s="115">
        <f t="shared" si="33"/>
        <v>0</v>
      </c>
      <c r="Y168" s="116">
        <f t="shared" si="34"/>
        <v>0</v>
      </c>
      <c r="Z168" s="116">
        <f t="shared" si="35"/>
        <v>0</v>
      </c>
      <c r="AA168" s="116">
        <f t="shared" si="36"/>
        <v>0</v>
      </c>
      <c r="AB168" s="116">
        <f t="shared" si="37"/>
        <v>0</v>
      </c>
      <c r="AC168" s="122">
        <f t="shared" si="38"/>
        <v>0</v>
      </c>
    </row>
    <row r="169" spans="1:29" ht="15.75">
      <c r="A169" s="250"/>
      <c r="B169" s="135" t="s">
        <v>48</v>
      </c>
      <c r="C169" s="97"/>
      <c r="D169" s="20"/>
      <c r="E169" s="98">
        <f t="shared" si="26"/>
        <v>0</v>
      </c>
      <c r="F169" s="97"/>
      <c r="G169" s="20"/>
      <c r="H169" s="98">
        <f t="shared" si="27"/>
        <v>0</v>
      </c>
      <c r="I169" s="97"/>
      <c r="J169" s="20"/>
      <c r="K169" s="98">
        <f t="shared" si="28"/>
        <v>0</v>
      </c>
      <c r="L169" s="97"/>
      <c r="M169" s="20"/>
      <c r="N169" s="98">
        <f t="shared" si="29"/>
        <v>0</v>
      </c>
      <c r="O169" s="97"/>
      <c r="P169" s="20"/>
      <c r="Q169" s="98">
        <f t="shared" si="30"/>
        <v>0</v>
      </c>
      <c r="R169" s="97"/>
      <c r="S169" s="20"/>
      <c r="T169" s="98">
        <f t="shared" si="31"/>
        <v>0</v>
      </c>
      <c r="U169" s="219">
        <f t="shared" si="32"/>
        <v>0</v>
      </c>
      <c r="W169" s="135" t="s">
        <v>48</v>
      </c>
      <c r="X169" s="115">
        <f t="shared" si="33"/>
        <v>0</v>
      </c>
      <c r="Y169" s="116">
        <f t="shared" si="34"/>
        <v>0</v>
      </c>
      <c r="Z169" s="116">
        <f t="shared" si="35"/>
        <v>0</v>
      </c>
      <c r="AA169" s="116">
        <f t="shared" si="36"/>
        <v>0</v>
      </c>
      <c r="AB169" s="116">
        <f t="shared" si="37"/>
        <v>0</v>
      </c>
      <c r="AC169" s="122">
        <f t="shared" si="38"/>
        <v>0</v>
      </c>
    </row>
    <row r="170" spans="1:29" ht="15.75">
      <c r="A170" s="251"/>
      <c r="B170" s="136" t="s">
        <v>49</v>
      </c>
      <c r="C170" s="99"/>
      <c r="D170" s="100"/>
      <c r="E170" s="101">
        <f t="shared" si="26"/>
        <v>0</v>
      </c>
      <c r="F170" s="99"/>
      <c r="G170" s="100"/>
      <c r="H170" s="101">
        <f t="shared" si="27"/>
        <v>0</v>
      </c>
      <c r="I170" s="99"/>
      <c r="J170" s="100"/>
      <c r="K170" s="101">
        <f t="shared" si="28"/>
        <v>0</v>
      </c>
      <c r="L170" s="99"/>
      <c r="M170" s="100"/>
      <c r="N170" s="101">
        <f t="shared" si="29"/>
        <v>0</v>
      </c>
      <c r="O170" s="99"/>
      <c r="P170" s="100"/>
      <c r="Q170" s="101">
        <f t="shared" si="30"/>
        <v>0</v>
      </c>
      <c r="R170" s="99"/>
      <c r="S170" s="100"/>
      <c r="T170" s="101">
        <f t="shared" si="31"/>
        <v>0</v>
      </c>
      <c r="U170" s="220">
        <f t="shared" si="32"/>
        <v>0</v>
      </c>
      <c r="W170" s="136" t="s">
        <v>49</v>
      </c>
      <c r="X170" s="119">
        <f t="shared" si="33"/>
        <v>0</v>
      </c>
      <c r="Y170" s="120">
        <f t="shared" si="34"/>
        <v>0</v>
      </c>
      <c r="Z170" s="120">
        <f t="shared" si="35"/>
        <v>0</v>
      </c>
      <c r="AA170" s="120">
        <f t="shared" si="36"/>
        <v>0</v>
      </c>
      <c r="AB170" s="120">
        <f t="shared" si="37"/>
        <v>0</v>
      </c>
      <c r="AC170" s="125">
        <f t="shared" si="38"/>
        <v>0</v>
      </c>
    </row>
    <row r="171" spans="1:29" ht="15.75" customHeight="1">
      <c r="A171" s="249">
        <v>42754</v>
      </c>
      <c r="B171" s="134" t="s">
        <v>41</v>
      </c>
      <c r="C171" s="97"/>
      <c r="D171" s="20"/>
      <c r="E171" s="98">
        <f t="shared" si="26"/>
        <v>0</v>
      </c>
      <c r="F171" s="97"/>
      <c r="G171" s="20"/>
      <c r="H171" s="98">
        <f t="shared" si="27"/>
        <v>0</v>
      </c>
      <c r="I171" s="97"/>
      <c r="J171" s="20"/>
      <c r="K171" s="98">
        <f t="shared" si="28"/>
        <v>0</v>
      </c>
      <c r="L171" s="97"/>
      <c r="M171" s="20"/>
      <c r="N171" s="98">
        <f t="shared" si="29"/>
        <v>0</v>
      </c>
      <c r="O171" s="97"/>
      <c r="P171" s="20"/>
      <c r="Q171" s="98">
        <f t="shared" si="30"/>
        <v>0</v>
      </c>
      <c r="R171" s="97"/>
      <c r="S171" s="20"/>
      <c r="T171" s="98">
        <f t="shared" si="31"/>
        <v>0</v>
      </c>
      <c r="U171" s="219">
        <f t="shared" si="32"/>
        <v>0</v>
      </c>
      <c r="W171" s="134" t="s">
        <v>41</v>
      </c>
      <c r="X171" s="111">
        <f t="shared" si="33"/>
        <v>0</v>
      </c>
      <c r="Y171" s="112">
        <f t="shared" si="34"/>
        <v>0</v>
      </c>
      <c r="Z171" s="112">
        <f t="shared" si="35"/>
        <v>0</v>
      </c>
      <c r="AA171" s="112">
        <f t="shared" si="36"/>
        <v>0</v>
      </c>
      <c r="AB171" s="112">
        <f t="shared" si="37"/>
        <v>0</v>
      </c>
      <c r="AC171" s="124">
        <f t="shared" si="38"/>
        <v>0</v>
      </c>
    </row>
    <row r="172" spans="1:29" ht="15.75">
      <c r="A172" s="250"/>
      <c r="B172" s="135" t="s">
        <v>42</v>
      </c>
      <c r="C172" s="97"/>
      <c r="D172" s="20"/>
      <c r="E172" s="98">
        <f t="shared" si="26"/>
        <v>0</v>
      </c>
      <c r="F172" s="97"/>
      <c r="G172" s="20"/>
      <c r="H172" s="98">
        <f t="shared" si="27"/>
        <v>0</v>
      </c>
      <c r="I172" s="97"/>
      <c r="J172" s="20"/>
      <c r="K172" s="98">
        <f t="shared" si="28"/>
        <v>0</v>
      </c>
      <c r="L172" s="97"/>
      <c r="M172" s="20"/>
      <c r="N172" s="98">
        <f t="shared" si="29"/>
        <v>0</v>
      </c>
      <c r="O172" s="97"/>
      <c r="P172" s="20"/>
      <c r="Q172" s="98">
        <f t="shared" si="30"/>
        <v>0</v>
      </c>
      <c r="R172" s="97"/>
      <c r="S172" s="20"/>
      <c r="T172" s="98">
        <f t="shared" si="31"/>
        <v>0</v>
      </c>
      <c r="U172" s="219">
        <f t="shared" si="32"/>
        <v>0</v>
      </c>
      <c r="W172" s="135" t="s">
        <v>42</v>
      </c>
      <c r="X172" s="115">
        <f t="shared" si="33"/>
        <v>0</v>
      </c>
      <c r="Y172" s="116">
        <f t="shared" si="34"/>
        <v>0</v>
      </c>
      <c r="Z172" s="116">
        <f t="shared" si="35"/>
        <v>0</v>
      </c>
      <c r="AA172" s="116">
        <f t="shared" si="36"/>
        <v>0</v>
      </c>
      <c r="AB172" s="116">
        <f t="shared" si="37"/>
        <v>0</v>
      </c>
      <c r="AC172" s="122">
        <f t="shared" si="38"/>
        <v>0</v>
      </c>
    </row>
    <row r="173" spans="1:29" ht="15.75">
      <c r="A173" s="250"/>
      <c r="B173" s="105" t="s">
        <v>43</v>
      </c>
      <c r="C173" s="97"/>
      <c r="D173" s="20"/>
      <c r="E173" s="98">
        <f t="shared" si="26"/>
        <v>0</v>
      </c>
      <c r="F173" s="97"/>
      <c r="G173" s="20"/>
      <c r="H173" s="98">
        <f t="shared" si="27"/>
        <v>0</v>
      </c>
      <c r="I173" s="97"/>
      <c r="J173" s="20"/>
      <c r="K173" s="98">
        <f t="shared" si="28"/>
        <v>0</v>
      </c>
      <c r="L173" s="97"/>
      <c r="M173" s="20"/>
      <c r="N173" s="98">
        <f t="shared" si="29"/>
        <v>0</v>
      </c>
      <c r="O173" s="97"/>
      <c r="P173" s="20"/>
      <c r="Q173" s="98">
        <f t="shared" si="30"/>
        <v>0</v>
      </c>
      <c r="R173" s="97"/>
      <c r="S173" s="20"/>
      <c r="T173" s="98">
        <f t="shared" si="31"/>
        <v>0</v>
      </c>
      <c r="U173" s="219">
        <f t="shared" si="32"/>
        <v>0</v>
      </c>
      <c r="W173" s="105" t="s">
        <v>43</v>
      </c>
      <c r="X173" s="115">
        <f t="shared" si="33"/>
        <v>0</v>
      </c>
      <c r="Y173" s="116">
        <f t="shared" si="34"/>
        <v>0</v>
      </c>
      <c r="Z173" s="116">
        <f t="shared" si="35"/>
        <v>0</v>
      </c>
      <c r="AA173" s="116">
        <f t="shared" si="36"/>
        <v>0</v>
      </c>
      <c r="AB173" s="116">
        <f t="shared" si="37"/>
        <v>0</v>
      </c>
      <c r="AC173" s="122">
        <f t="shared" si="38"/>
        <v>0</v>
      </c>
    </row>
    <row r="174" spans="1:29" ht="15.75">
      <c r="A174" s="250"/>
      <c r="B174" s="135" t="s">
        <v>44</v>
      </c>
      <c r="C174" s="97"/>
      <c r="D174" s="20"/>
      <c r="E174" s="98">
        <f t="shared" si="26"/>
        <v>0</v>
      </c>
      <c r="F174" s="97"/>
      <c r="G174" s="20"/>
      <c r="H174" s="98">
        <f t="shared" si="27"/>
        <v>0</v>
      </c>
      <c r="I174" s="97"/>
      <c r="J174" s="20"/>
      <c r="K174" s="98">
        <f t="shared" si="28"/>
        <v>0</v>
      </c>
      <c r="L174" s="97"/>
      <c r="M174" s="20"/>
      <c r="N174" s="98">
        <f t="shared" si="29"/>
        <v>0</v>
      </c>
      <c r="O174" s="97"/>
      <c r="P174" s="20"/>
      <c r="Q174" s="98">
        <f t="shared" si="30"/>
        <v>0</v>
      </c>
      <c r="R174" s="97"/>
      <c r="S174" s="20"/>
      <c r="T174" s="98">
        <f t="shared" si="31"/>
        <v>0</v>
      </c>
      <c r="U174" s="219">
        <f t="shared" si="32"/>
        <v>0</v>
      </c>
      <c r="W174" s="135" t="s">
        <v>44</v>
      </c>
      <c r="X174" s="115">
        <f t="shared" si="33"/>
        <v>0</v>
      </c>
      <c r="Y174" s="116">
        <f t="shared" si="34"/>
        <v>0</v>
      </c>
      <c r="Z174" s="116">
        <f t="shared" si="35"/>
        <v>0</v>
      </c>
      <c r="AA174" s="116">
        <f t="shared" si="36"/>
        <v>0</v>
      </c>
      <c r="AB174" s="116">
        <f t="shared" si="37"/>
        <v>0</v>
      </c>
      <c r="AC174" s="122">
        <f t="shared" si="38"/>
        <v>0</v>
      </c>
    </row>
    <row r="175" spans="1:29" ht="15.75">
      <c r="A175" s="250"/>
      <c r="B175" s="135" t="s">
        <v>45</v>
      </c>
      <c r="C175" s="97"/>
      <c r="D175" s="20"/>
      <c r="E175" s="98">
        <f t="shared" si="26"/>
        <v>0</v>
      </c>
      <c r="F175" s="97"/>
      <c r="G175" s="20"/>
      <c r="H175" s="98">
        <f t="shared" si="27"/>
        <v>0</v>
      </c>
      <c r="I175" s="97"/>
      <c r="J175" s="20"/>
      <c r="K175" s="98">
        <f t="shared" si="28"/>
        <v>0</v>
      </c>
      <c r="L175" s="97"/>
      <c r="M175" s="20"/>
      <c r="N175" s="98">
        <f t="shared" si="29"/>
        <v>0</v>
      </c>
      <c r="O175" s="97"/>
      <c r="P175" s="20"/>
      <c r="Q175" s="98">
        <f t="shared" si="30"/>
        <v>0</v>
      </c>
      <c r="R175" s="97"/>
      <c r="S175" s="20"/>
      <c r="T175" s="98">
        <f t="shared" si="31"/>
        <v>0</v>
      </c>
      <c r="U175" s="219">
        <f t="shared" si="32"/>
        <v>0</v>
      </c>
      <c r="W175" s="135" t="s">
        <v>45</v>
      </c>
      <c r="X175" s="115">
        <f t="shared" si="33"/>
        <v>0</v>
      </c>
      <c r="Y175" s="116">
        <f t="shared" si="34"/>
        <v>0</v>
      </c>
      <c r="Z175" s="116">
        <f t="shared" si="35"/>
        <v>0</v>
      </c>
      <c r="AA175" s="116">
        <f t="shared" si="36"/>
        <v>0</v>
      </c>
      <c r="AB175" s="116">
        <f t="shared" si="37"/>
        <v>0</v>
      </c>
      <c r="AC175" s="122">
        <f t="shared" si="38"/>
        <v>0</v>
      </c>
    </row>
    <row r="176" spans="1:29" ht="15.75">
      <c r="A176" s="250"/>
      <c r="B176" s="135" t="s">
        <v>46</v>
      </c>
      <c r="C176" s="97"/>
      <c r="D176" s="20"/>
      <c r="E176" s="98">
        <f t="shared" si="26"/>
        <v>0</v>
      </c>
      <c r="F176" s="97"/>
      <c r="G176" s="20"/>
      <c r="H176" s="98">
        <f t="shared" si="27"/>
        <v>0</v>
      </c>
      <c r="I176" s="97"/>
      <c r="J176" s="20"/>
      <c r="K176" s="98">
        <f t="shared" si="28"/>
        <v>0</v>
      </c>
      <c r="L176" s="97"/>
      <c r="M176" s="20"/>
      <c r="N176" s="98">
        <f t="shared" si="29"/>
        <v>0</v>
      </c>
      <c r="O176" s="97"/>
      <c r="P176" s="20"/>
      <c r="Q176" s="98">
        <f t="shared" si="30"/>
        <v>0</v>
      </c>
      <c r="R176" s="97"/>
      <c r="S176" s="20"/>
      <c r="T176" s="98">
        <f t="shared" si="31"/>
        <v>0</v>
      </c>
      <c r="U176" s="219">
        <f t="shared" si="32"/>
        <v>0</v>
      </c>
      <c r="W176" s="135" t="s">
        <v>46</v>
      </c>
      <c r="X176" s="115">
        <f t="shared" si="33"/>
        <v>0</v>
      </c>
      <c r="Y176" s="116">
        <f t="shared" si="34"/>
        <v>0</v>
      </c>
      <c r="Z176" s="116">
        <f t="shared" si="35"/>
        <v>0</v>
      </c>
      <c r="AA176" s="116">
        <f t="shared" si="36"/>
        <v>0</v>
      </c>
      <c r="AB176" s="116">
        <f t="shared" si="37"/>
        <v>0</v>
      </c>
      <c r="AC176" s="122">
        <f t="shared" si="38"/>
        <v>0</v>
      </c>
    </row>
    <row r="177" spans="1:29" ht="15.75">
      <c r="A177" s="250"/>
      <c r="B177" s="135" t="s">
        <v>47</v>
      </c>
      <c r="C177" s="97"/>
      <c r="D177" s="20"/>
      <c r="E177" s="98">
        <f t="shared" si="26"/>
        <v>0</v>
      </c>
      <c r="F177" s="97"/>
      <c r="G177" s="20"/>
      <c r="H177" s="98">
        <f t="shared" si="27"/>
        <v>0</v>
      </c>
      <c r="I177" s="97"/>
      <c r="J177" s="20"/>
      <c r="K177" s="98">
        <f t="shared" si="28"/>
        <v>0</v>
      </c>
      <c r="L177" s="97"/>
      <c r="M177" s="20"/>
      <c r="N177" s="98">
        <f t="shared" si="29"/>
        <v>0</v>
      </c>
      <c r="O177" s="97"/>
      <c r="P177" s="20"/>
      <c r="Q177" s="98">
        <f t="shared" si="30"/>
        <v>0</v>
      </c>
      <c r="R177" s="97"/>
      <c r="S177" s="20"/>
      <c r="T177" s="98">
        <f t="shared" si="31"/>
        <v>0</v>
      </c>
      <c r="U177" s="219">
        <f t="shared" si="32"/>
        <v>0</v>
      </c>
      <c r="W177" s="135" t="s">
        <v>47</v>
      </c>
      <c r="X177" s="115">
        <f t="shared" si="33"/>
        <v>0</v>
      </c>
      <c r="Y177" s="116">
        <f t="shared" si="34"/>
        <v>0</v>
      </c>
      <c r="Z177" s="116">
        <f t="shared" si="35"/>
        <v>0</v>
      </c>
      <c r="AA177" s="116">
        <f t="shared" si="36"/>
        <v>0</v>
      </c>
      <c r="AB177" s="116">
        <f t="shared" si="37"/>
        <v>0</v>
      </c>
      <c r="AC177" s="122">
        <f t="shared" si="38"/>
        <v>0</v>
      </c>
    </row>
    <row r="178" spans="1:29" ht="15.75">
      <c r="A178" s="250"/>
      <c r="B178" s="135" t="s">
        <v>48</v>
      </c>
      <c r="C178" s="97"/>
      <c r="D178" s="20"/>
      <c r="E178" s="98">
        <f t="shared" si="26"/>
        <v>0</v>
      </c>
      <c r="F178" s="97"/>
      <c r="G178" s="20"/>
      <c r="H178" s="98">
        <f t="shared" si="27"/>
        <v>0</v>
      </c>
      <c r="I178" s="97"/>
      <c r="J178" s="20"/>
      <c r="K178" s="98">
        <f t="shared" si="28"/>
        <v>0</v>
      </c>
      <c r="L178" s="97"/>
      <c r="M178" s="20"/>
      <c r="N178" s="98">
        <f t="shared" si="29"/>
        <v>0</v>
      </c>
      <c r="O178" s="97"/>
      <c r="P178" s="20"/>
      <c r="Q178" s="98">
        <f t="shared" si="30"/>
        <v>0</v>
      </c>
      <c r="R178" s="97"/>
      <c r="S178" s="20"/>
      <c r="T178" s="98">
        <f t="shared" si="31"/>
        <v>0</v>
      </c>
      <c r="U178" s="219">
        <f t="shared" si="32"/>
        <v>0</v>
      </c>
      <c r="W178" s="135" t="s">
        <v>48</v>
      </c>
      <c r="X178" s="115">
        <f t="shared" si="33"/>
        <v>0</v>
      </c>
      <c r="Y178" s="116">
        <f t="shared" si="34"/>
        <v>0</v>
      </c>
      <c r="Z178" s="116">
        <f t="shared" si="35"/>
        <v>0</v>
      </c>
      <c r="AA178" s="116">
        <f t="shared" si="36"/>
        <v>0</v>
      </c>
      <c r="AB178" s="116">
        <f t="shared" si="37"/>
        <v>0</v>
      </c>
      <c r="AC178" s="122">
        <f t="shared" si="38"/>
        <v>0</v>
      </c>
    </row>
    <row r="179" spans="1:29" ht="15.75">
      <c r="A179" s="251"/>
      <c r="B179" s="136" t="s">
        <v>49</v>
      </c>
      <c r="C179" s="97"/>
      <c r="D179" s="20"/>
      <c r="E179" s="98">
        <f t="shared" si="26"/>
        <v>0</v>
      </c>
      <c r="F179" s="97"/>
      <c r="G179" s="20"/>
      <c r="H179" s="98">
        <f t="shared" si="27"/>
        <v>0</v>
      </c>
      <c r="I179" s="97"/>
      <c r="J179" s="20"/>
      <c r="K179" s="98">
        <f t="shared" si="28"/>
        <v>0</v>
      </c>
      <c r="L179" s="97"/>
      <c r="M179" s="20"/>
      <c r="N179" s="98">
        <f t="shared" si="29"/>
        <v>0</v>
      </c>
      <c r="O179" s="97"/>
      <c r="P179" s="20"/>
      <c r="Q179" s="98">
        <f t="shared" si="30"/>
        <v>0</v>
      </c>
      <c r="R179" s="97"/>
      <c r="S179" s="20"/>
      <c r="T179" s="98">
        <f t="shared" si="31"/>
        <v>0</v>
      </c>
      <c r="U179" s="219">
        <f t="shared" si="32"/>
        <v>0</v>
      </c>
      <c r="W179" s="136" t="s">
        <v>49</v>
      </c>
      <c r="X179" s="119">
        <f t="shared" si="33"/>
        <v>0</v>
      </c>
      <c r="Y179" s="120">
        <f t="shared" si="34"/>
        <v>0</v>
      </c>
      <c r="Z179" s="120">
        <f t="shared" si="35"/>
        <v>0</v>
      </c>
      <c r="AA179" s="120">
        <f t="shared" si="36"/>
        <v>0</v>
      </c>
      <c r="AB179" s="120">
        <f t="shared" si="37"/>
        <v>0</v>
      </c>
      <c r="AC179" s="125">
        <f t="shared" si="38"/>
        <v>0</v>
      </c>
    </row>
    <row r="180" spans="1:29" ht="15.75" customHeight="1">
      <c r="A180" s="249">
        <v>42755</v>
      </c>
      <c r="B180" s="134" t="s">
        <v>41</v>
      </c>
      <c r="C180" s="217"/>
      <c r="D180" s="95"/>
      <c r="E180" s="96">
        <f t="shared" si="26"/>
        <v>0</v>
      </c>
      <c r="F180" s="217"/>
      <c r="G180" s="102"/>
      <c r="H180" s="96">
        <f t="shared" si="27"/>
        <v>0</v>
      </c>
      <c r="I180" s="217"/>
      <c r="J180" s="95"/>
      <c r="K180" s="96">
        <f t="shared" si="28"/>
        <v>0</v>
      </c>
      <c r="L180" s="217"/>
      <c r="M180" s="95"/>
      <c r="N180" s="96">
        <f t="shared" si="29"/>
        <v>0</v>
      </c>
      <c r="O180" s="217"/>
      <c r="P180" s="95"/>
      <c r="Q180" s="96">
        <f t="shared" si="30"/>
        <v>0</v>
      </c>
      <c r="R180" s="217"/>
      <c r="S180" s="95"/>
      <c r="T180" s="96">
        <f t="shared" si="31"/>
        <v>0</v>
      </c>
      <c r="U180" s="218">
        <f t="shared" si="32"/>
        <v>0</v>
      </c>
      <c r="W180" s="134" t="s">
        <v>41</v>
      </c>
      <c r="X180" s="115">
        <f t="shared" si="33"/>
        <v>0</v>
      </c>
      <c r="Y180" s="116">
        <f t="shared" si="34"/>
        <v>0</v>
      </c>
      <c r="Z180" s="116">
        <f t="shared" si="35"/>
        <v>0</v>
      </c>
      <c r="AA180" s="116">
        <f t="shared" si="36"/>
        <v>0</v>
      </c>
      <c r="AB180" s="116">
        <f t="shared" si="37"/>
        <v>0</v>
      </c>
      <c r="AC180" s="122">
        <f t="shared" si="38"/>
        <v>0</v>
      </c>
    </row>
    <row r="181" spans="1:29" ht="15.75">
      <c r="A181" s="250"/>
      <c r="B181" s="135" t="s">
        <v>42</v>
      </c>
      <c r="C181" s="97"/>
      <c r="D181" s="20"/>
      <c r="E181" s="98">
        <f t="shared" si="26"/>
        <v>0</v>
      </c>
      <c r="F181" s="97"/>
      <c r="G181" s="6"/>
      <c r="H181" s="98">
        <f t="shared" si="27"/>
        <v>0</v>
      </c>
      <c r="I181" s="97"/>
      <c r="J181" s="20"/>
      <c r="K181" s="98">
        <f t="shared" si="28"/>
        <v>0</v>
      </c>
      <c r="L181" s="97"/>
      <c r="M181" s="20"/>
      <c r="N181" s="98">
        <f t="shared" si="29"/>
        <v>0</v>
      </c>
      <c r="O181" s="97"/>
      <c r="P181" s="20"/>
      <c r="Q181" s="98">
        <f t="shared" si="30"/>
        <v>0</v>
      </c>
      <c r="R181" s="97"/>
      <c r="S181" s="20"/>
      <c r="T181" s="98">
        <f t="shared" si="31"/>
        <v>0</v>
      </c>
      <c r="U181" s="219">
        <f t="shared" si="32"/>
        <v>0</v>
      </c>
      <c r="W181" s="135" t="s">
        <v>42</v>
      </c>
      <c r="X181" s="115">
        <f t="shared" si="33"/>
        <v>0</v>
      </c>
      <c r="Y181" s="116">
        <f t="shared" si="34"/>
        <v>0</v>
      </c>
      <c r="Z181" s="116">
        <f t="shared" si="35"/>
        <v>0</v>
      </c>
      <c r="AA181" s="116">
        <f t="shared" si="36"/>
        <v>0</v>
      </c>
      <c r="AB181" s="116">
        <f t="shared" si="37"/>
        <v>0</v>
      </c>
      <c r="AC181" s="122">
        <f t="shared" si="38"/>
        <v>0</v>
      </c>
    </row>
    <row r="182" spans="1:29" ht="15.75">
      <c r="A182" s="250"/>
      <c r="B182" s="105" t="s">
        <v>43</v>
      </c>
      <c r="C182" s="97"/>
      <c r="D182" s="20"/>
      <c r="E182" s="98">
        <f t="shared" si="26"/>
        <v>0</v>
      </c>
      <c r="F182" s="97"/>
      <c r="G182" s="6"/>
      <c r="H182" s="98">
        <f t="shared" si="27"/>
        <v>0</v>
      </c>
      <c r="I182" s="97"/>
      <c r="J182" s="20"/>
      <c r="K182" s="98">
        <f t="shared" si="28"/>
        <v>0</v>
      </c>
      <c r="L182" s="97"/>
      <c r="M182" s="20"/>
      <c r="N182" s="98">
        <f t="shared" si="29"/>
        <v>0</v>
      </c>
      <c r="O182" s="97"/>
      <c r="P182" s="20"/>
      <c r="Q182" s="98">
        <f t="shared" si="30"/>
        <v>0</v>
      </c>
      <c r="R182" s="97"/>
      <c r="S182" s="20"/>
      <c r="T182" s="98">
        <f t="shared" si="31"/>
        <v>0</v>
      </c>
      <c r="U182" s="219">
        <f t="shared" si="32"/>
        <v>0</v>
      </c>
      <c r="W182" s="105" t="s">
        <v>43</v>
      </c>
      <c r="X182" s="115">
        <f t="shared" si="33"/>
        <v>0</v>
      </c>
      <c r="Y182" s="116">
        <f t="shared" si="34"/>
        <v>0</v>
      </c>
      <c r="Z182" s="116">
        <f t="shared" si="35"/>
        <v>0</v>
      </c>
      <c r="AA182" s="116">
        <f t="shared" si="36"/>
        <v>0</v>
      </c>
      <c r="AB182" s="116">
        <f t="shared" si="37"/>
        <v>0</v>
      </c>
      <c r="AC182" s="122">
        <f t="shared" si="38"/>
        <v>0</v>
      </c>
    </row>
    <row r="183" spans="1:29" ht="15.75">
      <c r="A183" s="250"/>
      <c r="B183" s="135" t="s">
        <v>44</v>
      </c>
      <c r="C183" s="97"/>
      <c r="D183" s="20"/>
      <c r="E183" s="98">
        <f t="shared" si="26"/>
        <v>0</v>
      </c>
      <c r="F183" s="97"/>
      <c r="G183" s="6"/>
      <c r="H183" s="98">
        <f t="shared" si="27"/>
        <v>0</v>
      </c>
      <c r="I183" s="97"/>
      <c r="J183" s="20"/>
      <c r="K183" s="98">
        <f t="shared" si="28"/>
        <v>0</v>
      </c>
      <c r="L183" s="97"/>
      <c r="M183" s="20"/>
      <c r="N183" s="98">
        <f t="shared" si="29"/>
        <v>0</v>
      </c>
      <c r="O183" s="97"/>
      <c r="P183" s="20"/>
      <c r="Q183" s="98">
        <f t="shared" si="30"/>
        <v>0</v>
      </c>
      <c r="R183" s="97"/>
      <c r="S183" s="20"/>
      <c r="T183" s="98">
        <f t="shared" si="31"/>
        <v>0</v>
      </c>
      <c r="U183" s="219">
        <f t="shared" si="32"/>
        <v>0</v>
      </c>
      <c r="W183" s="135" t="s">
        <v>44</v>
      </c>
      <c r="X183" s="115">
        <f t="shared" si="33"/>
        <v>0</v>
      </c>
      <c r="Y183" s="116">
        <f t="shared" si="34"/>
        <v>0</v>
      </c>
      <c r="Z183" s="116">
        <f t="shared" si="35"/>
        <v>0</v>
      </c>
      <c r="AA183" s="116">
        <f t="shared" si="36"/>
        <v>0</v>
      </c>
      <c r="AB183" s="116">
        <f t="shared" si="37"/>
        <v>0</v>
      </c>
      <c r="AC183" s="122">
        <f t="shared" si="38"/>
        <v>0</v>
      </c>
    </row>
    <row r="184" spans="1:29" ht="15.75">
      <c r="A184" s="250"/>
      <c r="B184" s="135" t="s">
        <v>45</v>
      </c>
      <c r="C184" s="97"/>
      <c r="D184" s="20"/>
      <c r="E184" s="98">
        <f t="shared" si="26"/>
        <v>0</v>
      </c>
      <c r="F184" s="97"/>
      <c r="G184" s="6"/>
      <c r="H184" s="98">
        <f t="shared" si="27"/>
        <v>0</v>
      </c>
      <c r="I184" s="97"/>
      <c r="J184" s="20"/>
      <c r="K184" s="98">
        <f t="shared" si="28"/>
        <v>0</v>
      </c>
      <c r="L184" s="97"/>
      <c r="M184" s="20"/>
      <c r="N184" s="98">
        <f t="shared" si="29"/>
        <v>0</v>
      </c>
      <c r="O184" s="97"/>
      <c r="P184" s="20"/>
      <c r="Q184" s="98">
        <f t="shared" si="30"/>
        <v>0</v>
      </c>
      <c r="R184" s="97"/>
      <c r="S184" s="20"/>
      <c r="T184" s="98">
        <f t="shared" si="31"/>
        <v>0</v>
      </c>
      <c r="U184" s="219">
        <f t="shared" si="32"/>
        <v>0</v>
      </c>
      <c r="W184" s="135" t="s">
        <v>45</v>
      </c>
      <c r="X184" s="115">
        <f t="shared" si="33"/>
        <v>0</v>
      </c>
      <c r="Y184" s="116">
        <f t="shared" si="34"/>
        <v>0</v>
      </c>
      <c r="Z184" s="116">
        <f t="shared" si="35"/>
        <v>0</v>
      </c>
      <c r="AA184" s="116">
        <f t="shared" si="36"/>
        <v>0</v>
      </c>
      <c r="AB184" s="116">
        <f t="shared" si="37"/>
        <v>0</v>
      </c>
      <c r="AC184" s="122">
        <f t="shared" si="38"/>
        <v>0</v>
      </c>
    </row>
    <row r="185" spans="1:29" ht="15.75">
      <c r="A185" s="250"/>
      <c r="B185" s="135" t="s">
        <v>46</v>
      </c>
      <c r="C185" s="97"/>
      <c r="D185" s="20"/>
      <c r="E185" s="98">
        <f t="shared" si="26"/>
        <v>0</v>
      </c>
      <c r="F185" s="97"/>
      <c r="G185" s="6"/>
      <c r="H185" s="98">
        <f t="shared" si="27"/>
        <v>0</v>
      </c>
      <c r="I185" s="97"/>
      <c r="J185" s="20"/>
      <c r="K185" s="98">
        <f t="shared" si="28"/>
        <v>0</v>
      </c>
      <c r="L185" s="97"/>
      <c r="M185" s="20"/>
      <c r="N185" s="98">
        <f t="shared" si="29"/>
        <v>0</v>
      </c>
      <c r="O185" s="97"/>
      <c r="P185" s="20"/>
      <c r="Q185" s="98">
        <f t="shared" si="30"/>
        <v>0</v>
      </c>
      <c r="R185" s="97"/>
      <c r="S185" s="20"/>
      <c r="T185" s="98">
        <f t="shared" si="31"/>
        <v>0</v>
      </c>
      <c r="U185" s="219">
        <f t="shared" si="32"/>
        <v>0</v>
      </c>
      <c r="W185" s="135" t="s">
        <v>46</v>
      </c>
      <c r="X185" s="115">
        <f t="shared" si="33"/>
        <v>0</v>
      </c>
      <c r="Y185" s="116">
        <f t="shared" si="34"/>
        <v>0</v>
      </c>
      <c r="Z185" s="116">
        <f t="shared" si="35"/>
        <v>0</v>
      </c>
      <c r="AA185" s="116">
        <f t="shared" si="36"/>
        <v>0</v>
      </c>
      <c r="AB185" s="116">
        <f t="shared" si="37"/>
        <v>0</v>
      </c>
      <c r="AC185" s="122">
        <f t="shared" si="38"/>
        <v>0</v>
      </c>
    </row>
    <row r="186" spans="1:29" ht="15.75">
      <c r="A186" s="250"/>
      <c r="B186" s="135" t="s">
        <v>47</v>
      </c>
      <c r="C186" s="97"/>
      <c r="D186" s="20"/>
      <c r="E186" s="98">
        <f t="shared" si="26"/>
        <v>0</v>
      </c>
      <c r="F186" s="97"/>
      <c r="G186" s="6"/>
      <c r="H186" s="98">
        <f t="shared" si="27"/>
        <v>0</v>
      </c>
      <c r="I186" s="97"/>
      <c r="J186" s="20"/>
      <c r="K186" s="98">
        <f t="shared" si="28"/>
        <v>0</v>
      </c>
      <c r="L186" s="97"/>
      <c r="M186" s="20"/>
      <c r="N186" s="98">
        <f t="shared" si="29"/>
        <v>0</v>
      </c>
      <c r="O186" s="97"/>
      <c r="P186" s="20"/>
      <c r="Q186" s="98">
        <f t="shared" si="30"/>
        <v>0</v>
      </c>
      <c r="R186" s="97"/>
      <c r="S186" s="20"/>
      <c r="T186" s="98">
        <f t="shared" si="31"/>
        <v>0</v>
      </c>
      <c r="U186" s="219">
        <f t="shared" si="32"/>
        <v>0</v>
      </c>
      <c r="W186" s="135" t="s">
        <v>47</v>
      </c>
      <c r="X186" s="115">
        <f t="shared" si="33"/>
        <v>0</v>
      </c>
      <c r="Y186" s="116">
        <f t="shared" si="34"/>
        <v>0</v>
      </c>
      <c r="Z186" s="116">
        <f t="shared" si="35"/>
        <v>0</v>
      </c>
      <c r="AA186" s="116">
        <f t="shared" si="36"/>
        <v>0</v>
      </c>
      <c r="AB186" s="116">
        <f t="shared" si="37"/>
        <v>0</v>
      </c>
      <c r="AC186" s="122">
        <f t="shared" si="38"/>
        <v>0</v>
      </c>
    </row>
    <row r="187" spans="1:29" ht="15.75">
      <c r="A187" s="250"/>
      <c r="B187" s="135" t="s">
        <v>48</v>
      </c>
      <c r="C187" s="97"/>
      <c r="D187" s="20"/>
      <c r="E187" s="98">
        <f t="shared" si="26"/>
        <v>0</v>
      </c>
      <c r="F187" s="97"/>
      <c r="G187" s="6"/>
      <c r="H187" s="98">
        <f t="shared" si="27"/>
        <v>0</v>
      </c>
      <c r="I187" s="97"/>
      <c r="J187" s="20"/>
      <c r="K187" s="98">
        <f t="shared" si="28"/>
        <v>0</v>
      </c>
      <c r="L187" s="97"/>
      <c r="M187" s="20"/>
      <c r="N187" s="98">
        <f t="shared" si="29"/>
        <v>0</v>
      </c>
      <c r="O187" s="97"/>
      <c r="P187" s="20"/>
      <c r="Q187" s="98">
        <f t="shared" si="30"/>
        <v>0</v>
      </c>
      <c r="R187" s="97"/>
      <c r="S187" s="20"/>
      <c r="T187" s="98">
        <f t="shared" si="31"/>
        <v>0</v>
      </c>
      <c r="U187" s="219">
        <f t="shared" si="32"/>
        <v>0</v>
      </c>
      <c r="W187" s="135" t="s">
        <v>48</v>
      </c>
      <c r="X187" s="115">
        <f t="shared" si="33"/>
        <v>0</v>
      </c>
      <c r="Y187" s="116">
        <f t="shared" si="34"/>
        <v>0</v>
      </c>
      <c r="Z187" s="116">
        <f t="shared" si="35"/>
        <v>0</v>
      </c>
      <c r="AA187" s="116">
        <f t="shared" si="36"/>
        <v>0</v>
      </c>
      <c r="AB187" s="116">
        <f t="shared" si="37"/>
        <v>0</v>
      </c>
      <c r="AC187" s="122">
        <f t="shared" si="38"/>
        <v>0</v>
      </c>
    </row>
    <row r="188" spans="1:29" ht="15.75">
      <c r="A188" s="251"/>
      <c r="B188" s="136" t="s">
        <v>49</v>
      </c>
      <c r="C188" s="99"/>
      <c r="D188" s="100"/>
      <c r="E188" s="101">
        <f t="shared" si="26"/>
        <v>0</v>
      </c>
      <c r="F188" s="99"/>
      <c r="G188" s="104"/>
      <c r="H188" s="101">
        <f t="shared" si="27"/>
        <v>0</v>
      </c>
      <c r="I188" s="99"/>
      <c r="J188" s="100"/>
      <c r="K188" s="101">
        <f t="shared" si="28"/>
        <v>0</v>
      </c>
      <c r="L188" s="99"/>
      <c r="M188" s="100"/>
      <c r="N188" s="101">
        <f t="shared" si="29"/>
        <v>0</v>
      </c>
      <c r="O188" s="99"/>
      <c r="P188" s="100"/>
      <c r="Q188" s="101">
        <f t="shared" si="30"/>
        <v>0</v>
      </c>
      <c r="R188" s="99"/>
      <c r="S188" s="100"/>
      <c r="T188" s="101">
        <f t="shared" si="31"/>
        <v>0</v>
      </c>
      <c r="U188" s="220">
        <f t="shared" si="32"/>
        <v>0</v>
      </c>
      <c r="W188" s="136" t="s">
        <v>49</v>
      </c>
      <c r="X188" s="119">
        <f t="shared" si="33"/>
        <v>0</v>
      </c>
      <c r="Y188" s="120">
        <f t="shared" si="34"/>
        <v>0</v>
      </c>
      <c r="Z188" s="120">
        <f t="shared" si="35"/>
        <v>0</v>
      </c>
      <c r="AA188" s="120">
        <f t="shared" si="36"/>
        <v>0</v>
      </c>
      <c r="AB188" s="120">
        <f t="shared" si="37"/>
        <v>0</v>
      </c>
      <c r="AC188" s="125">
        <f t="shared" si="38"/>
        <v>0</v>
      </c>
    </row>
    <row r="189" spans="1:29" ht="15.75" customHeight="1">
      <c r="A189" s="249">
        <v>42756</v>
      </c>
      <c r="B189" s="134" t="s">
        <v>41</v>
      </c>
      <c r="C189" s="97"/>
      <c r="D189" s="20"/>
      <c r="E189" s="98">
        <f t="shared" si="26"/>
        <v>0</v>
      </c>
      <c r="F189" s="97"/>
      <c r="G189" s="20"/>
      <c r="H189" s="98">
        <f t="shared" si="27"/>
        <v>0</v>
      </c>
      <c r="I189" s="97"/>
      <c r="J189" s="20"/>
      <c r="K189" s="98">
        <f t="shared" si="28"/>
        <v>0</v>
      </c>
      <c r="L189" s="97"/>
      <c r="M189" s="20"/>
      <c r="N189" s="98">
        <f t="shared" si="29"/>
        <v>0</v>
      </c>
      <c r="O189" s="97"/>
      <c r="P189" s="20"/>
      <c r="Q189" s="98">
        <f t="shared" si="30"/>
        <v>0</v>
      </c>
      <c r="R189" s="97"/>
      <c r="S189" s="20"/>
      <c r="T189" s="98">
        <f t="shared" si="31"/>
        <v>0</v>
      </c>
      <c r="U189" s="219">
        <f t="shared" si="32"/>
        <v>0</v>
      </c>
      <c r="W189" s="134" t="s">
        <v>41</v>
      </c>
      <c r="X189" s="111">
        <f t="shared" si="33"/>
        <v>0</v>
      </c>
      <c r="Y189" s="112">
        <f t="shared" si="34"/>
        <v>0</v>
      </c>
      <c r="Z189" s="112">
        <f t="shared" si="35"/>
        <v>0</v>
      </c>
      <c r="AA189" s="112">
        <f t="shared" si="36"/>
        <v>0</v>
      </c>
      <c r="AB189" s="112">
        <f t="shared" si="37"/>
        <v>0</v>
      </c>
      <c r="AC189" s="124">
        <f t="shared" si="38"/>
        <v>0</v>
      </c>
    </row>
    <row r="190" spans="1:29" ht="15.75">
      <c r="A190" s="250"/>
      <c r="B190" s="135" t="s">
        <v>42</v>
      </c>
      <c r="C190" s="97"/>
      <c r="D190" s="20"/>
      <c r="E190" s="98">
        <f t="shared" si="26"/>
        <v>0</v>
      </c>
      <c r="F190" s="97"/>
      <c r="G190" s="20"/>
      <c r="H190" s="98">
        <f t="shared" si="27"/>
        <v>0</v>
      </c>
      <c r="I190" s="97"/>
      <c r="J190" s="20"/>
      <c r="K190" s="98">
        <f t="shared" si="28"/>
        <v>0</v>
      </c>
      <c r="L190" s="97"/>
      <c r="M190" s="20"/>
      <c r="N190" s="98">
        <f t="shared" si="29"/>
        <v>0</v>
      </c>
      <c r="O190" s="97"/>
      <c r="P190" s="20"/>
      <c r="Q190" s="98">
        <f t="shared" si="30"/>
        <v>0</v>
      </c>
      <c r="R190" s="97"/>
      <c r="S190" s="20"/>
      <c r="T190" s="98">
        <f t="shared" si="31"/>
        <v>0</v>
      </c>
      <c r="U190" s="219">
        <f t="shared" si="32"/>
        <v>0</v>
      </c>
      <c r="W190" s="135" t="s">
        <v>42</v>
      </c>
      <c r="X190" s="115">
        <f t="shared" si="33"/>
        <v>0</v>
      </c>
      <c r="Y190" s="116">
        <f t="shared" si="34"/>
        <v>0</v>
      </c>
      <c r="Z190" s="116">
        <f t="shared" si="35"/>
        <v>0</v>
      </c>
      <c r="AA190" s="116">
        <f t="shared" si="36"/>
        <v>0</v>
      </c>
      <c r="AB190" s="116">
        <f t="shared" si="37"/>
        <v>0</v>
      </c>
      <c r="AC190" s="122">
        <f t="shared" si="38"/>
        <v>0</v>
      </c>
    </row>
    <row r="191" spans="1:29" ht="15.75">
      <c r="A191" s="250"/>
      <c r="B191" s="105" t="s">
        <v>43</v>
      </c>
      <c r="C191" s="97"/>
      <c r="D191" s="20"/>
      <c r="E191" s="98">
        <f t="shared" si="26"/>
        <v>0</v>
      </c>
      <c r="F191" s="97"/>
      <c r="G191" s="20"/>
      <c r="H191" s="98">
        <f t="shared" si="27"/>
        <v>0</v>
      </c>
      <c r="I191" s="97"/>
      <c r="J191" s="20"/>
      <c r="K191" s="98">
        <f t="shared" si="28"/>
        <v>0</v>
      </c>
      <c r="L191" s="97"/>
      <c r="M191" s="20"/>
      <c r="N191" s="98">
        <f t="shared" si="29"/>
        <v>0</v>
      </c>
      <c r="O191" s="97"/>
      <c r="P191" s="20"/>
      <c r="Q191" s="98">
        <f t="shared" si="30"/>
        <v>0</v>
      </c>
      <c r="R191" s="97"/>
      <c r="S191" s="20"/>
      <c r="T191" s="98">
        <f t="shared" si="31"/>
        <v>0</v>
      </c>
      <c r="U191" s="219">
        <f t="shared" si="32"/>
        <v>0</v>
      </c>
      <c r="W191" s="105" t="s">
        <v>43</v>
      </c>
      <c r="X191" s="115">
        <f t="shared" si="33"/>
        <v>0</v>
      </c>
      <c r="Y191" s="116">
        <f t="shared" si="34"/>
        <v>0</v>
      </c>
      <c r="Z191" s="116">
        <f t="shared" si="35"/>
        <v>0</v>
      </c>
      <c r="AA191" s="116">
        <f t="shared" si="36"/>
        <v>0</v>
      </c>
      <c r="AB191" s="116">
        <f t="shared" si="37"/>
        <v>0</v>
      </c>
      <c r="AC191" s="122">
        <f t="shared" si="38"/>
        <v>0</v>
      </c>
    </row>
    <row r="192" spans="1:29" ht="15.75">
      <c r="A192" s="250"/>
      <c r="B192" s="135" t="s">
        <v>44</v>
      </c>
      <c r="C192" s="97"/>
      <c r="D192" s="20"/>
      <c r="E192" s="98">
        <f t="shared" si="26"/>
        <v>0</v>
      </c>
      <c r="F192" s="97"/>
      <c r="G192" s="20"/>
      <c r="H192" s="98">
        <f t="shared" si="27"/>
        <v>0</v>
      </c>
      <c r="I192" s="97"/>
      <c r="J192" s="20"/>
      <c r="K192" s="98">
        <f t="shared" si="28"/>
        <v>0</v>
      </c>
      <c r="L192" s="97"/>
      <c r="M192" s="20"/>
      <c r="N192" s="98">
        <f t="shared" si="29"/>
        <v>0</v>
      </c>
      <c r="O192" s="97"/>
      <c r="P192" s="20"/>
      <c r="Q192" s="98">
        <f t="shared" si="30"/>
        <v>0</v>
      </c>
      <c r="R192" s="97"/>
      <c r="S192" s="20"/>
      <c r="T192" s="98">
        <f t="shared" si="31"/>
        <v>0</v>
      </c>
      <c r="U192" s="219">
        <f t="shared" si="32"/>
        <v>0</v>
      </c>
      <c r="W192" s="135" t="s">
        <v>44</v>
      </c>
      <c r="X192" s="115">
        <f t="shared" si="33"/>
        <v>0</v>
      </c>
      <c r="Y192" s="116">
        <f t="shared" si="34"/>
        <v>0</v>
      </c>
      <c r="Z192" s="116">
        <f t="shared" si="35"/>
        <v>0</v>
      </c>
      <c r="AA192" s="116">
        <f t="shared" si="36"/>
        <v>0</v>
      </c>
      <c r="AB192" s="116">
        <f t="shared" si="37"/>
        <v>0</v>
      </c>
      <c r="AC192" s="122">
        <f t="shared" si="38"/>
        <v>0</v>
      </c>
    </row>
    <row r="193" spans="1:29" ht="15.75">
      <c r="A193" s="250"/>
      <c r="B193" s="135" t="s">
        <v>45</v>
      </c>
      <c r="C193" s="97"/>
      <c r="D193" s="20"/>
      <c r="E193" s="98">
        <f t="shared" si="26"/>
        <v>0</v>
      </c>
      <c r="F193" s="97"/>
      <c r="G193" s="20"/>
      <c r="H193" s="98">
        <f t="shared" si="27"/>
        <v>0</v>
      </c>
      <c r="I193" s="97"/>
      <c r="J193" s="20"/>
      <c r="K193" s="98">
        <f t="shared" si="28"/>
        <v>0</v>
      </c>
      <c r="L193" s="97"/>
      <c r="M193" s="20"/>
      <c r="N193" s="98">
        <f t="shared" si="29"/>
        <v>0</v>
      </c>
      <c r="O193" s="97"/>
      <c r="P193" s="20"/>
      <c r="Q193" s="98">
        <f t="shared" si="30"/>
        <v>0</v>
      </c>
      <c r="R193" s="97"/>
      <c r="S193" s="20"/>
      <c r="T193" s="98">
        <f t="shared" si="31"/>
        <v>0</v>
      </c>
      <c r="U193" s="219">
        <f t="shared" si="32"/>
        <v>0</v>
      </c>
      <c r="W193" s="135" t="s">
        <v>45</v>
      </c>
      <c r="X193" s="115">
        <f t="shared" si="33"/>
        <v>0</v>
      </c>
      <c r="Y193" s="116">
        <f t="shared" si="34"/>
        <v>0</v>
      </c>
      <c r="Z193" s="116">
        <f t="shared" si="35"/>
        <v>0</v>
      </c>
      <c r="AA193" s="116">
        <f t="shared" si="36"/>
        <v>0</v>
      </c>
      <c r="AB193" s="116">
        <f t="shared" si="37"/>
        <v>0</v>
      </c>
      <c r="AC193" s="122">
        <f t="shared" si="38"/>
        <v>0</v>
      </c>
    </row>
    <row r="194" spans="1:29" ht="15.75">
      <c r="A194" s="250"/>
      <c r="B194" s="135" t="s">
        <v>46</v>
      </c>
      <c r="C194" s="97"/>
      <c r="D194" s="20"/>
      <c r="E194" s="98">
        <f t="shared" si="26"/>
        <v>0</v>
      </c>
      <c r="F194" s="97"/>
      <c r="G194" s="20"/>
      <c r="H194" s="98">
        <f t="shared" si="27"/>
        <v>0</v>
      </c>
      <c r="I194" s="97"/>
      <c r="J194" s="20"/>
      <c r="K194" s="98">
        <f t="shared" si="28"/>
        <v>0</v>
      </c>
      <c r="L194" s="97"/>
      <c r="M194" s="20"/>
      <c r="N194" s="98">
        <f t="shared" si="29"/>
        <v>0</v>
      </c>
      <c r="O194" s="97"/>
      <c r="P194" s="20"/>
      <c r="Q194" s="98">
        <f t="shared" si="30"/>
        <v>0</v>
      </c>
      <c r="R194" s="97"/>
      <c r="S194" s="20"/>
      <c r="T194" s="98">
        <f t="shared" si="31"/>
        <v>0</v>
      </c>
      <c r="U194" s="219">
        <f t="shared" si="32"/>
        <v>0</v>
      </c>
      <c r="W194" s="135" t="s">
        <v>46</v>
      </c>
      <c r="X194" s="115">
        <f t="shared" si="33"/>
        <v>0</v>
      </c>
      <c r="Y194" s="116">
        <f t="shared" si="34"/>
        <v>0</v>
      </c>
      <c r="Z194" s="116">
        <f t="shared" si="35"/>
        <v>0</v>
      </c>
      <c r="AA194" s="116">
        <f t="shared" si="36"/>
        <v>0</v>
      </c>
      <c r="AB194" s="116">
        <f t="shared" si="37"/>
        <v>0</v>
      </c>
      <c r="AC194" s="122">
        <f t="shared" si="38"/>
        <v>0</v>
      </c>
    </row>
    <row r="195" spans="1:29" ht="15.75">
      <c r="A195" s="250"/>
      <c r="B195" s="135" t="s">
        <v>47</v>
      </c>
      <c r="C195" s="97"/>
      <c r="D195" s="20"/>
      <c r="E195" s="98">
        <f t="shared" si="26"/>
        <v>0</v>
      </c>
      <c r="F195" s="97"/>
      <c r="G195" s="20"/>
      <c r="H195" s="98">
        <f t="shared" si="27"/>
        <v>0</v>
      </c>
      <c r="I195" s="97"/>
      <c r="J195" s="20"/>
      <c r="K195" s="98">
        <f t="shared" si="28"/>
        <v>0</v>
      </c>
      <c r="L195" s="97"/>
      <c r="M195" s="20"/>
      <c r="N195" s="98">
        <f t="shared" si="29"/>
        <v>0</v>
      </c>
      <c r="O195" s="97"/>
      <c r="P195" s="20"/>
      <c r="Q195" s="98">
        <f t="shared" si="30"/>
        <v>0</v>
      </c>
      <c r="R195" s="97"/>
      <c r="S195" s="20"/>
      <c r="T195" s="98">
        <f t="shared" si="31"/>
        <v>0</v>
      </c>
      <c r="U195" s="219">
        <f t="shared" si="32"/>
        <v>0</v>
      </c>
      <c r="W195" s="135" t="s">
        <v>47</v>
      </c>
      <c r="X195" s="115">
        <f t="shared" si="33"/>
        <v>0</v>
      </c>
      <c r="Y195" s="116">
        <f t="shared" si="34"/>
        <v>0</v>
      </c>
      <c r="Z195" s="116">
        <f t="shared" si="35"/>
        <v>0</v>
      </c>
      <c r="AA195" s="116">
        <f t="shared" si="36"/>
        <v>0</v>
      </c>
      <c r="AB195" s="116">
        <f t="shared" si="37"/>
        <v>0</v>
      </c>
      <c r="AC195" s="122">
        <f t="shared" si="38"/>
        <v>0</v>
      </c>
    </row>
    <row r="196" spans="1:29" ht="15.75">
      <c r="A196" s="250"/>
      <c r="B196" s="135" t="s">
        <v>48</v>
      </c>
      <c r="C196" s="97"/>
      <c r="D196" s="20"/>
      <c r="E196" s="98">
        <f t="shared" si="26"/>
        <v>0</v>
      </c>
      <c r="F196" s="97"/>
      <c r="G196" s="20"/>
      <c r="H196" s="98">
        <f t="shared" si="27"/>
        <v>0</v>
      </c>
      <c r="I196" s="97"/>
      <c r="J196" s="20"/>
      <c r="K196" s="98">
        <f t="shared" si="28"/>
        <v>0</v>
      </c>
      <c r="L196" s="97"/>
      <c r="M196" s="20"/>
      <c r="N196" s="98">
        <f t="shared" si="29"/>
        <v>0</v>
      </c>
      <c r="O196" s="97"/>
      <c r="P196" s="20"/>
      <c r="Q196" s="98">
        <f t="shared" si="30"/>
        <v>0</v>
      </c>
      <c r="R196" s="97"/>
      <c r="S196" s="20"/>
      <c r="T196" s="98">
        <f t="shared" si="31"/>
        <v>0</v>
      </c>
      <c r="U196" s="219">
        <f t="shared" si="32"/>
        <v>0</v>
      </c>
      <c r="W196" s="135" t="s">
        <v>48</v>
      </c>
      <c r="X196" s="115">
        <f t="shared" si="33"/>
        <v>0</v>
      </c>
      <c r="Y196" s="116">
        <f t="shared" si="34"/>
        <v>0</v>
      </c>
      <c r="Z196" s="116">
        <f t="shared" si="35"/>
        <v>0</v>
      </c>
      <c r="AA196" s="116">
        <f t="shared" si="36"/>
        <v>0</v>
      </c>
      <c r="AB196" s="116">
        <f t="shared" si="37"/>
        <v>0</v>
      </c>
      <c r="AC196" s="122">
        <f t="shared" si="38"/>
        <v>0</v>
      </c>
    </row>
    <row r="197" spans="1:29" ht="15.75">
      <c r="A197" s="251"/>
      <c r="B197" s="136" t="s">
        <v>49</v>
      </c>
      <c r="C197" s="97"/>
      <c r="D197" s="20"/>
      <c r="E197" s="98">
        <f t="shared" si="26"/>
        <v>0</v>
      </c>
      <c r="F197" s="97"/>
      <c r="G197" s="20"/>
      <c r="H197" s="98">
        <f t="shared" si="27"/>
        <v>0</v>
      </c>
      <c r="I197" s="97"/>
      <c r="J197" s="20"/>
      <c r="K197" s="98">
        <f t="shared" si="28"/>
        <v>0</v>
      </c>
      <c r="L197" s="97"/>
      <c r="M197" s="20"/>
      <c r="N197" s="98">
        <f t="shared" si="29"/>
        <v>0</v>
      </c>
      <c r="O197" s="97"/>
      <c r="P197" s="20"/>
      <c r="Q197" s="98">
        <f t="shared" si="30"/>
        <v>0</v>
      </c>
      <c r="R197" s="97"/>
      <c r="S197" s="20"/>
      <c r="T197" s="98">
        <f t="shared" si="31"/>
        <v>0</v>
      </c>
      <c r="U197" s="219">
        <f t="shared" si="32"/>
        <v>0</v>
      </c>
      <c r="W197" s="136" t="s">
        <v>49</v>
      </c>
      <c r="X197" s="119">
        <f t="shared" si="33"/>
        <v>0</v>
      </c>
      <c r="Y197" s="120">
        <f t="shared" si="34"/>
        <v>0</v>
      </c>
      <c r="Z197" s="120">
        <f t="shared" si="35"/>
        <v>0</v>
      </c>
      <c r="AA197" s="120">
        <f t="shared" si="36"/>
        <v>0</v>
      </c>
      <c r="AB197" s="120">
        <f t="shared" si="37"/>
        <v>0</v>
      </c>
      <c r="AC197" s="125">
        <f t="shared" si="38"/>
        <v>0</v>
      </c>
    </row>
    <row r="198" spans="1:29" ht="15.75" customHeight="1">
      <c r="A198" s="249">
        <v>42757</v>
      </c>
      <c r="B198" s="134" t="s">
        <v>41</v>
      </c>
      <c r="C198" s="217"/>
      <c r="D198" s="95"/>
      <c r="E198" s="96">
        <f t="shared" si="26"/>
        <v>0</v>
      </c>
      <c r="F198" s="217"/>
      <c r="G198" s="95"/>
      <c r="H198" s="96">
        <f t="shared" si="27"/>
        <v>0</v>
      </c>
      <c r="I198" s="217"/>
      <c r="J198" s="95"/>
      <c r="K198" s="96">
        <f t="shared" si="28"/>
        <v>0</v>
      </c>
      <c r="L198" s="217"/>
      <c r="M198" s="95"/>
      <c r="N198" s="96">
        <f t="shared" si="29"/>
        <v>0</v>
      </c>
      <c r="O198" s="217"/>
      <c r="P198" s="95"/>
      <c r="Q198" s="96">
        <f t="shared" si="30"/>
        <v>0</v>
      </c>
      <c r="R198" s="217"/>
      <c r="S198" s="95"/>
      <c r="T198" s="96">
        <f t="shared" si="31"/>
        <v>0</v>
      </c>
      <c r="U198" s="218">
        <f t="shared" si="32"/>
        <v>0</v>
      </c>
      <c r="W198" s="134" t="s">
        <v>41</v>
      </c>
      <c r="X198" s="111">
        <f t="shared" si="33"/>
        <v>0</v>
      </c>
      <c r="Y198" s="112">
        <f t="shared" si="34"/>
        <v>0</v>
      </c>
      <c r="Z198" s="112">
        <f t="shared" si="35"/>
        <v>0</v>
      </c>
      <c r="AA198" s="112">
        <f t="shared" si="36"/>
        <v>0</v>
      </c>
      <c r="AB198" s="112">
        <f t="shared" si="37"/>
        <v>0</v>
      </c>
      <c r="AC198" s="124">
        <f t="shared" si="38"/>
        <v>0</v>
      </c>
    </row>
    <row r="199" spans="1:29" ht="15.75">
      <c r="A199" s="250"/>
      <c r="B199" s="135" t="s">
        <v>42</v>
      </c>
      <c r="C199" s="97"/>
      <c r="D199" s="20"/>
      <c r="E199" s="98">
        <f t="shared" si="26"/>
        <v>0</v>
      </c>
      <c r="F199" s="97"/>
      <c r="G199" s="20"/>
      <c r="H199" s="98">
        <f t="shared" si="27"/>
        <v>0</v>
      </c>
      <c r="I199" s="97"/>
      <c r="J199" s="20"/>
      <c r="K199" s="98">
        <f t="shared" si="28"/>
        <v>0</v>
      </c>
      <c r="L199" s="97"/>
      <c r="M199" s="20"/>
      <c r="N199" s="98">
        <f t="shared" si="29"/>
        <v>0</v>
      </c>
      <c r="O199" s="97"/>
      <c r="P199" s="20"/>
      <c r="Q199" s="98">
        <f t="shared" si="30"/>
        <v>0</v>
      </c>
      <c r="R199" s="97"/>
      <c r="S199" s="20"/>
      <c r="T199" s="98">
        <f t="shared" si="31"/>
        <v>0</v>
      </c>
      <c r="U199" s="219">
        <f t="shared" si="32"/>
        <v>0</v>
      </c>
      <c r="W199" s="135" t="s">
        <v>42</v>
      </c>
      <c r="X199" s="115">
        <f t="shared" si="33"/>
        <v>0</v>
      </c>
      <c r="Y199" s="116">
        <f t="shared" si="34"/>
        <v>0</v>
      </c>
      <c r="Z199" s="116">
        <f t="shared" si="35"/>
        <v>0</v>
      </c>
      <c r="AA199" s="116">
        <f t="shared" si="36"/>
        <v>0</v>
      </c>
      <c r="AB199" s="116">
        <f t="shared" si="37"/>
        <v>0</v>
      </c>
      <c r="AC199" s="122">
        <f t="shared" si="38"/>
        <v>0</v>
      </c>
    </row>
    <row r="200" spans="1:29" ht="15.75">
      <c r="A200" s="250"/>
      <c r="B200" s="105" t="s">
        <v>43</v>
      </c>
      <c r="C200" s="97"/>
      <c r="D200" s="20"/>
      <c r="E200" s="98">
        <f t="shared" si="26"/>
        <v>0</v>
      </c>
      <c r="F200" s="97"/>
      <c r="G200" s="20"/>
      <c r="H200" s="98">
        <f t="shared" si="27"/>
        <v>0</v>
      </c>
      <c r="I200" s="97"/>
      <c r="J200" s="20"/>
      <c r="K200" s="98">
        <f t="shared" si="28"/>
        <v>0</v>
      </c>
      <c r="L200" s="97"/>
      <c r="M200" s="20"/>
      <c r="N200" s="98">
        <f t="shared" si="29"/>
        <v>0</v>
      </c>
      <c r="O200" s="97"/>
      <c r="P200" s="20"/>
      <c r="Q200" s="98">
        <f t="shared" si="30"/>
        <v>0</v>
      </c>
      <c r="R200" s="97"/>
      <c r="S200" s="20"/>
      <c r="T200" s="98">
        <f t="shared" si="31"/>
        <v>0</v>
      </c>
      <c r="U200" s="219">
        <f t="shared" si="32"/>
        <v>0</v>
      </c>
      <c r="W200" s="105" t="s">
        <v>43</v>
      </c>
      <c r="X200" s="115">
        <f t="shared" si="33"/>
        <v>0</v>
      </c>
      <c r="Y200" s="116">
        <f t="shared" si="34"/>
        <v>0</v>
      </c>
      <c r="Z200" s="116">
        <f t="shared" si="35"/>
        <v>0</v>
      </c>
      <c r="AA200" s="116">
        <f t="shared" si="36"/>
        <v>0</v>
      </c>
      <c r="AB200" s="116">
        <f t="shared" si="37"/>
        <v>0</v>
      </c>
      <c r="AC200" s="122">
        <f t="shared" si="38"/>
        <v>0</v>
      </c>
    </row>
    <row r="201" spans="1:29" ht="15.75">
      <c r="A201" s="250"/>
      <c r="B201" s="135" t="s">
        <v>44</v>
      </c>
      <c r="C201" s="97"/>
      <c r="D201" s="20"/>
      <c r="E201" s="98">
        <f t="shared" ref="E201:E215" si="39">C201-D201</f>
        <v>0</v>
      </c>
      <c r="F201" s="97"/>
      <c r="G201" s="20"/>
      <c r="H201" s="98">
        <f t="shared" ref="H201:H215" si="40">F201-G201</f>
        <v>0</v>
      </c>
      <c r="I201" s="97"/>
      <c r="J201" s="20"/>
      <c r="K201" s="98">
        <f t="shared" ref="K201:K215" si="41">I201-J201</f>
        <v>0</v>
      </c>
      <c r="L201" s="97"/>
      <c r="M201" s="20"/>
      <c r="N201" s="98">
        <f t="shared" ref="N201:N215" si="42">L201-M201</f>
        <v>0</v>
      </c>
      <c r="O201" s="97"/>
      <c r="P201" s="20"/>
      <c r="Q201" s="98">
        <f t="shared" ref="Q201:Q215" si="43">O201-P201</f>
        <v>0</v>
      </c>
      <c r="R201" s="97"/>
      <c r="S201" s="20"/>
      <c r="T201" s="98">
        <f t="shared" ref="T201:T215" si="44">R201-S201</f>
        <v>0</v>
      </c>
      <c r="U201" s="219">
        <f t="shared" si="32"/>
        <v>0</v>
      </c>
      <c r="W201" s="135" t="s">
        <v>44</v>
      </c>
      <c r="X201" s="115">
        <f t="shared" si="33"/>
        <v>0</v>
      </c>
      <c r="Y201" s="116">
        <f t="shared" si="34"/>
        <v>0</v>
      </c>
      <c r="Z201" s="116">
        <f t="shared" si="35"/>
        <v>0</v>
      </c>
      <c r="AA201" s="116">
        <f t="shared" si="36"/>
        <v>0</v>
      </c>
      <c r="AB201" s="116">
        <f t="shared" si="37"/>
        <v>0</v>
      </c>
      <c r="AC201" s="122">
        <f t="shared" si="38"/>
        <v>0</v>
      </c>
    </row>
    <row r="202" spans="1:29" ht="15.75">
      <c r="A202" s="250"/>
      <c r="B202" s="135" t="s">
        <v>45</v>
      </c>
      <c r="C202" s="97"/>
      <c r="D202" s="20"/>
      <c r="E202" s="98">
        <f t="shared" si="39"/>
        <v>0</v>
      </c>
      <c r="F202" s="97"/>
      <c r="G202" s="20"/>
      <c r="H202" s="98">
        <f t="shared" si="40"/>
        <v>0</v>
      </c>
      <c r="I202" s="97"/>
      <c r="J202" s="20"/>
      <c r="K202" s="98">
        <f t="shared" si="41"/>
        <v>0</v>
      </c>
      <c r="L202" s="97"/>
      <c r="M202" s="20"/>
      <c r="N202" s="98">
        <f t="shared" si="42"/>
        <v>0</v>
      </c>
      <c r="O202" s="97"/>
      <c r="P202" s="20"/>
      <c r="Q202" s="98">
        <f t="shared" si="43"/>
        <v>0</v>
      </c>
      <c r="R202" s="97"/>
      <c r="S202" s="20"/>
      <c r="T202" s="98">
        <f t="shared" si="44"/>
        <v>0</v>
      </c>
      <c r="U202" s="219">
        <f t="shared" ref="U202:U215" si="45">IF(D202=0,0,1)</f>
        <v>0</v>
      </c>
      <c r="W202" s="135" t="s">
        <v>45</v>
      </c>
      <c r="X202" s="115">
        <f t="shared" ref="X202:X215" si="46">+IF(AND(C202&lt;&gt;0,D202&lt;&gt;0,OR(E202&gt;100,E202&lt;-100)),1,0)</f>
        <v>0</v>
      </c>
      <c r="Y202" s="116">
        <f t="shared" ref="Y202:Y215" si="47">+IF(AND(F202&lt;&gt;0,G202&lt;&gt;0,OR(H202&gt;100,H202&lt;-100)),1,0)</f>
        <v>0</v>
      </c>
      <c r="Z202" s="116">
        <f t="shared" ref="Z202:Z215" si="48">+IF(AND(I202&lt;&gt;0,J202&lt;&gt;0,OR(K202&gt;100,K202&lt;-100)),1,0)</f>
        <v>0</v>
      </c>
      <c r="AA202" s="116">
        <f t="shared" ref="AA202:AA215" si="49">+IF(AND(L202&lt;&gt;0,M202&lt;&gt;0,OR(N202&gt;100,N202&lt;-100)),1,0)</f>
        <v>0</v>
      </c>
      <c r="AB202" s="116">
        <f t="shared" ref="AB202:AB215" si="50">+IF(AND(O202&lt;&gt;0,P202&lt;&gt;0,OR(Q202&gt;100,Q202&lt;-100)),1,0)</f>
        <v>0</v>
      </c>
      <c r="AC202" s="122">
        <f t="shared" ref="AC202:AC215" si="51">+IF(AND(R202&lt;&gt;0,S202&lt;&gt;0,OR(T202&gt;100,T202&lt;-100)),1,0)</f>
        <v>0</v>
      </c>
    </row>
    <row r="203" spans="1:29" ht="15.75">
      <c r="A203" s="250"/>
      <c r="B203" s="135" t="s">
        <v>46</v>
      </c>
      <c r="C203" s="97"/>
      <c r="D203" s="20"/>
      <c r="E203" s="98">
        <f t="shared" si="39"/>
        <v>0</v>
      </c>
      <c r="F203" s="97"/>
      <c r="G203" s="20"/>
      <c r="H203" s="98">
        <f t="shared" si="40"/>
        <v>0</v>
      </c>
      <c r="I203" s="97"/>
      <c r="J203" s="20"/>
      <c r="K203" s="98">
        <f t="shared" si="41"/>
        <v>0</v>
      </c>
      <c r="L203" s="97"/>
      <c r="M203" s="20"/>
      <c r="N203" s="98">
        <f t="shared" si="42"/>
        <v>0</v>
      </c>
      <c r="O203" s="97"/>
      <c r="P203" s="20"/>
      <c r="Q203" s="98">
        <f t="shared" si="43"/>
        <v>0</v>
      </c>
      <c r="R203" s="97"/>
      <c r="S203" s="20"/>
      <c r="T203" s="98">
        <f t="shared" si="44"/>
        <v>0</v>
      </c>
      <c r="U203" s="219">
        <f t="shared" si="45"/>
        <v>0</v>
      </c>
      <c r="W203" s="135" t="s">
        <v>46</v>
      </c>
      <c r="X203" s="115">
        <f t="shared" si="46"/>
        <v>0</v>
      </c>
      <c r="Y203" s="116">
        <f t="shared" si="47"/>
        <v>0</v>
      </c>
      <c r="Z203" s="116">
        <f t="shared" si="48"/>
        <v>0</v>
      </c>
      <c r="AA203" s="116">
        <f t="shared" si="49"/>
        <v>0</v>
      </c>
      <c r="AB203" s="116">
        <f t="shared" si="50"/>
        <v>0</v>
      </c>
      <c r="AC203" s="122">
        <f t="shared" si="51"/>
        <v>0</v>
      </c>
    </row>
    <row r="204" spans="1:29" ht="15.75">
      <c r="A204" s="250"/>
      <c r="B204" s="135" t="s">
        <v>47</v>
      </c>
      <c r="C204" s="97"/>
      <c r="D204" s="20"/>
      <c r="E204" s="98">
        <f t="shared" si="39"/>
        <v>0</v>
      </c>
      <c r="F204" s="97"/>
      <c r="G204" s="20"/>
      <c r="H204" s="98">
        <f t="shared" si="40"/>
        <v>0</v>
      </c>
      <c r="I204" s="97"/>
      <c r="J204" s="20"/>
      <c r="K204" s="98">
        <f t="shared" si="41"/>
        <v>0</v>
      </c>
      <c r="L204" s="97"/>
      <c r="M204" s="20"/>
      <c r="N204" s="98">
        <f t="shared" si="42"/>
        <v>0</v>
      </c>
      <c r="O204" s="97"/>
      <c r="P204" s="20"/>
      <c r="Q204" s="98">
        <f t="shared" si="43"/>
        <v>0</v>
      </c>
      <c r="R204" s="97"/>
      <c r="S204" s="20"/>
      <c r="T204" s="98">
        <f t="shared" si="44"/>
        <v>0</v>
      </c>
      <c r="U204" s="219">
        <f t="shared" si="45"/>
        <v>0</v>
      </c>
      <c r="W204" s="135" t="s">
        <v>47</v>
      </c>
      <c r="X204" s="115">
        <f t="shared" si="46"/>
        <v>0</v>
      </c>
      <c r="Y204" s="116">
        <f t="shared" si="47"/>
        <v>0</v>
      </c>
      <c r="Z204" s="116">
        <f t="shared" si="48"/>
        <v>0</v>
      </c>
      <c r="AA204" s="116">
        <f t="shared" si="49"/>
        <v>0</v>
      </c>
      <c r="AB204" s="116">
        <f t="shared" si="50"/>
        <v>0</v>
      </c>
      <c r="AC204" s="122">
        <f t="shared" si="51"/>
        <v>0</v>
      </c>
    </row>
    <row r="205" spans="1:29" ht="15.75">
      <c r="A205" s="250"/>
      <c r="B205" s="135" t="s">
        <v>48</v>
      </c>
      <c r="C205" s="97"/>
      <c r="D205" s="20"/>
      <c r="E205" s="98">
        <f t="shared" si="39"/>
        <v>0</v>
      </c>
      <c r="F205" s="97"/>
      <c r="G205" s="20"/>
      <c r="H205" s="98">
        <f t="shared" si="40"/>
        <v>0</v>
      </c>
      <c r="I205" s="97"/>
      <c r="J205" s="20"/>
      <c r="K205" s="98">
        <f t="shared" si="41"/>
        <v>0</v>
      </c>
      <c r="L205" s="97"/>
      <c r="M205" s="20"/>
      <c r="N205" s="98">
        <f t="shared" si="42"/>
        <v>0</v>
      </c>
      <c r="O205" s="97"/>
      <c r="P205" s="20"/>
      <c r="Q205" s="98">
        <f t="shared" si="43"/>
        <v>0</v>
      </c>
      <c r="R205" s="97"/>
      <c r="S205" s="20"/>
      <c r="T205" s="98">
        <f t="shared" si="44"/>
        <v>0</v>
      </c>
      <c r="U205" s="219">
        <f t="shared" si="45"/>
        <v>0</v>
      </c>
      <c r="W205" s="135" t="s">
        <v>48</v>
      </c>
      <c r="X205" s="115">
        <f t="shared" si="46"/>
        <v>0</v>
      </c>
      <c r="Y205" s="116">
        <f t="shared" si="47"/>
        <v>0</v>
      </c>
      <c r="Z205" s="116">
        <f t="shared" si="48"/>
        <v>0</v>
      </c>
      <c r="AA205" s="116">
        <f t="shared" si="49"/>
        <v>0</v>
      </c>
      <c r="AB205" s="116">
        <f t="shared" si="50"/>
        <v>0</v>
      </c>
      <c r="AC205" s="122">
        <f t="shared" si="51"/>
        <v>0</v>
      </c>
    </row>
    <row r="206" spans="1:29" ht="15.75">
      <c r="A206" s="251"/>
      <c r="B206" s="136" t="s">
        <v>49</v>
      </c>
      <c r="C206" s="99"/>
      <c r="D206" s="100"/>
      <c r="E206" s="101">
        <f t="shared" si="39"/>
        <v>0</v>
      </c>
      <c r="F206" s="99"/>
      <c r="G206" s="100"/>
      <c r="H206" s="101">
        <f t="shared" si="40"/>
        <v>0</v>
      </c>
      <c r="I206" s="99"/>
      <c r="J206" s="100"/>
      <c r="K206" s="101">
        <f t="shared" si="41"/>
        <v>0</v>
      </c>
      <c r="L206" s="99"/>
      <c r="M206" s="100"/>
      <c r="N206" s="101">
        <f t="shared" si="42"/>
        <v>0</v>
      </c>
      <c r="O206" s="99"/>
      <c r="P206" s="100"/>
      <c r="Q206" s="101">
        <f t="shared" si="43"/>
        <v>0</v>
      </c>
      <c r="R206" s="99"/>
      <c r="S206" s="100"/>
      <c r="T206" s="101">
        <f t="shared" si="44"/>
        <v>0</v>
      </c>
      <c r="U206" s="220">
        <f t="shared" si="45"/>
        <v>0</v>
      </c>
      <c r="W206" s="136" t="s">
        <v>49</v>
      </c>
      <c r="X206" s="119">
        <f t="shared" si="46"/>
        <v>0</v>
      </c>
      <c r="Y206" s="120">
        <f t="shared" si="47"/>
        <v>0</v>
      </c>
      <c r="Z206" s="120">
        <f t="shared" si="48"/>
        <v>0</v>
      </c>
      <c r="AA206" s="120">
        <f t="shared" si="49"/>
        <v>0</v>
      </c>
      <c r="AB206" s="120">
        <f t="shared" si="50"/>
        <v>0</v>
      </c>
      <c r="AC206" s="125">
        <f t="shared" si="51"/>
        <v>0</v>
      </c>
    </row>
    <row r="207" spans="1:29" ht="15.75" customHeight="1">
      <c r="A207" s="249">
        <v>42758</v>
      </c>
      <c r="B207" s="134" t="s">
        <v>41</v>
      </c>
      <c r="C207" s="217"/>
      <c r="D207" s="95"/>
      <c r="E207" s="96">
        <f t="shared" si="39"/>
        <v>0</v>
      </c>
      <c r="F207" s="217"/>
      <c r="G207" s="95"/>
      <c r="H207" s="96">
        <f t="shared" si="40"/>
        <v>0</v>
      </c>
      <c r="I207" s="217"/>
      <c r="J207" s="95"/>
      <c r="K207" s="96">
        <f t="shared" si="41"/>
        <v>0</v>
      </c>
      <c r="L207" s="217"/>
      <c r="M207" s="95"/>
      <c r="N207" s="96">
        <f t="shared" si="42"/>
        <v>0</v>
      </c>
      <c r="O207" s="217"/>
      <c r="P207" s="95"/>
      <c r="Q207" s="96">
        <f t="shared" si="43"/>
        <v>0</v>
      </c>
      <c r="R207" s="217"/>
      <c r="S207" s="95"/>
      <c r="T207" s="96">
        <f t="shared" si="44"/>
        <v>0</v>
      </c>
      <c r="U207" s="218">
        <f t="shared" si="45"/>
        <v>0</v>
      </c>
      <c r="W207" s="134" t="s">
        <v>41</v>
      </c>
      <c r="X207" s="111">
        <f t="shared" si="46"/>
        <v>0</v>
      </c>
      <c r="Y207" s="112">
        <f t="shared" si="47"/>
        <v>0</v>
      </c>
      <c r="Z207" s="112">
        <f t="shared" si="48"/>
        <v>0</v>
      </c>
      <c r="AA207" s="112">
        <f t="shared" si="49"/>
        <v>0</v>
      </c>
      <c r="AB207" s="112">
        <f t="shared" si="50"/>
        <v>0</v>
      </c>
      <c r="AC207" s="124">
        <f t="shared" si="51"/>
        <v>0</v>
      </c>
    </row>
    <row r="208" spans="1:29" ht="15.75">
      <c r="A208" s="250"/>
      <c r="B208" s="135" t="s">
        <v>42</v>
      </c>
      <c r="C208" s="97"/>
      <c r="D208" s="20"/>
      <c r="E208" s="98">
        <f t="shared" si="39"/>
        <v>0</v>
      </c>
      <c r="F208" s="97"/>
      <c r="G208" s="20"/>
      <c r="H208" s="98">
        <f t="shared" si="40"/>
        <v>0</v>
      </c>
      <c r="I208" s="97"/>
      <c r="J208" s="20"/>
      <c r="K208" s="98">
        <f t="shared" si="41"/>
        <v>0</v>
      </c>
      <c r="L208" s="97"/>
      <c r="M208" s="20"/>
      <c r="N208" s="98">
        <f t="shared" si="42"/>
        <v>0</v>
      </c>
      <c r="O208" s="97"/>
      <c r="P208" s="20"/>
      <c r="Q208" s="98">
        <f t="shared" si="43"/>
        <v>0</v>
      </c>
      <c r="R208" s="97"/>
      <c r="S208" s="20"/>
      <c r="T208" s="98">
        <f t="shared" si="44"/>
        <v>0</v>
      </c>
      <c r="U208" s="219">
        <f t="shared" si="45"/>
        <v>0</v>
      </c>
      <c r="W208" s="135" t="s">
        <v>42</v>
      </c>
      <c r="X208" s="115">
        <f t="shared" si="46"/>
        <v>0</v>
      </c>
      <c r="Y208" s="116">
        <f t="shared" si="47"/>
        <v>0</v>
      </c>
      <c r="Z208" s="116">
        <f t="shared" si="48"/>
        <v>0</v>
      </c>
      <c r="AA208" s="116">
        <f t="shared" si="49"/>
        <v>0</v>
      </c>
      <c r="AB208" s="116">
        <f t="shared" si="50"/>
        <v>0</v>
      </c>
      <c r="AC208" s="122">
        <f t="shared" si="51"/>
        <v>0</v>
      </c>
    </row>
    <row r="209" spans="1:29" ht="15.75">
      <c r="A209" s="250"/>
      <c r="B209" s="105" t="s">
        <v>43</v>
      </c>
      <c r="C209" s="97"/>
      <c r="D209" s="20"/>
      <c r="E209" s="98">
        <f t="shared" si="39"/>
        <v>0</v>
      </c>
      <c r="F209" s="97"/>
      <c r="G209" s="20"/>
      <c r="H209" s="98">
        <f t="shared" si="40"/>
        <v>0</v>
      </c>
      <c r="I209" s="97"/>
      <c r="J209" s="20"/>
      <c r="K209" s="98">
        <f t="shared" si="41"/>
        <v>0</v>
      </c>
      <c r="L209" s="97"/>
      <c r="M209" s="20"/>
      <c r="N209" s="98">
        <f t="shared" si="42"/>
        <v>0</v>
      </c>
      <c r="O209" s="97"/>
      <c r="P209" s="20"/>
      <c r="Q209" s="98">
        <f t="shared" si="43"/>
        <v>0</v>
      </c>
      <c r="R209" s="97"/>
      <c r="S209" s="20"/>
      <c r="T209" s="98">
        <f t="shared" si="44"/>
        <v>0</v>
      </c>
      <c r="U209" s="219">
        <f t="shared" si="45"/>
        <v>0</v>
      </c>
      <c r="W209" s="105" t="s">
        <v>43</v>
      </c>
      <c r="X209" s="115">
        <f t="shared" si="46"/>
        <v>0</v>
      </c>
      <c r="Y209" s="116">
        <f t="shared" si="47"/>
        <v>0</v>
      </c>
      <c r="Z209" s="116">
        <f t="shared" si="48"/>
        <v>0</v>
      </c>
      <c r="AA209" s="116">
        <f t="shared" si="49"/>
        <v>0</v>
      </c>
      <c r="AB209" s="116">
        <f t="shared" si="50"/>
        <v>0</v>
      </c>
      <c r="AC209" s="122">
        <f t="shared" si="51"/>
        <v>0</v>
      </c>
    </row>
    <row r="210" spans="1:29" ht="15.75">
      <c r="A210" s="250"/>
      <c r="B210" s="135" t="s">
        <v>44</v>
      </c>
      <c r="C210" s="97"/>
      <c r="D210" s="20"/>
      <c r="E210" s="98">
        <f t="shared" si="39"/>
        <v>0</v>
      </c>
      <c r="F210" s="97"/>
      <c r="G210" s="20"/>
      <c r="H210" s="98">
        <f t="shared" si="40"/>
        <v>0</v>
      </c>
      <c r="I210" s="97"/>
      <c r="J210" s="20"/>
      <c r="K210" s="98">
        <f t="shared" si="41"/>
        <v>0</v>
      </c>
      <c r="L210" s="97"/>
      <c r="M210" s="20"/>
      <c r="N210" s="98">
        <f t="shared" si="42"/>
        <v>0</v>
      </c>
      <c r="O210" s="97"/>
      <c r="P210" s="20"/>
      <c r="Q210" s="98">
        <f t="shared" si="43"/>
        <v>0</v>
      </c>
      <c r="R210" s="97"/>
      <c r="S210" s="20"/>
      <c r="T210" s="98">
        <f t="shared" si="44"/>
        <v>0</v>
      </c>
      <c r="U210" s="219">
        <f t="shared" si="45"/>
        <v>0</v>
      </c>
      <c r="W210" s="135" t="s">
        <v>44</v>
      </c>
      <c r="X210" s="115">
        <f t="shared" si="46"/>
        <v>0</v>
      </c>
      <c r="Y210" s="116">
        <f t="shared" si="47"/>
        <v>0</v>
      </c>
      <c r="Z210" s="116">
        <f t="shared" si="48"/>
        <v>0</v>
      </c>
      <c r="AA210" s="116">
        <f t="shared" si="49"/>
        <v>0</v>
      </c>
      <c r="AB210" s="116">
        <f t="shared" si="50"/>
        <v>0</v>
      </c>
      <c r="AC210" s="122">
        <f t="shared" si="51"/>
        <v>0</v>
      </c>
    </row>
    <row r="211" spans="1:29" ht="15.75">
      <c r="A211" s="250"/>
      <c r="B211" s="135" t="s">
        <v>45</v>
      </c>
      <c r="C211" s="97"/>
      <c r="D211" s="20"/>
      <c r="E211" s="98">
        <f t="shared" si="39"/>
        <v>0</v>
      </c>
      <c r="F211" s="97"/>
      <c r="G211" s="20"/>
      <c r="H211" s="98">
        <f t="shared" si="40"/>
        <v>0</v>
      </c>
      <c r="I211" s="97"/>
      <c r="J211" s="20"/>
      <c r="K211" s="98">
        <f t="shared" si="41"/>
        <v>0</v>
      </c>
      <c r="L211" s="97"/>
      <c r="M211" s="20"/>
      <c r="N211" s="98">
        <f t="shared" si="42"/>
        <v>0</v>
      </c>
      <c r="O211" s="97"/>
      <c r="P211" s="20"/>
      <c r="Q211" s="98">
        <f t="shared" si="43"/>
        <v>0</v>
      </c>
      <c r="R211" s="97"/>
      <c r="S211" s="20"/>
      <c r="T211" s="98">
        <f t="shared" si="44"/>
        <v>0</v>
      </c>
      <c r="U211" s="219">
        <f t="shared" si="45"/>
        <v>0</v>
      </c>
      <c r="W211" s="135" t="s">
        <v>45</v>
      </c>
      <c r="X211" s="115">
        <f t="shared" si="46"/>
        <v>0</v>
      </c>
      <c r="Y211" s="116">
        <f t="shared" si="47"/>
        <v>0</v>
      </c>
      <c r="Z211" s="116">
        <f t="shared" si="48"/>
        <v>0</v>
      </c>
      <c r="AA211" s="116">
        <f t="shared" si="49"/>
        <v>0</v>
      </c>
      <c r="AB211" s="116">
        <f t="shared" si="50"/>
        <v>0</v>
      </c>
      <c r="AC211" s="122">
        <f t="shared" si="51"/>
        <v>0</v>
      </c>
    </row>
    <row r="212" spans="1:29" ht="15.75">
      <c r="A212" s="250"/>
      <c r="B212" s="135" t="s">
        <v>46</v>
      </c>
      <c r="C212" s="97"/>
      <c r="D212" s="20"/>
      <c r="E212" s="98">
        <f t="shared" si="39"/>
        <v>0</v>
      </c>
      <c r="F212" s="97"/>
      <c r="G212" s="20"/>
      <c r="H212" s="98">
        <f t="shared" si="40"/>
        <v>0</v>
      </c>
      <c r="I212" s="97"/>
      <c r="J212" s="20"/>
      <c r="K212" s="98">
        <f t="shared" si="41"/>
        <v>0</v>
      </c>
      <c r="L212" s="97"/>
      <c r="M212" s="20"/>
      <c r="N212" s="98">
        <f t="shared" si="42"/>
        <v>0</v>
      </c>
      <c r="O212" s="97"/>
      <c r="P212" s="20"/>
      <c r="Q212" s="98">
        <f t="shared" si="43"/>
        <v>0</v>
      </c>
      <c r="R212" s="97"/>
      <c r="S212" s="20"/>
      <c r="T212" s="98">
        <f t="shared" si="44"/>
        <v>0</v>
      </c>
      <c r="U212" s="219">
        <f t="shared" si="45"/>
        <v>0</v>
      </c>
      <c r="W212" s="135" t="s">
        <v>46</v>
      </c>
      <c r="X212" s="115">
        <f t="shared" si="46"/>
        <v>0</v>
      </c>
      <c r="Y212" s="116">
        <f t="shared" si="47"/>
        <v>0</v>
      </c>
      <c r="Z212" s="116">
        <f t="shared" si="48"/>
        <v>0</v>
      </c>
      <c r="AA212" s="116">
        <f t="shared" si="49"/>
        <v>0</v>
      </c>
      <c r="AB212" s="116">
        <f t="shared" si="50"/>
        <v>0</v>
      </c>
      <c r="AC212" s="122">
        <f t="shared" si="51"/>
        <v>0</v>
      </c>
    </row>
    <row r="213" spans="1:29" ht="15.75">
      <c r="A213" s="250"/>
      <c r="B213" s="135" t="s">
        <v>47</v>
      </c>
      <c r="C213" s="97"/>
      <c r="D213" s="20"/>
      <c r="E213" s="98">
        <f t="shared" si="39"/>
        <v>0</v>
      </c>
      <c r="F213" s="97"/>
      <c r="G213" s="20"/>
      <c r="H213" s="98">
        <f t="shared" si="40"/>
        <v>0</v>
      </c>
      <c r="I213" s="97"/>
      <c r="J213" s="20"/>
      <c r="K213" s="98">
        <f t="shared" si="41"/>
        <v>0</v>
      </c>
      <c r="L213" s="97"/>
      <c r="M213" s="20"/>
      <c r="N213" s="98">
        <f t="shared" si="42"/>
        <v>0</v>
      </c>
      <c r="O213" s="97"/>
      <c r="P213" s="20"/>
      <c r="Q213" s="98">
        <f t="shared" si="43"/>
        <v>0</v>
      </c>
      <c r="R213" s="97"/>
      <c r="S213" s="20"/>
      <c r="T213" s="98">
        <f t="shared" si="44"/>
        <v>0</v>
      </c>
      <c r="U213" s="219">
        <f t="shared" si="45"/>
        <v>0</v>
      </c>
      <c r="W213" s="135" t="s">
        <v>47</v>
      </c>
      <c r="X213" s="115">
        <f t="shared" si="46"/>
        <v>0</v>
      </c>
      <c r="Y213" s="116">
        <f t="shared" si="47"/>
        <v>0</v>
      </c>
      <c r="Z213" s="116">
        <f t="shared" si="48"/>
        <v>0</v>
      </c>
      <c r="AA213" s="116">
        <f t="shared" si="49"/>
        <v>0</v>
      </c>
      <c r="AB213" s="116">
        <f t="shared" si="50"/>
        <v>0</v>
      </c>
      <c r="AC213" s="122">
        <f t="shared" si="51"/>
        <v>0</v>
      </c>
    </row>
    <row r="214" spans="1:29" ht="15.75">
      <c r="A214" s="250"/>
      <c r="B214" s="135" t="s">
        <v>48</v>
      </c>
      <c r="C214" s="97"/>
      <c r="D214" s="20"/>
      <c r="E214" s="98">
        <f t="shared" si="39"/>
        <v>0</v>
      </c>
      <c r="F214" s="97"/>
      <c r="G214" s="20"/>
      <c r="H214" s="98">
        <f t="shared" si="40"/>
        <v>0</v>
      </c>
      <c r="I214" s="97"/>
      <c r="J214" s="20"/>
      <c r="K214" s="98">
        <f t="shared" si="41"/>
        <v>0</v>
      </c>
      <c r="L214" s="97"/>
      <c r="M214" s="20"/>
      <c r="N214" s="98">
        <f t="shared" si="42"/>
        <v>0</v>
      </c>
      <c r="O214" s="97"/>
      <c r="P214" s="20"/>
      <c r="Q214" s="98">
        <f t="shared" si="43"/>
        <v>0</v>
      </c>
      <c r="R214" s="97"/>
      <c r="S214" s="20"/>
      <c r="T214" s="98">
        <f t="shared" si="44"/>
        <v>0</v>
      </c>
      <c r="U214" s="219">
        <f t="shared" si="45"/>
        <v>0</v>
      </c>
      <c r="W214" s="135" t="s">
        <v>48</v>
      </c>
      <c r="X214" s="115">
        <f t="shared" si="46"/>
        <v>0</v>
      </c>
      <c r="Y214" s="116">
        <f t="shared" si="47"/>
        <v>0</v>
      </c>
      <c r="Z214" s="116">
        <f t="shared" si="48"/>
        <v>0</v>
      </c>
      <c r="AA214" s="116">
        <f t="shared" si="49"/>
        <v>0</v>
      </c>
      <c r="AB214" s="116">
        <f t="shared" si="50"/>
        <v>0</v>
      </c>
      <c r="AC214" s="122">
        <f t="shared" si="51"/>
        <v>0</v>
      </c>
    </row>
    <row r="215" spans="1:29" ht="15.75">
      <c r="A215" s="251"/>
      <c r="B215" s="136" t="s">
        <v>49</v>
      </c>
      <c r="C215" s="99"/>
      <c r="D215" s="100"/>
      <c r="E215" s="101">
        <f t="shared" si="39"/>
        <v>0</v>
      </c>
      <c r="F215" s="99"/>
      <c r="G215" s="100"/>
      <c r="H215" s="101">
        <f t="shared" si="40"/>
        <v>0</v>
      </c>
      <c r="I215" s="99">
        <v>2161.56</v>
      </c>
      <c r="J215" s="100"/>
      <c r="K215" s="101">
        <f t="shared" si="41"/>
        <v>2161.56</v>
      </c>
      <c r="L215" s="99"/>
      <c r="M215" s="100"/>
      <c r="N215" s="101">
        <f t="shared" si="42"/>
        <v>0</v>
      </c>
      <c r="O215" s="99"/>
      <c r="P215" s="100"/>
      <c r="Q215" s="101">
        <f t="shared" si="43"/>
        <v>0</v>
      </c>
      <c r="R215" s="99"/>
      <c r="S215" s="100"/>
      <c r="T215" s="101">
        <f t="shared" si="44"/>
        <v>0</v>
      </c>
      <c r="U215" s="220">
        <f t="shared" si="45"/>
        <v>0</v>
      </c>
      <c r="W215" s="136" t="s">
        <v>49</v>
      </c>
      <c r="X215" s="119">
        <f t="shared" si="46"/>
        <v>0</v>
      </c>
      <c r="Y215" s="120">
        <f t="shared" si="47"/>
        <v>0</v>
      </c>
      <c r="Z215" s="120">
        <f t="shared" si="48"/>
        <v>0</v>
      </c>
      <c r="AA215" s="120">
        <f t="shared" si="49"/>
        <v>0</v>
      </c>
      <c r="AB215" s="120">
        <f t="shared" si="50"/>
        <v>0</v>
      </c>
      <c r="AC215" s="125">
        <f t="shared" si="51"/>
        <v>0</v>
      </c>
    </row>
    <row r="216" spans="1:29">
      <c r="B216" s="225"/>
      <c r="G216" s="20"/>
      <c r="P216" s="20"/>
    </row>
    <row r="217" spans="1:29">
      <c r="B217" s="225"/>
      <c r="G217" s="20"/>
      <c r="P217" s="20"/>
      <c r="U217" s="193" t="s">
        <v>1332</v>
      </c>
      <c r="X217" s="91" t="s">
        <v>13</v>
      </c>
      <c r="Y217" s="91" t="s">
        <v>14</v>
      </c>
      <c r="Z217" s="110" t="s">
        <v>15</v>
      </c>
      <c r="AA217" s="91" t="s">
        <v>16</v>
      </c>
      <c r="AB217" s="91" t="s">
        <v>17</v>
      </c>
      <c r="AC217" s="91" t="s">
        <v>18</v>
      </c>
    </row>
    <row r="218" spans="1:29">
      <c r="B218" s="4"/>
      <c r="G218" s="20"/>
      <c r="P218" s="20"/>
      <c r="U218" s="190">
        <f>U9+U18+U27+U36+U45+U54+U63+U72+U81+U90+U99+U108+U117+U126+U135+U144+U153+U162+U171+U180+U189+U198+U207</f>
        <v>0</v>
      </c>
      <c r="W218" s="134" t="s">
        <v>41</v>
      </c>
      <c r="X218" s="111">
        <f t="shared" ref="X218:AC226" si="52">X9+X18+X27+X36+X45+X54+X63+X72+X81+X90+X99+X108+X117+X126+X135+X144+X153+X162+X171+X180+X189+X198+X207</f>
        <v>0</v>
      </c>
      <c r="Y218" s="112">
        <f t="shared" si="52"/>
        <v>0</v>
      </c>
      <c r="Z218" s="112">
        <f t="shared" si="52"/>
        <v>0</v>
      </c>
      <c r="AA218" s="112">
        <f t="shared" si="52"/>
        <v>0</v>
      </c>
      <c r="AB218" s="112">
        <f t="shared" si="52"/>
        <v>0</v>
      </c>
      <c r="AC218" s="114">
        <f t="shared" si="52"/>
        <v>0</v>
      </c>
    </row>
    <row r="219" spans="1:29">
      <c r="B219" s="225"/>
      <c r="G219" s="20"/>
      <c r="P219" s="20"/>
      <c r="U219" s="191">
        <f t="shared" ref="U219:U226" si="53">U10+U19+U28+U37+U46+U55+U64+U73+U82+U91+U100+U109+U118+U127+U136+U145+U154+U163+U172+U181+U190+U199+U208</f>
        <v>0</v>
      </c>
      <c r="W219" s="135" t="s">
        <v>42</v>
      </c>
      <c r="X219" s="115">
        <f t="shared" si="52"/>
        <v>0</v>
      </c>
      <c r="Y219" s="116">
        <f t="shared" si="52"/>
        <v>0</v>
      </c>
      <c r="Z219" s="116">
        <f t="shared" si="52"/>
        <v>0</v>
      </c>
      <c r="AA219" s="116">
        <f t="shared" si="52"/>
        <v>0</v>
      </c>
      <c r="AB219" s="116">
        <f t="shared" si="52"/>
        <v>0</v>
      </c>
      <c r="AC219" s="118">
        <f t="shared" si="52"/>
        <v>0</v>
      </c>
    </row>
    <row r="220" spans="1:29">
      <c r="B220" s="225"/>
      <c r="G220" s="20"/>
      <c r="P220" s="20"/>
      <c r="U220" s="191">
        <f t="shared" si="53"/>
        <v>0</v>
      </c>
      <c r="W220" s="105" t="s">
        <v>43</v>
      </c>
      <c r="X220" s="115">
        <f t="shared" si="52"/>
        <v>0</v>
      </c>
      <c r="Y220" s="116">
        <f t="shared" si="52"/>
        <v>0</v>
      </c>
      <c r="Z220" s="116">
        <f t="shared" si="52"/>
        <v>0</v>
      </c>
      <c r="AA220" s="116">
        <f t="shared" si="52"/>
        <v>0</v>
      </c>
      <c r="AB220" s="116">
        <f t="shared" si="52"/>
        <v>0</v>
      </c>
      <c r="AC220" s="118">
        <f t="shared" si="52"/>
        <v>0</v>
      </c>
    </row>
    <row r="221" spans="1:29">
      <c r="B221" s="225"/>
      <c r="U221" s="191">
        <f t="shared" si="53"/>
        <v>0</v>
      </c>
      <c r="W221" s="135" t="s">
        <v>44</v>
      </c>
      <c r="X221" s="115">
        <f t="shared" si="52"/>
        <v>0</v>
      </c>
      <c r="Y221" s="116">
        <f t="shared" si="52"/>
        <v>0</v>
      </c>
      <c r="Z221" s="116">
        <f t="shared" si="52"/>
        <v>0</v>
      </c>
      <c r="AA221" s="116">
        <f t="shared" si="52"/>
        <v>0</v>
      </c>
      <c r="AB221" s="116">
        <f t="shared" si="52"/>
        <v>0</v>
      </c>
      <c r="AC221" s="118">
        <f t="shared" si="52"/>
        <v>0</v>
      </c>
    </row>
    <row r="222" spans="1:29">
      <c r="B222" s="225"/>
      <c r="U222" s="191">
        <f t="shared" si="53"/>
        <v>0</v>
      </c>
      <c r="W222" s="135" t="s">
        <v>45</v>
      </c>
      <c r="X222" s="115">
        <f t="shared" si="52"/>
        <v>0</v>
      </c>
      <c r="Y222" s="116">
        <f t="shared" si="52"/>
        <v>0</v>
      </c>
      <c r="Z222" s="116">
        <f t="shared" si="52"/>
        <v>0</v>
      </c>
      <c r="AA222" s="116">
        <f t="shared" si="52"/>
        <v>0</v>
      </c>
      <c r="AB222" s="116">
        <f t="shared" si="52"/>
        <v>0</v>
      </c>
      <c r="AC222" s="118">
        <f t="shared" si="52"/>
        <v>0</v>
      </c>
    </row>
    <row r="223" spans="1:29">
      <c r="B223" s="225"/>
      <c r="U223" s="191">
        <f t="shared" si="53"/>
        <v>0</v>
      </c>
      <c r="W223" s="135" t="s">
        <v>46</v>
      </c>
      <c r="X223" s="115">
        <f t="shared" si="52"/>
        <v>0</v>
      </c>
      <c r="Y223" s="116">
        <f t="shared" si="52"/>
        <v>0</v>
      </c>
      <c r="Z223" s="116">
        <f t="shared" si="52"/>
        <v>0</v>
      </c>
      <c r="AA223" s="116">
        <f t="shared" si="52"/>
        <v>0</v>
      </c>
      <c r="AB223" s="116">
        <f t="shared" si="52"/>
        <v>0</v>
      </c>
      <c r="AC223" s="118">
        <f t="shared" si="52"/>
        <v>0</v>
      </c>
    </row>
    <row r="224" spans="1:29">
      <c r="B224" s="225"/>
      <c r="U224" s="191">
        <f t="shared" si="53"/>
        <v>0</v>
      </c>
      <c r="W224" s="135" t="s">
        <v>47</v>
      </c>
      <c r="X224" s="115">
        <f t="shared" si="52"/>
        <v>0</v>
      </c>
      <c r="Y224" s="116">
        <f t="shared" si="52"/>
        <v>0</v>
      </c>
      <c r="Z224" s="116">
        <f t="shared" si="52"/>
        <v>0</v>
      </c>
      <c r="AA224" s="116">
        <f t="shared" si="52"/>
        <v>0</v>
      </c>
      <c r="AB224" s="116">
        <f t="shared" si="52"/>
        <v>0</v>
      </c>
      <c r="AC224" s="118">
        <f t="shared" si="52"/>
        <v>0</v>
      </c>
    </row>
    <row r="225" spans="2:29">
      <c r="B225" s="3"/>
      <c r="U225" s="191">
        <f t="shared" si="53"/>
        <v>0</v>
      </c>
      <c r="W225" s="135" t="s">
        <v>48</v>
      </c>
      <c r="X225" s="115">
        <f t="shared" si="52"/>
        <v>0</v>
      </c>
      <c r="Y225" s="116">
        <f t="shared" si="52"/>
        <v>0</v>
      </c>
      <c r="Z225" s="116">
        <f t="shared" si="52"/>
        <v>0</v>
      </c>
      <c r="AA225" s="116">
        <f t="shared" si="52"/>
        <v>0</v>
      </c>
      <c r="AB225" s="116">
        <f t="shared" si="52"/>
        <v>0</v>
      </c>
      <c r="AC225" s="118">
        <f t="shared" si="52"/>
        <v>0</v>
      </c>
    </row>
    <row r="226" spans="2:29">
      <c r="U226" s="192">
        <f t="shared" si="53"/>
        <v>0</v>
      </c>
      <c r="W226" s="136" t="s">
        <v>49</v>
      </c>
      <c r="X226" s="119">
        <f t="shared" si="52"/>
        <v>0</v>
      </c>
      <c r="Y226" s="120">
        <f t="shared" si="52"/>
        <v>0</v>
      </c>
      <c r="Z226" s="120">
        <f t="shared" si="52"/>
        <v>0</v>
      </c>
      <c r="AA226" s="120">
        <f t="shared" si="52"/>
        <v>0</v>
      </c>
      <c r="AB226" s="120">
        <f t="shared" si="52"/>
        <v>0</v>
      </c>
      <c r="AC226" s="221">
        <f t="shared" si="52"/>
        <v>0</v>
      </c>
    </row>
    <row r="227" spans="2:29">
      <c r="X227" s="116"/>
      <c r="Y227" s="116"/>
      <c r="Z227" s="116"/>
      <c r="AA227" s="116"/>
      <c r="AB227" s="116"/>
      <c r="AC227" s="116"/>
    </row>
  </sheetData>
  <mergeCells count="31">
    <mergeCell ref="A36:A44"/>
    <mergeCell ref="B7:B8"/>
    <mergeCell ref="C7:E7"/>
    <mergeCell ref="F7:H7"/>
    <mergeCell ref="I7:K7"/>
    <mergeCell ref="R7:T7"/>
    <mergeCell ref="U7:U8"/>
    <mergeCell ref="A9:A17"/>
    <mergeCell ref="A18:A26"/>
    <mergeCell ref="A27:A35"/>
    <mergeCell ref="L7:N7"/>
    <mergeCell ref="O7:Q7"/>
    <mergeCell ref="A144:A152"/>
    <mergeCell ref="A45:A53"/>
    <mergeCell ref="A54:A62"/>
    <mergeCell ref="A63:A71"/>
    <mergeCell ref="A72:A80"/>
    <mergeCell ref="A81:A89"/>
    <mergeCell ref="A90:A98"/>
    <mergeCell ref="A99:A107"/>
    <mergeCell ref="A108:A116"/>
    <mergeCell ref="A117:A125"/>
    <mergeCell ref="A126:A134"/>
    <mergeCell ref="A135:A143"/>
    <mergeCell ref="A207:A215"/>
    <mergeCell ref="A153:A161"/>
    <mergeCell ref="A162:A170"/>
    <mergeCell ref="A171:A179"/>
    <mergeCell ref="A180:A188"/>
    <mergeCell ref="A189:A197"/>
    <mergeCell ref="A198:A20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7"/>
  <sheetViews>
    <sheetView zoomScale="70" zoomScaleNormal="70" workbookViewId="0">
      <selection sqref="A1:XFD1048576"/>
    </sheetView>
  </sheetViews>
  <sheetFormatPr baseColWidth="10" defaultRowHeight="15"/>
  <cols>
    <col min="1" max="1" width="10.140625" customWidth="1"/>
    <col min="2" max="2" width="19.140625" customWidth="1"/>
    <col min="3" max="3" width="12.42578125" bestFit="1" customWidth="1"/>
    <col min="4" max="4" width="17.85546875" bestFit="1" customWidth="1"/>
    <col min="5" max="5" width="13.42578125" bestFit="1" customWidth="1"/>
    <col min="6" max="6" width="11.7109375" bestFit="1" customWidth="1"/>
    <col min="7" max="7" width="12.85546875" bestFit="1" customWidth="1"/>
    <col min="8" max="8" width="13.42578125" customWidth="1"/>
    <col min="9" max="10" width="12" customWidth="1"/>
    <col min="11" max="11" width="12" style="138" customWidth="1"/>
    <col min="12" max="13" width="12" customWidth="1"/>
    <col min="14" max="14" width="12" style="138" customWidth="1"/>
    <col min="15" max="16" width="12" customWidth="1"/>
    <col min="17" max="17" width="13" customWidth="1"/>
    <col min="18" max="18" width="12" customWidth="1"/>
    <col min="19" max="20" width="13.42578125" customWidth="1"/>
    <col min="21" max="21" width="10.85546875" customWidth="1"/>
    <col min="22" max="22" width="5" customWidth="1"/>
    <col min="23" max="23" width="15.28515625" customWidth="1"/>
    <col min="24" max="29" width="8.85546875" style="88" customWidth="1"/>
  </cols>
  <sheetData>
    <row r="1" spans="1:29" ht="18.75">
      <c r="B1" s="107" t="s">
        <v>0</v>
      </c>
      <c r="C1" s="107"/>
      <c r="D1" s="107"/>
      <c r="E1" s="45"/>
      <c r="F1" s="45"/>
      <c r="G1" s="45"/>
      <c r="H1" s="45"/>
    </row>
    <row r="2" spans="1:29" ht="18.75">
      <c r="B2" s="107" t="s">
        <v>1</v>
      </c>
      <c r="C2" s="107"/>
      <c r="D2" s="107"/>
      <c r="E2" s="45"/>
      <c r="F2" s="45"/>
      <c r="G2" s="45"/>
      <c r="H2" s="45"/>
    </row>
    <row r="4" spans="1:29" ht="21">
      <c r="B4" s="1" t="s">
        <v>2</v>
      </c>
      <c r="C4" s="108"/>
      <c r="D4" s="108"/>
      <c r="E4" s="108"/>
      <c r="F4" s="108"/>
      <c r="G4" s="108"/>
      <c r="H4" s="108"/>
      <c r="I4" s="108"/>
      <c r="J4" s="108"/>
      <c r="K4" s="139"/>
    </row>
    <row r="5" spans="1:29" ht="21">
      <c r="B5" s="1" t="s">
        <v>50</v>
      </c>
      <c r="C5" s="108"/>
      <c r="D5" s="108"/>
      <c r="E5" s="109"/>
      <c r="F5" s="108"/>
      <c r="G5" s="108"/>
      <c r="H5" s="108"/>
      <c r="I5" s="108"/>
      <c r="J5" s="108"/>
      <c r="K5" s="139"/>
    </row>
    <row r="7" spans="1:29" ht="22.5" customHeight="1" thickBot="1">
      <c r="B7" s="245" t="s">
        <v>3</v>
      </c>
      <c r="C7" s="247" t="s">
        <v>4</v>
      </c>
      <c r="D7" s="243"/>
      <c r="E7" s="248"/>
      <c r="F7" s="242" t="s">
        <v>5</v>
      </c>
      <c r="G7" s="243"/>
      <c r="H7" s="244"/>
      <c r="I7" s="247" t="s">
        <v>6</v>
      </c>
      <c r="J7" s="243"/>
      <c r="K7" s="244"/>
      <c r="L7" s="242" t="s">
        <v>7</v>
      </c>
      <c r="M7" s="243"/>
      <c r="N7" s="244"/>
      <c r="O7" s="236" t="s">
        <v>11</v>
      </c>
      <c r="P7" s="237"/>
      <c r="Q7" s="238"/>
      <c r="R7" s="236" t="s">
        <v>12</v>
      </c>
      <c r="S7" s="237"/>
      <c r="T7" s="239"/>
      <c r="U7" s="240" t="s">
        <v>1331</v>
      </c>
      <c r="V7" s="89"/>
    </row>
    <row r="8" spans="1:29" s="2" customFormat="1" ht="12.75" customHeight="1">
      <c r="B8" s="246"/>
      <c r="C8" s="127" t="s">
        <v>8</v>
      </c>
      <c r="D8" s="128" t="s">
        <v>9</v>
      </c>
      <c r="E8" s="129" t="s">
        <v>10</v>
      </c>
      <c r="F8" s="130" t="s">
        <v>8</v>
      </c>
      <c r="G8" s="131" t="s">
        <v>9</v>
      </c>
      <c r="H8" s="129" t="s">
        <v>10</v>
      </c>
      <c r="I8" s="130" t="s">
        <v>8</v>
      </c>
      <c r="J8" s="131" t="s">
        <v>9</v>
      </c>
      <c r="K8" s="140" t="s">
        <v>10</v>
      </c>
      <c r="L8" s="130" t="s">
        <v>8</v>
      </c>
      <c r="M8" s="131" t="s">
        <v>9</v>
      </c>
      <c r="N8" s="140" t="s">
        <v>10</v>
      </c>
      <c r="O8" s="130" t="s">
        <v>8</v>
      </c>
      <c r="P8" s="128" t="s">
        <v>9</v>
      </c>
      <c r="Q8" s="129" t="s">
        <v>10</v>
      </c>
      <c r="R8" s="130" t="s">
        <v>8</v>
      </c>
      <c r="S8" s="131" t="s">
        <v>9</v>
      </c>
      <c r="T8" s="132" t="s">
        <v>10</v>
      </c>
      <c r="U8" s="254"/>
      <c r="V8" s="89"/>
      <c r="W8"/>
      <c r="X8" s="91" t="s">
        <v>13</v>
      </c>
      <c r="Y8" s="91" t="s">
        <v>14</v>
      </c>
      <c r="Z8" s="110" t="s">
        <v>15</v>
      </c>
      <c r="AA8" s="91" t="s">
        <v>16</v>
      </c>
      <c r="AB8" s="91" t="s">
        <v>17</v>
      </c>
      <c r="AC8" s="91" t="s">
        <v>18</v>
      </c>
    </row>
    <row r="9" spans="1:29" s="2" customFormat="1" ht="12.75" customHeight="1">
      <c r="A9" s="249">
        <v>42767</v>
      </c>
      <c r="B9" s="134" t="s">
        <v>41</v>
      </c>
      <c r="C9" s="217"/>
      <c r="D9" s="95"/>
      <c r="E9" s="96">
        <f t="shared" ref="E9:E72" si="0">C9-D9</f>
        <v>0</v>
      </c>
      <c r="F9" s="217"/>
      <c r="G9" s="95"/>
      <c r="H9" s="96">
        <f t="shared" ref="H9:H72" si="1">F9-G9</f>
        <v>0</v>
      </c>
      <c r="I9" s="217"/>
      <c r="J9" s="95"/>
      <c r="K9" s="96">
        <f t="shared" ref="K9:K72" si="2">I9-J9</f>
        <v>0</v>
      </c>
      <c r="L9" s="217"/>
      <c r="M9" s="95"/>
      <c r="N9" s="96">
        <f t="shared" ref="N9:N72" si="3">L9-M9</f>
        <v>0</v>
      </c>
      <c r="O9" s="217"/>
      <c r="P9" s="95"/>
      <c r="Q9" s="96">
        <f t="shared" ref="Q9:Q72" si="4">O9-P9</f>
        <v>0</v>
      </c>
      <c r="R9" s="217"/>
      <c r="S9" s="95"/>
      <c r="T9" s="96">
        <f t="shared" ref="T9:T72" si="5">R9-S9</f>
        <v>0</v>
      </c>
      <c r="U9" s="218">
        <f>IF(D9=0,0,1)</f>
        <v>0</v>
      </c>
      <c r="V9" s="89"/>
      <c r="W9" s="134" t="s">
        <v>41</v>
      </c>
      <c r="X9" s="111">
        <f>+IF(AND(C9&lt;&gt;0,D9&lt;&gt;0,OR(E9&gt;100,E9&lt;-100)),1,0)</f>
        <v>0</v>
      </c>
      <c r="Y9" s="112">
        <f>+IF(AND(F9&lt;&gt;0,G9&lt;&gt;0,OR(H9&gt;100,H9&lt;-100)),1,0)</f>
        <v>0</v>
      </c>
      <c r="Z9" s="112">
        <f>+IF(AND(I9&lt;&gt;0,J9&lt;&gt;0,OR(K9&gt;100,K9&lt;-100)),1,0)</f>
        <v>0</v>
      </c>
      <c r="AA9" s="113">
        <f>+IF(AND(L9&lt;&gt;0,M9&lt;&gt;0,OR(N9&gt;100,N9&lt;-100)),1,0)</f>
        <v>0</v>
      </c>
      <c r="AB9" s="113">
        <f>+IF(AND(O9&lt;&gt;0,P9&lt;&gt;0,OR(Q9&gt;100,Q9&lt;-100)),1,0)</f>
        <v>0</v>
      </c>
      <c r="AC9" s="114">
        <f>+IF(AND(R9&lt;&gt;0,S9&lt;&gt;0,OR(T9&gt;100,T9&lt;-100)),1,0)</f>
        <v>0</v>
      </c>
    </row>
    <row r="10" spans="1:29" s="2" customFormat="1" ht="12.75" customHeight="1">
      <c r="A10" s="250"/>
      <c r="B10" s="135" t="s">
        <v>42</v>
      </c>
      <c r="C10" s="97"/>
      <c r="D10" s="20"/>
      <c r="E10" s="98">
        <f t="shared" si="0"/>
        <v>0</v>
      </c>
      <c r="F10" s="97"/>
      <c r="G10" s="20"/>
      <c r="H10" s="98">
        <f t="shared" si="1"/>
        <v>0</v>
      </c>
      <c r="I10" s="97"/>
      <c r="J10" s="20"/>
      <c r="K10" s="98">
        <f t="shared" si="2"/>
        <v>0</v>
      </c>
      <c r="L10" s="97"/>
      <c r="M10" s="20"/>
      <c r="N10" s="98">
        <f t="shared" si="3"/>
        <v>0</v>
      </c>
      <c r="O10" s="97"/>
      <c r="P10" s="20"/>
      <c r="Q10" s="98">
        <f t="shared" si="4"/>
        <v>0</v>
      </c>
      <c r="R10" s="97"/>
      <c r="S10" s="20"/>
      <c r="T10" s="98">
        <f t="shared" si="5"/>
        <v>0</v>
      </c>
      <c r="U10" s="219">
        <f t="shared" ref="U10:U73" si="6">IF(D10=0,0,1)</f>
        <v>0</v>
      </c>
      <c r="V10" s="89"/>
      <c r="W10" s="135" t="s">
        <v>42</v>
      </c>
      <c r="X10" s="115">
        <f t="shared" ref="X10:X73" si="7">+IF(AND(C10&lt;&gt;0,D10&lt;&gt;0,OR(E10&gt;100,E10&lt;-100)),1,0)</f>
        <v>0</v>
      </c>
      <c r="Y10" s="116">
        <f t="shared" ref="Y10:Y73" si="8">+IF(AND(F10&lt;&gt;0,G10&lt;&gt;0,OR(H10&gt;100,H10&lt;-100)),1,0)</f>
        <v>0</v>
      </c>
      <c r="Z10" s="116">
        <f t="shared" ref="Z10:Z73" si="9">+IF(AND(I10&lt;&gt;0,J10&lt;&gt;0,OR(K10&gt;100,K10&lt;-100)),1,0)</f>
        <v>0</v>
      </c>
      <c r="AA10" s="117">
        <f t="shared" ref="AA10:AA73" si="10">+IF(AND(L10&lt;&gt;0,M10&lt;&gt;0,OR(N10&gt;100,N10&lt;-100)),1,0)</f>
        <v>0</v>
      </c>
      <c r="AB10" s="117">
        <f t="shared" ref="AB10:AB73" si="11">+IF(AND(O10&lt;&gt;0,P10&lt;&gt;0,OR(Q10&gt;100,Q10&lt;-100)),1,0)</f>
        <v>0</v>
      </c>
      <c r="AC10" s="118">
        <f t="shared" ref="AC10:AC73" si="12">+IF(AND(R10&lt;&gt;0,S10&lt;&gt;0,OR(T10&gt;100,T10&lt;-100)),1,0)</f>
        <v>0</v>
      </c>
    </row>
    <row r="11" spans="1:29" s="2" customFormat="1" ht="12.75" customHeight="1">
      <c r="A11" s="250"/>
      <c r="B11" s="105" t="s">
        <v>43</v>
      </c>
      <c r="C11" s="97"/>
      <c r="D11" s="20"/>
      <c r="E11" s="98">
        <f t="shared" si="0"/>
        <v>0</v>
      </c>
      <c r="F11" s="97"/>
      <c r="G11" s="20"/>
      <c r="H11" s="98">
        <f t="shared" si="1"/>
        <v>0</v>
      </c>
      <c r="I11" s="97"/>
      <c r="J11" s="20"/>
      <c r="K11" s="98">
        <f t="shared" si="2"/>
        <v>0</v>
      </c>
      <c r="L11" s="97"/>
      <c r="M11" s="20"/>
      <c r="N11" s="98">
        <f t="shared" si="3"/>
        <v>0</v>
      </c>
      <c r="O11" s="97"/>
      <c r="P11" s="20"/>
      <c r="Q11" s="98">
        <f t="shared" si="4"/>
        <v>0</v>
      </c>
      <c r="R11" s="97"/>
      <c r="S11" s="20"/>
      <c r="T11" s="98">
        <f t="shared" si="5"/>
        <v>0</v>
      </c>
      <c r="U11" s="219">
        <f t="shared" si="6"/>
        <v>0</v>
      </c>
      <c r="V11" s="89"/>
      <c r="W11" s="105" t="s">
        <v>43</v>
      </c>
      <c r="X11" s="115">
        <f t="shared" si="7"/>
        <v>0</v>
      </c>
      <c r="Y11" s="116">
        <f t="shared" si="8"/>
        <v>0</v>
      </c>
      <c r="Z11" s="116">
        <f t="shared" si="9"/>
        <v>0</v>
      </c>
      <c r="AA11" s="117">
        <f t="shared" si="10"/>
        <v>0</v>
      </c>
      <c r="AB11" s="117">
        <f t="shared" si="11"/>
        <v>0</v>
      </c>
      <c r="AC11" s="118">
        <f t="shared" si="12"/>
        <v>0</v>
      </c>
    </row>
    <row r="12" spans="1:29" s="2" customFormat="1" ht="12.75" customHeight="1">
      <c r="A12" s="250"/>
      <c r="B12" s="135" t="s">
        <v>44</v>
      </c>
      <c r="C12" s="97"/>
      <c r="D12" s="20"/>
      <c r="E12" s="98">
        <f t="shared" si="0"/>
        <v>0</v>
      </c>
      <c r="F12" s="97"/>
      <c r="G12" s="20"/>
      <c r="H12" s="98">
        <f t="shared" si="1"/>
        <v>0</v>
      </c>
      <c r="I12" s="97"/>
      <c r="J12" s="20"/>
      <c r="K12" s="98">
        <f t="shared" si="2"/>
        <v>0</v>
      </c>
      <c r="L12" s="97"/>
      <c r="M12" s="20"/>
      <c r="N12" s="98">
        <f t="shared" si="3"/>
        <v>0</v>
      </c>
      <c r="O12" s="97"/>
      <c r="P12" s="20"/>
      <c r="Q12" s="98">
        <f t="shared" si="4"/>
        <v>0</v>
      </c>
      <c r="R12" s="97"/>
      <c r="S12" s="20"/>
      <c r="T12" s="98">
        <f t="shared" si="5"/>
        <v>0</v>
      </c>
      <c r="U12" s="219">
        <f t="shared" si="6"/>
        <v>0</v>
      </c>
      <c r="V12" s="89"/>
      <c r="W12" s="135" t="s">
        <v>44</v>
      </c>
      <c r="X12" s="115">
        <f t="shared" si="7"/>
        <v>0</v>
      </c>
      <c r="Y12" s="116">
        <f t="shared" si="8"/>
        <v>0</v>
      </c>
      <c r="Z12" s="116">
        <f t="shared" si="9"/>
        <v>0</v>
      </c>
      <c r="AA12" s="117">
        <f t="shared" si="10"/>
        <v>0</v>
      </c>
      <c r="AB12" s="117">
        <f t="shared" si="11"/>
        <v>0</v>
      </c>
      <c r="AC12" s="118">
        <f t="shared" si="12"/>
        <v>0</v>
      </c>
    </row>
    <row r="13" spans="1:29" s="2" customFormat="1" ht="12.75" customHeight="1">
      <c r="A13" s="250"/>
      <c r="B13" s="135" t="s">
        <v>45</v>
      </c>
      <c r="C13" s="97"/>
      <c r="D13" s="20"/>
      <c r="E13" s="98">
        <f t="shared" si="0"/>
        <v>0</v>
      </c>
      <c r="F13" s="97"/>
      <c r="G13" s="20"/>
      <c r="H13" s="98">
        <f t="shared" si="1"/>
        <v>0</v>
      </c>
      <c r="I13" s="97"/>
      <c r="J13" s="20"/>
      <c r="K13" s="98">
        <f t="shared" si="2"/>
        <v>0</v>
      </c>
      <c r="L13" s="97"/>
      <c r="M13" s="20"/>
      <c r="N13" s="98">
        <f t="shared" si="3"/>
        <v>0</v>
      </c>
      <c r="O13" s="97"/>
      <c r="P13" s="20"/>
      <c r="Q13" s="98">
        <f t="shared" si="4"/>
        <v>0</v>
      </c>
      <c r="R13" s="97"/>
      <c r="S13" s="20"/>
      <c r="T13" s="98">
        <f t="shared" si="5"/>
        <v>0</v>
      </c>
      <c r="U13" s="219">
        <f t="shared" si="6"/>
        <v>0</v>
      </c>
      <c r="V13" s="89"/>
      <c r="W13" s="135" t="s">
        <v>45</v>
      </c>
      <c r="X13" s="115">
        <f t="shared" si="7"/>
        <v>0</v>
      </c>
      <c r="Y13" s="116">
        <f t="shared" si="8"/>
        <v>0</v>
      </c>
      <c r="Z13" s="116">
        <f t="shared" si="9"/>
        <v>0</v>
      </c>
      <c r="AA13" s="117">
        <f t="shared" si="10"/>
        <v>0</v>
      </c>
      <c r="AB13" s="117">
        <f t="shared" si="11"/>
        <v>0</v>
      </c>
      <c r="AC13" s="118">
        <f t="shared" si="12"/>
        <v>0</v>
      </c>
    </row>
    <row r="14" spans="1:29" s="2" customFormat="1" ht="12.75" customHeight="1">
      <c r="A14" s="250"/>
      <c r="B14" s="135" t="s">
        <v>46</v>
      </c>
      <c r="C14" s="97"/>
      <c r="D14" s="20"/>
      <c r="E14" s="98">
        <f t="shared" si="0"/>
        <v>0</v>
      </c>
      <c r="F14" s="97"/>
      <c r="G14" s="20"/>
      <c r="H14" s="98">
        <f t="shared" si="1"/>
        <v>0</v>
      </c>
      <c r="I14" s="97"/>
      <c r="J14" s="20"/>
      <c r="K14" s="98">
        <f t="shared" si="2"/>
        <v>0</v>
      </c>
      <c r="L14" s="97"/>
      <c r="M14" s="20"/>
      <c r="N14" s="98">
        <f t="shared" si="3"/>
        <v>0</v>
      </c>
      <c r="O14" s="97"/>
      <c r="P14" s="20"/>
      <c r="Q14" s="98">
        <f t="shared" si="4"/>
        <v>0</v>
      </c>
      <c r="R14" s="97"/>
      <c r="S14" s="20"/>
      <c r="T14" s="98">
        <f t="shared" si="5"/>
        <v>0</v>
      </c>
      <c r="U14" s="219">
        <f t="shared" si="6"/>
        <v>0</v>
      </c>
      <c r="V14" s="89"/>
      <c r="W14" s="135" t="s">
        <v>46</v>
      </c>
      <c r="X14" s="115">
        <f t="shared" si="7"/>
        <v>0</v>
      </c>
      <c r="Y14" s="116">
        <f t="shared" si="8"/>
        <v>0</v>
      </c>
      <c r="Z14" s="116">
        <f t="shared" si="9"/>
        <v>0</v>
      </c>
      <c r="AA14" s="117">
        <f t="shared" si="10"/>
        <v>0</v>
      </c>
      <c r="AB14" s="117">
        <f t="shared" si="11"/>
        <v>0</v>
      </c>
      <c r="AC14" s="118">
        <f t="shared" si="12"/>
        <v>0</v>
      </c>
    </row>
    <row r="15" spans="1:29" s="2" customFormat="1" ht="12.75" customHeight="1">
      <c r="A15" s="250"/>
      <c r="B15" s="135" t="s">
        <v>47</v>
      </c>
      <c r="C15" s="97"/>
      <c r="D15" s="20"/>
      <c r="E15" s="98">
        <f t="shared" si="0"/>
        <v>0</v>
      </c>
      <c r="F15" s="97"/>
      <c r="G15" s="20"/>
      <c r="H15" s="98">
        <f t="shared" si="1"/>
        <v>0</v>
      </c>
      <c r="I15" s="97"/>
      <c r="J15" s="20"/>
      <c r="K15" s="98">
        <f t="shared" si="2"/>
        <v>0</v>
      </c>
      <c r="L15" s="97"/>
      <c r="M15" s="20"/>
      <c r="N15" s="98">
        <f t="shared" si="3"/>
        <v>0</v>
      </c>
      <c r="O15" s="97"/>
      <c r="P15" s="20"/>
      <c r="Q15" s="98">
        <f t="shared" si="4"/>
        <v>0</v>
      </c>
      <c r="R15" s="97"/>
      <c r="S15" s="20"/>
      <c r="T15" s="98">
        <f t="shared" si="5"/>
        <v>0</v>
      </c>
      <c r="U15" s="219">
        <f t="shared" si="6"/>
        <v>0</v>
      </c>
      <c r="V15" s="89"/>
      <c r="W15" s="135" t="s">
        <v>47</v>
      </c>
      <c r="X15" s="115">
        <f t="shared" si="7"/>
        <v>0</v>
      </c>
      <c r="Y15" s="116">
        <f t="shared" si="8"/>
        <v>0</v>
      </c>
      <c r="Z15" s="116">
        <f t="shared" si="9"/>
        <v>0</v>
      </c>
      <c r="AA15" s="117">
        <f t="shared" si="10"/>
        <v>0</v>
      </c>
      <c r="AB15" s="117">
        <f t="shared" si="11"/>
        <v>0</v>
      </c>
      <c r="AC15" s="118">
        <f t="shared" si="12"/>
        <v>0</v>
      </c>
    </row>
    <row r="16" spans="1:29" s="2" customFormat="1" ht="12.75" customHeight="1">
      <c r="A16" s="250"/>
      <c r="B16" s="135" t="s">
        <v>48</v>
      </c>
      <c r="C16" s="97"/>
      <c r="D16" s="20"/>
      <c r="E16" s="98">
        <f t="shared" si="0"/>
        <v>0</v>
      </c>
      <c r="F16" s="97"/>
      <c r="G16" s="20"/>
      <c r="H16" s="98">
        <f t="shared" si="1"/>
        <v>0</v>
      </c>
      <c r="I16" s="97"/>
      <c r="J16" s="20"/>
      <c r="K16" s="98">
        <f t="shared" si="2"/>
        <v>0</v>
      </c>
      <c r="L16" s="97"/>
      <c r="M16" s="20"/>
      <c r="N16" s="98">
        <f t="shared" si="3"/>
        <v>0</v>
      </c>
      <c r="O16" s="97"/>
      <c r="P16" s="20"/>
      <c r="Q16" s="98">
        <f t="shared" si="4"/>
        <v>0</v>
      </c>
      <c r="R16" s="97"/>
      <c r="S16" s="20"/>
      <c r="T16" s="98">
        <f t="shared" si="5"/>
        <v>0</v>
      </c>
      <c r="U16" s="219">
        <f t="shared" si="6"/>
        <v>0</v>
      </c>
      <c r="V16" s="89"/>
      <c r="W16" s="135" t="s">
        <v>48</v>
      </c>
      <c r="X16" s="115">
        <f t="shared" si="7"/>
        <v>0</v>
      </c>
      <c r="Y16" s="116">
        <f t="shared" si="8"/>
        <v>0</v>
      </c>
      <c r="Z16" s="116">
        <f t="shared" si="9"/>
        <v>0</v>
      </c>
      <c r="AA16" s="117">
        <f t="shared" si="10"/>
        <v>0</v>
      </c>
      <c r="AB16" s="117">
        <f t="shared" si="11"/>
        <v>0</v>
      </c>
      <c r="AC16" s="118">
        <f t="shared" si="12"/>
        <v>0</v>
      </c>
    </row>
    <row r="17" spans="1:29" s="2" customFormat="1" ht="12.75" customHeight="1">
      <c r="A17" s="251"/>
      <c r="B17" s="136" t="s">
        <v>49</v>
      </c>
      <c r="C17" s="99"/>
      <c r="D17" s="100"/>
      <c r="E17" s="101">
        <f t="shared" si="0"/>
        <v>0</v>
      </c>
      <c r="F17" s="99"/>
      <c r="G17" s="100"/>
      <c r="H17" s="101">
        <f t="shared" si="1"/>
        <v>0</v>
      </c>
      <c r="I17" s="99"/>
      <c r="J17" s="100"/>
      <c r="K17" s="101">
        <f t="shared" si="2"/>
        <v>0</v>
      </c>
      <c r="L17" s="99"/>
      <c r="M17" s="100"/>
      <c r="N17" s="101">
        <f t="shared" si="3"/>
        <v>0</v>
      </c>
      <c r="O17" s="99"/>
      <c r="P17" s="100"/>
      <c r="Q17" s="101">
        <f t="shared" si="4"/>
        <v>0</v>
      </c>
      <c r="R17" s="99"/>
      <c r="S17" s="100"/>
      <c r="T17" s="101">
        <f t="shared" si="5"/>
        <v>0</v>
      </c>
      <c r="U17" s="220">
        <f t="shared" si="6"/>
        <v>0</v>
      </c>
      <c r="V17" s="89"/>
      <c r="W17" s="136" t="s">
        <v>49</v>
      </c>
      <c r="X17" s="119">
        <f t="shared" si="7"/>
        <v>0</v>
      </c>
      <c r="Y17" s="120">
        <f t="shared" si="8"/>
        <v>0</v>
      </c>
      <c r="Z17" s="120">
        <f t="shared" si="9"/>
        <v>0</v>
      </c>
      <c r="AA17" s="121">
        <f t="shared" si="10"/>
        <v>0</v>
      </c>
      <c r="AB17" s="121">
        <f t="shared" si="11"/>
        <v>0</v>
      </c>
      <c r="AC17" s="221">
        <f t="shared" si="12"/>
        <v>0</v>
      </c>
    </row>
    <row r="18" spans="1:29" ht="15.75" customHeight="1">
      <c r="A18" s="249">
        <v>42768</v>
      </c>
      <c r="B18" s="134" t="s">
        <v>41</v>
      </c>
      <c r="C18" s="217"/>
      <c r="D18" s="95"/>
      <c r="E18" s="96">
        <f t="shared" si="0"/>
        <v>0</v>
      </c>
      <c r="F18" s="217"/>
      <c r="G18" s="95"/>
      <c r="H18" s="96">
        <f t="shared" si="1"/>
        <v>0</v>
      </c>
      <c r="I18" s="217"/>
      <c r="J18" s="95"/>
      <c r="K18" s="96">
        <f t="shared" si="2"/>
        <v>0</v>
      </c>
      <c r="L18" s="217"/>
      <c r="M18" s="95"/>
      <c r="N18" s="96">
        <f t="shared" si="3"/>
        <v>0</v>
      </c>
      <c r="O18" s="217"/>
      <c r="P18" s="95"/>
      <c r="Q18" s="96">
        <f t="shared" si="4"/>
        <v>0</v>
      </c>
      <c r="R18" s="217"/>
      <c r="S18" s="95"/>
      <c r="T18" s="96">
        <f t="shared" si="5"/>
        <v>0</v>
      </c>
      <c r="U18" s="218">
        <f t="shared" si="6"/>
        <v>0</v>
      </c>
      <c r="W18" s="134" t="s">
        <v>41</v>
      </c>
      <c r="X18" s="111">
        <f t="shared" si="7"/>
        <v>0</v>
      </c>
      <c r="Y18" s="112">
        <f t="shared" si="8"/>
        <v>0</v>
      </c>
      <c r="Z18" s="112">
        <f t="shared" si="9"/>
        <v>0</v>
      </c>
      <c r="AA18" s="113">
        <f t="shared" si="10"/>
        <v>0</v>
      </c>
      <c r="AB18" s="113">
        <f t="shared" si="11"/>
        <v>0</v>
      </c>
      <c r="AC18" s="114">
        <f t="shared" si="12"/>
        <v>0</v>
      </c>
    </row>
    <row r="19" spans="1:29" ht="15.75">
      <c r="A19" s="250"/>
      <c r="B19" s="135" t="s">
        <v>42</v>
      </c>
      <c r="C19" s="97"/>
      <c r="D19" s="20"/>
      <c r="E19" s="98">
        <f t="shared" si="0"/>
        <v>0</v>
      </c>
      <c r="F19" s="97"/>
      <c r="G19" s="20"/>
      <c r="H19" s="98">
        <f t="shared" si="1"/>
        <v>0</v>
      </c>
      <c r="I19" s="97"/>
      <c r="J19" s="20"/>
      <c r="K19" s="98">
        <f t="shared" si="2"/>
        <v>0</v>
      </c>
      <c r="L19" s="97"/>
      <c r="M19" s="20"/>
      <c r="N19" s="98">
        <f t="shared" si="3"/>
        <v>0</v>
      </c>
      <c r="O19" s="97"/>
      <c r="P19" s="20"/>
      <c r="Q19" s="98">
        <f t="shared" si="4"/>
        <v>0</v>
      </c>
      <c r="R19" s="97"/>
      <c r="S19" s="20"/>
      <c r="T19" s="98">
        <f t="shared" si="5"/>
        <v>0</v>
      </c>
      <c r="U19" s="219">
        <f t="shared" si="6"/>
        <v>0</v>
      </c>
      <c r="W19" s="135" t="s">
        <v>42</v>
      </c>
      <c r="X19" s="115">
        <f t="shared" si="7"/>
        <v>0</v>
      </c>
      <c r="Y19" s="116">
        <f t="shared" si="8"/>
        <v>0</v>
      </c>
      <c r="Z19" s="116">
        <f t="shared" si="9"/>
        <v>0</v>
      </c>
      <c r="AA19" s="117">
        <f t="shared" si="10"/>
        <v>0</v>
      </c>
      <c r="AB19" s="117">
        <f t="shared" si="11"/>
        <v>0</v>
      </c>
      <c r="AC19" s="118">
        <f t="shared" si="12"/>
        <v>0</v>
      </c>
    </row>
    <row r="20" spans="1:29" ht="15.75">
      <c r="A20" s="250"/>
      <c r="B20" s="105" t="s">
        <v>43</v>
      </c>
      <c r="C20" s="97"/>
      <c r="D20" s="20"/>
      <c r="E20" s="98">
        <f t="shared" si="0"/>
        <v>0</v>
      </c>
      <c r="F20" s="97"/>
      <c r="G20" s="20"/>
      <c r="H20" s="98">
        <f t="shared" si="1"/>
        <v>0</v>
      </c>
      <c r="I20" s="97"/>
      <c r="J20" s="20"/>
      <c r="K20" s="98">
        <f t="shared" si="2"/>
        <v>0</v>
      </c>
      <c r="L20" s="97"/>
      <c r="M20" s="20"/>
      <c r="N20" s="98">
        <f t="shared" si="3"/>
        <v>0</v>
      </c>
      <c r="O20" s="97"/>
      <c r="P20" s="20"/>
      <c r="Q20" s="98">
        <f t="shared" si="4"/>
        <v>0</v>
      </c>
      <c r="R20" s="97"/>
      <c r="S20" s="20"/>
      <c r="T20" s="98">
        <f t="shared" si="5"/>
        <v>0</v>
      </c>
      <c r="U20" s="219">
        <f t="shared" si="6"/>
        <v>0</v>
      </c>
      <c r="W20" s="105" t="s">
        <v>43</v>
      </c>
      <c r="X20" s="115">
        <f t="shared" si="7"/>
        <v>0</v>
      </c>
      <c r="Y20" s="116">
        <f t="shared" si="8"/>
        <v>0</v>
      </c>
      <c r="Z20" s="116">
        <f t="shared" si="9"/>
        <v>0</v>
      </c>
      <c r="AA20" s="117">
        <f t="shared" si="10"/>
        <v>0</v>
      </c>
      <c r="AB20" s="117">
        <f t="shared" si="11"/>
        <v>0</v>
      </c>
      <c r="AC20" s="118">
        <f t="shared" si="12"/>
        <v>0</v>
      </c>
    </row>
    <row r="21" spans="1:29" ht="15.75">
      <c r="A21" s="250"/>
      <c r="B21" s="135" t="s">
        <v>44</v>
      </c>
      <c r="C21" s="97"/>
      <c r="D21" s="20"/>
      <c r="E21" s="98">
        <f t="shared" si="0"/>
        <v>0</v>
      </c>
      <c r="F21" s="97"/>
      <c r="G21" s="20"/>
      <c r="H21" s="98">
        <f t="shared" si="1"/>
        <v>0</v>
      </c>
      <c r="I21" s="97"/>
      <c r="J21" s="20"/>
      <c r="K21" s="98">
        <f t="shared" si="2"/>
        <v>0</v>
      </c>
      <c r="L21" s="97"/>
      <c r="M21" s="20"/>
      <c r="N21" s="98">
        <f t="shared" si="3"/>
        <v>0</v>
      </c>
      <c r="O21" s="97"/>
      <c r="P21" s="20"/>
      <c r="Q21" s="98">
        <f t="shared" si="4"/>
        <v>0</v>
      </c>
      <c r="R21" s="97"/>
      <c r="S21" s="20"/>
      <c r="T21" s="98">
        <f t="shared" si="5"/>
        <v>0</v>
      </c>
      <c r="U21" s="219">
        <f t="shared" si="6"/>
        <v>0</v>
      </c>
      <c r="W21" s="135" t="s">
        <v>44</v>
      </c>
      <c r="X21" s="115">
        <f t="shared" si="7"/>
        <v>0</v>
      </c>
      <c r="Y21" s="116">
        <f t="shared" si="8"/>
        <v>0</v>
      </c>
      <c r="Z21" s="116">
        <f t="shared" si="9"/>
        <v>0</v>
      </c>
      <c r="AA21" s="117">
        <f t="shared" si="10"/>
        <v>0</v>
      </c>
      <c r="AB21" s="117">
        <f t="shared" si="11"/>
        <v>0</v>
      </c>
      <c r="AC21" s="118">
        <f t="shared" si="12"/>
        <v>0</v>
      </c>
    </row>
    <row r="22" spans="1:29" ht="15.75">
      <c r="A22" s="250"/>
      <c r="B22" s="135" t="s">
        <v>45</v>
      </c>
      <c r="C22" s="97"/>
      <c r="D22" s="20"/>
      <c r="E22" s="98">
        <f t="shared" si="0"/>
        <v>0</v>
      </c>
      <c r="F22" s="97"/>
      <c r="G22" s="20"/>
      <c r="H22" s="98">
        <f t="shared" si="1"/>
        <v>0</v>
      </c>
      <c r="I22" s="97"/>
      <c r="J22" s="20"/>
      <c r="K22" s="98">
        <f t="shared" si="2"/>
        <v>0</v>
      </c>
      <c r="L22" s="97"/>
      <c r="M22" s="20"/>
      <c r="N22" s="98">
        <f t="shared" si="3"/>
        <v>0</v>
      </c>
      <c r="O22" s="97"/>
      <c r="P22" s="20"/>
      <c r="Q22" s="98">
        <f t="shared" si="4"/>
        <v>0</v>
      </c>
      <c r="R22" s="97"/>
      <c r="S22" s="20"/>
      <c r="T22" s="98">
        <f t="shared" si="5"/>
        <v>0</v>
      </c>
      <c r="U22" s="219">
        <f t="shared" si="6"/>
        <v>0</v>
      </c>
      <c r="W22" s="135" t="s">
        <v>45</v>
      </c>
      <c r="X22" s="115">
        <f t="shared" si="7"/>
        <v>0</v>
      </c>
      <c r="Y22" s="116">
        <f t="shared" si="8"/>
        <v>0</v>
      </c>
      <c r="Z22" s="116">
        <f t="shared" si="9"/>
        <v>0</v>
      </c>
      <c r="AA22" s="117">
        <f t="shared" si="10"/>
        <v>0</v>
      </c>
      <c r="AB22" s="117">
        <f t="shared" si="11"/>
        <v>0</v>
      </c>
      <c r="AC22" s="118">
        <f t="shared" si="12"/>
        <v>0</v>
      </c>
    </row>
    <row r="23" spans="1:29" ht="15.75">
      <c r="A23" s="250"/>
      <c r="B23" s="135" t="s">
        <v>46</v>
      </c>
      <c r="C23" s="97"/>
      <c r="D23" s="20"/>
      <c r="E23" s="98">
        <f t="shared" si="0"/>
        <v>0</v>
      </c>
      <c r="F23" s="97"/>
      <c r="G23" s="20"/>
      <c r="H23" s="98">
        <f t="shared" si="1"/>
        <v>0</v>
      </c>
      <c r="I23" s="97"/>
      <c r="J23" s="20"/>
      <c r="K23" s="98">
        <f t="shared" si="2"/>
        <v>0</v>
      </c>
      <c r="L23" s="97"/>
      <c r="M23" s="20"/>
      <c r="N23" s="98">
        <f t="shared" si="3"/>
        <v>0</v>
      </c>
      <c r="O23" s="97"/>
      <c r="P23" s="20"/>
      <c r="Q23" s="98">
        <f t="shared" si="4"/>
        <v>0</v>
      </c>
      <c r="R23" s="97"/>
      <c r="S23" s="20"/>
      <c r="T23" s="98">
        <f t="shared" si="5"/>
        <v>0</v>
      </c>
      <c r="U23" s="219">
        <f t="shared" si="6"/>
        <v>0</v>
      </c>
      <c r="W23" s="135" t="s">
        <v>46</v>
      </c>
      <c r="X23" s="115">
        <f t="shared" si="7"/>
        <v>0</v>
      </c>
      <c r="Y23" s="116">
        <f t="shared" si="8"/>
        <v>0</v>
      </c>
      <c r="Z23" s="116">
        <f t="shared" si="9"/>
        <v>0</v>
      </c>
      <c r="AA23" s="117">
        <f t="shared" si="10"/>
        <v>0</v>
      </c>
      <c r="AB23" s="117">
        <f t="shared" si="11"/>
        <v>0</v>
      </c>
      <c r="AC23" s="118">
        <f t="shared" si="12"/>
        <v>0</v>
      </c>
    </row>
    <row r="24" spans="1:29" ht="15.75">
      <c r="A24" s="250"/>
      <c r="B24" s="135" t="s">
        <v>47</v>
      </c>
      <c r="C24" s="97"/>
      <c r="D24" s="20"/>
      <c r="E24" s="98">
        <f t="shared" si="0"/>
        <v>0</v>
      </c>
      <c r="F24" s="97"/>
      <c r="G24" s="20"/>
      <c r="H24" s="98">
        <f t="shared" si="1"/>
        <v>0</v>
      </c>
      <c r="I24" s="97"/>
      <c r="J24" s="20"/>
      <c r="K24" s="98">
        <f t="shared" si="2"/>
        <v>0</v>
      </c>
      <c r="L24" s="97"/>
      <c r="M24" s="20"/>
      <c r="N24" s="98">
        <f t="shared" si="3"/>
        <v>0</v>
      </c>
      <c r="O24" s="97"/>
      <c r="P24" s="20"/>
      <c r="Q24" s="98">
        <f t="shared" si="4"/>
        <v>0</v>
      </c>
      <c r="R24" s="97"/>
      <c r="S24" s="20"/>
      <c r="T24" s="98">
        <f t="shared" si="5"/>
        <v>0</v>
      </c>
      <c r="U24" s="219">
        <f t="shared" si="6"/>
        <v>0</v>
      </c>
      <c r="W24" s="135" t="s">
        <v>47</v>
      </c>
      <c r="X24" s="115">
        <f t="shared" si="7"/>
        <v>0</v>
      </c>
      <c r="Y24" s="116">
        <f t="shared" si="8"/>
        <v>0</v>
      </c>
      <c r="Z24" s="116">
        <f t="shared" si="9"/>
        <v>0</v>
      </c>
      <c r="AA24" s="117">
        <f t="shared" si="10"/>
        <v>0</v>
      </c>
      <c r="AB24" s="117">
        <f t="shared" si="11"/>
        <v>0</v>
      </c>
      <c r="AC24" s="118">
        <f t="shared" si="12"/>
        <v>0</v>
      </c>
    </row>
    <row r="25" spans="1:29" ht="15.75">
      <c r="A25" s="250"/>
      <c r="B25" s="135" t="s">
        <v>48</v>
      </c>
      <c r="C25" s="97"/>
      <c r="D25" s="20"/>
      <c r="E25" s="98">
        <f t="shared" si="0"/>
        <v>0</v>
      </c>
      <c r="F25" s="97"/>
      <c r="G25" s="20"/>
      <c r="H25" s="98">
        <f t="shared" si="1"/>
        <v>0</v>
      </c>
      <c r="I25" s="97"/>
      <c r="J25" s="20"/>
      <c r="K25" s="98">
        <f t="shared" si="2"/>
        <v>0</v>
      </c>
      <c r="L25" s="97"/>
      <c r="M25" s="20"/>
      <c r="N25" s="98">
        <f t="shared" si="3"/>
        <v>0</v>
      </c>
      <c r="O25" s="97"/>
      <c r="P25" s="20"/>
      <c r="Q25" s="98">
        <f t="shared" si="4"/>
        <v>0</v>
      </c>
      <c r="R25" s="97"/>
      <c r="S25" s="20"/>
      <c r="T25" s="98">
        <f t="shared" si="5"/>
        <v>0</v>
      </c>
      <c r="U25" s="219">
        <f t="shared" si="6"/>
        <v>0</v>
      </c>
      <c r="W25" s="135" t="s">
        <v>48</v>
      </c>
      <c r="X25" s="115">
        <f t="shared" si="7"/>
        <v>0</v>
      </c>
      <c r="Y25" s="116">
        <f t="shared" si="8"/>
        <v>0</v>
      </c>
      <c r="Z25" s="116">
        <f t="shared" si="9"/>
        <v>0</v>
      </c>
      <c r="AA25" s="117">
        <f t="shared" si="10"/>
        <v>0</v>
      </c>
      <c r="AB25" s="117">
        <f t="shared" si="11"/>
        <v>0</v>
      </c>
      <c r="AC25" s="118">
        <f t="shared" si="12"/>
        <v>0</v>
      </c>
    </row>
    <row r="26" spans="1:29" ht="15.75">
      <c r="A26" s="251"/>
      <c r="B26" s="136" t="s">
        <v>49</v>
      </c>
      <c r="C26" s="99"/>
      <c r="D26" s="100"/>
      <c r="E26" s="101">
        <f t="shared" si="0"/>
        <v>0</v>
      </c>
      <c r="F26" s="99"/>
      <c r="G26" s="100"/>
      <c r="H26" s="101">
        <f t="shared" si="1"/>
        <v>0</v>
      </c>
      <c r="I26" s="99"/>
      <c r="J26" s="100"/>
      <c r="K26" s="101">
        <f t="shared" si="2"/>
        <v>0</v>
      </c>
      <c r="L26" s="99"/>
      <c r="M26" s="100"/>
      <c r="N26" s="101">
        <f t="shared" si="3"/>
        <v>0</v>
      </c>
      <c r="O26" s="99"/>
      <c r="P26" s="100"/>
      <c r="Q26" s="101">
        <f t="shared" si="4"/>
        <v>0</v>
      </c>
      <c r="R26" s="99"/>
      <c r="S26" s="100"/>
      <c r="T26" s="101">
        <f t="shared" si="5"/>
        <v>0</v>
      </c>
      <c r="U26" s="220">
        <f t="shared" si="6"/>
        <v>0</v>
      </c>
      <c r="W26" s="136" t="s">
        <v>49</v>
      </c>
      <c r="X26" s="119">
        <f t="shared" si="7"/>
        <v>0</v>
      </c>
      <c r="Y26" s="120">
        <f t="shared" si="8"/>
        <v>0</v>
      </c>
      <c r="Z26" s="120">
        <f t="shared" si="9"/>
        <v>0</v>
      </c>
      <c r="AA26" s="121">
        <f t="shared" si="10"/>
        <v>0</v>
      </c>
      <c r="AB26" s="121">
        <f t="shared" si="11"/>
        <v>0</v>
      </c>
      <c r="AC26" s="221">
        <f t="shared" si="12"/>
        <v>0</v>
      </c>
    </row>
    <row r="27" spans="1:29" ht="15.75" customHeight="1">
      <c r="A27" s="249">
        <v>42769</v>
      </c>
      <c r="B27" s="134" t="s">
        <v>41</v>
      </c>
      <c r="C27" s="97"/>
      <c r="D27" s="20"/>
      <c r="E27" s="98">
        <f t="shared" si="0"/>
        <v>0</v>
      </c>
      <c r="F27" s="97"/>
      <c r="G27" s="20"/>
      <c r="H27" s="98">
        <f t="shared" si="1"/>
        <v>0</v>
      </c>
      <c r="I27" s="97"/>
      <c r="J27" s="20"/>
      <c r="K27" s="98">
        <f t="shared" si="2"/>
        <v>0</v>
      </c>
      <c r="L27" s="97"/>
      <c r="M27" s="20"/>
      <c r="N27" s="98">
        <f t="shared" si="3"/>
        <v>0</v>
      </c>
      <c r="O27" s="97"/>
      <c r="P27" s="20"/>
      <c r="Q27" s="98">
        <f t="shared" si="4"/>
        <v>0</v>
      </c>
      <c r="R27" s="97"/>
      <c r="S27" s="20"/>
      <c r="T27" s="98">
        <f t="shared" si="5"/>
        <v>0</v>
      </c>
      <c r="U27" s="219">
        <f t="shared" si="6"/>
        <v>0</v>
      </c>
      <c r="W27" s="134" t="s">
        <v>41</v>
      </c>
      <c r="X27" s="115">
        <f t="shared" si="7"/>
        <v>0</v>
      </c>
      <c r="Y27" s="116">
        <f t="shared" si="8"/>
        <v>0</v>
      </c>
      <c r="Z27" s="116">
        <f t="shared" si="9"/>
        <v>0</v>
      </c>
      <c r="AA27" s="116">
        <f t="shared" si="10"/>
        <v>0</v>
      </c>
      <c r="AB27" s="117">
        <f t="shared" si="11"/>
        <v>0</v>
      </c>
      <c r="AC27" s="122">
        <f t="shared" si="12"/>
        <v>0</v>
      </c>
    </row>
    <row r="28" spans="1:29" ht="15.75">
      <c r="A28" s="250"/>
      <c r="B28" s="135" t="s">
        <v>42</v>
      </c>
      <c r="C28" s="97"/>
      <c r="D28" s="20"/>
      <c r="E28" s="98">
        <f t="shared" si="0"/>
        <v>0</v>
      </c>
      <c r="F28" s="97"/>
      <c r="G28" s="20"/>
      <c r="H28" s="98">
        <f t="shared" si="1"/>
        <v>0</v>
      </c>
      <c r="I28" s="97"/>
      <c r="J28" s="20"/>
      <c r="K28" s="98">
        <f t="shared" si="2"/>
        <v>0</v>
      </c>
      <c r="L28" s="97"/>
      <c r="M28" s="20"/>
      <c r="N28" s="98">
        <f t="shared" si="3"/>
        <v>0</v>
      </c>
      <c r="O28" s="97"/>
      <c r="P28" s="20"/>
      <c r="Q28" s="98">
        <f t="shared" si="4"/>
        <v>0</v>
      </c>
      <c r="R28" s="97"/>
      <c r="S28" s="20"/>
      <c r="T28" s="98">
        <f t="shared" si="5"/>
        <v>0</v>
      </c>
      <c r="U28" s="219">
        <f t="shared" si="6"/>
        <v>0</v>
      </c>
      <c r="W28" s="135" t="s">
        <v>42</v>
      </c>
      <c r="X28" s="115">
        <f t="shared" si="7"/>
        <v>0</v>
      </c>
      <c r="Y28" s="116">
        <f t="shared" si="8"/>
        <v>0</v>
      </c>
      <c r="Z28" s="116">
        <f t="shared" si="9"/>
        <v>0</v>
      </c>
      <c r="AA28" s="116">
        <f t="shared" si="10"/>
        <v>0</v>
      </c>
      <c r="AB28" s="117">
        <f t="shared" si="11"/>
        <v>0</v>
      </c>
      <c r="AC28" s="122">
        <f t="shared" si="12"/>
        <v>0</v>
      </c>
    </row>
    <row r="29" spans="1:29" ht="15.75">
      <c r="A29" s="250"/>
      <c r="B29" s="105" t="s">
        <v>43</v>
      </c>
      <c r="C29" s="97"/>
      <c r="D29" s="20"/>
      <c r="E29" s="98">
        <f t="shared" si="0"/>
        <v>0</v>
      </c>
      <c r="F29" s="97"/>
      <c r="G29" s="20"/>
      <c r="H29" s="98">
        <f t="shared" si="1"/>
        <v>0</v>
      </c>
      <c r="I29" s="97"/>
      <c r="J29" s="20"/>
      <c r="K29" s="98">
        <f t="shared" si="2"/>
        <v>0</v>
      </c>
      <c r="L29" s="97"/>
      <c r="M29" s="20"/>
      <c r="N29" s="98">
        <f t="shared" si="3"/>
        <v>0</v>
      </c>
      <c r="O29" s="97"/>
      <c r="P29" s="20"/>
      <c r="Q29" s="98">
        <f t="shared" si="4"/>
        <v>0</v>
      </c>
      <c r="R29" s="97"/>
      <c r="S29" s="20"/>
      <c r="T29" s="98">
        <f t="shared" si="5"/>
        <v>0</v>
      </c>
      <c r="U29" s="219">
        <f t="shared" si="6"/>
        <v>0</v>
      </c>
      <c r="W29" s="105" t="s">
        <v>43</v>
      </c>
      <c r="X29" s="115">
        <f t="shared" si="7"/>
        <v>0</v>
      </c>
      <c r="Y29" s="116">
        <f t="shared" si="8"/>
        <v>0</v>
      </c>
      <c r="Z29" s="116">
        <f t="shared" si="9"/>
        <v>0</v>
      </c>
      <c r="AA29" s="116">
        <f t="shared" si="10"/>
        <v>0</v>
      </c>
      <c r="AB29" s="117">
        <f t="shared" si="11"/>
        <v>0</v>
      </c>
      <c r="AC29" s="122">
        <f t="shared" si="12"/>
        <v>0</v>
      </c>
    </row>
    <row r="30" spans="1:29" ht="15.75">
      <c r="A30" s="250"/>
      <c r="B30" s="135" t="s">
        <v>44</v>
      </c>
      <c r="C30" s="97"/>
      <c r="D30" s="20"/>
      <c r="E30" s="98">
        <f t="shared" si="0"/>
        <v>0</v>
      </c>
      <c r="F30" s="97"/>
      <c r="G30" s="20"/>
      <c r="H30" s="98">
        <f t="shared" si="1"/>
        <v>0</v>
      </c>
      <c r="I30" s="97"/>
      <c r="J30" s="20"/>
      <c r="K30" s="98">
        <f t="shared" si="2"/>
        <v>0</v>
      </c>
      <c r="L30" s="97"/>
      <c r="M30" s="20"/>
      <c r="N30" s="98">
        <f t="shared" si="3"/>
        <v>0</v>
      </c>
      <c r="O30" s="97"/>
      <c r="P30" s="20"/>
      <c r="Q30" s="98">
        <f t="shared" si="4"/>
        <v>0</v>
      </c>
      <c r="R30" s="97"/>
      <c r="S30" s="20"/>
      <c r="T30" s="98">
        <f t="shared" si="5"/>
        <v>0</v>
      </c>
      <c r="U30" s="219">
        <f t="shared" si="6"/>
        <v>0</v>
      </c>
      <c r="W30" s="135" t="s">
        <v>44</v>
      </c>
      <c r="X30" s="115">
        <f t="shared" si="7"/>
        <v>0</v>
      </c>
      <c r="Y30" s="4">
        <f t="shared" si="8"/>
        <v>0</v>
      </c>
      <c r="Z30" s="123">
        <f t="shared" si="9"/>
        <v>0</v>
      </c>
      <c r="AA30" s="4">
        <f t="shared" si="10"/>
        <v>0</v>
      </c>
      <c r="AB30" s="117">
        <f t="shared" si="11"/>
        <v>0</v>
      </c>
      <c r="AC30" s="122">
        <f t="shared" si="12"/>
        <v>0</v>
      </c>
    </row>
    <row r="31" spans="1:29" ht="15.75">
      <c r="A31" s="250"/>
      <c r="B31" s="135" t="s">
        <v>45</v>
      </c>
      <c r="C31" s="97"/>
      <c r="D31" s="20"/>
      <c r="E31" s="98">
        <f t="shared" si="0"/>
        <v>0</v>
      </c>
      <c r="F31" s="97"/>
      <c r="G31" s="20"/>
      <c r="H31" s="98">
        <f t="shared" si="1"/>
        <v>0</v>
      </c>
      <c r="I31" s="97"/>
      <c r="J31" s="20"/>
      <c r="K31" s="98">
        <f t="shared" si="2"/>
        <v>0</v>
      </c>
      <c r="L31" s="97"/>
      <c r="M31" s="20"/>
      <c r="N31" s="98">
        <f t="shared" si="3"/>
        <v>0</v>
      </c>
      <c r="O31" s="97"/>
      <c r="P31" s="20"/>
      <c r="Q31" s="98">
        <f t="shared" si="4"/>
        <v>0</v>
      </c>
      <c r="R31" s="97"/>
      <c r="S31" s="20"/>
      <c r="T31" s="98">
        <f t="shared" si="5"/>
        <v>0</v>
      </c>
      <c r="U31" s="219">
        <f t="shared" si="6"/>
        <v>0</v>
      </c>
      <c r="W31" s="135" t="s">
        <v>45</v>
      </c>
      <c r="X31" s="115">
        <f t="shared" si="7"/>
        <v>0</v>
      </c>
      <c r="Y31" s="4">
        <f t="shared" si="8"/>
        <v>0</v>
      </c>
      <c r="Z31" s="123">
        <f t="shared" si="9"/>
        <v>0</v>
      </c>
      <c r="AA31" s="4">
        <f t="shared" si="10"/>
        <v>0</v>
      </c>
      <c r="AB31" s="4">
        <f t="shared" si="11"/>
        <v>0</v>
      </c>
      <c r="AC31" s="122">
        <f t="shared" si="12"/>
        <v>0</v>
      </c>
    </row>
    <row r="32" spans="1:29" ht="15.75">
      <c r="A32" s="250"/>
      <c r="B32" s="135" t="s">
        <v>46</v>
      </c>
      <c r="C32" s="97"/>
      <c r="D32" s="20"/>
      <c r="E32" s="98">
        <f t="shared" si="0"/>
        <v>0</v>
      </c>
      <c r="F32" s="97"/>
      <c r="G32" s="20"/>
      <c r="H32" s="98">
        <f t="shared" si="1"/>
        <v>0</v>
      </c>
      <c r="I32" s="97"/>
      <c r="J32" s="20"/>
      <c r="K32" s="98">
        <f t="shared" si="2"/>
        <v>0</v>
      </c>
      <c r="L32" s="97"/>
      <c r="M32" s="20"/>
      <c r="N32" s="98">
        <f t="shared" si="3"/>
        <v>0</v>
      </c>
      <c r="O32" s="97"/>
      <c r="P32" s="20"/>
      <c r="Q32" s="98">
        <f t="shared" si="4"/>
        <v>0</v>
      </c>
      <c r="R32" s="97"/>
      <c r="S32" s="20"/>
      <c r="T32" s="98">
        <f t="shared" si="5"/>
        <v>0</v>
      </c>
      <c r="U32" s="219">
        <f t="shared" si="6"/>
        <v>0</v>
      </c>
      <c r="W32" s="135" t="s">
        <v>46</v>
      </c>
      <c r="X32" s="115">
        <f t="shared" si="7"/>
        <v>0</v>
      </c>
      <c r="Y32" s="4">
        <f t="shared" si="8"/>
        <v>0</v>
      </c>
      <c r="Z32" s="123">
        <f t="shared" si="9"/>
        <v>0</v>
      </c>
      <c r="AA32" s="4">
        <f t="shared" si="10"/>
        <v>0</v>
      </c>
      <c r="AB32" s="4">
        <f t="shared" si="11"/>
        <v>0</v>
      </c>
      <c r="AC32" s="122">
        <f t="shared" si="12"/>
        <v>0</v>
      </c>
    </row>
    <row r="33" spans="1:29" ht="15.75">
      <c r="A33" s="250"/>
      <c r="B33" s="135" t="s">
        <v>47</v>
      </c>
      <c r="C33" s="97"/>
      <c r="D33" s="20"/>
      <c r="E33" s="98">
        <f t="shared" si="0"/>
        <v>0</v>
      </c>
      <c r="F33" s="97"/>
      <c r="G33" s="20"/>
      <c r="H33" s="98">
        <f t="shared" si="1"/>
        <v>0</v>
      </c>
      <c r="I33" s="97"/>
      <c r="J33" s="20"/>
      <c r="K33" s="98">
        <f t="shared" si="2"/>
        <v>0</v>
      </c>
      <c r="L33" s="97"/>
      <c r="M33" s="20"/>
      <c r="N33" s="98">
        <f t="shared" si="3"/>
        <v>0</v>
      </c>
      <c r="O33" s="97"/>
      <c r="P33" s="20"/>
      <c r="Q33" s="98">
        <f t="shared" si="4"/>
        <v>0</v>
      </c>
      <c r="R33" s="97"/>
      <c r="S33" s="20"/>
      <c r="T33" s="98">
        <f t="shared" si="5"/>
        <v>0</v>
      </c>
      <c r="U33" s="219">
        <f t="shared" si="6"/>
        <v>0</v>
      </c>
      <c r="W33" s="135" t="s">
        <v>47</v>
      </c>
      <c r="X33" s="115">
        <f t="shared" si="7"/>
        <v>0</v>
      </c>
      <c r="Y33" s="4">
        <f t="shared" si="8"/>
        <v>0</v>
      </c>
      <c r="Z33" s="123">
        <f t="shared" si="9"/>
        <v>0</v>
      </c>
      <c r="AA33" s="4">
        <f t="shared" si="10"/>
        <v>0</v>
      </c>
      <c r="AB33" s="4">
        <f t="shared" si="11"/>
        <v>0</v>
      </c>
      <c r="AC33" s="122">
        <f t="shared" si="12"/>
        <v>0</v>
      </c>
    </row>
    <row r="34" spans="1:29" ht="15.75">
      <c r="A34" s="250"/>
      <c r="B34" s="135" t="s">
        <v>48</v>
      </c>
      <c r="C34" s="97"/>
      <c r="D34" s="20"/>
      <c r="E34" s="98">
        <f t="shared" si="0"/>
        <v>0</v>
      </c>
      <c r="F34" s="97"/>
      <c r="G34" s="20"/>
      <c r="H34" s="98">
        <f t="shared" si="1"/>
        <v>0</v>
      </c>
      <c r="I34" s="97"/>
      <c r="J34" s="20"/>
      <c r="K34" s="98">
        <f t="shared" si="2"/>
        <v>0</v>
      </c>
      <c r="L34" s="97"/>
      <c r="M34" s="20"/>
      <c r="N34" s="98">
        <f t="shared" si="3"/>
        <v>0</v>
      </c>
      <c r="O34" s="97"/>
      <c r="P34" s="20"/>
      <c r="Q34" s="98">
        <f t="shared" si="4"/>
        <v>0</v>
      </c>
      <c r="R34" s="97"/>
      <c r="S34" s="20"/>
      <c r="T34" s="98">
        <f t="shared" si="5"/>
        <v>0</v>
      </c>
      <c r="U34" s="219">
        <f t="shared" si="6"/>
        <v>0</v>
      </c>
      <c r="W34" s="135" t="s">
        <v>48</v>
      </c>
      <c r="X34" s="115">
        <f t="shared" si="7"/>
        <v>0</v>
      </c>
      <c r="Y34" s="4">
        <f t="shared" si="8"/>
        <v>0</v>
      </c>
      <c r="Z34" s="123">
        <f t="shared" si="9"/>
        <v>0</v>
      </c>
      <c r="AA34" s="4">
        <f t="shared" si="10"/>
        <v>0</v>
      </c>
      <c r="AB34" s="4">
        <f t="shared" si="11"/>
        <v>0</v>
      </c>
      <c r="AC34" s="122">
        <f t="shared" si="12"/>
        <v>0</v>
      </c>
    </row>
    <row r="35" spans="1:29" ht="15.75">
      <c r="A35" s="251"/>
      <c r="B35" s="136" t="s">
        <v>49</v>
      </c>
      <c r="C35" s="97"/>
      <c r="D35" s="20"/>
      <c r="E35" s="98">
        <f t="shared" si="0"/>
        <v>0</v>
      </c>
      <c r="F35" s="97"/>
      <c r="G35" s="20"/>
      <c r="H35" s="98">
        <f t="shared" si="1"/>
        <v>0</v>
      </c>
      <c r="I35" s="97"/>
      <c r="J35" s="20"/>
      <c r="K35" s="98">
        <f t="shared" si="2"/>
        <v>0</v>
      </c>
      <c r="L35" s="97"/>
      <c r="M35" s="20"/>
      <c r="N35" s="98">
        <f t="shared" si="3"/>
        <v>0</v>
      </c>
      <c r="O35" s="97"/>
      <c r="P35" s="20"/>
      <c r="Q35" s="98">
        <f t="shared" si="4"/>
        <v>0</v>
      </c>
      <c r="R35" s="97"/>
      <c r="S35" s="20"/>
      <c r="T35" s="98">
        <f t="shared" si="5"/>
        <v>0</v>
      </c>
      <c r="U35" s="219">
        <f t="shared" si="6"/>
        <v>0</v>
      </c>
      <c r="W35" s="136" t="s">
        <v>49</v>
      </c>
      <c r="X35" s="115">
        <f t="shared" si="7"/>
        <v>0</v>
      </c>
      <c r="Y35" s="4">
        <f t="shared" si="8"/>
        <v>0</v>
      </c>
      <c r="Z35" s="123">
        <f t="shared" si="9"/>
        <v>0</v>
      </c>
      <c r="AA35" s="4">
        <f t="shared" si="10"/>
        <v>0</v>
      </c>
      <c r="AB35" s="4">
        <f t="shared" si="11"/>
        <v>0</v>
      </c>
      <c r="AC35" s="122">
        <f t="shared" si="12"/>
        <v>0</v>
      </c>
    </row>
    <row r="36" spans="1:29" ht="15.75" customHeight="1">
      <c r="A36" s="249">
        <v>42770</v>
      </c>
      <c r="B36" s="134" t="s">
        <v>41</v>
      </c>
      <c r="C36" s="217"/>
      <c r="D36" s="95"/>
      <c r="E36" s="96">
        <f t="shared" si="0"/>
        <v>0</v>
      </c>
      <c r="F36" s="217"/>
      <c r="G36" s="95"/>
      <c r="H36" s="96">
        <f t="shared" si="1"/>
        <v>0</v>
      </c>
      <c r="I36" s="217"/>
      <c r="J36" s="95"/>
      <c r="K36" s="96">
        <f t="shared" si="2"/>
        <v>0</v>
      </c>
      <c r="L36" s="217"/>
      <c r="M36" s="95"/>
      <c r="N36" s="96">
        <f t="shared" si="3"/>
        <v>0</v>
      </c>
      <c r="O36" s="217"/>
      <c r="P36" s="95"/>
      <c r="Q36" s="96">
        <f t="shared" si="4"/>
        <v>0</v>
      </c>
      <c r="R36" s="217"/>
      <c r="S36" s="95"/>
      <c r="T36" s="96">
        <f t="shared" si="5"/>
        <v>0</v>
      </c>
      <c r="U36" s="218">
        <f t="shared" si="6"/>
        <v>0</v>
      </c>
      <c r="W36" s="134" t="s">
        <v>41</v>
      </c>
      <c r="X36" s="111">
        <f t="shared" si="7"/>
        <v>0</v>
      </c>
      <c r="Y36" s="112">
        <f t="shared" si="8"/>
        <v>0</v>
      </c>
      <c r="Z36" s="112">
        <f t="shared" si="9"/>
        <v>0</v>
      </c>
      <c r="AA36" s="112">
        <f t="shared" si="10"/>
        <v>0</v>
      </c>
      <c r="AB36" s="112">
        <f t="shared" si="11"/>
        <v>0</v>
      </c>
      <c r="AC36" s="124">
        <f t="shared" si="12"/>
        <v>0</v>
      </c>
    </row>
    <row r="37" spans="1:29" ht="15.75">
      <c r="A37" s="250"/>
      <c r="B37" s="135" t="s">
        <v>42</v>
      </c>
      <c r="C37" s="97"/>
      <c r="D37" s="20"/>
      <c r="E37" s="98">
        <f t="shared" si="0"/>
        <v>0</v>
      </c>
      <c r="F37" s="97"/>
      <c r="G37" s="20"/>
      <c r="H37" s="98">
        <f t="shared" si="1"/>
        <v>0</v>
      </c>
      <c r="I37" s="97"/>
      <c r="J37" s="20"/>
      <c r="K37" s="98">
        <f t="shared" si="2"/>
        <v>0</v>
      </c>
      <c r="L37" s="97"/>
      <c r="M37" s="20"/>
      <c r="N37" s="98">
        <f t="shared" si="3"/>
        <v>0</v>
      </c>
      <c r="O37" s="97"/>
      <c r="P37" s="20"/>
      <c r="Q37" s="98">
        <f t="shared" si="4"/>
        <v>0</v>
      </c>
      <c r="R37" s="97"/>
      <c r="S37" s="20"/>
      <c r="T37" s="98">
        <f t="shared" si="5"/>
        <v>0</v>
      </c>
      <c r="U37" s="219">
        <f t="shared" si="6"/>
        <v>0</v>
      </c>
      <c r="W37" s="135" t="s">
        <v>42</v>
      </c>
      <c r="X37" s="115">
        <f t="shared" si="7"/>
        <v>0</v>
      </c>
      <c r="Y37" s="116">
        <f t="shared" si="8"/>
        <v>0</v>
      </c>
      <c r="Z37" s="116">
        <f t="shared" si="9"/>
        <v>0</v>
      </c>
      <c r="AA37" s="116">
        <f t="shared" si="10"/>
        <v>0</v>
      </c>
      <c r="AB37" s="116">
        <f t="shared" si="11"/>
        <v>0</v>
      </c>
      <c r="AC37" s="122">
        <f t="shared" si="12"/>
        <v>0</v>
      </c>
    </row>
    <row r="38" spans="1:29" ht="15.75">
      <c r="A38" s="250"/>
      <c r="B38" s="105" t="s">
        <v>43</v>
      </c>
      <c r="C38" s="97"/>
      <c r="D38" s="20"/>
      <c r="E38" s="98">
        <f t="shared" si="0"/>
        <v>0</v>
      </c>
      <c r="F38" s="97"/>
      <c r="G38" s="20"/>
      <c r="H38" s="98">
        <f t="shared" si="1"/>
        <v>0</v>
      </c>
      <c r="I38" s="97"/>
      <c r="J38" s="20"/>
      <c r="K38" s="98">
        <f t="shared" si="2"/>
        <v>0</v>
      </c>
      <c r="L38" s="97"/>
      <c r="M38" s="20"/>
      <c r="N38" s="98">
        <f t="shared" si="3"/>
        <v>0</v>
      </c>
      <c r="O38" s="97"/>
      <c r="P38" s="20"/>
      <c r="Q38" s="98">
        <f t="shared" si="4"/>
        <v>0</v>
      </c>
      <c r="R38" s="97"/>
      <c r="S38" s="20"/>
      <c r="T38" s="98">
        <f t="shared" si="5"/>
        <v>0</v>
      </c>
      <c r="U38" s="219">
        <f t="shared" si="6"/>
        <v>0</v>
      </c>
      <c r="W38" s="105" t="s">
        <v>43</v>
      </c>
      <c r="X38" s="115">
        <f t="shared" si="7"/>
        <v>0</v>
      </c>
      <c r="Y38" s="116">
        <f t="shared" si="8"/>
        <v>0</v>
      </c>
      <c r="Z38" s="116">
        <f t="shared" si="9"/>
        <v>0</v>
      </c>
      <c r="AA38" s="116">
        <f t="shared" si="10"/>
        <v>0</v>
      </c>
      <c r="AB38" s="116">
        <f t="shared" si="11"/>
        <v>0</v>
      </c>
      <c r="AC38" s="122">
        <f t="shared" si="12"/>
        <v>0</v>
      </c>
    </row>
    <row r="39" spans="1:29" ht="15.75">
      <c r="A39" s="250"/>
      <c r="B39" s="135" t="s">
        <v>44</v>
      </c>
      <c r="C39" s="97"/>
      <c r="D39" s="20"/>
      <c r="E39" s="98">
        <f t="shared" si="0"/>
        <v>0</v>
      </c>
      <c r="F39" s="97"/>
      <c r="G39" s="20"/>
      <c r="H39" s="98">
        <f t="shared" si="1"/>
        <v>0</v>
      </c>
      <c r="I39" s="97"/>
      <c r="J39" s="20"/>
      <c r="K39" s="98">
        <f t="shared" si="2"/>
        <v>0</v>
      </c>
      <c r="L39" s="97"/>
      <c r="M39" s="20"/>
      <c r="N39" s="98">
        <f t="shared" si="3"/>
        <v>0</v>
      </c>
      <c r="O39" s="97"/>
      <c r="P39" s="20"/>
      <c r="Q39" s="98">
        <f t="shared" si="4"/>
        <v>0</v>
      </c>
      <c r="R39" s="97"/>
      <c r="S39" s="20"/>
      <c r="T39" s="98">
        <f t="shared" si="5"/>
        <v>0</v>
      </c>
      <c r="U39" s="219">
        <f t="shared" si="6"/>
        <v>0</v>
      </c>
      <c r="W39" s="135" t="s">
        <v>44</v>
      </c>
      <c r="X39" s="115">
        <f t="shared" si="7"/>
        <v>0</v>
      </c>
      <c r="Y39" s="116">
        <f t="shared" si="8"/>
        <v>0</v>
      </c>
      <c r="Z39" s="116">
        <f t="shared" si="9"/>
        <v>0</v>
      </c>
      <c r="AA39" s="116">
        <f t="shared" si="10"/>
        <v>0</v>
      </c>
      <c r="AB39" s="116">
        <f t="shared" si="11"/>
        <v>0</v>
      </c>
      <c r="AC39" s="122">
        <f t="shared" si="12"/>
        <v>0</v>
      </c>
    </row>
    <row r="40" spans="1:29" ht="15.75">
      <c r="A40" s="250"/>
      <c r="B40" s="135" t="s">
        <v>45</v>
      </c>
      <c r="C40" s="97"/>
      <c r="D40" s="20"/>
      <c r="E40" s="98">
        <f t="shared" si="0"/>
        <v>0</v>
      </c>
      <c r="F40" s="97"/>
      <c r="G40" s="20"/>
      <c r="H40" s="98">
        <f t="shared" si="1"/>
        <v>0</v>
      </c>
      <c r="I40" s="97"/>
      <c r="J40" s="20"/>
      <c r="K40" s="98">
        <f t="shared" si="2"/>
        <v>0</v>
      </c>
      <c r="L40" s="97"/>
      <c r="M40" s="20"/>
      <c r="N40" s="98">
        <f t="shared" si="3"/>
        <v>0</v>
      </c>
      <c r="O40" s="97"/>
      <c r="P40" s="20"/>
      <c r="Q40" s="98">
        <f t="shared" si="4"/>
        <v>0</v>
      </c>
      <c r="R40" s="97"/>
      <c r="S40" s="20"/>
      <c r="T40" s="98">
        <f t="shared" si="5"/>
        <v>0</v>
      </c>
      <c r="U40" s="219">
        <f t="shared" si="6"/>
        <v>0</v>
      </c>
      <c r="W40" s="135" t="s">
        <v>45</v>
      </c>
      <c r="X40" s="115">
        <f t="shared" si="7"/>
        <v>0</v>
      </c>
      <c r="Y40" s="116">
        <f t="shared" si="8"/>
        <v>0</v>
      </c>
      <c r="Z40" s="116">
        <f t="shared" si="9"/>
        <v>0</v>
      </c>
      <c r="AA40" s="116">
        <f t="shared" si="10"/>
        <v>0</v>
      </c>
      <c r="AB40" s="116">
        <f t="shared" si="11"/>
        <v>0</v>
      </c>
      <c r="AC40" s="122">
        <f t="shared" si="12"/>
        <v>0</v>
      </c>
    </row>
    <row r="41" spans="1:29" ht="15.75">
      <c r="A41" s="250"/>
      <c r="B41" s="135" t="s">
        <v>46</v>
      </c>
      <c r="C41" s="97"/>
      <c r="D41" s="20"/>
      <c r="E41" s="98">
        <f t="shared" si="0"/>
        <v>0</v>
      </c>
      <c r="F41" s="97"/>
      <c r="G41" s="20"/>
      <c r="H41" s="98">
        <f t="shared" si="1"/>
        <v>0</v>
      </c>
      <c r="I41" s="97"/>
      <c r="J41" s="20"/>
      <c r="K41" s="98">
        <f t="shared" si="2"/>
        <v>0</v>
      </c>
      <c r="L41" s="97"/>
      <c r="M41" s="20"/>
      <c r="N41" s="98">
        <f t="shared" si="3"/>
        <v>0</v>
      </c>
      <c r="O41" s="97"/>
      <c r="P41" s="20"/>
      <c r="Q41" s="98">
        <f t="shared" si="4"/>
        <v>0</v>
      </c>
      <c r="R41" s="97"/>
      <c r="S41" s="20"/>
      <c r="T41" s="98">
        <f t="shared" si="5"/>
        <v>0</v>
      </c>
      <c r="U41" s="219">
        <f t="shared" si="6"/>
        <v>0</v>
      </c>
      <c r="W41" s="135" t="s">
        <v>46</v>
      </c>
      <c r="X41" s="115">
        <f t="shared" si="7"/>
        <v>0</v>
      </c>
      <c r="Y41" s="116">
        <f t="shared" si="8"/>
        <v>0</v>
      </c>
      <c r="Z41" s="116">
        <f t="shared" si="9"/>
        <v>0</v>
      </c>
      <c r="AA41" s="116">
        <f t="shared" si="10"/>
        <v>0</v>
      </c>
      <c r="AB41" s="116">
        <f t="shared" si="11"/>
        <v>0</v>
      </c>
      <c r="AC41" s="122">
        <f t="shared" si="12"/>
        <v>0</v>
      </c>
    </row>
    <row r="42" spans="1:29" ht="15.75">
      <c r="A42" s="250"/>
      <c r="B42" s="135" t="s">
        <v>47</v>
      </c>
      <c r="C42" s="97"/>
      <c r="D42" s="20"/>
      <c r="E42" s="98">
        <f t="shared" si="0"/>
        <v>0</v>
      </c>
      <c r="F42" s="97"/>
      <c r="G42" s="20"/>
      <c r="H42" s="98">
        <f t="shared" si="1"/>
        <v>0</v>
      </c>
      <c r="I42" s="97"/>
      <c r="J42" s="20"/>
      <c r="K42" s="98">
        <f t="shared" si="2"/>
        <v>0</v>
      </c>
      <c r="L42" s="97"/>
      <c r="M42" s="20"/>
      <c r="N42" s="98">
        <f t="shared" si="3"/>
        <v>0</v>
      </c>
      <c r="O42" s="97"/>
      <c r="P42" s="20"/>
      <c r="Q42" s="98">
        <f t="shared" si="4"/>
        <v>0</v>
      </c>
      <c r="R42" s="97"/>
      <c r="S42" s="20"/>
      <c r="T42" s="98">
        <f t="shared" si="5"/>
        <v>0</v>
      </c>
      <c r="U42" s="219">
        <f t="shared" si="6"/>
        <v>0</v>
      </c>
      <c r="W42" s="135" t="s">
        <v>47</v>
      </c>
      <c r="X42" s="115">
        <f t="shared" si="7"/>
        <v>0</v>
      </c>
      <c r="Y42" s="116">
        <f t="shared" si="8"/>
        <v>0</v>
      </c>
      <c r="Z42" s="116">
        <f t="shared" si="9"/>
        <v>0</v>
      </c>
      <c r="AA42" s="116">
        <f t="shared" si="10"/>
        <v>0</v>
      </c>
      <c r="AB42" s="116">
        <f t="shared" si="11"/>
        <v>0</v>
      </c>
      <c r="AC42" s="122">
        <f t="shared" si="12"/>
        <v>0</v>
      </c>
    </row>
    <row r="43" spans="1:29" ht="15.75">
      <c r="A43" s="250"/>
      <c r="B43" s="135" t="s">
        <v>48</v>
      </c>
      <c r="C43" s="97"/>
      <c r="D43" s="20"/>
      <c r="E43" s="98">
        <f t="shared" si="0"/>
        <v>0</v>
      </c>
      <c r="F43" s="97"/>
      <c r="G43" s="20"/>
      <c r="H43" s="98">
        <f t="shared" si="1"/>
        <v>0</v>
      </c>
      <c r="I43" s="97"/>
      <c r="J43" s="20"/>
      <c r="K43" s="98">
        <f t="shared" si="2"/>
        <v>0</v>
      </c>
      <c r="L43" s="97"/>
      <c r="M43" s="20"/>
      <c r="N43" s="98">
        <f t="shared" si="3"/>
        <v>0</v>
      </c>
      <c r="O43" s="97"/>
      <c r="P43" s="20"/>
      <c r="Q43" s="98">
        <f t="shared" si="4"/>
        <v>0</v>
      </c>
      <c r="R43" s="97"/>
      <c r="S43" s="20"/>
      <c r="T43" s="98">
        <f t="shared" si="5"/>
        <v>0</v>
      </c>
      <c r="U43" s="219">
        <f t="shared" si="6"/>
        <v>0</v>
      </c>
      <c r="W43" s="135" t="s">
        <v>48</v>
      </c>
      <c r="X43" s="115">
        <f t="shared" si="7"/>
        <v>0</v>
      </c>
      <c r="Y43" s="116">
        <f t="shared" si="8"/>
        <v>0</v>
      </c>
      <c r="Z43" s="116">
        <f t="shared" si="9"/>
        <v>0</v>
      </c>
      <c r="AA43" s="116">
        <f t="shared" si="10"/>
        <v>0</v>
      </c>
      <c r="AB43" s="116">
        <f t="shared" si="11"/>
        <v>0</v>
      </c>
      <c r="AC43" s="122">
        <f t="shared" si="12"/>
        <v>0</v>
      </c>
    </row>
    <row r="44" spans="1:29" ht="15.75">
      <c r="A44" s="251"/>
      <c r="B44" s="136" t="s">
        <v>49</v>
      </c>
      <c r="C44" s="99"/>
      <c r="D44" s="100"/>
      <c r="E44" s="101">
        <f t="shared" si="0"/>
        <v>0</v>
      </c>
      <c r="F44" s="99"/>
      <c r="G44" s="100"/>
      <c r="H44" s="101">
        <f t="shared" si="1"/>
        <v>0</v>
      </c>
      <c r="I44" s="99"/>
      <c r="J44" s="100"/>
      <c r="K44" s="101">
        <f t="shared" si="2"/>
        <v>0</v>
      </c>
      <c r="L44" s="99"/>
      <c r="M44" s="100"/>
      <c r="N44" s="101">
        <f t="shared" si="3"/>
        <v>0</v>
      </c>
      <c r="O44" s="99"/>
      <c r="P44" s="100"/>
      <c r="Q44" s="101">
        <f t="shared" si="4"/>
        <v>0</v>
      </c>
      <c r="R44" s="99"/>
      <c r="S44" s="100"/>
      <c r="T44" s="101">
        <f t="shared" si="5"/>
        <v>0</v>
      </c>
      <c r="U44" s="220">
        <f t="shared" si="6"/>
        <v>0</v>
      </c>
      <c r="W44" s="136" t="s">
        <v>49</v>
      </c>
      <c r="X44" s="119">
        <f t="shared" si="7"/>
        <v>0</v>
      </c>
      <c r="Y44" s="120">
        <f t="shared" si="8"/>
        <v>0</v>
      </c>
      <c r="Z44" s="120">
        <f t="shared" si="9"/>
        <v>0</v>
      </c>
      <c r="AA44" s="120">
        <f t="shared" si="10"/>
        <v>0</v>
      </c>
      <c r="AB44" s="120">
        <f t="shared" si="11"/>
        <v>0</v>
      </c>
      <c r="AC44" s="125">
        <f t="shared" si="12"/>
        <v>0</v>
      </c>
    </row>
    <row r="45" spans="1:29" ht="15.75" customHeight="1">
      <c r="A45" s="249">
        <v>42771</v>
      </c>
      <c r="B45" s="134" t="s">
        <v>41</v>
      </c>
      <c r="C45" s="97"/>
      <c r="D45" s="20"/>
      <c r="E45" s="98">
        <f t="shared" si="0"/>
        <v>0</v>
      </c>
      <c r="F45" s="97"/>
      <c r="G45" s="20"/>
      <c r="H45" s="98">
        <f t="shared" si="1"/>
        <v>0</v>
      </c>
      <c r="I45" s="97"/>
      <c r="J45" s="20"/>
      <c r="K45" s="98">
        <f t="shared" si="2"/>
        <v>0</v>
      </c>
      <c r="L45" s="97"/>
      <c r="M45" s="20"/>
      <c r="N45" s="98">
        <f t="shared" si="3"/>
        <v>0</v>
      </c>
      <c r="O45" s="97"/>
      <c r="P45" s="20"/>
      <c r="Q45" s="98">
        <f t="shared" si="4"/>
        <v>0</v>
      </c>
      <c r="R45" s="97"/>
      <c r="S45" s="20"/>
      <c r="T45" s="98">
        <f t="shared" si="5"/>
        <v>0</v>
      </c>
      <c r="U45" s="219">
        <f t="shared" si="6"/>
        <v>0</v>
      </c>
      <c r="W45" s="134" t="s">
        <v>41</v>
      </c>
      <c r="X45" s="111">
        <f t="shared" si="7"/>
        <v>0</v>
      </c>
      <c r="Y45" s="112">
        <f t="shared" si="8"/>
        <v>0</v>
      </c>
      <c r="Z45" s="112">
        <f t="shared" si="9"/>
        <v>0</v>
      </c>
      <c r="AA45" s="112">
        <f t="shared" si="10"/>
        <v>0</v>
      </c>
      <c r="AB45" s="112">
        <f t="shared" si="11"/>
        <v>0</v>
      </c>
      <c r="AC45" s="124">
        <f t="shared" si="12"/>
        <v>0</v>
      </c>
    </row>
    <row r="46" spans="1:29" ht="15.75">
      <c r="A46" s="250"/>
      <c r="B46" s="135" t="s">
        <v>42</v>
      </c>
      <c r="C46" s="97"/>
      <c r="D46" s="90"/>
      <c r="E46" s="98">
        <f t="shared" si="0"/>
        <v>0</v>
      </c>
      <c r="F46" s="97"/>
      <c r="G46" s="6"/>
      <c r="H46" s="98">
        <f t="shared" si="1"/>
        <v>0</v>
      </c>
      <c r="I46" s="97"/>
      <c r="J46" s="20"/>
      <c r="K46" s="98">
        <f t="shared" si="2"/>
        <v>0</v>
      </c>
      <c r="L46" s="97"/>
      <c r="M46" s="20"/>
      <c r="N46" s="98">
        <f t="shared" si="3"/>
        <v>0</v>
      </c>
      <c r="O46" s="97"/>
      <c r="P46" s="6"/>
      <c r="Q46" s="98">
        <f t="shared" si="4"/>
        <v>0</v>
      </c>
      <c r="R46" s="97"/>
      <c r="S46" s="6"/>
      <c r="T46" s="98">
        <f t="shared" si="5"/>
        <v>0</v>
      </c>
      <c r="U46" s="219">
        <f t="shared" si="6"/>
        <v>0</v>
      </c>
      <c r="W46" s="135" t="s">
        <v>42</v>
      </c>
      <c r="X46" s="115">
        <f t="shared" si="7"/>
        <v>0</v>
      </c>
      <c r="Y46" s="116">
        <f t="shared" si="8"/>
        <v>0</v>
      </c>
      <c r="Z46" s="116">
        <f t="shared" si="9"/>
        <v>0</v>
      </c>
      <c r="AA46" s="116">
        <f t="shared" si="10"/>
        <v>0</v>
      </c>
      <c r="AB46" s="116">
        <f t="shared" si="11"/>
        <v>0</v>
      </c>
      <c r="AC46" s="122">
        <f t="shared" si="12"/>
        <v>0</v>
      </c>
    </row>
    <row r="47" spans="1:29" ht="15.75">
      <c r="A47" s="250"/>
      <c r="B47" s="105" t="s">
        <v>43</v>
      </c>
      <c r="C47" s="97"/>
      <c r="D47" s="6"/>
      <c r="E47" s="98">
        <f t="shared" si="0"/>
        <v>0</v>
      </c>
      <c r="F47" s="97"/>
      <c r="G47" s="6"/>
      <c r="H47" s="98">
        <f t="shared" si="1"/>
        <v>0</v>
      </c>
      <c r="I47" s="97"/>
      <c r="J47" s="20"/>
      <c r="K47" s="98">
        <f t="shared" si="2"/>
        <v>0</v>
      </c>
      <c r="L47" s="97"/>
      <c r="M47" s="20"/>
      <c r="N47" s="98">
        <f t="shared" si="3"/>
        <v>0</v>
      </c>
      <c r="O47" s="97"/>
      <c r="P47" s="6"/>
      <c r="Q47" s="98">
        <f t="shared" si="4"/>
        <v>0</v>
      </c>
      <c r="R47" s="97"/>
      <c r="S47" s="6"/>
      <c r="T47" s="98">
        <f t="shared" si="5"/>
        <v>0</v>
      </c>
      <c r="U47" s="219">
        <f t="shared" si="6"/>
        <v>0</v>
      </c>
      <c r="W47" s="105" t="s">
        <v>43</v>
      </c>
      <c r="X47" s="115">
        <f t="shared" si="7"/>
        <v>0</v>
      </c>
      <c r="Y47" s="116">
        <f t="shared" si="8"/>
        <v>0</v>
      </c>
      <c r="Z47" s="116">
        <f t="shared" si="9"/>
        <v>0</v>
      </c>
      <c r="AA47" s="116">
        <f t="shared" si="10"/>
        <v>0</v>
      </c>
      <c r="AB47" s="116">
        <f t="shared" si="11"/>
        <v>0</v>
      </c>
      <c r="AC47" s="122">
        <f t="shared" si="12"/>
        <v>0</v>
      </c>
    </row>
    <row r="48" spans="1:29" ht="15.75">
      <c r="A48" s="250"/>
      <c r="B48" s="135" t="s">
        <v>44</v>
      </c>
      <c r="C48" s="97"/>
      <c r="D48" s="6"/>
      <c r="E48" s="98">
        <f t="shared" si="0"/>
        <v>0</v>
      </c>
      <c r="F48" s="97"/>
      <c r="G48" s="6"/>
      <c r="H48" s="98">
        <f t="shared" si="1"/>
        <v>0</v>
      </c>
      <c r="I48" s="97"/>
      <c r="J48" s="20"/>
      <c r="K48" s="98">
        <f t="shared" si="2"/>
        <v>0</v>
      </c>
      <c r="L48" s="97"/>
      <c r="M48" s="20"/>
      <c r="N48" s="98">
        <f t="shared" si="3"/>
        <v>0</v>
      </c>
      <c r="O48" s="97"/>
      <c r="P48" s="6"/>
      <c r="Q48" s="98">
        <f t="shared" si="4"/>
        <v>0</v>
      </c>
      <c r="R48" s="97"/>
      <c r="S48" s="6"/>
      <c r="T48" s="98">
        <f t="shared" si="5"/>
        <v>0</v>
      </c>
      <c r="U48" s="219">
        <f t="shared" si="6"/>
        <v>0</v>
      </c>
      <c r="W48" s="135" t="s">
        <v>44</v>
      </c>
      <c r="X48" s="115">
        <f t="shared" si="7"/>
        <v>0</v>
      </c>
      <c r="Y48" s="116">
        <f t="shared" si="8"/>
        <v>0</v>
      </c>
      <c r="Z48" s="116">
        <f t="shared" si="9"/>
        <v>0</v>
      </c>
      <c r="AA48" s="116">
        <f t="shared" si="10"/>
        <v>0</v>
      </c>
      <c r="AB48" s="116">
        <f t="shared" si="11"/>
        <v>0</v>
      </c>
      <c r="AC48" s="122">
        <f t="shared" si="12"/>
        <v>0</v>
      </c>
    </row>
    <row r="49" spans="1:29" ht="15.75">
      <c r="A49" s="250"/>
      <c r="B49" s="135" t="s">
        <v>45</v>
      </c>
      <c r="C49" s="97"/>
      <c r="D49" s="6"/>
      <c r="E49" s="98">
        <f t="shared" si="0"/>
        <v>0</v>
      </c>
      <c r="F49" s="97"/>
      <c r="G49" s="6"/>
      <c r="H49" s="98">
        <f t="shared" si="1"/>
        <v>0</v>
      </c>
      <c r="I49" s="97"/>
      <c r="J49" s="20"/>
      <c r="K49" s="98">
        <f t="shared" si="2"/>
        <v>0</v>
      </c>
      <c r="L49" s="97"/>
      <c r="M49" s="20"/>
      <c r="N49" s="98">
        <f t="shared" si="3"/>
        <v>0</v>
      </c>
      <c r="O49" s="97"/>
      <c r="P49" s="6"/>
      <c r="Q49" s="98">
        <f t="shared" si="4"/>
        <v>0</v>
      </c>
      <c r="R49" s="97"/>
      <c r="S49" s="6"/>
      <c r="T49" s="98">
        <f t="shared" si="5"/>
        <v>0</v>
      </c>
      <c r="U49" s="219">
        <f t="shared" si="6"/>
        <v>0</v>
      </c>
      <c r="W49" s="135" t="s">
        <v>45</v>
      </c>
      <c r="X49" s="115">
        <f t="shared" si="7"/>
        <v>0</v>
      </c>
      <c r="Y49" s="116">
        <f t="shared" si="8"/>
        <v>0</v>
      </c>
      <c r="Z49" s="116">
        <f t="shared" si="9"/>
        <v>0</v>
      </c>
      <c r="AA49" s="116">
        <f t="shared" si="10"/>
        <v>0</v>
      </c>
      <c r="AB49" s="116">
        <f t="shared" si="11"/>
        <v>0</v>
      </c>
      <c r="AC49" s="122">
        <f t="shared" si="12"/>
        <v>0</v>
      </c>
    </row>
    <row r="50" spans="1:29" ht="15.75">
      <c r="A50" s="250"/>
      <c r="B50" s="135" t="s">
        <v>46</v>
      </c>
      <c r="C50" s="97"/>
      <c r="D50" s="6"/>
      <c r="E50" s="98">
        <f t="shared" si="0"/>
        <v>0</v>
      </c>
      <c r="F50" s="97"/>
      <c r="G50" s="6"/>
      <c r="H50" s="98">
        <f t="shared" si="1"/>
        <v>0</v>
      </c>
      <c r="I50" s="97"/>
      <c r="J50" s="20"/>
      <c r="K50" s="98">
        <f t="shared" si="2"/>
        <v>0</v>
      </c>
      <c r="L50" s="97"/>
      <c r="M50" s="20"/>
      <c r="N50" s="98">
        <f t="shared" si="3"/>
        <v>0</v>
      </c>
      <c r="O50" s="97"/>
      <c r="P50" s="6"/>
      <c r="Q50" s="98">
        <f t="shared" si="4"/>
        <v>0</v>
      </c>
      <c r="R50" s="97"/>
      <c r="S50" s="6"/>
      <c r="T50" s="98">
        <f t="shared" si="5"/>
        <v>0</v>
      </c>
      <c r="U50" s="219">
        <f t="shared" si="6"/>
        <v>0</v>
      </c>
      <c r="W50" s="135" t="s">
        <v>46</v>
      </c>
      <c r="X50" s="115">
        <f t="shared" si="7"/>
        <v>0</v>
      </c>
      <c r="Y50" s="116">
        <f t="shared" si="8"/>
        <v>0</v>
      </c>
      <c r="Z50" s="116">
        <f t="shared" si="9"/>
        <v>0</v>
      </c>
      <c r="AA50" s="116">
        <f t="shared" si="10"/>
        <v>0</v>
      </c>
      <c r="AB50" s="116">
        <f t="shared" si="11"/>
        <v>0</v>
      </c>
      <c r="AC50" s="122">
        <f t="shared" si="12"/>
        <v>0</v>
      </c>
    </row>
    <row r="51" spans="1:29" ht="15.75">
      <c r="A51" s="250"/>
      <c r="B51" s="135" t="s">
        <v>47</v>
      </c>
      <c r="C51" s="97"/>
      <c r="D51" s="6"/>
      <c r="E51" s="98">
        <f t="shared" si="0"/>
        <v>0</v>
      </c>
      <c r="F51" s="97"/>
      <c r="G51" s="6"/>
      <c r="H51" s="98">
        <f t="shared" si="1"/>
        <v>0</v>
      </c>
      <c r="I51" s="97"/>
      <c r="J51" s="20"/>
      <c r="K51" s="98">
        <f t="shared" si="2"/>
        <v>0</v>
      </c>
      <c r="L51" s="97"/>
      <c r="M51" s="20"/>
      <c r="N51" s="98">
        <f t="shared" si="3"/>
        <v>0</v>
      </c>
      <c r="O51" s="97"/>
      <c r="P51" s="6"/>
      <c r="Q51" s="98">
        <f t="shared" si="4"/>
        <v>0</v>
      </c>
      <c r="R51" s="97"/>
      <c r="S51" s="6"/>
      <c r="T51" s="98">
        <f t="shared" si="5"/>
        <v>0</v>
      </c>
      <c r="U51" s="219">
        <f t="shared" si="6"/>
        <v>0</v>
      </c>
      <c r="W51" s="135" t="s">
        <v>47</v>
      </c>
      <c r="X51" s="115">
        <f t="shared" si="7"/>
        <v>0</v>
      </c>
      <c r="Y51" s="116">
        <f t="shared" si="8"/>
        <v>0</v>
      </c>
      <c r="Z51" s="116">
        <f t="shared" si="9"/>
        <v>0</v>
      </c>
      <c r="AA51" s="116">
        <f t="shared" si="10"/>
        <v>0</v>
      </c>
      <c r="AB51" s="116">
        <f t="shared" si="11"/>
        <v>0</v>
      </c>
      <c r="AC51" s="122">
        <f t="shared" si="12"/>
        <v>0</v>
      </c>
    </row>
    <row r="52" spans="1:29" ht="15.75">
      <c r="A52" s="250"/>
      <c r="B52" s="135" t="s">
        <v>48</v>
      </c>
      <c r="C52" s="97"/>
      <c r="D52" s="6"/>
      <c r="E52" s="98">
        <f t="shared" si="0"/>
        <v>0</v>
      </c>
      <c r="F52" s="97"/>
      <c r="G52" s="6"/>
      <c r="H52" s="98">
        <f t="shared" si="1"/>
        <v>0</v>
      </c>
      <c r="I52" s="97"/>
      <c r="J52" s="20"/>
      <c r="K52" s="98">
        <f t="shared" si="2"/>
        <v>0</v>
      </c>
      <c r="L52" s="97"/>
      <c r="M52" s="20"/>
      <c r="N52" s="98">
        <f t="shared" si="3"/>
        <v>0</v>
      </c>
      <c r="O52" s="97"/>
      <c r="P52" s="6"/>
      <c r="Q52" s="98">
        <f t="shared" si="4"/>
        <v>0</v>
      </c>
      <c r="R52" s="97"/>
      <c r="S52" s="6"/>
      <c r="T52" s="98">
        <f t="shared" si="5"/>
        <v>0</v>
      </c>
      <c r="U52" s="219">
        <f t="shared" si="6"/>
        <v>0</v>
      </c>
      <c r="W52" s="135" t="s">
        <v>48</v>
      </c>
      <c r="X52" s="115">
        <f t="shared" si="7"/>
        <v>0</v>
      </c>
      <c r="Y52" s="116">
        <f t="shared" si="8"/>
        <v>0</v>
      </c>
      <c r="Z52" s="116">
        <f t="shared" si="9"/>
        <v>0</v>
      </c>
      <c r="AA52" s="116">
        <f t="shared" si="10"/>
        <v>0</v>
      </c>
      <c r="AB52" s="116">
        <f t="shared" si="11"/>
        <v>0</v>
      </c>
      <c r="AC52" s="122">
        <f t="shared" si="12"/>
        <v>0</v>
      </c>
    </row>
    <row r="53" spans="1:29" ht="15.75">
      <c r="A53" s="251"/>
      <c r="B53" s="136" t="s">
        <v>49</v>
      </c>
      <c r="C53" s="97"/>
      <c r="D53" s="6"/>
      <c r="E53" s="98">
        <f t="shared" si="0"/>
        <v>0</v>
      </c>
      <c r="F53" s="97"/>
      <c r="G53" s="6"/>
      <c r="H53" s="98">
        <f t="shared" si="1"/>
        <v>0</v>
      </c>
      <c r="I53" s="97"/>
      <c r="J53" s="20"/>
      <c r="K53" s="98">
        <f t="shared" si="2"/>
        <v>0</v>
      </c>
      <c r="L53" s="97"/>
      <c r="M53" s="20"/>
      <c r="N53" s="98">
        <f t="shared" si="3"/>
        <v>0</v>
      </c>
      <c r="O53" s="97"/>
      <c r="P53" s="6"/>
      <c r="Q53" s="98">
        <f t="shared" si="4"/>
        <v>0</v>
      </c>
      <c r="R53" s="97"/>
      <c r="S53" s="6"/>
      <c r="T53" s="98">
        <f t="shared" si="5"/>
        <v>0</v>
      </c>
      <c r="U53" s="219">
        <f t="shared" si="6"/>
        <v>0</v>
      </c>
      <c r="W53" s="136" t="s">
        <v>49</v>
      </c>
      <c r="X53" s="119">
        <f t="shared" si="7"/>
        <v>0</v>
      </c>
      <c r="Y53" s="120">
        <f t="shared" si="8"/>
        <v>0</v>
      </c>
      <c r="Z53" s="120">
        <f t="shared" si="9"/>
        <v>0</v>
      </c>
      <c r="AA53" s="120">
        <f t="shared" si="10"/>
        <v>0</v>
      </c>
      <c r="AB53" s="120">
        <f t="shared" si="11"/>
        <v>0</v>
      </c>
      <c r="AC53" s="125">
        <f t="shared" si="12"/>
        <v>0</v>
      </c>
    </row>
    <row r="54" spans="1:29" ht="15.75" customHeight="1">
      <c r="A54" s="249">
        <v>42772</v>
      </c>
      <c r="B54" s="134" t="s">
        <v>41</v>
      </c>
      <c r="C54" s="217"/>
      <c r="D54" s="95"/>
      <c r="E54" s="96">
        <f t="shared" si="0"/>
        <v>0</v>
      </c>
      <c r="F54" s="217"/>
      <c r="G54" s="95"/>
      <c r="H54" s="96">
        <f t="shared" si="1"/>
        <v>0</v>
      </c>
      <c r="I54" s="217"/>
      <c r="J54" s="95"/>
      <c r="K54" s="96">
        <f t="shared" si="2"/>
        <v>0</v>
      </c>
      <c r="L54" s="217"/>
      <c r="M54" s="95"/>
      <c r="N54" s="96">
        <f t="shared" si="3"/>
        <v>0</v>
      </c>
      <c r="O54" s="217"/>
      <c r="P54" s="95"/>
      <c r="Q54" s="96">
        <f t="shared" si="4"/>
        <v>0</v>
      </c>
      <c r="R54" s="217"/>
      <c r="S54" s="95"/>
      <c r="T54" s="96">
        <f t="shared" si="5"/>
        <v>0</v>
      </c>
      <c r="U54" s="218">
        <f t="shared" si="6"/>
        <v>0</v>
      </c>
      <c r="W54" s="134" t="s">
        <v>41</v>
      </c>
      <c r="X54" s="115">
        <f t="shared" si="7"/>
        <v>0</v>
      </c>
      <c r="Y54" s="116">
        <f t="shared" si="8"/>
        <v>0</v>
      </c>
      <c r="Z54" s="116">
        <f t="shared" si="9"/>
        <v>0</v>
      </c>
      <c r="AA54" s="116">
        <f t="shared" si="10"/>
        <v>0</v>
      </c>
      <c r="AB54" s="116">
        <f t="shared" si="11"/>
        <v>0</v>
      </c>
      <c r="AC54" s="122">
        <f t="shared" si="12"/>
        <v>0</v>
      </c>
    </row>
    <row r="55" spans="1:29" ht="15.75">
      <c r="A55" s="250"/>
      <c r="B55" s="135" t="s">
        <v>42</v>
      </c>
      <c r="C55" s="97"/>
      <c r="D55" s="20"/>
      <c r="E55" s="98">
        <f t="shared" si="0"/>
        <v>0</v>
      </c>
      <c r="F55" s="97"/>
      <c r="G55" s="20"/>
      <c r="H55" s="98">
        <f t="shared" si="1"/>
        <v>0</v>
      </c>
      <c r="I55" s="97"/>
      <c r="J55" s="20"/>
      <c r="K55" s="98">
        <f t="shared" si="2"/>
        <v>0</v>
      </c>
      <c r="L55" s="97"/>
      <c r="M55" s="20"/>
      <c r="N55" s="98">
        <f t="shared" si="3"/>
        <v>0</v>
      </c>
      <c r="O55" s="97"/>
      <c r="P55" s="20"/>
      <c r="Q55" s="98">
        <f t="shared" si="4"/>
        <v>0</v>
      </c>
      <c r="R55" s="97"/>
      <c r="S55" s="20"/>
      <c r="T55" s="98">
        <f t="shared" si="5"/>
        <v>0</v>
      </c>
      <c r="U55" s="219">
        <f t="shared" si="6"/>
        <v>0</v>
      </c>
      <c r="W55" s="135" t="s">
        <v>42</v>
      </c>
      <c r="X55" s="115">
        <f t="shared" si="7"/>
        <v>0</v>
      </c>
      <c r="Y55" s="116">
        <f t="shared" si="8"/>
        <v>0</v>
      </c>
      <c r="Z55" s="116">
        <f t="shared" si="9"/>
        <v>0</v>
      </c>
      <c r="AA55" s="116">
        <f t="shared" si="10"/>
        <v>0</v>
      </c>
      <c r="AB55" s="116">
        <f t="shared" si="11"/>
        <v>0</v>
      </c>
      <c r="AC55" s="122">
        <f t="shared" si="12"/>
        <v>0</v>
      </c>
    </row>
    <row r="56" spans="1:29" ht="15.75">
      <c r="A56" s="250"/>
      <c r="B56" s="105" t="s">
        <v>43</v>
      </c>
      <c r="C56" s="97"/>
      <c r="D56" s="20"/>
      <c r="E56" s="98">
        <f t="shared" si="0"/>
        <v>0</v>
      </c>
      <c r="F56" s="97"/>
      <c r="G56" s="20"/>
      <c r="H56" s="98">
        <f t="shared" si="1"/>
        <v>0</v>
      </c>
      <c r="I56" s="97"/>
      <c r="J56" s="20"/>
      <c r="K56" s="98">
        <f t="shared" si="2"/>
        <v>0</v>
      </c>
      <c r="L56" s="97"/>
      <c r="M56" s="20"/>
      <c r="N56" s="98">
        <f t="shared" si="3"/>
        <v>0</v>
      </c>
      <c r="O56" s="97"/>
      <c r="P56" s="20"/>
      <c r="Q56" s="98">
        <f t="shared" si="4"/>
        <v>0</v>
      </c>
      <c r="R56" s="97"/>
      <c r="S56" s="20"/>
      <c r="T56" s="98">
        <f t="shared" si="5"/>
        <v>0</v>
      </c>
      <c r="U56" s="219">
        <f t="shared" si="6"/>
        <v>0</v>
      </c>
      <c r="W56" s="105" t="s">
        <v>43</v>
      </c>
      <c r="X56" s="115">
        <f t="shared" si="7"/>
        <v>0</v>
      </c>
      <c r="Y56" s="116">
        <f t="shared" si="8"/>
        <v>0</v>
      </c>
      <c r="Z56" s="116">
        <f t="shared" si="9"/>
        <v>0</v>
      </c>
      <c r="AA56" s="116">
        <f t="shared" si="10"/>
        <v>0</v>
      </c>
      <c r="AB56" s="116">
        <f t="shared" si="11"/>
        <v>0</v>
      </c>
      <c r="AC56" s="122">
        <f t="shared" si="12"/>
        <v>0</v>
      </c>
    </row>
    <row r="57" spans="1:29" ht="15.75">
      <c r="A57" s="250"/>
      <c r="B57" s="135" t="s">
        <v>44</v>
      </c>
      <c r="C57" s="97"/>
      <c r="D57" s="20"/>
      <c r="E57" s="98">
        <f t="shared" si="0"/>
        <v>0</v>
      </c>
      <c r="F57" s="97"/>
      <c r="G57" s="20"/>
      <c r="H57" s="98">
        <f t="shared" si="1"/>
        <v>0</v>
      </c>
      <c r="I57" s="97"/>
      <c r="J57" s="20"/>
      <c r="K57" s="98">
        <f t="shared" si="2"/>
        <v>0</v>
      </c>
      <c r="L57" s="97"/>
      <c r="M57" s="20"/>
      <c r="N57" s="98">
        <f t="shared" si="3"/>
        <v>0</v>
      </c>
      <c r="O57" s="97"/>
      <c r="P57" s="20"/>
      <c r="Q57" s="98">
        <f t="shared" si="4"/>
        <v>0</v>
      </c>
      <c r="R57" s="97"/>
      <c r="S57" s="20"/>
      <c r="T57" s="98">
        <f t="shared" si="5"/>
        <v>0</v>
      </c>
      <c r="U57" s="219">
        <f t="shared" si="6"/>
        <v>0</v>
      </c>
      <c r="W57" s="135" t="s">
        <v>44</v>
      </c>
      <c r="X57" s="115">
        <f t="shared" si="7"/>
        <v>0</v>
      </c>
      <c r="Y57" s="116">
        <f t="shared" si="8"/>
        <v>0</v>
      </c>
      <c r="Z57" s="116">
        <f t="shared" si="9"/>
        <v>0</v>
      </c>
      <c r="AA57" s="116">
        <f t="shared" si="10"/>
        <v>0</v>
      </c>
      <c r="AB57" s="116">
        <f t="shared" si="11"/>
        <v>0</v>
      </c>
      <c r="AC57" s="122">
        <f t="shared" si="12"/>
        <v>0</v>
      </c>
    </row>
    <row r="58" spans="1:29" ht="15.75">
      <c r="A58" s="250"/>
      <c r="B58" s="135" t="s">
        <v>45</v>
      </c>
      <c r="C58" s="97"/>
      <c r="D58" s="20"/>
      <c r="E58" s="98">
        <f t="shared" si="0"/>
        <v>0</v>
      </c>
      <c r="F58" s="97"/>
      <c r="G58" s="20"/>
      <c r="H58" s="98">
        <f t="shared" si="1"/>
        <v>0</v>
      </c>
      <c r="I58" s="97"/>
      <c r="J58" s="20"/>
      <c r="K58" s="98">
        <f t="shared" si="2"/>
        <v>0</v>
      </c>
      <c r="L58" s="97"/>
      <c r="M58" s="20"/>
      <c r="N58" s="98">
        <f t="shared" si="3"/>
        <v>0</v>
      </c>
      <c r="O58" s="97"/>
      <c r="P58" s="20"/>
      <c r="Q58" s="98">
        <f t="shared" si="4"/>
        <v>0</v>
      </c>
      <c r="R58" s="97"/>
      <c r="S58" s="20"/>
      <c r="T58" s="98">
        <f t="shared" si="5"/>
        <v>0</v>
      </c>
      <c r="U58" s="219">
        <f t="shared" si="6"/>
        <v>0</v>
      </c>
      <c r="W58" s="135" t="s">
        <v>45</v>
      </c>
      <c r="X58" s="115">
        <f t="shared" si="7"/>
        <v>0</v>
      </c>
      <c r="Y58" s="116">
        <f t="shared" si="8"/>
        <v>0</v>
      </c>
      <c r="Z58" s="116">
        <f t="shared" si="9"/>
        <v>0</v>
      </c>
      <c r="AA58" s="116">
        <f t="shared" si="10"/>
        <v>0</v>
      </c>
      <c r="AB58" s="116">
        <f t="shared" si="11"/>
        <v>0</v>
      </c>
      <c r="AC58" s="122">
        <f t="shared" si="12"/>
        <v>0</v>
      </c>
    </row>
    <row r="59" spans="1:29" ht="15.75">
      <c r="A59" s="250"/>
      <c r="B59" s="135" t="s">
        <v>46</v>
      </c>
      <c r="C59" s="97"/>
      <c r="D59" s="20"/>
      <c r="E59" s="98">
        <f t="shared" si="0"/>
        <v>0</v>
      </c>
      <c r="F59" s="97"/>
      <c r="G59" s="20"/>
      <c r="H59" s="98">
        <f t="shared" si="1"/>
        <v>0</v>
      </c>
      <c r="I59" s="97"/>
      <c r="J59" s="20"/>
      <c r="K59" s="98">
        <f t="shared" si="2"/>
        <v>0</v>
      </c>
      <c r="L59" s="97"/>
      <c r="M59" s="20"/>
      <c r="N59" s="98">
        <f t="shared" si="3"/>
        <v>0</v>
      </c>
      <c r="O59" s="97"/>
      <c r="P59" s="20"/>
      <c r="Q59" s="98">
        <f t="shared" si="4"/>
        <v>0</v>
      </c>
      <c r="R59" s="97"/>
      <c r="S59" s="20"/>
      <c r="T59" s="98">
        <f t="shared" si="5"/>
        <v>0</v>
      </c>
      <c r="U59" s="219">
        <f t="shared" si="6"/>
        <v>0</v>
      </c>
      <c r="W59" s="135" t="s">
        <v>46</v>
      </c>
      <c r="X59" s="115">
        <f t="shared" si="7"/>
        <v>0</v>
      </c>
      <c r="Y59" s="116">
        <f t="shared" si="8"/>
        <v>0</v>
      </c>
      <c r="Z59" s="116">
        <f t="shared" si="9"/>
        <v>0</v>
      </c>
      <c r="AA59" s="116">
        <f t="shared" si="10"/>
        <v>0</v>
      </c>
      <c r="AB59" s="116">
        <f t="shared" si="11"/>
        <v>0</v>
      </c>
      <c r="AC59" s="122">
        <f t="shared" si="12"/>
        <v>0</v>
      </c>
    </row>
    <row r="60" spans="1:29" ht="16.5" customHeight="1">
      <c r="A60" s="250"/>
      <c r="B60" s="135" t="s">
        <v>47</v>
      </c>
      <c r="C60" s="97"/>
      <c r="D60" s="20"/>
      <c r="E60" s="98">
        <f t="shared" si="0"/>
        <v>0</v>
      </c>
      <c r="F60" s="97"/>
      <c r="G60" s="20"/>
      <c r="H60" s="98">
        <f t="shared" si="1"/>
        <v>0</v>
      </c>
      <c r="I60" s="97"/>
      <c r="J60" s="20"/>
      <c r="K60" s="98">
        <f t="shared" si="2"/>
        <v>0</v>
      </c>
      <c r="L60" s="97"/>
      <c r="M60" s="20"/>
      <c r="N60" s="98">
        <f t="shared" si="3"/>
        <v>0</v>
      </c>
      <c r="O60" s="97"/>
      <c r="P60" s="20"/>
      <c r="Q60" s="98">
        <f t="shared" si="4"/>
        <v>0</v>
      </c>
      <c r="R60" s="97"/>
      <c r="S60" s="20"/>
      <c r="T60" s="98">
        <f t="shared" si="5"/>
        <v>0</v>
      </c>
      <c r="U60" s="219">
        <f t="shared" si="6"/>
        <v>0</v>
      </c>
      <c r="W60" s="135" t="s">
        <v>47</v>
      </c>
      <c r="X60" s="115">
        <f t="shared" si="7"/>
        <v>0</v>
      </c>
      <c r="Y60" s="116">
        <f t="shared" si="8"/>
        <v>0</v>
      </c>
      <c r="Z60" s="116">
        <f t="shared" si="9"/>
        <v>0</v>
      </c>
      <c r="AA60" s="116">
        <f t="shared" si="10"/>
        <v>0</v>
      </c>
      <c r="AB60" s="116">
        <f t="shared" si="11"/>
        <v>0</v>
      </c>
      <c r="AC60" s="122">
        <f t="shared" si="12"/>
        <v>0</v>
      </c>
    </row>
    <row r="61" spans="1:29" ht="15.75">
      <c r="A61" s="250"/>
      <c r="B61" s="135" t="s">
        <v>48</v>
      </c>
      <c r="C61" s="97"/>
      <c r="D61" s="20"/>
      <c r="E61" s="98">
        <f t="shared" si="0"/>
        <v>0</v>
      </c>
      <c r="F61" s="97"/>
      <c r="G61" s="20"/>
      <c r="H61" s="98">
        <f t="shared" si="1"/>
        <v>0</v>
      </c>
      <c r="I61" s="97"/>
      <c r="J61" s="20"/>
      <c r="K61" s="98">
        <f t="shared" si="2"/>
        <v>0</v>
      </c>
      <c r="L61" s="97"/>
      <c r="M61" s="20"/>
      <c r="N61" s="98">
        <f t="shared" si="3"/>
        <v>0</v>
      </c>
      <c r="O61" s="97"/>
      <c r="P61" s="20"/>
      <c r="Q61" s="98">
        <f t="shared" si="4"/>
        <v>0</v>
      </c>
      <c r="R61" s="97"/>
      <c r="S61" s="20"/>
      <c r="T61" s="98">
        <f t="shared" si="5"/>
        <v>0</v>
      </c>
      <c r="U61" s="219">
        <f t="shared" si="6"/>
        <v>0</v>
      </c>
      <c r="W61" s="135" t="s">
        <v>48</v>
      </c>
      <c r="X61" s="115">
        <f t="shared" si="7"/>
        <v>0</v>
      </c>
      <c r="Y61" s="116">
        <f t="shared" si="8"/>
        <v>0</v>
      </c>
      <c r="Z61" s="116">
        <f t="shared" si="9"/>
        <v>0</v>
      </c>
      <c r="AA61" s="116">
        <f t="shared" si="10"/>
        <v>0</v>
      </c>
      <c r="AB61" s="116">
        <f t="shared" si="11"/>
        <v>0</v>
      </c>
      <c r="AC61" s="122">
        <f t="shared" si="12"/>
        <v>0</v>
      </c>
    </row>
    <row r="62" spans="1:29" ht="15.75">
      <c r="A62" s="251"/>
      <c r="B62" s="136" t="s">
        <v>49</v>
      </c>
      <c r="C62" s="99"/>
      <c r="D62" s="100"/>
      <c r="E62" s="101">
        <f t="shared" si="0"/>
        <v>0</v>
      </c>
      <c r="F62" s="99"/>
      <c r="G62" s="100"/>
      <c r="H62" s="101">
        <f t="shared" si="1"/>
        <v>0</v>
      </c>
      <c r="I62" s="99"/>
      <c r="J62" s="100"/>
      <c r="K62" s="101">
        <f t="shared" si="2"/>
        <v>0</v>
      </c>
      <c r="L62" s="99"/>
      <c r="M62" s="100"/>
      <c r="N62" s="101">
        <f t="shared" si="3"/>
        <v>0</v>
      </c>
      <c r="O62" s="99"/>
      <c r="P62" s="100"/>
      <c r="Q62" s="101">
        <f t="shared" si="4"/>
        <v>0</v>
      </c>
      <c r="R62" s="99"/>
      <c r="S62" s="100"/>
      <c r="T62" s="101">
        <f t="shared" si="5"/>
        <v>0</v>
      </c>
      <c r="U62" s="220">
        <f t="shared" si="6"/>
        <v>0</v>
      </c>
      <c r="W62" s="135" t="s">
        <v>49</v>
      </c>
      <c r="X62" s="115">
        <f t="shared" si="7"/>
        <v>0</v>
      </c>
      <c r="Y62" s="116">
        <f t="shared" si="8"/>
        <v>0</v>
      </c>
      <c r="Z62" s="116">
        <f t="shared" si="9"/>
        <v>0</v>
      </c>
      <c r="AA62" s="116">
        <f t="shared" si="10"/>
        <v>0</v>
      </c>
      <c r="AB62" s="116">
        <f t="shared" si="11"/>
        <v>0</v>
      </c>
      <c r="AC62" s="122">
        <f t="shared" si="12"/>
        <v>0</v>
      </c>
    </row>
    <row r="63" spans="1:29" ht="15.75" customHeight="1">
      <c r="A63" s="249">
        <v>42773</v>
      </c>
      <c r="B63" s="134" t="s">
        <v>41</v>
      </c>
      <c r="C63" s="217"/>
      <c r="D63" s="95"/>
      <c r="E63" s="96">
        <f t="shared" si="0"/>
        <v>0</v>
      </c>
      <c r="F63" s="217"/>
      <c r="G63" s="95"/>
      <c r="H63" s="96">
        <f t="shared" si="1"/>
        <v>0</v>
      </c>
      <c r="I63" s="217"/>
      <c r="J63" s="95"/>
      <c r="K63" s="96">
        <f t="shared" si="2"/>
        <v>0</v>
      </c>
      <c r="L63" s="217"/>
      <c r="M63" s="95"/>
      <c r="N63" s="96">
        <f t="shared" si="3"/>
        <v>0</v>
      </c>
      <c r="O63" s="217"/>
      <c r="P63" s="95"/>
      <c r="Q63" s="96">
        <f t="shared" si="4"/>
        <v>0</v>
      </c>
      <c r="R63" s="217"/>
      <c r="S63" s="95"/>
      <c r="T63" s="96">
        <f t="shared" si="5"/>
        <v>0</v>
      </c>
      <c r="U63" s="218">
        <f t="shared" si="6"/>
        <v>0</v>
      </c>
      <c r="W63" s="134" t="s">
        <v>41</v>
      </c>
      <c r="X63" s="111">
        <f t="shared" si="7"/>
        <v>0</v>
      </c>
      <c r="Y63" s="112">
        <f t="shared" si="8"/>
        <v>0</v>
      </c>
      <c r="Z63" s="112">
        <f t="shared" si="9"/>
        <v>0</v>
      </c>
      <c r="AA63" s="112">
        <f t="shared" si="10"/>
        <v>0</v>
      </c>
      <c r="AB63" s="112">
        <f t="shared" si="11"/>
        <v>0</v>
      </c>
      <c r="AC63" s="124">
        <f t="shared" si="12"/>
        <v>0</v>
      </c>
    </row>
    <row r="64" spans="1:29" ht="15.75">
      <c r="A64" s="250"/>
      <c r="B64" s="135" t="s">
        <v>42</v>
      </c>
      <c r="C64" s="97"/>
      <c r="D64" s="20"/>
      <c r="E64" s="98">
        <f t="shared" si="0"/>
        <v>0</v>
      </c>
      <c r="F64" s="97"/>
      <c r="G64" s="20"/>
      <c r="H64" s="98">
        <f t="shared" si="1"/>
        <v>0</v>
      </c>
      <c r="I64" s="97"/>
      <c r="J64" s="20"/>
      <c r="K64" s="98">
        <f t="shared" si="2"/>
        <v>0</v>
      </c>
      <c r="L64" s="97"/>
      <c r="M64" s="20"/>
      <c r="N64" s="98">
        <f t="shared" si="3"/>
        <v>0</v>
      </c>
      <c r="O64" s="97"/>
      <c r="P64" s="20"/>
      <c r="Q64" s="98">
        <f t="shared" si="4"/>
        <v>0</v>
      </c>
      <c r="R64" s="97"/>
      <c r="S64" s="20"/>
      <c r="T64" s="98">
        <f t="shared" si="5"/>
        <v>0</v>
      </c>
      <c r="U64" s="219">
        <f t="shared" si="6"/>
        <v>0</v>
      </c>
      <c r="W64" s="135" t="s">
        <v>42</v>
      </c>
      <c r="X64" s="115">
        <f t="shared" si="7"/>
        <v>0</v>
      </c>
      <c r="Y64" s="116">
        <f t="shared" si="8"/>
        <v>0</v>
      </c>
      <c r="Z64" s="116">
        <f t="shared" si="9"/>
        <v>0</v>
      </c>
      <c r="AA64" s="116">
        <f t="shared" si="10"/>
        <v>0</v>
      </c>
      <c r="AB64" s="116">
        <f t="shared" si="11"/>
        <v>0</v>
      </c>
      <c r="AC64" s="122">
        <f t="shared" si="12"/>
        <v>0</v>
      </c>
    </row>
    <row r="65" spans="1:29" ht="15.75">
      <c r="A65" s="250"/>
      <c r="B65" s="105" t="s">
        <v>43</v>
      </c>
      <c r="C65" s="97"/>
      <c r="D65" s="20"/>
      <c r="E65" s="98">
        <f t="shared" si="0"/>
        <v>0</v>
      </c>
      <c r="F65" s="97"/>
      <c r="G65" s="20"/>
      <c r="H65" s="98">
        <f t="shared" si="1"/>
        <v>0</v>
      </c>
      <c r="I65" s="97"/>
      <c r="J65" s="20"/>
      <c r="K65" s="98">
        <f t="shared" si="2"/>
        <v>0</v>
      </c>
      <c r="L65" s="97"/>
      <c r="M65" s="20"/>
      <c r="N65" s="98">
        <f t="shared" si="3"/>
        <v>0</v>
      </c>
      <c r="O65" s="97"/>
      <c r="P65" s="20"/>
      <c r="Q65" s="98">
        <f t="shared" si="4"/>
        <v>0</v>
      </c>
      <c r="R65" s="97"/>
      <c r="S65" s="20"/>
      <c r="T65" s="98">
        <f t="shared" si="5"/>
        <v>0</v>
      </c>
      <c r="U65" s="219">
        <f t="shared" si="6"/>
        <v>0</v>
      </c>
      <c r="W65" s="105" t="s">
        <v>43</v>
      </c>
      <c r="X65" s="115">
        <f t="shared" si="7"/>
        <v>0</v>
      </c>
      <c r="Y65" s="116">
        <f t="shared" si="8"/>
        <v>0</v>
      </c>
      <c r="Z65" s="116">
        <f t="shared" si="9"/>
        <v>0</v>
      </c>
      <c r="AA65" s="116">
        <f t="shared" si="10"/>
        <v>0</v>
      </c>
      <c r="AB65" s="116">
        <f t="shared" si="11"/>
        <v>0</v>
      </c>
      <c r="AC65" s="122">
        <f t="shared" si="12"/>
        <v>0</v>
      </c>
    </row>
    <row r="66" spans="1:29" ht="15.75">
      <c r="A66" s="250"/>
      <c r="B66" s="135" t="s">
        <v>44</v>
      </c>
      <c r="C66" s="97"/>
      <c r="D66" s="20"/>
      <c r="E66" s="98">
        <f t="shared" si="0"/>
        <v>0</v>
      </c>
      <c r="F66" s="97"/>
      <c r="G66" s="20"/>
      <c r="H66" s="98">
        <f t="shared" si="1"/>
        <v>0</v>
      </c>
      <c r="I66" s="97"/>
      <c r="J66" s="20"/>
      <c r="K66" s="98">
        <f t="shared" si="2"/>
        <v>0</v>
      </c>
      <c r="L66" s="97"/>
      <c r="M66" s="20"/>
      <c r="N66" s="98">
        <f t="shared" si="3"/>
        <v>0</v>
      </c>
      <c r="O66" s="97"/>
      <c r="P66" s="20"/>
      <c r="Q66" s="98">
        <f t="shared" si="4"/>
        <v>0</v>
      </c>
      <c r="R66" s="97"/>
      <c r="S66" s="20"/>
      <c r="T66" s="98">
        <f t="shared" si="5"/>
        <v>0</v>
      </c>
      <c r="U66" s="219">
        <f t="shared" si="6"/>
        <v>0</v>
      </c>
      <c r="W66" s="135" t="s">
        <v>44</v>
      </c>
      <c r="X66" s="115">
        <f t="shared" si="7"/>
        <v>0</v>
      </c>
      <c r="Y66" s="116">
        <f t="shared" si="8"/>
        <v>0</v>
      </c>
      <c r="Z66" s="116">
        <f t="shared" si="9"/>
        <v>0</v>
      </c>
      <c r="AA66" s="116">
        <f t="shared" si="10"/>
        <v>0</v>
      </c>
      <c r="AB66" s="116">
        <f t="shared" si="11"/>
        <v>0</v>
      </c>
      <c r="AC66" s="122">
        <f t="shared" si="12"/>
        <v>0</v>
      </c>
    </row>
    <row r="67" spans="1:29" ht="15.75">
      <c r="A67" s="250"/>
      <c r="B67" s="135" t="s">
        <v>45</v>
      </c>
      <c r="C67" s="97"/>
      <c r="D67" s="20"/>
      <c r="E67" s="98">
        <f t="shared" si="0"/>
        <v>0</v>
      </c>
      <c r="F67" s="97"/>
      <c r="G67" s="20"/>
      <c r="H67" s="98">
        <f t="shared" si="1"/>
        <v>0</v>
      </c>
      <c r="I67" s="97"/>
      <c r="J67" s="20"/>
      <c r="K67" s="98">
        <f t="shared" si="2"/>
        <v>0</v>
      </c>
      <c r="L67" s="97"/>
      <c r="M67" s="20"/>
      <c r="N67" s="98">
        <f t="shared" si="3"/>
        <v>0</v>
      </c>
      <c r="O67" s="97"/>
      <c r="P67" s="20"/>
      <c r="Q67" s="98">
        <f t="shared" si="4"/>
        <v>0</v>
      </c>
      <c r="R67" s="97"/>
      <c r="S67" s="20"/>
      <c r="T67" s="98">
        <f t="shared" si="5"/>
        <v>0</v>
      </c>
      <c r="U67" s="219">
        <f t="shared" si="6"/>
        <v>0</v>
      </c>
      <c r="W67" s="135" t="s">
        <v>45</v>
      </c>
      <c r="X67" s="115">
        <f t="shared" si="7"/>
        <v>0</v>
      </c>
      <c r="Y67" s="116">
        <f t="shared" si="8"/>
        <v>0</v>
      </c>
      <c r="Z67" s="116">
        <f t="shared" si="9"/>
        <v>0</v>
      </c>
      <c r="AA67" s="116">
        <f t="shared" si="10"/>
        <v>0</v>
      </c>
      <c r="AB67" s="116">
        <f t="shared" si="11"/>
        <v>0</v>
      </c>
      <c r="AC67" s="122">
        <f t="shared" si="12"/>
        <v>0</v>
      </c>
    </row>
    <row r="68" spans="1:29" ht="15.75">
      <c r="A68" s="250"/>
      <c r="B68" s="135" t="s">
        <v>46</v>
      </c>
      <c r="C68" s="97"/>
      <c r="D68" s="20"/>
      <c r="E68" s="98">
        <f t="shared" si="0"/>
        <v>0</v>
      </c>
      <c r="F68" s="97"/>
      <c r="G68" s="20"/>
      <c r="H68" s="98">
        <f t="shared" si="1"/>
        <v>0</v>
      </c>
      <c r="I68" s="97"/>
      <c r="J68" s="20"/>
      <c r="K68" s="98">
        <f t="shared" si="2"/>
        <v>0</v>
      </c>
      <c r="L68" s="97"/>
      <c r="M68" s="20"/>
      <c r="N68" s="98">
        <f t="shared" si="3"/>
        <v>0</v>
      </c>
      <c r="O68" s="97"/>
      <c r="P68" s="20"/>
      <c r="Q68" s="98">
        <f t="shared" si="4"/>
        <v>0</v>
      </c>
      <c r="R68" s="97"/>
      <c r="S68" s="20"/>
      <c r="T68" s="98">
        <f t="shared" si="5"/>
        <v>0</v>
      </c>
      <c r="U68" s="219">
        <f t="shared" si="6"/>
        <v>0</v>
      </c>
      <c r="W68" s="135" t="s">
        <v>46</v>
      </c>
      <c r="X68" s="115">
        <f t="shared" si="7"/>
        <v>0</v>
      </c>
      <c r="Y68" s="116">
        <f t="shared" si="8"/>
        <v>0</v>
      </c>
      <c r="Z68" s="116">
        <f t="shared" si="9"/>
        <v>0</v>
      </c>
      <c r="AA68" s="116">
        <f t="shared" si="10"/>
        <v>0</v>
      </c>
      <c r="AB68" s="116">
        <f t="shared" si="11"/>
        <v>0</v>
      </c>
      <c r="AC68" s="122">
        <f t="shared" si="12"/>
        <v>0</v>
      </c>
    </row>
    <row r="69" spans="1:29" ht="15.75">
      <c r="A69" s="250"/>
      <c r="B69" s="135" t="s">
        <v>47</v>
      </c>
      <c r="C69" s="97"/>
      <c r="D69" s="20"/>
      <c r="E69" s="98">
        <f t="shared" si="0"/>
        <v>0</v>
      </c>
      <c r="F69" s="97"/>
      <c r="G69" s="20"/>
      <c r="H69" s="98">
        <f t="shared" si="1"/>
        <v>0</v>
      </c>
      <c r="I69" s="97"/>
      <c r="J69" s="20"/>
      <c r="K69" s="98">
        <f t="shared" si="2"/>
        <v>0</v>
      </c>
      <c r="L69" s="97"/>
      <c r="M69" s="20"/>
      <c r="N69" s="98">
        <f t="shared" si="3"/>
        <v>0</v>
      </c>
      <c r="O69" s="97"/>
      <c r="P69" s="20"/>
      <c r="Q69" s="98">
        <f t="shared" si="4"/>
        <v>0</v>
      </c>
      <c r="R69" s="97"/>
      <c r="S69" s="20"/>
      <c r="T69" s="98">
        <f t="shared" si="5"/>
        <v>0</v>
      </c>
      <c r="U69" s="219">
        <f t="shared" si="6"/>
        <v>0</v>
      </c>
      <c r="W69" s="135" t="s">
        <v>47</v>
      </c>
      <c r="X69" s="115">
        <f t="shared" si="7"/>
        <v>0</v>
      </c>
      <c r="Y69" s="116">
        <f t="shared" si="8"/>
        <v>0</v>
      </c>
      <c r="Z69" s="116">
        <f t="shared" si="9"/>
        <v>0</v>
      </c>
      <c r="AA69" s="116">
        <f t="shared" si="10"/>
        <v>0</v>
      </c>
      <c r="AB69" s="116">
        <f t="shared" si="11"/>
        <v>0</v>
      </c>
      <c r="AC69" s="122">
        <f t="shared" si="12"/>
        <v>0</v>
      </c>
    </row>
    <row r="70" spans="1:29" ht="15.75">
      <c r="A70" s="250"/>
      <c r="B70" s="135" t="s">
        <v>48</v>
      </c>
      <c r="C70" s="97"/>
      <c r="D70" s="20"/>
      <c r="E70" s="98">
        <f t="shared" si="0"/>
        <v>0</v>
      </c>
      <c r="F70" s="97"/>
      <c r="G70" s="20"/>
      <c r="H70" s="98">
        <f t="shared" si="1"/>
        <v>0</v>
      </c>
      <c r="I70" s="97"/>
      <c r="J70" s="20"/>
      <c r="K70" s="98">
        <f t="shared" si="2"/>
        <v>0</v>
      </c>
      <c r="L70" s="97"/>
      <c r="M70" s="20"/>
      <c r="N70" s="98">
        <f t="shared" si="3"/>
        <v>0</v>
      </c>
      <c r="O70" s="97"/>
      <c r="P70" s="20"/>
      <c r="Q70" s="98">
        <f t="shared" si="4"/>
        <v>0</v>
      </c>
      <c r="R70" s="97"/>
      <c r="S70" s="20"/>
      <c r="T70" s="98">
        <f t="shared" si="5"/>
        <v>0</v>
      </c>
      <c r="U70" s="219">
        <f t="shared" si="6"/>
        <v>0</v>
      </c>
      <c r="W70" s="135" t="s">
        <v>48</v>
      </c>
      <c r="X70" s="115">
        <f t="shared" si="7"/>
        <v>0</v>
      </c>
      <c r="Y70" s="116">
        <f t="shared" si="8"/>
        <v>0</v>
      </c>
      <c r="Z70" s="116">
        <f t="shared" si="9"/>
        <v>0</v>
      </c>
      <c r="AA70" s="116">
        <f t="shared" si="10"/>
        <v>0</v>
      </c>
      <c r="AB70" s="116">
        <f t="shared" si="11"/>
        <v>0</v>
      </c>
      <c r="AC70" s="122">
        <f t="shared" si="12"/>
        <v>0</v>
      </c>
    </row>
    <row r="71" spans="1:29" ht="15.75">
      <c r="A71" s="251"/>
      <c r="B71" s="136" t="s">
        <v>49</v>
      </c>
      <c r="C71" s="99"/>
      <c r="D71" s="100"/>
      <c r="E71" s="101">
        <f t="shared" si="0"/>
        <v>0</v>
      </c>
      <c r="F71" s="99"/>
      <c r="G71" s="100"/>
      <c r="H71" s="101">
        <f t="shared" si="1"/>
        <v>0</v>
      </c>
      <c r="I71" s="99"/>
      <c r="J71" s="100"/>
      <c r="K71" s="101">
        <f t="shared" si="2"/>
        <v>0</v>
      </c>
      <c r="L71" s="99"/>
      <c r="M71" s="100"/>
      <c r="N71" s="101">
        <f t="shared" si="3"/>
        <v>0</v>
      </c>
      <c r="O71" s="99"/>
      <c r="P71" s="100"/>
      <c r="Q71" s="101">
        <f t="shared" si="4"/>
        <v>0</v>
      </c>
      <c r="R71" s="99"/>
      <c r="S71" s="100"/>
      <c r="T71" s="101">
        <f t="shared" si="5"/>
        <v>0</v>
      </c>
      <c r="U71" s="220">
        <f t="shared" si="6"/>
        <v>0</v>
      </c>
      <c r="W71" s="136" t="s">
        <v>49</v>
      </c>
      <c r="X71" s="119">
        <f t="shared" si="7"/>
        <v>0</v>
      </c>
      <c r="Y71" s="120">
        <f t="shared" si="8"/>
        <v>0</v>
      </c>
      <c r="Z71" s="120">
        <f t="shared" si="9"/>
        <v>0</v>
      </c>
      <c r="AA71" s="120">
        <f t="shared" si="10"/>
        <v>0</v>
      </c>
      <c r="AB71" s="120">
        <f t="shared" si="11"/>
        <v>0</v>
      </c>
      <c r="AC71" s="125">
        <f t="shared" si="12"/>
        <v>0</v>
      </c>
    </row>
    <row r="72" spans="1:29" ht="15.75" customHeight="1">
      <c r="A72" s="249">
        <v>42774</v>
      </c>
      <c r="B72" s="134" t="s">
        <v>41</v>
      </c>
      <c r="C72" s="97"/>
      <c r="D72" s="20"/>
      <c r="E72" s="98">
        <f t="shared" si="0"/>
        <v>0</v>
      </c>
      <c r="F72" s="97"/>
      <c r="G72" s="20"/>
      <c r="H72" s="98">
        <f t="shared" si="1"/>
        <v>0</v>
      </c>
      <c r="I72" s="97"/>
      <c r="J72" s="20"/>
      <c r="K72" s="98">
        <f t="shared" si="2"/>
        <v>0</v>
      </c>
      <c r="L72" s="97"/>
      <c r="M72" s="20"/>
      <c r="N72" s="98">
        <f t="shared" si="3"/>
        <v>0</v>
      </c>
      <c r="O72" s="97"/>
      <c r="P72" s="20"/>
      <c r="Q72" s="98">
        <f t="shared" si="4"/>
        <v>0</v>
      </c>
      <c r="R72" s="97"/>
      <c r="S72" s="20"/>
      <c r="T72" s="98">
        <f t="shared" si="5"/>
        <v>0</v>
      </c>
      <c r="U72" s="219">
        <f t="shared" si="6"/>
        <v>0</v>
      </c>
      <c r="W72" s="134" t="s">
        <v>41</v>
      </c>
      <c r="X72" s="111">
        <f t="shared" si="7"/>
        <v>0</v>
      </c>
      <c r="Y72" s="112">
        <f t="shared" si="8"/>
        <v>0</v>
      </c>
      <c r="Z72" s="112">
        <f t="shared" si="9"/>
        <v>0</v>
      </c>
      <c r="AA72" s="112">
        <f t="shared" si="10"/>
        <v>0</v>
      </c>
      <c r="AB72" s="112">
        <f t="shared" si="11"/>
        <v>0</v>
      </c>
      <c r="AC72" s="124">
        <f t="shared" si="12"/>
        <v>0</v>
      </c>
    </row>
    <row r="73" spans="1:29" ht="15.75">
      <c r="A73" s="250"/>
      <c r="B73" s="135" t="s">
        <v>42</v>
      </c>
      <c r="C73" s="97"/>
      <c r="D73" s="20"/>
      <c r="E73" s="98">
        <f t="shared" ref="E73:E136" si="13">C73-D73</f>
        <v>0</v>
      </c>
      <c r="F73" s="97"/>
      <c r="G73" s="20"/>
      <c r="H73" s="98">
        <f t="shared" ref="H73:H136" si="14">F73-G73</f>
        <v>0</v>
      </c>
      <c r="I73" s="97"/>
      <c r="J73" s="20"/>
      <c r="K73" s="98">
        <f t="shared" ref="K73:K136" si="15">I73-J73</f>
        <v>0</v>
      </c>
      <c r="L73" s="97"/>
      <c r="M73" s="20"/>
      <c r="N73" s="98">
        <f t="shared" ref="N73:N136" si="16">L73-M73</f>
        <v>0</v>
      </c>
      <c r="O73" s="97"/>
      <c r="P73" s="20"/>
      <c r="Q73" s="98">
        <f t="shared" ref="Q73:Q136" si="17">O73-P73</f>
        <v>0</v>
      </c>
      <c r="R73" s="97"/>
      <c r="S73" s="20"/>
      <c r="T73" s="98">
        <f t="shared" ref="T73:T136" si="18">R73-S73</f>
        <v>0</v>
      </c>
      <c r="U73" s="219">
        <f t="shared" si="6"/>
        <v>0</v>
      </c>
      <c r="W73" s="135" t="s">
        <v>42</v>
      </c>
      <c r="X73" s="115">
        <f t="shared" si="7"/>
        <v>0</v>
      </c>
      <c r="Y73" s="116">
        <f t="shared" si="8"/>
        <v>0</v>
      </c>
      <c r="Z73" s="116">
        <f t="shared" si="9"/>
        <v>0</v>
      </c>
      <c r="AA73" s="116">
        <f t="shared" si="10"/>
        <v>0</v>
      </c>
      <c r="AB73" s="116">
        <f t="shared" si="11"/>
        <v>0</v>
      </c>
      <c r="AC73" s="122">
        <f t="shared" si="12"/>
        <v>0</v>
      </c>
    </row>
    <row r="74" spans="1:29" ht="15.75">
      <c r="A74" s="250"/>
      <c r="B74" s="105" t="s">
        <v>43</v>
      </c>
      <c r="C74" s="97"/>
      <c r="D74" s="20"/>
      <c r="E74" s="98">
        <f t="shared" si="13"/>
        <v>0</v>
      </c>
      <c r="F74" s="97"/>
      <c r="G74" s="20"/>
      <c r="H74" s="98">
        <f t="shared" si="14"/>
        <v>0</v>
      </c>
      <c r="I74" s="97"/>
      <c r="J74" s="20"/>
      <c r="K74" s="98">
        <f t="shared" si="15"/>
        <v>0</v>
      </c>
      <c r="L74" s="97"/>
      <c r="M74" s="20"/>
      <c r="N74" s="98">
        <f t="shared" si="16"/>
        <v>0</v>
      </c>
      <c r="O74" s="97"/>
      <c r="P74" s="20"/>
      <c r="Q74" s="98">
        <f t="shared" si="17"/>
        <v>0</v>
      </c>
      <c r="R74" s="97"/>
      <c r="S74" s="20"/>
      <c r="T74" s="98">
        <f t="shared" si="18"/>
        <v>0</v>
      </c>
      <c r="U74" s="219">
        <f t="shared" ref="U74:U137" si="19">IF(D74=0,0,1)</f>
        <v>0</v>
      </c>
      <c r="W74" s="105" t="s">
        <v>43</v>
      </c>
      <c r="X74" s="115">
        <f t="shared" ref="X74:X137" si="20">+IF(AND(C74&lt;&gt;0,D74&lt;&gt;0,OR(E74&gt;100,E74&lt;-100)),1,0)</f>
        <v>0</v>
      </c>
      <c r="Y74" s="116">
        <f t="shared" ref="Y74:Y137" si="21">+IF(AND(F74&lt;&gt;0,G74&lt;&gt;0,OR(H74&gt;100,H74&lt;-100)),1,0)</f>
        <v>0</v>
      </c>
      <c r="Z74" s="116">
        <f t="shared" ref="Z74:Z137" si="22">+IF(AND(I74&lt;&gt;0,J74&lt;&gt;0,OR(K74&gt;100,K74&lt;-100)),1,0)</f>
        <v>0</v>
      </c>
      <c r="AA74" s="116">
        <f t="shared" ref="AA74:AA137" si="23">+IF(AND(L74&lt;&gt;0,M74&lt;&gt;0,OR(N74&gt;100,N74&lt;-100)),1,0)</f>
        <v>0</v>
      </c>
      <c r="AB74" s="116">
        <f t="shared" ref="AB74:AB137" si="24">+IF(AND(O74&lt;&gt;0,P74&lt;&gt;0,OR(Q74&gt;100,Q74&lt;-100)),1,0)</f>
        <v>0</v>
      </c>
      <c r="AC74" s="122">
        <f t="shared" ref="AC74:AC137" si="25">+IF(AND(R74&lt;&gt;0,S74&lt;&gt;0,OR(T74&gt;100,T74&lt;-100)),1,0)</f>
        <v>0</v>
      </c>
    </row>
    <row r="75" spans="1:29" ht="15.75">
      <c r="A75" s="250"/>
      <c r="B75" s="135" t="s">
        <v>44</v>
      </c>
      <c r="C75" s="97"/>
      <c r="D75" s="20"/>
      <c r="E75" s="98">
        <f t="shared" si="13"/>
        <v>0</v>
      </c>
      <c r="F75" s="97"/>
      <c r="G75" s="20"/>
      <c r="H75" s="98">
        <f t="shared" si="14"/>
        <v>0</v>
      </c>
      <c r="I75" s="97"/>
      <c r="J75" s="20"/>
      <c r="K75" s="98">
        <f t="shared" si="15"/>
        <v>0</v>
      </c>
      <c r="L75" s="97"/>
      <c r="M75" s="20"/>
      <c r="N75" s="98">
        <f t="shared" si="16"/>
        <v>0</v>
      </c>
      <c r="O75" s="97"/>
      <c r="P75" s="20"/>
      <c r="Q75" s="98">
        <f t="shared" si="17"/>
        <v>0</v>
      </c>
      <c r="R75" s="97"/>
      <c r="S75" s="20"/>
      <c r="T75" s="98">
        <f t="shared" si="18"/>
        <v>0</v>
      </c>
      <c r="U75" s="219">
        <f t="shared" si="19"/>
        <v>0</v>
      </c>
      <c r="W75" s="135" t="s">
        <v>44</v>
      </c>
      <c r="X75" s="115">
        <f t="shared" si="20"/>
        <v>0</v>
      </c>
      <c r="Y75" s="116">
        <f t="shared" si="21"/>
        <v>0</v>
      </c>
      <c r="Z75" s="116">
        <f t="shared" si="22"/>
        <v>0</v>
      </c>
      <c r="AA75" s="116">
        <f t="shared" si="23"/>
        <v>0</v>
      </c>
      <c r="AB75" s="116">
        <f t="shared" si="24"/>
        <v>0</v>
      </c>
      <c r="AC75" s="122">
        <f t="shared" si="25"/>
        <v>0</v>
      </c>
    </row>
    <row r="76" spans="1:29" ht="15.75">
      <c r="A76" s="250"/>
      <c r="B76" s="135" t="s">
        <v>45</v>
      </c>
      <c r="C76" s="97"/>
      <c r="D76" s="20"/>
      <c r="E76" s="98">
        <f t="shared" si="13"/>
        <v>0</v>
      </c>
      <c r="F76" s="97"/>
      <c r="G76" s="20"/>
      <c r="H76" s="98">
        <f t="shared" si="14"/>
        <v>0</v>
      </c>
      <c r="I76" s="97"/>
      <c r="J76" s="20"/>
      <c r="K76" s="98">
        <f t="shared" si="15"/>
        <v>0</v>
      </c>
      <c r="L76" s="97"/>
      <c r="M76" s="20"/>
      <c r="N76" s="98">
        <f t="shared" si="16"/>
        <v>0</v>
      </c>
      <c r="O76" s="97"/>
      <c r="P76" s="20"/>
      <c r="Q76" s="98">
        <f t="shared" si="17"/>
        <v>0</v>
      </c>
      <c r="R76" s="97"/>
      <c r="S76" s="20"/>
      <c r="T76" s="98">
        <f t="shared" si="18"/>
        <v>0</v>
      </c>
      <c r="U76" s="219">
        <f t="shared" si="19"/>
        <v>0</v>
      </c>
      <c r="W76" s="135" t="s">
        <v>45</v>
      </c>
      <c r="X76" s="115">
        <f t="shared" si="20"/>
        <v>0</v>
      </c>
      <c r="Y76" s="116">
        <f t="shared" si="21"/>
        <v>0</v>
      </c>
      <c r="Z76" s="116">
        <f t="shared" si="22"/>
        <v>0</v>
      </c>
      <c r="AA76" s="116">
        <f t="shared" si="23"/>
        <v>0</v>
      </c>
      <c r="AB76" s="116">
        <f t="shared" si="24"/>
        <v>0</v>
      </c>
      <c r="AC76" s="122">
        <f t="shared" si="25"/>
        <v>0</v>
      </c>
    </row>
    <row r="77" spans="1:29" ht="15.75">
      <c r="A77" s="250"/>
      <c r="B77" s="135" t="s">
        <v>46</v>
      </c>
      <c r="C77" s="97"/>
      <c r="D77" s="20"/>
      <c r="E77" s="98">
        <f t="shared" si="13"/>
        <v>0</v>
      </c>
      <c r="F77" s="97"/>
      <c r="G77" s="20"/>
      <c r="H77" s="98">
        <f t="shared" si="14"/>
        <v>0</v>
      </c>
      <c r="I77" s="97"/>
      <c r="J77" s="20"/>
      <c r="K77" s="98">
        <f t="shared" si="15"/>
        <v>0</v>
      </c>
      <c r="L77" s="97"/>
      <c r="M77" s="20"/>
      <c r="N77" s="98">
        <f t="shared" si="16"/>
        <v>0</v>
      </c>
      <c r="O77" s="97"/>
      <c r="P77" s="20"/>
      <c r="Q77" s="98">
        <f t="shared" si="17"/>
        <v>0</v>
      </c>
      <c r="R77" s="97"/>
      <c r="S77" s="20"/>
      <c r="T77" s="98">
        <f t="shared" si="18"/>
        <v>0</v>
      </c>
      <c r="U77" s="219">
        <f t="shared" si="19"/>
        <v>0</v>
      </c>
      <c r="W77" s="135" t="s">
        <v>46</v>
      </c>
      <c r="X77" s="115">
        <f t="shared" si="20"/>
        <v>0</v>
      </c>
      <c r="Y77" s="116">
        <f t="shared" si="21"/>
        <v>0</v>
      </c>
      <c r="Z77" s="116">
        <f t="shared" si="22"/>
        <v>0</v>
      </c>
      <c r="AA77" s="116">
        <f t="shared" si="23"/>
        <v>0</v>
      </c>
      <c r="AB77" s="116">
        <f t="shared" si="24"/>
        <v>0</v>
      </c>
      <c r="AC77" s="122">
        <f t="shared" si="25"/>
        <v>0</v>
      </c>
    </row>
    <row r="78" spans="1:29" ht="15.75">
      <c r="A78" s="250"/>
      <c r="B78" s="135" t="s">
        <v>47</v>
      </c>
      <c r="C78" s="97"/>
      <c r="D78" s="20"/>
      <c r="E78" s="98">
        <f t="shared" si="13"/>
        <v>0</v>
      </c>
      <c r="F78" s="97"/>
      <c r="G78" s="20"/>
      <c r="H78" s="98">
        <f t="shared" si="14"/>
        <v>0</v>
      </c>
      <c r="I78" s="97"/>
      <c r="J78" s="20"/>
      <c r="K78" s="98">
        <f t="shared" si="15"/>
        <v>0</v>
      </c>
      <c r="L78" s="97"/>
      <c r="M78" s="20"/>
      <c r="N78" s="98">
        <f t="shared" si="16"/>
        <v>0</v>
      </c>
      <c r="O78" s="97"/>
      <c r="P78" s="20"/>
      <c r="Q78" s="98">
        <f t="shared" si="17"/>
        <v>0</v>
      </c>
      <c r="R78" s="97"/>
      <c r="S78" s="20"/>
      <c r="T78" s="98">
        <f t="shared" si="18"/>
        <v>0</v>
      </c>
      <c r="U78" s="219">
        <f t="shared" si="19"/>
        <v>0</v>
      </c>
      <c r="W78" s="135" t="s">
        <v>47</v>
      </c>
      <c r="X78" s="115">
        <f t="shared" si="20"/>
        <v>0</v>
      </c>
      <c r="Y78" s="116">
        <f t="shared" si="21"/>
        <v>0</v>
      </c>
      <c r="Z78" s="116">
        <f t="shared" si="22"/>
        <v>0</v>
      </c>
      <c r="AA78" s="116">
        <f t="shared" si="23"/>
        <v>0</v>
      </c>
      <c r="AB78" s="116">
        <f t="shared" si="24"/>
        <v>0</v>
      </c>
      <c r="AC78" s="122">
        <f t="shared" si="25"/>
        <v>0</v>
      </c>
    </row>
    <row r="79" spans="1:29" ht="15.75">
      <c r="A79" s="250"/>
      <c r="B79" s="135" t="s">
        <v>48</v>
      </c>
      <c r="C79" s="97"/>
      <c r="D79" s="20"/>
      <c r="E79" s="98">
        <f t="shared" si="13"/>
        <v>0</v>
      </c>
      <c r="F79" s="97"/>
      <c r="G79" s="20"/>
      <c r="H79" s="98">
        <f t="shared" si="14"/>
        <v>0</v>
      </c>
      <c r="I79" s="97"/>
      <c r="J79" s="20"/>
      <c r="K79" s="98">
        <f t="shared" si="15"/>
        <v>0</v>
      </c>
      <c r="L79" s="97"/>
      <c r="M79" s="20"/>
      <c r="N79" s="98">
        <f t="shared" si="16"/>
        <v>0</v>
      </c>
      <c r="O79" s="97"/>
      <c r="P79" s="20"/>
      <c r="Q79" s="98">
        <f t="shared" si="17"/>
        <v>0</v>
      </c>
      <c r="R79" s="97"/>
      <c r="S79" s="20"/>
      <c r="T79" s="98">
        <f t="shared" si="18"/>
        <v>0</v>
      </c>
      <c r="U79" s="219">
        <f t="shared" si="19"/>
        <v>0</v>
      </c>
      <c r="W79" s="135" t="s">
        <v>48</v>
      </c>
      <c r="X79" s="115">
        <f t="shared" si="20"/>
        <v>0</v>
      </c>
      <c r="Y79" s="116">
        <f t="shared" si="21"/>
        <v>0</v>
      </c>
      <c r="Z79" s="116">
        <f t="shared" si="22"/>
        <v>0</v>
      </c>
      <c r="AA79" s="116">
        <f t="shared" si="23"/>
        <v>0</v>
      </c>
      <c r="AB79" s="116">
        <f t="shared" si="24"/>
        <v>0</v>
      </c>
      <c r="AC79" s="122">
        <f t="shared" si="25"/>
        <v>0</v>
      </c>
    </row>
    <row r="80" spans="1:29" ht="15.75">
      <c r="A80" s="251"/>
      <c r="B80" s="136" t="s">
        <v>49</v>
      </c>
      <c r="C80" s="97"/>
      <c r="D80" s="20"/>
      <c r="E80" s="98">
        <f t="shared" si="13"/>
        <v>0</v>
      </c>
      <c r="F80" s="97"/>
      <c r="G80" s="20"/>
      <c r="H80" s="98">
        <f t="shared" si="14"/>
        <v>0</v>
      </c>
      <c r="I80" s="97"/>
      <c r="J80" s="20"/>
      <c r="K80" s="98">
        <f t="shared" si="15"/>
        <v>0</v>
      </c>
      <c r="L80" s="97"/>
      <c r="M80" s="20"/>
      <c r="N80" s="98">
        <f t="shared" si="16"/>
        <v>0</v>
      </c>
      <c r="O80" s="97"/>
      <c r="P80" s="20"/>
      <c r="Q80" s="98">
        <f t="shared" si="17"/>
        <v>0</v>
      </c>
      <c r="R80" s="97"/>
      <c r="S80" s="20"/>
      <c r="T80" s="98">
        <f t="shared" si="18"/>
        <v>0</v>
      </c>
      <c r="U80" s="219">
        <f t="shared" si="19"/>
        <v>0</v>
      </c>
      <c r="W80" s="136" t="s">
        <v>49</v>
      </c>
      <c r="X80" s="119">
        <f t="shared" si="20"/>
        <v>0</v>
      </c>
      <c r="Y80" s="120">
        <f t="shared" si="21"/>
        <v>0</v>
      </c>
      <c r="Z80" s="120">
        <f t="shared" si="22"/>
        <v>0</v>
      </c>
      <c r="AA80" s="120">
        <f t="shared" si="23"/>
        <v>0</v>
      </c>
      <c r="AB80" s="120">
        <f t="shared" si="24"/>
        <v>0</v>
      </c>
      <c r="AC80" s="125">
        <f t="shared" si="25"/>
        <v>0</v>
      </c>
    </row>
    <row r="81" spans="1:29" ht="15.75" customHeight="1">
      <c r="A81" s="249">
        <v>42775</v>
      </c>
      <c r="B81" s="134" t="s">
        <v>41</v>
      </c>
      <c r="C81" s="217"/>
      <c r="D81" s="95"/>
      <c r="E81" s="96">
        <f t="shared" si="13"/>
        <v>0</v>
      </c>
      <c r="F81" s="217"/>
      <c r="G81" s="95"/>
      <c r="H81" s="96">
        <f t="shared" si="14"/>
        <v>0</v>
      </c>
      <c r="I81" s="217"/>
      <c r="J81" s="95"/>
      <c r="K81" s="96">
        <f t="shared" si="15"/>
        <v>0</v>
      </c>
      <c r="L81" s="217"/>
      <c r="M81" s="95"/>
      <c r="N81" s="96">
        <f t="shared" si="16"/>
        <v>0</v>
      </c>
      <c r="O81" s="217"/>
      <c r="P81" s="95"/>
      <c r="Q81" s="96">
        <f t="shared" si="17"/>
        <v>0</v>
      </c>
      <c r="R81" s="217"/>
      <c r="S81" s="95"/>
      <c r="T81" s="96">
        <f t="shared" si="18"/>
        <v>0</v>
      </c>
      <c r="U81" s="218">
        <f t="shared" si="19"/>
        <v>0</v>
      </c>
      <c r="W81" s="134" t="s">
        <v>41</v>
      </c>
      <c r="X81" s="115">
        <f t="shared" si="20"/>
        <v>0</v>
      </c>
      <c r="Y81" s="116">
        <f t="shared" si="21"/>
        <v>0</v>
      </c>
      <c r="Z81" s="116">
        <f t="shared" si="22"/>
        <v>0</v>
      </c>
      <c r="AA81" s="116">
        <f t="shared" si="23"/>
        <v>0</v>
      </c>
      <c r="AB81" s="116">
        <f t="shared" si="24"/>
        <v>0</v>
      </c>
      <c r="AC81" s="122">
        <f t="shared" si="25"/>
        <v>0</v>
      </c>
    </row>
    <row r="82" spans="1:29" ht="15.75">
      <c r="A82" s="250"/>
      <c r="B82" s="135" t="s">
        <v>42</v>
      </c>
      <c r="C82" s="97"/>
      <c r="D82" s="20"/>
      <c r="E82" s="98">
        <f t="shared" si="13"/>
        <v>0</v>
      </c>
      <c r="F82" s="97"/>
      <c r="G82" s="20"/>
      <c r="H82" s="98">
        <f t="shared" si="14"/>
        <v>0</v>
      </c>
      <c r="I82" s="97"/>
      <c r="J82" s="20"/>
      <c r="K82" s="98">
        <f t="shared" si="15"/>
        <v>0</v>
      </c>
      <c r="L82" s="97"/>
      <c r="M82" s="20"/>
      <c r="N82" s="98">
        <f t="shared" si="16"/>
        <v>0</v>
      </c>
      <c r="O82" s="97"/>
      <c r="P82" s="20"/>
      <c r="Q82" s="98">
        <f t="shared" si="17"/>
        <v>0</v>
      </c>
      <c r="R82" s="97"/>
      <c r="S82" s="20"/>
      <c r="T82" s="98">
        <f t="shared" si="18"/>
        <v>0</v>
      </c>
      <c r="U82" s="219">
        <f t="shared" si="19"/>
        <v>0</v>
      </c>
      <c r="W82" s="135" t="s">
        <v>42</v>
      </c>
      <c r="X82" s="115">
        <f t="shared" si="20"/>
        <v>0</v>
      </c>
      <c r="Y82" s="116">
        <f t="shared" si="21"/>
        <v>0</v>
      </c>
      <c r="Z82" s="116">
        <f t="shared" si="22"/>
        <v>0</v>
      </c>
      <c r="AA82" s="116">
        <f t="shared" si="23"/>
        <v>0</v>
      </c>
      <c r="AB82" s="116">
        <f t="shared" si="24"/>
        <v>0</v>
      </c>
      <c r="AC82" s="122">
        <f t="shared" si="25"/>
        <v>0</v>
      </c>
    </row>
    <row r="83" spans="1:29" ht="15.75">
      <c r="A83" s="250"/>
      <c r="B83" s="105" t="s">
        <v>43</v>
      </c>
      <c r="C83" s="97"/>
      <c r="D83" s="20"/>
      <c r="E83" s="98">
        <f t="shared" si="13"/>
        <v>0</v>
      </c>
      <c r="F83" s="97"/>
      <c r="G83" s="20"/>
      <c r="H83" s="98">
        <f t="shared" si="14"/>
        <v>0</v>
      </c>
      <c r="I83" s="97"/>
      <c r="J83" s="20"/>
      <c r="K83" s="98">
        <f t="shared" si="15"/>
        <v>0</v>
      </c>
      <c r="L83" s="97"/>
      <c r="M83" s="20"/>
      <c r="N83" s="98">
        <f t="shared" si="16"/>
        <v>0</v>
      </c>
      <c r="O83" s="97"/>
      <c r="P83" s="20"/>
      <c r="Q83" s="98">
        <f t="shared" si="17"/>
        <v>0</v>
      </c>
      <c r="R83" s="97"/>
      <c r="S83" s="20"/>
      <c r="T83" s="98">
        <f t="shared" si="18"/>
        <v>0</v>
      </c>
      <c r="U83" s="219">
        <f t="shared" si="19"/>
        <v>0</v>
      </c>
      <c r="W83" s="105" t="s">
        <v>43</v>
      </c>
      <c r="X83" s="115">
        <f t="shared" si="20"/>
        <v>0</v>
      </c>
      <c r="Y83" s="116">
        <f t="shared" si="21"/>
        <v>0</v>
      </c>
      <c r="Z83" s="116">
        <f t="shared" si="22"/>
        <v>0</v>
      </c>
      <c r="AA83" s="116">
        <f t="shared" si="23"/>
        <v>0</v>
      </c>
      <c r="AB83" s="116">
        <f t="shared" si="24"/>
        <v>0</v>
      </c>
      <c r="AC83" s="122">
        <f t="shared" si="25"/>
        <v>0</v>
      </c>
    </row>
    <row r="84" spans="1:29" ht="15.75">
      <c r="A84" s="250"/>
      <c r="B84" s="135" t="s">
        <v>44</v>
      </c>
      <c r="C84" s="97"/>
      <c r="D84" s="20"/>
      <c r="E84" s="98">
        <f t="shared" si="13"/>
        <v>0</v>
      </c>
      <c r="F84" s="97"/>
      <c r="G84" s="20"/>
      <c r="H84" s="98">
        <f t="shared" si="14"/>
        <v>0</v>
      </c>
      <c r="I84" s="97"/>
      <c r="J84" s="20"/>
      <c r="K84" s="98">
        <f t="shared" si="15"/>
        <v>0</v>
      </c>
      <c r="L84" s="97"/>
      <c r="M84" s="20"/>
      <c r="N84" s="98">
        <f t="shared" si="16"/>
        <v>0</v>
      </c>
      <c r="O84" s="97"/>
      <c r="P84" s="20"/>
      <c r="Q84" s="98">
        <f t="shared" si="17"/>
        <v>0</v>
      </c>
      <c r="R84" s="97"/>
      <c r="S84" s="20"/>
      <c r="T84" s="98">
        <f t="shared" si="18"/>
        <v>0</v>
      </c>
      <c r="U84" s="219">
        <f t="shared" si="19"/>
        <v>0</v>
      </c>
      <c r="W84" s="135" t="s">
        <v>44</v>
      </c>
      <c r="X84" s="115">
        <f t="shared" si="20"/>
        <v>0</v>
      </c>
      <c r="Y84" s="116">
        <f t="shared" si="21"/>
        <v>0</v>
      </c>
      <c r="Z84" s="116">
        <f t="shared" si="22"/>
        <v>0</v>
      </c>
      <c r="AA84" s="116">
        <f t="shared" si="23"/>
        <v>0</v>
      </c>
      <c r="AB84" s="116">
        <f t="shared" si="24"/>
        <v>0</v>
      </c>
      <c r="AC84" s="122">
        <f t="shared" si="25"/>
        <v>0</v>
      </c>
    </row>
    <row r="85" spans="1:29" ht="15.75">
      <c r="A85" s="250"/>
      <c r="B85" s="135" t="s">
        <v>45</v>
      </c>
      <c r="C85" s="97"/>
      <c r="D85" s="20"/>
      <c r="E85" s="98">
        <f t="shared" si="13"/>
        <v>0</v>
      </c>
      <c r="F85" s="97"/>
      <c r="G85" s="20"/>
      <c r="H85" s="98">
        <f t="shared" si="14"/>
        <v>0</v>
      </c>
      <c r="I85" s="97"/>
      <c r="J85" s="20"/>
      <c r="K85" s="98">
        <f t="shared" si="15"/>
        <v>0</v>
      </c>
      <c r="L85" s="97"/>
      <c r="M85" s="20"/>
      <c r="N85" s="98">
        <f t="shared" si="16"/>
        <v>0</v>
      </c>
      <c r="O85" s="97"/>
      <c r="P85" s="20"/>
      <c r="Q85" s="98">
        <f t="shared" si="17"/>
        <v>0</v>
      </c>
      <c r="R85" s="97"/>
      <c r="S85" s="20"/>
      <c r="T85" s="98">
        <f t="shared" si="18"/>
        <v>0</v>
      </c>
      <c r="U85" s="219">
        <f t="shared" si="19"/>
        <v>0</v>
      </c>
      <c r="W85" s="135" t="s">
        <v>45</v>
      </c>
      <c r="X85" s="115">
        <f t="shared" si="20"/>
        <v>0</v>
      </c>
      <c r="Y85" s="116">
        <f t="shared" si="21"/>
        <v>0</v>
      </c>
      <c r="Z85" s="116">
        <f t="shared" si="22"/>
        <v>0</v>
      </c>
      <c r="AA85" s="116">
        <f t="shared" si="23"/>
        <v>0</v>
      </c>
      <c r="AB85" s="116">
        <f t="shared" si="24"/>
        <v>0</v>
      </c>
      <c r="AC85" s="122">
        <f t="shared" si="25"/>
        <v>0</v>
      </c>
    </row>
    <row r="86" spans="1:29" ht="15.75">
      <c r="A86" s="250"/>
      <c r="B86" s="135" t="s">
        <v>46</v>
      </c>
      <c r="C86" s="97"/>
      <c r="D86" s="20"/>
      <c r="E86" s="98">
        <f t="shared" si="13"/>
        <v>0</v>
      </c>
      <c r="F86" s="97"/>
      <c r="G86" s="20"/>
      <c r="H86" s="98">
        <f t="shared" si="14"/>
        <v>0</v>
      </c>
      <c r="I86" s="97"/>
      <c r="J86" s="20"/>
      <c r="K86" s="98">
        <f t="shared" si="15"/>
        <v>0</v>
      </c>
      <c r="L86" s="97"/>
      <c r="M86" s="20"/>
      <c r="N86" s="98">
        <f t="shared" si="16"/>
        <v>0</v>
      </c>
      <c r="O86" s="97"/>
      <c r="P86" s="20"/>
      <c r="Q86" s="98">
        <f t="shared" si="17"/>
        <v>0</v>
      </c>
      <c r="R86" s="97"/>
      <c r="S86" s="20"/>
      <c r="T86" s="98">
        <f t="shared" si="18"/>
        <v>0</v>
      </c>
      <c r="U86" s="219">
        <f t="shared" si="19"/>
        <v>0</v>
      </c>
      <c r="W86" s="135" t="s">
        <v>46</v>
      </c>
      <c r="X86" s="115">
        <f t="shared" si="20"/>
        <v>0</v>
      </c>
      <c r="Y86" s="116">
        <f t="shared" si="21"/>
        <v>0</v>
      </c>
      <c r="Z86" s="116">
        <f t="shared" si="22"/>
        <v>0</v>
      </c>
      <c r="AA86" s="116">
        <f t="shared" si="23"/>
        <v>0</v>
      </c>
      <c r="AB86" s="116">
        <f t="shared" si="24"/>
        <v>0</v>
      </c>
      <c r="AC86" s="122">
        <f t="shared" si="25"/>
        <v>0</v>
      </c>
    </row>
    <row r="87" spans="1:29" ht="15.75">
      <c r="A87" s="250"/>
      <c r="B87" s="135" t="s">
        <v>47</v>
      </c>
      <c r="C87" s="97"/>
      <c r="D87" s="20"/>
      <c r="E87" s="98">
        <f t="shared" si="13"/>
        <v>0</v>
      </c>
      <c r="F87" s="97"/>
      <c r="G87" s="20"/>
      <c r="H87" s="98">
        <f t="shared" si="14"/>
        <v>0</v>
      </c>
      <c r="I87" s="97"/>
      <c r="J87" s="20"/>
      <c r="K87" s="98">
        <f t="shared" si="15"/>
        <v>0</v>
      </c>
      <c r="L87" s="97"/>
      <c r="M87" s="20"/>
      <c r="N87" s="98">
        <f t="shared" si="16"/>
        <v>0</v>
      </c>
      <c r="O87" s="97"/>
      <c r="P87" s="20"/>
      <c r="Q87" s="98">
        <f t="shared" si="17"/>
        <v>0</v>
      </c>
      <c r="R87" s="97"/>
      <c r="S87" s="20"/>
      <c r="T87" s="98">
        <f t="shared" si="18"/>
        <v>0</v>
      </c>
      <c r="U87" s="219">
        <f t="shared" si="19"/>
        <v>0</v>
      </c>
      <c r="W87" s="135" t="s">
        <v>47</v>
      </c>
      <c r="X87" s="115">
        <f t="shared" si="20"/>
        <v>0</v>
      </c>
      <c r="Y87" s="116">
        <f t="shared" si="21"/>
        <v>0</v>
      </c>
      <c r="Z87" s="116">
        <f t="shared" si="22"/>
        <v>0</v>
      </c>
      <c r="AA87" s="116">
        <f t="shared" si="23"/>
        <v>0</v>
      </c>
      <c r="AB87" s="116">
        <f t="shared" si="24"/>
        <v>0</v>
      </c>
      <c r="AC87" s="122">
        <f t="shared" si="25"/>
        <v>0</v>
      </c>
    </row>
    <row r="88" spans="1:29" ht="15.75">
      <c r="A88" s="250"/>
      <c r="B88" s="135" t="s">
        <v>48</v>
      </c>
      <c r="C88" s="97"/>
      <c r="D88" s="20"/>
      <c r="E88" s="98">
        <f t="shared" si="13"/>
        <v>0</v>
      </c>
      <c r="F88" s="97"/>
      <c r="G88" s="20"/>
      <c r="H88" s="98">
        <f t="shared" si="14"/>
        <v>0</v>
      </c>
      <c r="I88" s="97"/>
      <c r="J88" s="20"/>
      <c r="K88" s="98">
        <f t="shared" si="15"/>
        <v>0</v>
      </c>
      <c r="L88" s="97"/>
      <c r="M88" s="20"/>
      <c r="N88" s="98">
        <f t="shared" si="16"/>
        <v>0</v>
      </c>
      <c r="O88" s="97"/>
      <c r="P88" s="20"/>
      <c r="Q88" s="98">
        <f t="shared" si="17"/>
        <v>0</v>
      </c>
      <c r="R88" s="97"/>
      <c r="S88" s="20"/>
      <c r="T88" s="98">
        <f t="shared" si="18"/>
        <v>0</v>
      </c>
      <c r="U88" s="219">
        <f t="shared" si="19"/>
        <v>0</v>
      </c>
      <c r="W88" s="135" t="s">
        <v>48</v>
      </c>
      <c r="X88" s="115">
        <f t="shared" si="20"/>
        <v>0</v>
      </c>
      <c r="Y88" s="116">
        <f t="shared" si="21"/>
        <v>0</v>
      </c>
      <c r="Z88" s="116">
        <f t="shared" si="22"/>
        <v>0</v>
      </c>
      <c r="AA88" s="116">
        <f t="shared" si="23"/>
        <v>0</v>
      </c>
      <c r="AB88" s="116">
        <f t="shared" si="24"/>
        <v>0</v>
      </c>
      <c r="AC88" s="122">
        <f t="shared" si="25"/>
        <v>0</v>
      </c>
    </row>
    <row r="89" spans="1:29" ht="15.75">
      <c r="A89" s="251"/>
      <c r="B89" s="136" t="s">
        <v>49</v>
      </c>
      <c r="C89" s="99"/>
      <c r="D89" s="100"/>
      <c r="E89" s="101">
        <f t="shared" si="13"/>
        <v>0</v>
      </c>
      <c r="F89" s="99"/>
      <c r="G89" s="100"/>
      <c r="H89" s="101">
        <f t="shared" si="14"/>
        <v>0</v>
      </c>
      <c r="I89" s="99"/>
      <c r="J89" s="100"/>
      <c r="K89" s="101">
        <f t="shared" si="15"/>
        <v>0</v>
      </c>
      <c r="L89" s="99"/>
      <c r="M89" s="100"/>
      <c r="N89" s="101">
        <f t="shared" si="16"/>
        <v>0</v>
      </c>
      <c r="O89" s="99"/>
      <c r="P89" s="100"/>
      <c r="Q89" s="101">
        <f t="shared" si="17"/>
        <v>0</v>
      </c>
      <c r="R89" s="99"/>
      <c r="S89" s="100"/>
      <c r="T89" s="101">
        <f t="shared" si="18"/>
        <v>0</v>
      </c>
      <c r="U89" s="220">
        <f t="shared" si="19"/>
        <v>0</v>
      </c>
      <c r="W89" s="136" t="s">
        <v>49</v>
      </c>
      <c r="X89" s="115">
        <f t="shared" si="20"/>
        <v>0</v>
      </c>
      <c r="Y89" s="116">
        <f t="shared" si="21"/>
        <v>0</v>
      </c>
      <c r="Z89" s="116">
        <f t="shared" si="22"/>
        <v>0</v>
      </c>
      <c r="AA89" s="116">
        <f t="shared" si="23"/>
        <v>0</v>
      </c>
      <c r="AB89" s="116">
        <f t="shared" si="24"/>
        <v>0</v>
      </c>
      <c r="AC89" s="122">
        <f t="shared" si="25"/>
        <v>0</v>
      </c>
    </row>
    <row r="90" spans="1:29" ht="15.75" customHeight="1">
      <c r="A90" s="249">
        <v>42776</v>
      </c>
      <c r="B90" s="134" t="s">
        <v>41</v>
      </c>
      <c r="C90" s="97"/>
      <c r="D90" s="20"/>
      <c r="E90" s="98">
        <f t="shared" si="13"/>
        <v>0</v>
      </c>
      <c r="F90" s="97"/>
      <c r="G90" s="20"/>
      <c r="H90" s="98">
        <f t="shared" si="14"/>
        <v>0</v>
      </c>
      <c r="I90" s="97"/>
      <c r="J90" s="20"/>
      <c r="K90" s="98">
        <f t="shared" si="15"/>
        <v>0</v>
      </c>
      <c r="L90" s="97"/>
      <c r="M90" s="20"/>
      <c r="N90" s="98">
        <f t="shared" si="16"/>
        <v>0</v>
      </c>
      <c r="O90" s="97"/>
      <c r="P90" s="20"/>
      <c r="Q90" s="98">
        <f t="shared" si="17"/>
        <v>0</v>
      </c>
      <c r="R90" s="97"/>
      <c r="S90" s="20"/>
      <c r="T90" s="98">
        <f t="shared" si="18"/>
        <v>0</v>
      </c>
      <c r="U90" s="219">
        <f t="shared" si="19"/>
        <v>0</v>
      </c>
      <c r="W90" s="134" t="s">
        <v>41</v>
      </c>
      <c r="X90" s="111">
        <f t="shared" si="20"/>
        <v>0</v>
      </c>
      <c r="Y90" s="112">
        <f t="shared" si="21"/>
        <v>0</v>
      </c>
      <c r="Z90" s="112">
        <f t="shared" si="22"/>
        <v>0</v>
      </c>
      <c r="AA90" s="112">
        <f t="shared" si="23"/>
        <v>0</v>
      </c>
      <c r="AB90" s="112">
        <f t="shared" si="24"/>
        <v>0</v>
      </c>
      <c r="AC90" s="124">
        <f t="shared" si="25"/>
        <v>0</v>
      </c>
    </row>
    <row r="91" spans="1:29" ht="15.75">
      <c r="A91" s="250"/>
      <c r="B91" s="135" t="s">
        <v>42</v>
      </c>
      <c r="C91" s="97"/>
      <c r="D91" s="20"/>
      <c r="E91" s="98">
        <f t="shared" si="13"/>
        <v>0</v>
      </c>
      <c r="F91" s="97"/>
      <c r="G91" s="20"/>
      <c r="H91" s="98">
        <f t="shared" si="14"/>
        <v>0</v>
      </c>
      <c r="I91" s="97"/>
      <c r="J91" s="20"/>
      <c r="K91" s="98">
        <f t="shared" si="15"/>
        <v>0</v>
      </c>
      <c r="L91" s="97"/>
      <c r="M91" s="20"/>
      <c r="N91" s="98">
        <f t="shared" si="16"/>
        <v>0</v>
      </c>
      <c r="O91" s="97"/>
      <c r="P91" s="20"/>
      <c r="Q91" s="98">
        <f t="shared" si="17"/>
        <v>0</v>
      </c>
      <c r="R91" s="97"/>
      <c r="S91" s="20"/>
      <c r="T91" s="98">
        <f t="shared" si="18"/>
        <v>0</v>
      </c>
      <c r="U91" s="219">
        <f t="shared" si="19"/>
        <v>0</v>
      </c>
      <c r="W91" s="135" t="s">
        <v>42</v>
      </c>
      <c r="X91" s="115">
        <f t="shared" si="20"/>
        <v>0</v>
      </c>
      <c r="Y91" s="116">
        <f t="shared" si="21"/>
        <v>0</v>
      </c>
      <c r="Z91" s="116">
        <f t="shared" si="22"/>
        <v>0</v>
      </c>
      <c r="AA91" s="116">
        <f t="shared" si="23"/>
        <v>0</v>
      </c>
      <c r="AB91" s="116">
        <f t="shared" si="24"/>
        <v>0</v>
      </c>
      <c r="AC91" s="122">
        <f t="shared" si="25"/>
        <v>0</v>
      </c>
    </row>
    <row r="92" spans="1:29" ht="15.75">
      <c r="A92" s="250"/>
      <c r="B92" s="105" t="s">
        <v>43</v>
      </c>
      <c r="C92" s="97"/>
      <c r="D92" s="20"/>
      <c r="E92" s="98">
        <f t="shared" si="13"/>
        <v>0</v>
      </c>
      <c r="F92" s="97"/>
      <c r="G92" s="20"/>
      <c r="H92" s="98">
        <f t="shared" si="14"/>
        <v>0</v>
      </c>
      <c r="I92" s="97"/>
      <c r="J92" s="20"/>
      <c r="K92" s="98">
        <f t="shared" si="15"/>
        <v>0</v>
      </c>
      <c r="L92" s="97"/>
      <c r="M92" s="20"/>
      <c r="N92" s="98">
        <f t="shared" si="16"/>
        <v>0</v>
      </c>
      <c r="O92" s="97"/>
      <c r="P92" s="20"/>
      <c r="Q92" s="98">
        <f t="shared" si="17"/>
        <v>0</v>
      </c>
      <c r="R92" s="97"/>
      <c r="S92" s="20"/>
      <c r="T92" s="98">
        <f t="shared" si="18"/>
        <v>0</v>
      </c>
      <c r="U92" s="219">
        <f t="shared" si="19"/>
        <v>0</v>
      </c>
      <c r="W92" s="105" t="s">
        <v>43</v>
      </c>
      <c r="X92" s="115">
        <f t="shared" si="20"/>
        <v>0</v>
      </c>
      <c r="Y92" s="116">
        <f t="shared" si="21"/>
        <v>0</v>
      </c>
      <c r="Z92" s="116">
        <f t="shared" si="22"/>
        <v>0</v>
      </c>
      <c r="AA92" s="116">
        <f t="shared" si="23"/>
        <v>0</v>
      </c>
      <c r="AB92" s="116">
        <f t="shared" si="24"/>
        <v>0</v>
      </c>
      <c r="AC92" s="122">
        <f t="shared" si="25"/>
        <v>0</v>
      </c>
    </row>
    <row r="93" spans="1:29" ht="15.75">
      <c r="A93" s="250"/>
      <c r="B93" s="135" t="s">
        <v>44</v>
      </c>
      <c r="C93" s="97"/>
      <c r="D93" s="20"/>
      <c r="E93" s="98">
        <f t="shared" si="13"/>
        <v>0</v>
      </c>
      <c r="F93" s="97"/>
      <c r="G93" s="20"/>
      <c r="H93" s="98">
        <f t="shared" si="14"/>
        <v>0</v>
      </c>
      <c r="I93" s="97"/>
      <c r="J93" s="20"/>
      <c r="K93" s="98">
        <f t="shared" si="15"/>
        <v>0</v>
      </c>
      <c r="L93" s="97"/>
      <c r="M93" s="20"/>
      <c r="N93" s="98">
        <f t="shared" si="16"/>
        <v>0</v>
      </c>
      <c r="O93" s="97"/>
      <c r="P93" s="20"/>
      <c r="Q93" s="98">
        <f t="shared" si="17"/>
        <v>0</v>
      </c>
      <c r="R93" s="97"/>
      <c r="S93" s="20"/>
      <c r="T93" s="98">
        <f t="shared" si="18"/>
        <v>0</v>
      </c>
      <c r="U93" s="219">
        <f t="shared" si="19"/>
        <v>0</v>
      </c>
      <c r="W93" s="135" t="s">
        <v>44</v>
      </c>
      <c r="X93" s="115">
        <f t="shared" si="20"/>
        <v>0</v>
      </c>
      <c r="Y93" s="116">
        <f t="shared" si="21"/>
        <v>0</v>
      </c>
      <c r="Z93" s="116">
        <f t="shared" si="22"/>
        <v>0</v>
      </c>
      <c r="AA93" s="116">
        <f t="shared" si="23"/>
        <v>0</v>
      </c>
      <c r="AB93" s="116">
        <f t="shared" si="24"/>
        <v>0</v>
      </c>
      <c r="AC93" s="122">
        <f t="shared" si="25"/>
        <v>0</v>
      </c>
    </row>
    <row r="94" spans="1:29" ht="15.75">
      <c r="A94" s="250"/>
      <c r="B94" s="135" t="s">
        <v>45</v>
      </c>
      <c r="C94" s="97"/>
      <c r="D94" s="20"/>
      <c r="E94" s="98">
        <f t="shared" si="13"/>
        <v>0</v>
      </c>
      <c r="F94" s="97"/>
      <c r="G94" s="20"/>
      <c r="H94" s="98">
        <f t="shared" si="14"/>
        <v>0</v>
      </c>
      <c r="I94" s="97"/>
      <c r="J94" s="20"/>
      <c r="K94" s="98">
        <f t="shared" si="15"/>
        <v>0</v>
      </c>
      <c r="L94" s="97"/>
      <c r="M94" s="20"/>
      <c r="N94" s="98">
        <f t="shared" si="16"/>
        <v>0</v>
      </c>
      <c r="O94" s="97"/>
      <c r="P94" s="20"/>
      <c r="Q94" s="98">
        <f t="shared" si="17"/>
        <v>0</v>
      </c>
      <c r="R94" s="97"/>
      <c r="S94" s="20"/>
      <c r="T94" s="98">
        <f t="shared" si="18"/>
        <v>0</v>
      </c>
      <c r="U94" s="219">
        <f t="shared" si="19"/>
        <v>0</v>
      </c>
      <c r="W94" s="135" t="s">
        <v>45</v>
      </c>
      <c r="X94" s="115">
        <f t="shared" si="20"/>
        <v>0</v>
      </c>
      <c r="Y94" s="116">
        <f t="shared" si="21"/>
        <v>0</v>
      </c>
      <c r="Z94" s="116">
        <f t="shared" si="22"/>
        <v>0</v>
      </c>
      <c r="AA94" s="116">
        <f t="shared" si="23"/>
        <v>0</v>
      </c>
      <c r="AB94" s="116">
        <f t="shared" si="24"/>
        <v>0</v>
      </c>
      <c r="AC94" s="122">
        <f t="shared" si="25"/>
        <v>0</v>
      </c>
    </row>
    <row r="95" spans="1:29" ht="15.75">
      <c r="A95" s="250"/>
      <c r="B95" s="135" t="s">
        <v>46</v>
      </c>
      <c r="C95" s="97"/>
      <c r="D95" s="20"/>
      <c r="E95" s="98">
        <f t="shared" si="13"/>
        <v>0</v>
      </c>
      <c r="F95" s="97"/>
      <c r="G95" s="20"/>
      <c r="H95" s="98">
        <f t="shared" si="14"/>
        <v>0</v>
      </c>
      <c r="I95" s="97"/>
      <c r="J95" s="20"/>
      <c r="K95" s="98">
        <f t="shared" si="15"/>
        <v>0</v>
      </c>
      <c r="L95" s="97"/>
      <c r="M95" s="20"/>
      <c r="N95" s="98">
        <f t="shared" si="16"/>
        <v>0</v>
      </c>
      <c r="O95" s="97"/>
      <c r="P95" s="20"/>
      <c r="Q95" s="98">
        <f t="shared" si="17"/>
        <v>0</v>
      </c>
      <c r="R95" s="97"/>
      <c r="S95" s="20"/>
      <c r="T95" s="98">
        <f t="shared" si="18"/>
        <v>0</v>
      </c>
      <c r="U95" s="219">
        <f t="shared" si="19"/>
        <v>0</v>
      </c>
      <c r="W95" s="135" t="s">
        <v>46</v>
      </c>
      <c r="X95" s="115">
        <f t="shared" si="20"/>
        <v>0</v>
      </c>
      <c r="Y95" s="116">
        <f t="shared" si="21"/>
        <v>0</v>
      </c>
      <c r="Z95" s="116">
        <f t="shared" si="22"/>
        <v>0</v>
      </c>
      <c r="AA95" s="116">
        <f t="shared" si="23"/>
        <v>0</v>
      </c>
      <c r="AB95" s="116">
        <f t="shared" si="24"/>
        <v>0</v>
      </c>
      <c r="AC95" s="122">
        <f t="shared" si="25"/>
        <v>0</v>
      </c>
    </row>
    <row r="96" spans="1:29" ht="15.75">
      <c r="A96" s="250"/>
      <c r="B96" s="135" t="s">
        <v>47</v>
      </c>
      <c r="C96" s="97"/>
      <c r="D96" s="20"/>
      <c r="E96" s="98">
        <f t="shared" si="13"/>
        <v>0</v>
      </c>
      <c r="F96" s="97"/>
      <c r="G96" s="20"/>
      <c r="H96" s="98">
        <f t="shared" si="14"/>
        <v>0</v>
      </c>
      <c r="I96" s="97"/>
      <c r="J96" s="20"/>
      <c r="K96" s="98">
        <f t="shared" si="15"/>
        <v>0</v>
      </c>
      <c r="L96" s="97"/>
      <c r="M96" s="20"/>
      <c r="N96" s="98">
        <f t="shared" si="16"/>
        <v>0</v>
      </c>
      <c r="O96" s="97"/>
      <c r="P96" s="20"/>
      <c r="Q96" s="98">
        <f t="shared" si="17"/>
        <v>0</v>
      </c>
      <c r="R96" s="97"/>
      <c r="S96" s="20"/>
      <c r="T96" s="98">
        <f t="shared" si="18"/>
        <v>0</v>
      </c>
      <c r="U96" s="219">
        <f t="shared" si="19"/>
        <v>0</v>
      </c>
      <c r="W96" s="135" t="s">
        <v>47</v>
      </c>
      <c r="X96" s="115">
        <f t="shared" si="20"/>
        <v>0</v>
      </c>
      <c r="Y96" s="116">
        <f t="shared" si="21"/>
        <v>0</v>
      </c>
      <c r="Z96" s="116">
        <f t="shared" si="22"/>
        <v>0</v>
      </c>
      <c r="AA96" s="116">
        <f t="shared" si="23"/>
        <v>0</v>
      </c>
      <c r="AB96" s="116">
        <f t="shared" si="24"/>
        <v>0</v>
      </c>
      <c r="AC96" s="122">
        <f t="shared" si="25"/>
        <v>0</v>
      </c>
    </row>
    <row r="97" spans="1:29" ht="15.75">
      <c r="A97" s="250"/>
      <c r="B97" s="135" t="s">
        <v>48</v>
      </c>
      <c r="C97" s="97"/>
      <c r="D97" s="20"/>
      <c r="E97" s="98">
        <f t="shared" si="13"/>
        <v>0</v>
      </c>
      <c r="F97" s="97"/>
      <c r="G97" s="20"/>
      <c r="H97" s="98">
        <f t="shared" si="14"/>
        <v>0</v>
      </c>
      <c r="I97" s="97"/>
      <c r="J97" s="20"/>
      <c r="K97" s="98">
        <f t="shared" si="15"/>
        <v>0</v>
      </c>
      <c r="L97" s="97"/>
      <c r="M97" s="20"/>
      <c r="N97" s="98">
        <f t="shared" si="16"/>
        <v>0</v>
      </c>
      <c r="O97" s="97"/>
      <c r="P97" s="20"/>
      <c r="Q97" s="98">
        <f t="shared" si="17"/>
        <v>0</v>
      </c>
      <c r="R97" s="97"/>
      <c r="S97" s="20"/>
      <c r="T97" s="98">
        <f t="shared" si="18"/>
        <v>0</v>
      </c>
      <c r="U97" s="219">
        <f t="shared" si="19"/>
        <v>0</v>
      </c>
      <c r="W97" s="135" t="s">
        <v>48</v>
      </c>
      <c r="X97" s="115">
        <f t="shared" si="20"/>
        <v>0</v>
      </c>
      <c r="Y97" s="116">
        <f t="shared" si="21"/>
        <v>0</v>
      </c>
      <c r="Z97" s="116">
        <f t="shared" si="22"/>
        <v>0</v>
      </c>
      <c r="AA97" s="116">
        <f t="shared" si="23"/>
        <v>0</v>
      </c>
      <c r="AB97" s="116">
        <f t="shared" si="24"/>
        <v>0</v>
      </c>
      <c r="AC97" s="122">
        <f t="shared" si="25"/>
        <v>0</v>
      </c>
    </row>
    <row r="98" spans="1:29" ht="15.75">
      <c r="A98" s="251"/>
      <c r="B98" s="136" t="s">
        <v>49</v>
      </c>
      <c r="C98" s="97"/>
      <c r="D98" s="20"/>
      <c r="E98" s="98">
        <f t="shared" si="13"/>
        <v>0</v>
      </c>
      <c r="F98" s="97"/>
      <c r="G98" s="20"/>
      <c r="H98" s="98">
        <f t="shared" si="14"/>
        <v>0</v>
      </c>
      <c r="I98" s="97"/>
      <c r="J98" s="20"/>
      <c r="K98" s="98">
        <f t="shared" si="15"/>
        <v>0</v>
      </c>
      <c r="L98" s="97"/>
      <c r="M98" s="20"/>
      <c r="N98" s="98">
        <f t="shared" si="16"/>
        <v>0</v>
      </c>
      <c r="O98" s="97"/>
      <c r="P98" s="20"/>
      <c r="Q98" s="98">
        <f t="shared" si="17"/>
        <v>0</v>
      </c>
      <c r="R98" s="97"/>
      <c r="S98" s="20"/>
      <c r="T98" s="98">
        <f t="shared" si="18"/>
        <v>0</v>
      </c>
      <c r="U98" s="219">
        <f t="shared" si="19"/>
        <v>0</v>
      </c>
      <c r="W98" s="136" t="s">
        <v>49</v>
      </c>
      <c r="X98" s="119">
        <f t="shared" si="20"/>
        <v>0</v>
      </c>
      <c r="Y98" s="120">
        <f t="shared" si="21"/>
        <v>0</v>
      </c>
      <c r="Z98" s="120">
        <f t="shared" si="22"/>
        <v>0</v>
      </c>
      <c r="AA98" s="120">
        <f t="shared" si="23"/>
        <v>0</v>
      </c>
      <c r="AB98" s="120">
        <f t="shared" si="24"/>
        <v>0</v>
      </c>
      <c r="AC98" s="125">
        <f t="shared" si="25"/>
        <v>0</v>
      </c>
    </row>
    <row r="99" spans="1:29" ht="15.75" customHeight="1">
      <c r="A99" s="249">
        <v>42777</v>
      </c>
      <c r="B99" s="134" t="s">
        <v>41</v>
      </c>
      <c r="C99" s="217"/>
      <c r="D99" s="222"/>
      <c r="E99" s="96">
        <f t="shared" si="13"/>
        <v>0</v>
      </c>
      <c r="F99" s="217"/>
      <c r="G99" s="95"/>
      <c r="H99" s="96">
        <f t="shared" si="14"/>
        <v>0</v>
      </c>
      <c r="I99" s="217"/>
      <c r="J99" s="95"/>
      <c r="K99" s="96">
        <f t="shared" si="15"/>
        <v>0</v>
      </c>
      <c r="L99" s="217"/>
      <c r="M99" s="95"/>
      <c r="N99" s="96">
        <f t="shared" si="16"/>
        <v>0</v>
      </c>
      <c r="O99" s="217"/>
      <c r="P99" s="102"/>
      <c r="Q99" s="96">
        <f t="shared" si="17"/>
        <v>0</v>
      </c>
      <c r="R99" s="217"/>
      <c r="S99" s="95"/>
      <c r="T99" s="96">
        <f t="shared" si="18"/>
        <v>0</v>
      </c>
      <c r="U99" s="218">
        <f t="shared" si="19"/>
        <v>0</v>
      </c>
      <c r="W99" s="134" t="s">
        <v>41</v>
      </c>
      <c r="X99" s="111">
        <f t="shared" si="20"/>
        <v>0</v>
      </c>
      <c r="Y99" s="112">
        <f t="shared" si="21"/>
        <v>0</v>
      </c>
      <c r="Z99" s="112">
        <f t="shared" si="22"/>
        <v>0</v>
      </c>
      <c r="AA99" s="112">
        <f t="shared" si="23"/>
        <v>0</v>
      </c>
      <c r="AB99" s="112">
        <f t="shared" si="24"/>
        <v>0</v>
      </c>
      <c r="AC99" s="124">
        <f t="shared" si="25"/>
        <v>0</v>
      </c>
    </row>
    <row r="100" spans="1:29" ht="15.75">
      <c r="A100" s="250"/>
      <c r="B100" s="135" t="s">
        <v>42</v>
      </c>
      <c r="C100" s="97"/>
      <c r="D100" s="126"/>
      <c r="E100" s="98">
        <f t="shared" si="13"/>
        <v>0</v>
      </c>
      <c r="F100" s="97"/>
      <c r="G100" s="20"/>
      <c r="H100" s="98">
        <f t="shared" si="14"/>
        <v>0</v>
      </c>
      <c r="I100" s="97"/>
      <c r="J100" s="20"/>
      <c r="K100" s="98">
        <f t="shared" si="15"/>
        <v>0</v>
      </c>
      <c r="L100" s="97"/>
      <c r="M100" s="20"/>
      <c r="N100" s="98">
        <f t="shared" si="16"/>
        <v>0</v>
      </c>
      <c r="O100" s="97"/>
      <c r="P100" s="6"/>
      <c r="Q100" s="98">
        <f t="shared" si="17"/>
        <v>0</v>
      </c>
      <c r="R100" s="97"/>
      <c r="S100" s="20"/>
      <c r="T100" s="98">
        <f t="shared" si="18"/>
        <v>0</v>
      </c>
      <c r="U100" s="219">
        <f t="shared" si="19"/>
        <v>0</v>
      </c>
      <c r="W100" s="135" t="s">
        <v>42</v>
      </c>
      <c r="X100" s="115">
        <f t="shared" si="20"/>
        <v>0</v>
      </c>
      <c r="Y100" s="116">
        <f t="shared" si="21"/>
        <v>0</v>
      </c>
      <c r="Z100" s="116">
        <f t="shared" si="22"/>
        <v>0</v>
      </c>
      <c r="AA100" s="116">
        <f t="shared" si="23"/>
        <v>0</v>
      </c>
      <c r="AB100" s="116">
        <f t="shared" si="24"/>
        <v>0</v>
      </c>
      <c r="AC100" s="122">
        <f t="shared" si="25"/>
        <v>0</v>
      </c>
    </row>
    <row r="101" spans="1:29" ht="15.75">
      <c r="A101" s="250"/>
      <c r="B101" s="105" t="s">
        <v>43</v>
      </c>
      <c r="C101" s="97"/>
      <c r="D101" s="126"/>
      <c r="E101" s="98">
        <f t="shared" si="13"/>
        <v>0</v>
      </c>
      <c r="F101" s="97"/>
      <c r="G101" s="20"/>
      <c r="H101" s="98">
        <f t="shared" si="14"/>
        <v>0</v>
      </c>
      <c r="I101" s="97"/>
      <c r="J101" s="20"/>
      <c r="K101" s="98">
        <f t="shared" si="15"/>
        <v>0</v>
      </c>
      <c r="L101" s="97"/>
      <c r="M101" s="20"/>
      <c r="N101" s="98">
        <f t="shared" si="16"/>
        <v>0</v>
      </c>
      <c r="O101" s="97"/>
      <c r="P101" s="6"/>
      <c r="Q101" s="98">
        <f t="shared" si="17"/>
        <v>0</v>
      </c>
      <c r="R101" s="97"/>
      <c r="S101" s="20"/>
      <c r="T101" s="98">
        <f t="shared" si="18"/>
        <v>0</v>
      </c>
      <c r="U101" s="219">
        <f t="shared" si="19"/>
        <v>0</v>
      </c>
      <c r="W101" s="105" t="s">
        <v>43</v>
      </c>
      <c r="X101" s="115">
        <f t="shared" si="20"/>
        <v>0</v>
      </c>
      <c r="Y101" s="116">
        <f t="shared" si="21"/>
        <v>0</v>
      </c>
      <c r="Z101" s="116">
        <f t="shared" si="22"/>
        <v>0</v>
      </c>
      <c r="AA101" s="116">
        <f t="shared" si="23"/>
        <v>0</v>
      </c>
      <c r="AB101" s="116">
        <f t="shared" si="24"/>
        <v>0</v>
      </c>
      <c r="AC101" s="122">
        <f t="shared" si="25"/>
        <v>0</v>
      </c>
    </row>
    <row r="102" spans="1:29" ht="15.75">
      <c r="A102" s="250"/>
      <c r="B102" s="135" t="s">
        <v>44</v>
      </c>
      <c r="C102" s="97"/>
      <c r="D102" s="126"/>
      <c r="E102" s="98">
        <f t="shared" si="13"/>
        <v>0</v>
      </c>
      <c r="F102" s="97"/>
      <c r="G102" s="20"/>
      <c r="H102" s="98">
        <f t="shared" si="14"/>
        <v>0</v>
      </c>
      <c r="I102" s="97"/>
      <c r="J102" s="20"/>
      <c r="K102" s="98">
        <f t="shared" si="15"/>
        <v>0</v>
      </c>
      <c r="L102" s="97"/>
      <c r="M102" s="20"/>
      <c r="N102" s="98">
        <f t="shared" si="16"/>
        <v>0</v>
      </c>
      <c r="O102" s="97"/>
      <c r="P102" s="6"/>
      <c r="Q102" s="98">
        <f t="shared" si="17"/>
        <v>0</v>
      </c>
      <c r="R102" s="97"/>
      <c r="S102" s="20"/>
      <c r="T102" s="98">
        <f t="shared" si="18"/>
        <v>0</v>
      </c>
      <c r="U102" s="219">
        <f t="shared" si="19"/>
        <v>0</v>
      </c>
      <c r="W102" s="135" t="s">
        <v>44</v>
      </c>
      <c r="X102" s="115">
        <f t="shared" si="20"/>
        <v>0</v>
      </c>
      <c r="Y102" s="116">
        <f t="shared" si="21"/>
        <v>0</v>
      </c>
      <c r="Z102" s="116">
        <f t="shared" si="22"/>
        <v>0</v>
      </c>
      <c r="AA102" s="116">
        <f t="shared" si="23"/>
        <v>0</v>
      </c>
      <c r="AB102" s="116">
        <f t="shared" si="24"/>
        <v>0</v>
      </c>
      <c r="AC102" s="122">
        <f t="shared" si="25"/>
        <v>0</v>
      </c>
    </row>
    <row r="103" spans="1:29" ht="15.75">
      <c r="A103" s="250"/>
      <c r="B103" s="135" t="s">
        <v>45</v>
      </c>
      <c r="C103" s="97"/>
      <c r="D103" s="126"/>
      <c r="E103" s="98">
        <f t="shared" si="13"/>
        <v>0</v>
      </c>
      <c r="F103" s="97"/>
      <c r="G103" s="20"/>
      <c r="H103" s="98">
        <f t="shared" si="14"/>
        <v>0</v>
      </c>
      <c r="I103" s="97"/>
      <c r="J103" s="20"/>
      <c r="K103" s="98">
        <f t="shared" si="15"/>
        <v>0</v>
      </c>
      <c r="L103" s="97"/>
      <c r="M103" s="20"/>
      <c r="N103" s="98">
        <f t="shared" si="16"/>
        <v>0</v>
      </c>
      <c r="O103" s="97"/>
      <c r="P103" s="6"/>
      <c r="Q103" s="98">
        <f t="shared" si="17"/>
        <v>0</v>
      </c>
      <c r="R103" s="97"/>
      <c r="S103" s="20"/>
      <c r="T103" s="98">
        <f t="shared" si="18"/>
        <v>0</v>
      </c>
      <c r="U103" s="219">
        <f t="shared" si="19"/>
        <v>0</v>
      </c>
      <c r="W103" s="135" t="s">
        <v>45</v>
      </c>
      <c r="X103" s="115">
        <f t="shared" si="20"/>
        <v>0</v>
      </c>
      <c r="Y103" s="116">
        <f t="shared" si="21"/>
        <v>0</v>
      </c>
      <c r="Z103" s="116">
        <f t="shared" si="22"/>
        <v>0</v>
      </c>
      <c r="AA103" s="116">
        <f t="shared" si="23"/>
        <v>0</v>
      </c>
      <c r="AB103" s="116">
        <f t="shared" si="24"/>
        <v>0</v>
      </c>
      <c r="AC103" s="122">
        <f t="shared" si="25"/>
        <v>0</v>
      </c>
    </row>
    <row r="104" spans="1:29" ht="15.75">
      <c r="A104" s="250"/>
      <c r="B104" s="135" t="s">
        <v>46</v>
      </c>
      <c r="C104" s="97"/>
      <c r="D104" s="126"/>
      <c r="E104" s="98">
        <f t="shared" si="13"/>
        <v>0</v>
      </c>
      <c r="F104" s="97"/>
      <c r="G104" s="20"/>
      <c r="H104" s="98">
        <f t="shared" si="14"/>
        <v>0</v>
      </c>
      <c r="I104" s="97"/>
      <c r="J104" s="20"/>
      <c r="K104" s="98">
        <f t="shared" si="15"/>
        <v>0</v>
      </c>
      <c r="L104" s="97"/>
      <c r="M104" s="20"/>
      <c r="N104" s="98">
        <f t="shared" si="16"/>
        <v>0</v>
      </c>
      <c r="O104" s="97"/>
      <c r="P104" s="6"/>
      <c r="Q104" s="98">
        <f t="shared" si="17"/>
        <v>0</v>
      </c>
      <c r="R104" s="97"/>
      <c r="S104" s="20"/>
      <c r="T104" s="98">
        <f t="shared" si="18"/>
        <v>0</v>
      </c>
      <c r="U104" s="219">
        <f t="shared" si="19"/>
        <v>0</v>
      </c>
      <c r="W104" s="135" t="s">
        <v>46</v>
      </c>
      <c r="X104" s="115">
        <f t="shared" si="20"/>
        <v>0</v>
      </c>
      <c r="Y104" s="116">
        <f t="shared" si="21"/>
        <v>0</v>
      </c>
      <c r="Z104" s="116">
        <f t="shared" si="22"/>
        <v>0</v>
      </c>
      <c r="AA104" s="116">
        <f t="shared" si="23"/>
        <v>0</v>
      </c>
      <c r="AB104" s="116">
        <f t="shared" si="24"/>
        <v>0</v>
      </c>
      <c r="AC104" s="122">
        <f t="shared" si="25"/>
        <v>0</v>
      </c>
    </row>
    <row r="105" spans="1:29" ht="15.75">
      <c r="A105" s="250"/>
      <c r="B105" s="135" t="s">
        <v>47</v>
      </c>
      <c r="C105" s="97"/>
      <c r="D105" s="126"/>
      <c r="E105" s="98">
        <f t="shared" si="13"/>
        <v>0</v>
      </c>
      <c r="F105" s="97"/>
      <c r="G105" s="20"/>
      <c r="H105" s="98">
        <f t="shared" si="14"/>
        <v>0</v>
      </c>
      <c r="I105" s="97"/>
      <c r="J105" s="20"/>
      <c r="K105" s="98">
        <f t="shared" si="15"/>
        <v>0</v>
      </c>
      <c r="L105" s="97"/>
      <c r="M105" s="20"/>
      <c r="N105" s="98">
        <f t="shared" si="16"/>
        <v>0</v>
      </c>
      <c r="O105" s="97"/>
      <c r="P105" s="6"/>
      <c r="Q105" s="98">
        <f t="shared" si="17"/>
        <v>0</v>
      </c>
      <c r="R105" s="97"/>
      <c r="S105" s="20"/>
      <c r="T105" s="98">
        <f t="shared" si="18"/>
        <v>0</v>
      </c>
      <c r="U105" s="219">
        <f t="shared" si="19"/>
        <v>0</v>
      </c>
      <c r="W105" s="135" t="s">
        <v>47</v>
      </c>
      <c r="X105" s="115">
        <f t="shared" si="20"/>
        <v>0</v>
      </c>
      <c r="Y105" s="116">
        <f t="shared" si="21"/>
        <v>0</v>
      </c>
      <c r="Z105" s="116">
        <f t="shared" si="22"/>
        <v>0</v>
      </c>
      <c r="AA105" s="116">
        <f t="shared" si="23"/>
        <v>0</v>
      </c>
      <c r="AB105" s="116">
        <f t="shared" si="24"/>
        <v>0</v>
      </c>
      <c r="AC105" s="122">
        <f t="shared" si="25"/>
        <v>0</v>
      </c>
    </row>
    <row r="106" spans="1:29" ht="15.75">
      <c r="A106" s="250"/>
      <c r="B106" s="135" t="s">
        <v>48</v>
      </c>
      <c r="C106" s="97"/>
      <c r="D106" s="126"/>
      <c r="E106" s="98">
        <f t="shared" si="13"/>
        <v>0</v>
      </c>
      <c r="F106" s="97"/>
      <c r="G106" s="20"/>
      <c r="H106" s="98">
        <f t="shared" si="14"/>
        <v>0</v>
      </c>
      <c r="I106" s="97"/>
      <c r="J106" s="20"/>
      <c r="K106" s="98">
        <f t="shared" si="15"/>
        <v>0</v>
      </c>
      <c r="L106" s="97"/>
      <c r="M106" s="20"/>
      <c r="N106" s="98">
        <f t="shared" si="16"/>
        <v>0</v>
      </c>
      <c r="O106" s="97"/>
      <c r="P106" s="6"/>
      <c r="Q106" s="98">
        <f t="shared" si="17"/>
        <v>0</v>
      </c>
      <c r="R106" s="97"/>
      <c r="S106" s="20"/>
      <c r="T106" s="98">
        <f t="shared" si="18"/>
        <v>0</v>
      </c>
      <c r="U106" s="219">
        <f t="shared" si="19"/>
        <v>0</v>
      </c>
      <c r="W106" s="135" t="s">
        <v>48</v>
      </c>
      <c r="X106" s="115">
        <f t="shared" si="20"/>
        <v>0</v>
      </c>
      <c r="Y106" s="116">
        <f t="shared" si="21"/>
        <v>0</v>
      </c>
      <c r="Z106" s="116">
        <f t="shared" si="22"/>
        <v>0</v>
      </c>
      <c r="AA106" s="116">
        <f t="shared" si="23"/>
        <v>0</v>
      </c>
      <c r="AB106" s="116">
        <f t="shared" si="24"/>
        <v>0</v>
      </c>
      <c r="AC106" s="122">
        <f t="shared" si="25"/>
        <v>0</v>
      </c>
    </row>
    <row r="107" spans="1:29" ht="15.75">
      <c r="A107" s="251"/>
      <c r="B107" s="136" t="s">
        <v>49</v>
      </c>
      <c r="C107" s="99"/>
      <c r="D107" s="223"/>
      <c r="E107" s="101">
        <f t="shared" si="13"/>
        <v>0</v>
      </c>
      <c r="F107" s="99"/>
      <c r="G107" s="100"/>
      <c r="H107" s="101">
        <f t="shared" si="14"/>
        <v>0</v>
      </c>
      <c r="I107" s="99"/>
      <c r="J107" s="100"/>
      <c r="K107" s="101">
        <f t="shared" si="15"/>
        <v>0</v>
      </c>
      <c r="L107" s="99"/>
      <c r="M107" s="100"/>
      <c r="N107" s="101">
        <f t="shared" si="16"/>
        <v>0</v>
      </c>
      <c r="O107" s="99"/>
      <c r="P107" s="104"/>
      <c r="Q107" s="101">
        <f t="shared" si="17"/>
        <v>0</v>
      </c>
      <c r="R107" s="99"/>
      <c r="S107" s="100"/>
      <c r="T107" s="101">
        <f t="shared" si="18"/>
        <v>0</v>
      </c>
      <c r="U107" s="220">
        <f t="shared" si="19"/>
        <v>0</v>
      </c>
      <c r="W107" s="136" t="s">
        <v>49</v>
      </c>
      <c r="X107" s="119">
        <f t="shared" si="20"/>
        <v>0</v>
      </c>
      <c r="Y107" s="120">
        <f t="shared" si="21"/>
        <v>0</v>
      </c>
      <c r="Z107" s="120">
        <f t="shared" si="22"/>
        <v>0</v>
      </c>
      <c r="AA107" s="120">
        <f t="shared" si="23"/>
        <v>0</v>
      </c>
      <c r="AB107" s="120">
        <f t="shared" si="24"/>
        <v>0</v>
      </c>
      <c r="AC107" s="125">
        <f t="shared" si="25"/>
        <v>0</v>
      </c>
    </row>
    <row r="108" spans="1:29" ht="15.75" customHeight="1">
      <c r="A108" s="249">
        <v>42778</v>
      </c>
      <c r="B108" s="134" t="s">
        <v>41</v>
      </c>
      <c r="C108" s="97"/>
      <c r="D108" s="20"/>
      <c r="E108" s="98">
        <f t="shared" si="13"/>
        <v>0</v>
      </c>
      <c r="F108" s="97"/>
      <c r="G108" s="6"/>
      <c r="H108" s="98">
        <f t="shared" si="14"/>
        <v>0</v>
      </c>
      <c r="I108" s="97"/>
      <c r="J108" s="20"/>
      <c r="K108" s="98">
        <f t="shared" si="15"/>
        <v>0</v>
      </c>
      <c r="L108" s="97"/>
      <c r="M108" s="20"/>
      <c r="N108" s="98">
        <f t="shared" si="16"/>
        <v>0</v>
      </c>
      <c r="O108" s="97"/>
      <c r="P108" s="20"/>
      <c r="Q108" s="98">
        <f t="shared" si="17"/>
        <v>0</v>
      </c>
      <c r="R108" s="97"/>
      <c r="S108" s="6"/>
      <c r="T108" s="98">
        <f t="shared" si="18"/>
        <v>0</v>
      </c>
      <c r="U108" s="219">
        <f t="shared" si="19"/>
        <v>0</v>
      </c>
      <c r="W108" s="134" t="s">
        <v>41</v>
      </c>
      <c r="X108" s="115">
        <f t="shared" si="20"/>
        <v>0</v>
      </c>
      <c r="Y108" s="116">
        <f t="shared" si="21"/>
        <v>0</v>
      </c>
      <c r="Z108" s="116">
        <f t="shared" si="22"/>
        <v>0</v>
      </c>
      <c r="AA108" s="116">
        <f t="shared" si="23"/>
        <v>0</v>
      </c>
      <c r="AB108" s="116">
        <f t="shared" si="24"/>
        <v>0</v>
      </c>
      <c r="AC108" s="122">
        <f t="shared" si="25"/>
        <v>0</v>
      </c>
    </row>
    <row r="109" spans="1:29" ht="15.75">
      <c r="A109" s="250"/>
      <c r="B109" s="135" t="s">
        <v>42</v>
      </c>
      <c r="C109" s="97"/>
      <c r="D109" s="20"/>
      <c r="E109" s="98">
        <f t="shared" si="13"/>
        <v>0</v>
      </c>
      <c r="F109" s="97"/>
      <c r="G109" s="6"/>
      <c r="H109" s="98">
        <f t="shared" si="14"/>
        <v>0</v>
      </c>
      <c r="I109" s="97"/>
      <c r="J109" s="20"/>
      <c r="K109" s="98">
        <f t="shared" si="15"/>
        <v>0</v>
      </c>
      <c r="L109" s="97"/>
      <c r="M109" s="20"/>
      <c r="N109" s="98">
        <f t="shared" si="16"/>
        <v>0</v>
      </c>
      <c r="O109" s="97"/>
      <c r="P109" s="20"/>
      <c r="Q109" s="98">
        <f t="shared" si="17"/>
        <v>0</v>
      </c>
      <c r="R109" s="97"/>
      <c r="S109" s="6"/>
      <c r="T109" s="98">
        <f t="shared" si="18"/>
        <v>0</v>
      </c>
      <c r="U109" s="219">
        <f t="shared" si="19"/>
        <v>0</v>
      </c>
      <c r="W109" s="135" t="s">
        <v>42</v>
      </c>
      <c r="X109" s="115">
        <f t="shared" si="20"/>
        <v>0</v>
      </c>
      <c r="Y109" s="116">
        <f t="shared" si="21"/>
        <v>0</v>
      </c>
      <c r="Z109" s="116">
        <f t="shared" si="22"/>
        <v>0</v>
      </c>
      <c r="AA109" s="116">
        <f t="shared" si="23"/>
        <v>0</v>
      </c>
      <c r="AB109" s="116">
        <f t="shared" si="24"/>
        <v>0</v>
      </c>
      <c r="AC109" s="122">
        <f t="shared" si="25"/>
        <v>0</v>
      </c>
    </row>
    <row r="110" spans="1:29" ht="15.75">
      <c r="A110" s="250"/>
      <c r="B110" s="105" t="s">
        <v>43</v>
      </c>
      <c r="C110" s="97"/>
      <c r="D110" s="20"/>
      <c r="E110" s="98">
        <f t="shared" si="13"/>
        <v>0</v>
      </c>
      <c r="F110" s="97"/>
      <c r="G110" s="6"/>
      <c r="H110" s="98">
        <f t="shared" si="14"/>
        <v>0</v>
      </c>
      <c r="I110" s="97"/>
      <c r="J110" s="20"/>
      <c r="K110" s="98">
        <f t="shared" si="15"/>
        <v>0</v>
      </c>
      <c r="L110" s="97"/>
      <c r="M110" s="20"/>
      <c r="N110" s="98">
        <f t="shared" si="16"/>
        <v>0</v>
      </c>
      <c r="O110" s="97"/>
      <c r="P110" s="20"/>
      <c r="Q110" s="98">
        <f t="shared" si="17"/>
        <v>0</v>
      </c>
      <c r="R110" s="97"/>
      <c r="S110" s="6"/>
      <c r="T110" s="98">
        <f t="shared" si="18"/>
        <v>0</v>
      </c>
      <c r="U110" s="219">
        <f t="shared" si="19"/>
        <v>0</v>
      </c>
      <c r="W110" s="105" t="s">
        <v>43</v>
      </c>
      <c r="X110" s="115">
        <f t="shared" si="20"/>
        <v>0</v>
      </c>
      <c r="Y110" s="116">
        <f t="shared" si="21"/>
        <v>0</v>
      </c>
      <c r="Z110" s="116">
        <f t="shared" si="22"/>
        <v>0</v>
      </c>
      <c r="AA110" s="116">
        <f t="shared" si="23"/>
        <v>0</v>
      </c>
      <c r="AB110" s="116">
        <f t="shared" si="24"/>
        <v>0</v>
      </c>
      <c r="AC110" s="122">
        <f t="shared" si="25"/>
        <v>0</v>
      </c>
    </row>
    <row r="111" spans="1:29" ht="15.75">
      <c r="A111" s="250"/>
      <c r="B111" s="135" t="s">
        <v>44</v>
      </c>
      <c r="C111" s="97"/>
      <c r="D111" s="20"/>
      <c r="E111" s="98">
        <f t="shared" si="13"/>
        <v>0</v>
      </c>
      <c r="F111" s="97"/>
      <c r="G111" s="6"/>
      <c r="H111" s="98">
        <f t="shared" si="14"/>
        <v>0</v>
      </c>
      <c r="I111" s="97"/>
      <c r="J111" s="20"/>
      <c r="K111" s="98">
        <f t="shared" si="15"/>
        <v>0</v>
      </c>
      <c r="L111" s="97"/>
      <c r="M111" s="20"/>
      <c r="N111" s="98">
        <f t="shared" si="16"/>
        <v>0</v>
      </c>
      <c r="O111" s="97"/>
      <c r="P111" s="20"/>
      <c r="Q111" s="98">
        <f t="shared" si="17"/>
        <v>0</v>
      </c>
      <c r="R111" s="97"/>
      <c r="S111" s="6"/>
      <c r="T111" s="98">
        <f t="shared" si="18"/>
        <v>0</v>
      </c>
      <c r="U111" s="219">
        <f t="shared" si="19"/>
        <v>0</v>
      </c>
      <c r="W111" s="135" t="s">
        <v>44</v>
      </c>
      <c r="X111" s="115">
        <f t="shared" si="20"/>
        <v>0</v>
      </c>
      <c r="Y111" s="116">
        <f t="shared" si="21"/>
        <v>0</v>
      </c>
      <c r="Z111" s="116">
        <f t="shared" si="22"/>
        <v>0</v>
      </c>
      <c r="AA111" s="116">
        <f t="shared" si="23"/>
        <v>0</v>
      </c>
      <c r="AB111" s="116">
        <f t="shared" si="24"/>
        <v>0</v>
      </c>
      <c r="AC111" s="122">
        <f t="shared" si="25"/>
        <v>0</v>
      </c>
    </row>
    <row r="112" spans="1:29" ht="15.75">
      <c r="A112" s="250"/>
      <c r="B112" s="135" t="s">
        <v>45</v>
      </c>
      <c r="C112" s="97"/>
      <c r="D112" s="20"/>
      <c r="E112" s="98">
        <f t="shared" si="13"/>
        <v>0</v>
      </c>
      <c r="F112" s="97"/>
      <c r="G112" s="6"/>
      <c r="H112" s="98">
        <f t="shared" si="14"/>
        <v>0</v>
      </c>
      <c r="I112" s="97"/>
      <c r="J112" s="20"/>
      <c r="K112" s="98">
        <f t="shared" si="15"/>
        <v>0</v>
      </c>
      <c r="L112" s="97"/>
      <c r="M112" s="20"/>
      <c r="N112" s="98">
        <f t="shared" si="16"/>
        <v>0</v>
      </c>
      <c r="O112" s="97"/>
      <c r="P112" s="20"/>
      <c r="Q112" s="98">
        <f t="shared" si="17"/>
        <v>0</v>
      </c>
      <c r="R112" s="97"/>
      <c r="S112" s="6"/>
      <c r="T112" s="98">
        <f t="shared" si="18"/>
        <v>0</v>
      </c>
      <c r="U112" s="219">
        <f t="shared" si="19"/>
        <v>0</v>
      </c>
      <c r="W112" s="135" t="s">
        <v>45</v>
      </c>
      <c r="X112" s="115">
        <f t="shared" si="20"/>
        <v>0</v>
      </c>
      <c r="Y112" s="116">
        <f t="shared" si="21"/>
        <v>0</v>
      </c>
      <c r="Z112" s="116">
        <f t="shared" si="22"/>
        <v>0</v>
      </c>
      <c r="AA112" s="116">
        <f t="shared" si="23"/>
        <v>0</v>
      </c>
      <c r="AB112" s="116">
        <f t="shared" si="24"/>
        <v>0</v>
      </c>
      <c r="AC112" s="122">
        <f t="shared" si="25"/>
        <v>0</v>
      </c>
    </row>
    <row r="113" spans="1:29" ht="15.75">
      <c r="A113" s="250"/>
      <c r="B113" s="135" t="s">
        <v>46</v>
      </c>
      <c r="C113" s="97"/>
      <c r="D113" s="20"/>
      <c r="E113" s="98">
        <f t="shared" si="13"/>
        <v>0</v>
      </c>
      <c r="F113" s="97"/>
      <c r="G113" s="6"/>
      <c r="H113" s="98">
        <f t="shared" si="14"/>
        <v>0</v>
      </c>
      <c r="I113" s="97"/>
      <c r="J113" s="20"/>
      <c r="K113" s="98">
        <f t="shared" si="15"/>
        <v>0</v>
      </c>
      <c r="L113" s="97"/>
      <c r="M113" s="20"/>
      <c r="N113" s="98">
        <f t="shared" si="16"/>
        <v>0</v>
      </c>
      <c r="O113" s="97"/>
      <c r="P113" s="20"/>
      <c r="Q113" s="98">
        <f t="shared" si="17"/>
        <v>0</v>
      </c>
      <c r="R113" s="97"/>
      <c r="S113" s="6"/>
      <c r="T113" s="98">
        <f t="shared" si="18"/>
        <v>0</v>
      </c>
      <c r="U113" s="219">
        <f t="shared" si="19"/>
        <v>0</v>
      </c>
      <c r="W113" s="135" t="s">
        <v>46</v>
      </c>
      <c r="X113" s="115">
        <f t="shared" si="20"/>
        <v>0</v>
      </c>
      <c r="Y113" s="116">
        <f t="shared" si="21"/>
        <v>0</v>
      </c>
      <c r="Z113" s="116">
        <f t="shared" si="22"/>
        <v>0</v>
      </c>
      <c r="AA113" s="116">
        <f t="shared" si="23"/>
        <v>0</v>
      </c>
      <c r="AB113" s="116">
        <f t="shared" si="24"/>
        <v>0</v>
      </c>
      <c r="AC113" s="122">
        <f t="shared" si="25"/>
        <v>0</v>
      </c>
    </row>
    <row r="114" spans="1:29" ht="15.75">
      <c r="A114" s="250"/>
      <c r="B114" s="135" t="s">
        <v>47</v>
      </c>
      <c r="C114" s="97"/>
      <c r="D114" s="20"/>
      <c r="E114" s="98">
        <f t="shared" si="13"/>
        <v>0</v>
      </c>
      <c r="F114" s="97"/>
      <c r="G114" s="6"/>
      <c r="H114" s="98">
        <f t="shared" si="14"/>
        <v>0</v>
      </c>
      <c r="I114" s="97"/>
      <c r="J114" s="20"/>
      <c r="K114" s="98">
        <f t="shared" si="15"/>
        <v>0</v>
      </c>
      <c r="L114" s="97"/>
      <c r="M114" s="20"/>
      <c r="N114" s="98">
        <f t="shared" si="16"/>
        <v>0</v>
      </c>
      <c r="O114" s="97"/>
      <c r="P114" s="20"/>
      <c r="Q114" s="98">
        <f t="shared" si="17"/>
        <v>0</v>
      </c>
      <c r="R114" s="97"/>
      <c r="S114" s="6"/>
      <c r="T114" s="98">
        <f t="shared" si="18"/>
        <v>0</v>
      </c>
      <c r="U114" s="219">
        <f t="shared" si="19"/>
        <v>0</v>
      </c>
      <c r="W114" s="135" t="s">
        <v>47</v>
      </c>
      <c r="X114" s="115">
        <f t="shared" si="20"/>
        <v>0</v>
      </c>
      <c r="Y114" s="116">
        <f t="shared" si="21"/>
        <v>0</v>
      </c>
      <c r="Z114" s="116">
        <f t="shared" si="22"/>
        <v>0</v>
      </c>
      <c r="AA114" s="116">
        <f t="shared" si="23"/>
        <v>0</v>
      </c>
      <c r="AB114" s="116">
        <f t="shared" si="24"/>
        <v>0</v>
      </c>
      <c r="AC114" s="122">
        <f t="shared" si="25"/>
        <v>0</v>
      </c>
    </row>
    <row r="115" spans="1:29" ht="15.75">
      <c r="A115" s="250"/>
      <c r="B115" s="135" t="s">
        <v>48</v>
      </c>
      <c r="C115" s="97"/>
      <c r="D115" s="20"/>
      <c r="E115" s="98">
        <f t="shared" si="13"/>
        <v>0</v>
      </c>
      <c r="F115" s="97"/>
      <c r="G115" s="6"/>
      <c r="H115" s="98">
        <f t="shared" si="14"/>
        <v>0</v>
      </c>
      <c r="I115" s="97"/>
      <c r="J115" s="20"/>
      <c r="K115" s="98">
        <f t="shared" si="15"/>
        <v>0</v>
      </c>
      <c r="L115" s="97"/>
      <c r="M115" s="20"/>
      <c r="N115" s="98">
        <f t="shared" si="16"/>
        <v>0</v>
      </c>
      <c r="O115" s="97"/>
      <c r="P115" s="20"/>
      <c r="Q115" s="98">
        <f t="shared" si="17"/>
        <v>0</v>
      </c>
      <c r="R115" s="97"/>
      <c r="S115" s="6"/>
      <c r="T115" s="98">
        <f t="shared" si="18"/>
        <v>0</v>
      </c>
      <c r="U115" s="219">
        <f t="shared" si="19"/>
        <v>0</v>
      </c>
      <c r="W115" s="135" t="s">
        <v>48</v>
      </c>
      <c r="X115" s="115">
        <f t="shared" si="20"/>
        <v>0</v>
      </c>
      <c r="Y115" s="116">
        <f t="shared" si="21"/>
        <v>0</v>
      </c>
      <c r="Z115" s="116">
        <f t="shared" si="22"/>
        <v>0</v>
      </c>
      <c r="AA115" s="116">
        <f t="shared" si="23"/>
        <v>0</v>
      </c>
      <c r="AB115" s="116">
        <f t="shared" si="24"/>
        <v>0</v>
      </c>
      <c r="AC115" s="122">
        <f t="shared" si="25"/>
        <v>0</v>
      </c>
    </row>
    <row r="116" spans="1:29" ht="15.75">
      <c r="A116" s="251"/>
      <c r="B116" s="135" t="s">
        <v>49</v>
      </c>
      <c r="C116" s="97"/>
      <c r="D116" s="20"/>
      <c r="E116" s="98">
        <f t="shared" si="13"/>
        <v>0</v>
      </c>
      <c r="F116" s="97"/>
      <c r="G116" s="6"/>
      <c r="H116" s="98">
        <f t="shared" si="14"/>
        <v>0</v>
      </c>
      <c r="I116" s="97"/>
      <c r="J116" s="20"/>
      <c r="K116" s="98">
        <f t="shared" si="15"/>
        <v>0</v>
      </c>
      <c r="L116" s="97"/>
      <c r="M116" s="20"/>
      <c r="N116" s="98">
        <f t="shared" si="16"/>
        <v>0</v>
      </c>
      <c r="O116" s="97"/>
      <c r="P116" s="20"/>
      <c r="Q116" s="98">
        <f t="shared" si="17"/>
        <v>0</v>
      </c>
      <c r="R116" s="97"/>
      <c r="S116" s="6"/>
      <c r="T116" s="98">
        <f t="shared" si="18"/>
        <v>0</v>
      </c>
      <c r="U116" s="219">
        <f t="shared" si="19"/>
        <v>0</v>
      </c>
      <c r="W116" s="136" t="s">
        <v>49</v>
      </c>
      <c r="X116" s="119">
        <f t="shared" si="20"/>
        <v>0</v>
      </c>
      <c r="Y116" s="120">
        <f t="shared" si="21"/>
        <v>0</v>
      </c>
      <c r="Z116" s="120">
        <f t="shared" si="22"/>
        <v>0</v>
      </c>
      <c r="AA116" s="120">
        <f t="shared" si="23"/>
        <v>0</v>
      </c>
      <c r="AB116" s="120">
        <f t="shared" si="24"/>
        <v>0</v>
      </c>
      <c r="AC116" s="125">
        <f t="shared" si="25"/>
        <v>0</v>
      </c>
    </row>
    <row r="117" spans="1:29" ht="15.75" customHeight="1">
      <c r="A117" s="249">
        <v>42779</v>
      </c>
      <c r="B117" s="134" t="s">
        <v>41</v>
      </c>
      <c r="C117" s="217"/>
      <c r="D117" s="95"/>
      <c r="E117" s="96">
        <f t="shared" si="13"/>
        <v>0</v>
      </c>
      <c r="F117" s="217"/>
      <c r="G117" s="102"/>
      <c r="H117" s="96">
        <f t="shared" si="14"/>
        <v>0</v>
      </c>
      <c r="I117" s="217"/>
      <c r="J117" s="95"/>
      <c r="K117" s="96">
        <f t="shared" si="15"/>
        <v>0</v>
      </c>
      <c r="L117" s="217"/>
      <c r="M117" s="95"/>
      <c r="N117" s="96">
        <f t="shared" si="16"/>
        <v>0</v>
      </c>
      <c r="O117" s="217"/>
      <c r="P117" s="95"/>
      <c r="Q117" s="96">
        <f t="shared" si="17"/>
        <v>0</v>
      </c>
      <c r="R117" s="217"/>
      <c r="S117" s="102"/>
      <c r="T117" s="96">
        <f t="shared" si="18"/>
        <v>0</v>
      </c>
      <c r="U117" s="218">
        <f t="shared" si="19"/>
        <v>0</v>
      </c>
      <c r="W117" s="134" t="s">
        <v>41</v>
      </c>
      <c r="X117" s="115">
        <f t="shared" si="20"/>
        <v>0</v>
      </c>
      <c r="Y117" s="116">
        <f t="shared" si="21"/>
        <v>0</v>
      </c>
      <c r="Z117" s="116">
        <f t="shared" si="22"/>
        <v>0</v>
      </c>
      <c r="AA117" s="116">
        <f t="shared" si="23"/>
        <v>0</v>
      </c>
      <c r="AB117" s="116">
        <f t="shared" si="24"/>
        <v>0</v>
      </c>
      <c r="AC117" s="122">
        <f t="shared" si="25"/>
        <v>0</v>
      </c>
    </row>
    <row r="118" spans="1:29" ht="15.75">
      <c r="A118" s="250"/>
      <c r="B118" s="135" t="s">
        <v>42</v>
      </c>
      <c r="C118" s="97"/>
      <c r="D118" s="20"/>
      <c r="E118" s="98">
        <f t="shared" si="13"/>
        <v>0</v>
      </c>
      <c r="F118" s="97"/>
      <c r="G118" s="6"/>
      <c r="H118" s="98">
        <f t="shared" si="14"/>
        <v>0</v>
      </c>
      <c r="I118" s="97"/>
      <c r="J118" s="20"/>
      <c r="K118" s="98">
        <f t="shared" si="15"/>
        <v>0</v>
      </c>
      <c r="L118" s="97"/>
      <c r="M118" s="20"/>
      <c r="N118" s="98">
        <f t="shared" si="16"/>
        <v>0</v>
      </c>
      <c r="O118" s="97"/>
      <c r="P118" s="20"/>
      <c r="Q118" s="98">
        <f t="shared" si="17"/>
        <v>0</v>
      </c>
      <c r="R118" s="97"/>
      <c r="S118" s="6"/>
      <c r="T118" s="98">
        <f t="shared" si="18"/>
        <v>0</v>
      </c>
      <c r="U118" s="219">
        <f t="shared" si="19"/>
        <v>0</v>
      </c>
      <c r="W118" s="135" t="s">
        <v>42</v>
      </c>
      <c r="X118" s="115">
        <f t="shared" si="20"/>
        <v>0</v>
      </c>
      <c r="Y118" s="116">
        <f t="shared" si="21"/>
        <v>0</v>
      </c>
      <c r="Z118" s="116">
        <f t="shared" si="22"/>
        <v>0</v>
      </c>
      <c r="AA118" s="116">
        <f t="shared" si="23"/>
        <v>0</v>
      </c>
      <c r="AB118" s="116">
        <f t="shared" si="24"/>
        <v>0</v>
      </c>
      <c r="AC118" s="122">
        <f t="shared" si="25"/>
        <v>0</v>
      </c>
    </row>
    <row r="119" spans="1:29" ht="15.75">
      <c r="A119" s="250"/>
      <c r="B119" s="105" t="s">
        <v>43</v>
      </c>
      <c r="C119" s="97"/>
      <c r="D119" s="20"/>
      <c r="E119" s="98">
        <f t="shared" si="13"/>
        <v>0</v>
      </c>
      <c r="F119" s="97"/>
      <c r="G119" s="6"/>
      <c r="H119" s="98">
        <f t="shared" si="14"/>
        <v>0</v>
      </c>
      <c r="I119" s="97"/>
      <c r="J119" s="20"/>
      <c r="K119" s="98">
        <f t="shared" si="15"/>
        <v>0</v>
      </c>
      <c r="L119" s="97"/>
      <c r="M119" s="20"/>
      <c r="N119" s="98">
        <f t="shared" si="16"/>
        <v>0</v>
      </c>
      <c r="O119" s="97"/>
      <c r="P119" s="20"/>
      <c r="Q119" s="98">
        <f t="shared" si="17"/>
        <v>0</v>
      </c>
      <c r="R119" s="97"/>
      <c r="S119" s="6"/>
      <c r="T119" s="98">
        <f t="shared" si="18"/>
        <v>0</v>
      </c>
      <c r="U119" s="219">
        <f t="shared" si="19"/>
        <v>0</v>
      </c>
      <c r="W119" s="105" t="s">
        <v>43</v>
      </c>
      <c r="X119" s="115">
        <f t="shared" si="20"/>
        <v>0</v>
      </c>
      <c r="Y119" s="116">
        <f t="shared" si="21"/>
        <v>0</v>
      </c>
      <c r="Z119" s="116">
        <f t="shared" si="22"/>
        <v>0</v>
      </c>
      <c r="AA119" s="116">
        <f t="shared" si="23"/>
        <v>0</v>
      </c>
      <c r="AB119" s="116">
        <f t="shared" si="24"/>
        <v>0</v>
      </c>
      <c r="AC119" s="122">
        <f t="shared" si="25"/>
        <v>0</v>
      </c>
    </row>
    <row r="120" spans="1:29" ht="15.75">
      <c r="A120" s="250"/>
      <c r="B120" s="135" t="s">
        <v>44</v>
      </c>
      <c r="C120" s="97"/>
      <c r="D120" s="20"/>
      <c r="E120" s="98">
        <f t="shared" si="13"/>
        <v>0</v>
      </c>
      <c r="F120" s="97"/>
      <c r="G120" s="6"/>
      <c r="H120" s="98">
        <f t="shared" si="14"/>
        <v>0</v>
      </c>
      <c r="I120" s="97"/>
      <c r="J120" s="20"/>
      <c r="K120" s="98">
        <f t="shared" si="15"/>
        <v>0</v>
      </c>
      <c r="L120" s="97"/>
      <c r="M120" s="20"/>
      <c r="N120" s="98">
        <f t="shared" si="16"/>
        <v>0</v>
      </c>
      <c r="O120" s="97"/>
      <c r="P120" s="20"/>
      <c r="Q120" s="98">
        <f t="shared" si="17"/>
        <v>0</v>
      </c>
      <c r="R120" s="97"/>
      <c r="S120" s="6"/>
      <c r="T120" s="98">
        <f t="shared" si="18"/>
        <v>0</v>
      </c>
      <c r="U120" s="219">
        <f t="shared" si="19"/>
        <v>0</v>
      </c>
      <c r="W120" s="135" t="s">
        <v>44</v>
      </c>
      <c r="X120" s="115">
        <f t="shared" si="20"/>
        <v>0</v>
      </c>
      <c r="Y120" s="116">
        <f t="shared" si="21"/>
        <v>0</v>
      </c>
      <c r="Z120" s="116">
        <f t="shared" si="22"/>
        <v>0</v>
      </c>
      <c r="AA120" s="116">
        <f t="shared" si="23"/>
        <v>0</v>
      </c>
      <c r="AB120" s="116">
        <f t="shared" si="24"/>
        <v>0</v>
      </c>
      <c r="AC120" s="122">
        <f t="shared" si="25"/>
        <v>0</v>
      </c>
    </row>
    <row r="121" spans="1:29" ht="15.75">
      <c r="A121" s="250"/>
      <c r="B121" s="135" t="s">
        <v>45</v>
      </c>
      <c r="C121" s="97"/>
      <c r="D121" s="20"/>
      <c r="E121" s="98">
        <f t="shared" si="13"/>
        <v>0</v>
      </c>
      <c r="F121" s="97"/>
      <c r="G121" s="6"/>
      <c r="H121" s="98">
        <f t="shared" si="14"/>
        <v>0</v>
      </c>
      <c r="I121" s="97"/>
      <c r="J121" s="20"/>
      <c r="K121" s="98">
        <f t="shared" si="15"/>
        <v>0</v>
      </c>
      <c r="L121" s="97"/>
      <c r="M121" s="20"/>
      <c r="N121" s="98">
        <f t="shared" si="16"/>
        <v>0</v>
      </c>
      <c r="O121" s="97"/>
      <c r="P121" s="20"/>
      <c r="Q121" s="98">
        <f t="shared" si="17"/>
        <v>0</v>
      </c>
      <c r="R121" s="97"/>
      <c r="S121" s="6"/>
      <c r="T121" s="98">
        <f t="shared" si="18"/>
        <v>0</v>
      </c>
      <c r="U121" s="219">
        <f t="shared" si="19"/>
        <v>0</v>
      </c>
      <c r="W121" s="135" t="s">
        <v>45</v>
      </c>
      <c r="X121" s="115">
        <f t="shared" si="20"/>
        <v>0</v>
      </c>
      <c r="Y121" s="116">
        <f t="shared" si="21"/>
        <v>0</v>
      </c>
      <c r="Z121" s="116">
        <f t="shared" si="22"/>
        <v>0</v>
      </c>
      <c r="AA121" s="116">
        <f t="shared" si="23"/>
        <v>0</v>
      </c>
      <c r="AB121" s="116">
        <f t="shared" si="24"/>
        <v>0</v>
      </c>
      <c r="AC121" s="122">
        <f t="shared" si="25"/>
        <v>0</v>
      </c>
    </row>
    <row r="122" spans="1:29" ht="15.75">
      <c r="A122" s="250"/>
      <c r="B122" s="135" t="s">
        <v>46</v>
      </c>
      <c r="C122" s="97"/>
      <c r="D122" s="20"/>
      <c r="E122" s="98">
        <f t="shared" si="13"/>
        <v>0</v>
      </c>
      <c r="F122" s="97"/>
      <c r="G122" s="6"/>
      <c r="H122" s="98">
        <f t="shared" si="14"/>
        <v>0</v>
      </c>
      <c r="I122" s="97"/>
      <c r="J122" s="20"/>
      <c r="K122" s="98">
        <f t="shared" si="15"/>
        <v>0</v>
      </c>
      <c r="L122" s="97"/>
      <c r="M122" s="20"/>
      <c r="N122" s="98">
        <f t="shared" si="16"/>
        <v>0</v>
      </c>
      <c r="O122" s="97"/>
      <c r="P122" s="20"/>
      <c r="Q122" s="98">
        <f t="shared" si="17"/>
        <v>0</v>
      </c>
      <c r="R122" s="97"/>
      <c r="S122" s="6"/>
      <c r="T122" s="98">
        <f t="shared" si="18"/>
        <v>0</v>
      </c>
      <c r="U122" s="219">
        <f t="shared" si="19"/>
        <v>0</v>
      </c>
      <c r="W122" s="135" t="s">
        <v>46</v>
      </c>
      <c r="X122" s="115">
        <f t="shared" si="20"/>
        <v>0</v>
      </c>
      <c r="Y122" s="116">
        <f t="shared" si="21"/>
        <v>0</v>
      </c>
      <c r="Z122" s="116">
        <f t="shared" si="22"/>
        <v>0</v>
      </c>
      <c r="AA122" s="116">
        <f t="shared" si="23"/>
        <v>0</v>
      </c>
      <c r="AB122" s="116">
        <f t="shared" si="24"/>
        <v>0</v>
      </c>
      <c r="AC122" s="122">
        <f t="shared" si="25"/>
        <v>0</v>
      </c>
    </row>
    <row r="123" spans="1:29" ht="15.75">
      <c r="A123" s="250"/>
      <c r="B123" s="135" t="s">
        <v>47</v>
      </c>
      <c r="C123" s="97"/>
      <c r="D123" s="20"/>
      <c r="E123" s="98">
        <f t="shared" si="13"/>
        <v>0</v>
      </c>
      <c r="F123" s="97"/>
      <c r="G123" s="6"/>
      <c r="H123" s="98">
        <f t="shared" si="14"/>
        <v>0</v>
      </c>
      <c r="I123" s="97"/>
      <c r="J123" s="20"/>
      <c r="K123" s="98">
        <f t="shared" si="15"/>
        <v>0</v>
      </c>
      <c r="L123" s="97"/>
      <c r="M123" s="20"/>
      <c r="N123" s="98">
        <f t="shared" si="16"/>
        <v>0</v>
      </c>
      <c r="O123" s="97"/>
      <c r="P123" s="20"/>
      <c r="Q123" s="98">
        <f t="shared" si="17"/>
        <v>0</v>
      </c>
      <c r="R123" s="97"/>
      <c r="S123" s="6"/>
      <c r="T123" s="98">
        <f t="shared" si="18"/>
        <v>0</v>
      </c>
      <c r="U123" s="219">
        <f t="shared" si="19"/>
        <v>0</v>
      </c>
      <c r="W123" s="135" t="s">
        <v>47</v>
      </c>
      <c r="X123" s="115">
        <f t="shared" si="20"/>
        <v>0</v>
      </c>
      <c r="Y123" s="116">
        <f t="shared" si="21"/>
        <v>0</v>
      </c>
      <c r="Z123" s="116">
        <f t="shared" si="22"/>
        <v>0</v>
      </c>
      <c r="AA123" s="116">
        <f t="shared" si="23"/>
        <v>0</v>
      </c>
      <c r="AB123" s="116">
        <f t="shared" si="24"/>
        <v>0</v>
      </c>
      <c r="AC123" s="122">
        <f t="shared" si="25"/>
        <v>0</v>
      </c>
    </row>
    <row r="124" spans="1:29" ht="15.75">
      <c r="A124" s="250"/>
      <c r="B124" s="135" t="s">
        <v>48</v>
      </c>
      <c r="C124" s="97"/>
      <c r="D124" s="20"/>
      <c r="E124" s="98">
        <f t="shared" si="13"/>
        <v>0</v>
      </c>
      <c r="F124" s="97"/>
      <c r="G124" s="6"/>
      <c r="H124" s="98">
        <f t="shared" si="14"/>
        <v>0</v>
      </c>
      <c r="I124" s="97"/>
      <c r="J124" s="20"/>
      <c r="K124" s="98">
        <f t="shared" si="15"/>
        <v>0</v>
      </c>
      <c r="L124" s="97"/>
      <c r="M124" s="20"/>
      <c r="N124" s="98">
        <f t="shared" si="16"/>
        <v>0</v>
      </c>
      <c r="O124" s="97"/>
      <c r="P124" s="20"/>
      <c r="Q124" s="98">
        <f t="shared" si="17"/>
        <v>0</v>
      </c>
      <c r="R124" s="97"/>
      <c r="S124" s="6"/>
      <c r="T124" s="98">
        <f t="shared" si="18"/>
        <v>0</v>
      </c>
      <c r="U124" s="219">
        <f t="shared" si="19"/>
        <v>0</v>
      </c>
      <c r="W124" s="135" t="s">
        <v>48</v>
      </c>
      <c r="X124" s="115">
        <f t="shared" si="20"/>
        <v>0</v>
      </c>
      <c r="Y124" s="116">
        <f t="shared" si="21"/>
        <v>0</v>
      </c>
      <c r="Z124" s="116">
        <f t="shared" si="22"/>
        <v>0</v>
      </c>
      <c r="AA124" s="116">
        <f t="shared" si="23"/>
        <v>0</v>
      </c>
      <c r="AB124" s="116">
        <f t="shared" si="24"/>
        <v>0</v>
      </c>
      <c r="AC124" s="122">
        <f t="shared" si="25"/>
        <v>0</v>
      </c>
    </row>
    <row r="125" spans="1:29" ht="15.75">
      <c r="A125" s="251"/>
      <c r="B125" s="136" t="s">
        <v>49</v>
      </c>
      <c r="C125" s="99"/>
      <c r="D125" s="100"/>
      <c r="E125" s="101">
        <f t="shared" si="13"/>
        <v>0</v>
      </c>
      <c r="F125" s="99"/>
      <c r="G125" s="104"/>
      <c r="H125" s="101">
        <f t="shared" si="14"/>
        <v>0</v>
      </c>
      <c r="I125" s="99"/>
      <c r="J125" s="100"/>
      <c r="K125" s="101">
        <f t="shared" si="15"/>
        <v>0</v>
      </c>
      <c r="L125" s="99"/>
      <c r="M125" s="100"/>
      <c r="N125" s="101">
        <f t="shared" si="16"/>
        <v>0</v>
      </c>
      <c r="O125" s="99"/>
      <c r="P125" s="100"/>
      <c r="Q125" s="101">
        <f t="shared" si="17"/>
        <v>0</v>
      </c>
      <c r="R125" s="99"/>
      <c r="S125" s="104"/>
      <c r="T125" s="101">
        <f t="shared" si="18"/>
        <v>0</v>
      </c>
      <c r="U125" s="220">
        <f t="shared" si="19"/>
        <v>0</v>
      </c>
      <c r="W125" s="136" t="s">
        <v>49</v>
      </c>
      <c r="X125" s="119">
        <f t="shared" si="20"/>
        <v>0</v>
      </c>
      <c r="Y125" s="120">
        <f t="shared" si="21"/>
        <v>0</v>
      </c>
      <c r="Z125" s="120">
        <f t="shared" si="22"/>
        <v>0</v>
      </c>
      <c r="AA125" s="120">
        <f t="shared" si="23"/>
        <v>0</v>
      </c>
      <c r="AB125" s="120">
        <f t="shared" si="24"/>
        <v>0</v>
      </c>
      <c r="AC125" s="125">
        <f t="shared" si="25"/>
        <v>0</v>
      </c>
    </row>
    <row r="126" spans="1:29" ht="15.75" customHeight="1">
      <c r="A126" s="249">
        <v>42780</v>
      </c>
      <c r="B126" s="134" t="s">
        <v>41</v>
      </c>
      <c r="C126" s="217"/>
      <c r="D126" s="95"/>
      <c r="E126" s="96">
        <f t="shared" si="13"/>
        <v>0</v>
      </c>
      <c r="F126" s="217"/>
      <c r="G126" s="95"/>
      <c r="H126" s="96">
        <f t="shared" si="14"/>
        <v>0</v>
      </c>
      <c r="I126" s="217"/>
      <c r="J126" s="95"/>
      <c r="K126" s="96">
        <f t="shared" si="15"/>
        <v>0</v>
      </c>
      <c r="L126" s="217"/>
      <c r="M126" s="95"/>
      <c r="N126" s="96">
        <f t="shared" si="16"/>
        <v>0</v>
      </c>
      <c r="O126" s="217"/>
      <c r="P126" s="95"/>
      <c r="Q126" s="96">
        <f t="shared" si="17"/>
        <v>0</v>
      </c>
      <c r="R126" s="217"/>
      <c r="S126" s="95"/>
      <c r="T126" s="96">
        <f t="shared" si="18"/>
        <v>0</v>
      </c>
      <c r="U126" s="218">
        <f t="shared" si="19"/>
        <v>0</v>
      </c>
      <c r="W126" s="134" t="s">
        <v>41</v>
      </c>
      <c r="X126" s="115">
        <f t="shared" si="20"/>
        <v>0</v>
      </c>
      <c r="Y126" s="116">
        <f t="shared" si="21"/>
        <v>0</v>
      </c>
      <c r="Z126" s="116">
        <f t="shared" si="22"/>
        <v>0</v>
      </c>
      <c r="AA126" s="116">
        <f t="shared" si="23"/>
        <v>0</v>
      </c>
      <c r="AB126" s="116">
        <f t="shared" si="24"/>
        <v>0</v>
      </c>
      <c r="AC126" s="122">
        <f t="shared" si="25"/>
        <v>0</v>
      </c>
    </row>
    <row r="127" spans="1:29" ht="15.75">
      <c r="A127" s="250"/>
      <c r="B127" s="135" t="s">
        <v>42</v>
      </c>
      <c r="C127" s="97"/>
      <c r="D127" s="20"/>
      <c r="E127" s="98">
        <f t="shared" si="13"/>
        <v>0</v>
      </c>
      <c r="F127" s="97"/>
      <c r="G127" s="6"/>
      <c r="H127" s="98">
        <f t="shared" si="14"/>
        <v>0</v>
      </c>
      <c r="I127" s="97"/>
      <c r="J127" s="20"/>
      <c r="K127" s="98">
        <f t="shared" si="15"/>
        <v>0</v>
      </c>
      <c r="L127" s="97"/>
      <c r="M127" s="20"/>
      <c r="N127" s="98">
        <f t="shared" si="16"/>
        <v>0</v>
      </c>
      <c r="O127" s="97"/>
      <c r="P127" s="20"/>
      <c r="Q127" s="98">
        <f t="shared" si="17"/>
        <v>0</v>
      </c>
      <c r="R127" s="97"/>
      <c r="S127" s="20"/>
      <c r="T127" s="98">
        <f t="shared" si="18"/>
        <v>0</v>
      </c>
      <c r="U127" s="219">
        <f t="shared" si="19"/>
        <v>0</v>
      </c>
      <c r="W127" s="135" t="s">
        <v>42</v>
      </c>
      <c r="X127" s="115">
        <f t="shared" si="20"/>
        <v>0</v>
      </c>
      <c r="Y127" s="116">
        <f t="shared" si="21"/>
        <v>0</v>
      </c>
      <c r="Z127" s="116">
        <f t="shared" si="22"/>
        <v>0</v>
      </c>
      <c r="AA127" s="116">
        <f t="shared" si="23"/>
        <v>0</v>
      </c>
      <c r="AB127" s="116">
        <f t="shared" si="24"/>
        <v>0</v>
      </c>
      <c r="AC127" s="122">
        <f t="shared" si="25"/>
        <v>0</v>
      </c>
    </row>
    <row r="128" spans="1:29" ht="15.75">
      <c r="A128" s="250"/>
      <c r="B128" s="105" t="s">
        <v>43</v>
      </c>
      <c r="C128" s="97"/>
      <c r="D128" s="20"/>
      <c r="E128" s="98">
        <f t="shared" si="13"/>
        <v>0</v>
      </c>
      <c r="F128" s="97"/>
      <c r="G128" s="6"/>
      <c r="H128" s="98">
        <f t="shared" si="14"/>
        <v>0</v>
      </c>
      <c r="I128" s="97"/>
      <c r="J128" s="20"/>
      <c r="K128" s="98">
        <f t="shared" si="15"/>
        <v>0</v>
      </c>
      <c r="L128" s="97"/>
      <c r="M128" s="20"/>
      <c r="N128" s="98">
        <f t="shared" si="16"/>
        <v>0</v>
      </c>
      <c r="O128" s="97"/>
      <c r="P128" s="20"/>
      <c r="Q128" s="98">
        <f t="shared" si="17"/>
        <v>0</v>
      </c>
      <c r="R128" s="97"/>
      <c r="S128" s="20"/>
      <c r="T128" s="98">
        <f t="shared" si="18"/>
        <v>0</v>
      </c>
      <c r="U128" s="219">
        <f t="shared" si="19"/>
        <v>0</v>
      </c>
      <c r="W128" s="105" t="s">
        <v>43</v>
      </c>
      <c r="X128" s="115">
        <f t="shared" si="20"/>
        <v>0</v>
      </c>
      <c r="Y128" s="116">
        <f t="shared" si="21"/>
        <v>0</v>
      </c>
      <c r="Z128" s="116">
        <f t="shared" si="22"/>
        <v>0</v>
      </c>
      <c r="AA128" s="116">
        <f t="shared" si="23"/>
        <v>0</v>
      </c>
      <c r="AB128" s="116">
        <f t="shared" si="24"/>
        <v>0</v>
      </c>
      <c r="AC128" s="122">
        <f t="shared" si="25"/>
        <v>0</v>
      </c>
    </row>
    <row r="129" spans="1:29" ht="15.75">
      <c r="A129" s="250"/>
      <c r="B129" s="135" t="s">
        <v>44</v>
      </c>
      <c r="C129" s="97"/>
      <c r="D129" s="20"/>
      <c r="E129" s="98">
        <f t="shared" si="13"/>
        <v>0</v>
      </c>
      <c r="F129" s="97"/>
      <c r="G129" s="6"/>
      <c r="H129" s="98">
        <f t="shared" si="14"/>
        <v>0</v>
      </c>
      <c r="I129" s="97"/>
      <c r="J129" s="20"/>
      <c r="K129" s="98">
        <f t="shared" si="15"/>
        <v>0</v>
      </c>
      <c r="L129" s="97"/>
      <c r="M129" s="20"/>
      <c r="N129" s="98">
        <f t="shared" si="16"/>
        <v>0</v>
      </c>
      <c r="O129" s="97"/>
      <c r="P129" s="20"/>
      <c r="Q129" s="98">
        <f t="shared" si="17"/>
        <v>0</v>
      </c>
      <c r="R129" s="97"/>
      <c r="S129" s="20"/>
      <c r="T129" s="98">
        <f t="shared" si="18"/>
        <v>0</v>
      </c>
      <c r="U129" s="219">
        <f t="shared" si="19"/>
        <v>0</v>
      </c>
      <c r="W129" s="135" t="s">
        <v>44</v>
      </c>
      <c r="X129" s="115">
        <f t="shared" si="20"/>
        <v>0</v>
      </c>
      <c r="Y129" s="116">
        <f t="shared" si="21"/>
        <v>0</v>
      </c>
      <c r="Z129" s="116">
        <f t="shared" si="22"/>
        <v>0</v>
      </c>
      <c r="AA129" s="116">
        <f t="shared" si="23"/>
        <v>0</v>
      </c>
      <c r="AB129" s="116">
        <f t="shared" si="24"/>
        <v>0</v>
      </c>
      <c r="AC129" s="122">
        <f t="shared" si="25"/>
        <v>0</v>
      </c>
    </row>
    <row r="130" spans="1:29" ht="15.75">
      <c r="A130" s="250"/>
      <c r="B130" s="135" t="s">
        <v>45</v>
      </c>
      <c r="C130" s="97"/>
      <c r="D130" s="20"/>
      <c r="E130" s="98">
        <f t="shared" si="13"/>
        <v>0</v>
      </c>
      <c r="F130" s="97"/>
      <c r="G130" s="6"/>
      <c r="H130" s="98">
        <f t="shared" si="14"/>
        <v>0</v>
      </c>
      <c r="I130" s="97"/>
      <c r="J130" s="20"/>
      <c r="K130" s="98">
        <f t="shared" si="15"/>
        <v>0</v>
      </c>
      <c r="L130" s="97"/>
      <c r="M130" s="20"/>
      <c r="N130" s="98">
        <f t="shared" si="16"/>
        <v>0</v>
      </c>
      <c r="O130" s="97"/>
      <c r="P130" s="20"/>
      <c r="Q130" s="98">
        <f t="shared" si="17"/>
        <v>0</v>
      </c>
      <c r="R130" s="97"/>
      <c r="S130" s="20"/>
      <c r="T130" s="98">
        <f t="shared" si="18"/>
        <v>0</v>
      </c>
      <c r="U130" s="219">
        <f t="shared" si="19"/>
        <v>0</v>
      </c>
      <c r="W130" s="135" t="s">
        <v>45</v>
      </c>
      <c r="X130" s="115">
        <f t="shared" si="20"/>
        <v>0</v>
      </c>
      <c r="Y130" s="116">
        <f t="shared" si="21"/>
        <v>0</v>
      </c>
      <c r="Z130" s="116">
        <f t="shared" si="22"/>
        <v>0</v>
      </c>
      <c r="AA130" s="116">
        <f t="shared" si="23"/>
        <v>0</v>
      </c>
      <c r="AB130" s="116">
        <f t="shared" si="24"/>
        <v>0</v>
      </c>
      <c r="AC130" s="122">
        <f t="shared" si="25"/>
        <v>0</v>
      </c>
    </row>
    <row r="131" spans="1:29" ht="15.75">
      <c r="A131" s="250"/>
      <c r="B131" s="135" t="s">
        <v>46</v>
      </c>
      <c r="C131" s="97"/>
      <c r="D131" s="20"/>
      <c r="E131" s="98">
        <f t="shared" si="13"/>
        <v>0</v>
      </c>
      <c r="F131" s="97"/>
      <c r="G131" s="6"/>
      <c r="H131" s="98">
        <f t="shared" si="14"/>
        <v>0</v>
      </c>
      <c r="I131" s="97"/>
      <c r="J131" s="20"/>
      <c r="K131" s="98">
        <f t="shared" si="15"/>
        <v>0</v>
      </c>
      <c r="L131" s="97"/>
      <c r="M131" s="20"/>
      <c r="N131" s="98">
        <f t="shared" si="16"/>
        <v>0</v>
      </c>
      <c r="O131" s="97"/>
      <c r="P131" s="20"/>
      <c r="Q131" s="98">
        <f t="shared" si="17"/>
        <v>0</v>
      </c>
      <c r="R131" s="97"/>
      <c r="S131" s="20"/>
      <c r="T131" s="98">
        <f t="shared" si="18"/>
        <v>0</v>
      </c>
      <c r="U131" s="219">
        <f t="shared" si="19"/>
        <v>0</v>
      </c>
      <c r="W131" s="135" t="s">
        <v>46</v>
      </c>
      <c r="X131" s="115">
        <f t="shared" si="20"/>
        <v>0</v>
      </c>
      <c r="Y131" s="116">
        <f t="shared" si="21"/>
        <v>0</v>
      </c>
      <c r="Z131" s="116">
        <f t="shared" si="22"/>
        <v>0</v>
      </c>
      <c r="AA131" s="116">
        <f t="shared" si="23"/>
        <v>0</v>
      </c>
      <c r="AB131" s="116">
        <f t="shared" si="24"/>
        <v>0</v>
      </c>
      <c r="AC131" s="122">
        <f t="shared" si="25"/>
        <v>0</v>
      </c>
    </row>
    <row r="132" spans="1:29" ht="15.75">
      <c r="A132" s="250"/>
      <c r="B132" s="135" t="s">
        <v>47</v>
      </c>
      <c r="C132" s="97"/>
      <c r="D132" s="20"/>
      <c r="E132" s="98">
        <f t="shared" si="13"/>
        <v>0</v>
      </c>
      <c r="F132" s="97"/>
      <c r="G132" s="6"/>
      <c r="H132" s="98">
        <f t="shared" si="14"/>
        <v>0</v>
      </c>
      <c r="I132" s="97"/>
      <c r="J132" s="20"/>
      <c r="K132" s="98">
        <f t="shared" si="15"/>
        <v>0</v>
      </c>
      <c r="L132" s="97"/>
      <c r="M132" s="20"/>
      <c r="N132" s="98">
        <f t="shared" si="16"/>
        <v>0</v>
      </c>
      <c r="O132" s="97"/>
      <c r="P132" s="20"/>
      <c r="Q132" s="98">
        <f t="shared" si="17"/>
        <v>0</v>
      </c>
      <c r="R132" s="97"/>
      <c r="S132" s="20"/>
      <c r="T132" s="98">
        <f t="shared" si="18"/>
        <v>0</v>
      </c>
      <c r="U132" s="219">
        <f t="shared" si="19"/>
        <v>0</v>
      </c>
      <c r="W132" s="135" t="s">
        <v>47</v>
      </c>
      <c r="X132" s="115">
        <f t="shared" si="20"/>
        <v>0</v>
      </c>
      <c r="Y132" s="116">
        <f t="shared" si="21"/>
        <v>0</v>
      </c>
      <c r="Z132" s="116">
        <f t="shared" si="22"/>
        <v>0</v>
      </c>
      <c r="AA132" s="116">
        <f t="shared" si="23"/>
        <v>0</v>
      </c>
      <c r="AB132" s="116">
        <f t="shared" si="24"/>
        <v>0</v>
      </c>
      <c r="AC132" s="122">
        <f t="shared" si="25"/>
        <v>0</v>
      </c>
    </row>
    <row r="133" spans="1:29" ht="15.75">
      <c r="A133" s="250"/>
      <c r="B133" s="135" t="s">
        <v>48</v>
      </c>
      <c r="C133" s="97"/>
      <c r="D133" s="20"/>
      <c r="E133" s="98">
        <f t="shared" si="13"/>
        <v>0</v>
      </c>
      <c r="F133" s="97"/>
      <c r="G133" s="6"/>
      <c r="H133" s="98">
        <f t="shared" si="14"/>
        <v>0</v>
      </c>
      <c r="I133" s="97"/>
      <c r="J133" s="20"/>
      <c r="K133" s="98">
        <f t="shared" si="15"/>
        <v>0</v>
      </c>
      <c r="L133" s="97"/>
      <c r="M133" s="20"/>
      <c r="N133" s="98">
        <f t="shared" si="16"/>
        <v>0</v>
      </c>
      <c r="O133" s="97"/>
      <c r="P133" s="20"/>
      <c r="Q133" s="98">
        <f t="shared" si="17"/>
        <v>0</v>
      </c>
      <c r="R133" s="97"/>
      <c r="S133" s="20"/>
      <c r="T133" s="98">
        <f t="shared" si="18"/>
        <v>0</v>
      </c>
      <c r="U133" s="219">
        <f t="shared" si="19"/>
        <v>0</v>
      </c>
      <c r="W133" s="135" t="s">
        <v>48</v>
      </c>
      <c r="X133" s="115">
        <f t="shared" si="20"/>
        <v>0</v>
      </c>
      <c r="Y133" s="116">
        <f t="shared" si="21"/>
        <v>0</v>
      </c>
      <c r="Z133" s="116">
        <f t="shared" si="22"/>
        <v>0</v>
      </c>
      <c r="AA133" s="116">
        <f t="shared" si="23"/>
        <v>0</v>
      </c>
      <c r="AB133" s="116">
        <f t="shared" si="24"/>
        <v>0</v>
      </c>
      <c r="AC133" s="122">
        <f t="shared" si="25"/>
        <v>0</v>
      </c>
    </row>
    <row r="134" spans="1:29" ht="15.75">
      <c r="A134" s="251"/>
      <c r="B134" s="136" t="s">
        <v>49</v>
      </c>
      <c r="C134" s="99"/>
      <c r="D134" s="100"/>
      <c r="E134" s="101">
        <f t="shared" si="13"/>
        <v>0</v>
      </c>
      <c r="F134" s="99"/>
      <c r="G134" s="104"/>
      <c r="H134" s="101">
        <f t="shared" si="14"/>
        <v>0</v>
      </c>
      <c r="I134" s="99"/>
      <c r="J134" s="100"/>
      <c r="K134" s="101">
        <f t="shared" si="15"/>
        <v>0</v>
      </c>
      <c r="L134" s="99"/>
      <c r="M134" s="100"/>
      <c r="N134" s="101">
        <f t="shared" si="16"/>
        <v>0</v>
      </c>
      <c r="O134" s="99"/>
      <c r="P134" s="100"/>
      <c r="Q134" s="101">
        <f t="shared" si="17"/>
        <v>0</v>
      </c>
      <c r="R134" s="99"/>
      <c r="S134" s="100"/>
      <c r="T134" s="101">
        <f t="shared" si="18"/>
        <v>0</v>
      </c>
      <c r="U134" s="220">
        <f t="shared" si="19"/>
        <v>0</v>
      </c>
      <c r="W134" s="136" t="s">
        <v>49</v>
      </c>
      <c r="X134" s="115">
        <f t="shared" si="20"/>
        <v>0</v>
      </c>
      <c r="Y134" s="116">
        <f t="shared" si="21"/>
        <v>0</v>
      </c>
      <c r="Z134" s="116">
        <f t="shared" si="22"/>
        <v>0</v>
      </c>
      <c r="AA134" s="116">
        <f t="shared" si="23"/>
        <v>0</v>
      </c>
      <c r="AB134" s="116">
        <f t="shared" si="24"/>
        <v>0</v>
      </c>
      <c r="AC134" s="122">
        <f t="shared" si="25"/>
        <v>0</v>
      </c>
    </row>
    <row r="135" spans="1:29" ht="15.75" customHeight="1">
      <c r="A135" s="249">
        <v>42781</v>
      </c>
      <c r="B135" s="134" t="s">
        <v>41</v>
      </c>
      <c r="C135" s="137"/>
      <c r="D135" s="20"/>
      <c r="E135" s="98">
        <f t="shared" si="13"/>
        <v>0</v>
      </c>
      <c r="F135" s="137"/>
      <c r="G135" s="20"/>
      <c r="H135" s="98">
        <f t="shared" si="14"/>
        <v>0</v>
      </c>
      <c r="I135" s="137"/>
      <c r="J135" s="133"/>
      <c r="K135" s="98">
        <f t="shared" si="15"/>
        <v>0</v>
      </c>
      <c r="L135" s="137"/>
      <c r="M135" s="133"/>
      <c r="N135" s="98">
        <f t="shared" si="16"/>
        <v>0</v>
      </c>
      <c r="O135" s="137"/>
      <c r="P135" s="20"/>
      <c r="Q135" s="98">
        <f t="shared" si="17"/>
        <v>0</v>
      </c>
      <c r="R135" s="137"/>
      <c r="S135" s="20"/>
      <c r="T135" s="98">
        <f t="shared" si="18"/>
        <v>0</v>
      </c>
      <c r="U135" s="219">
        <f t="shared" si="19"/>
        <v>0</v>
      </c>
      <c r="W135" s="134" t="s">
        <v>41</v>
      </c>
      <c r="X135" s="111">
        <f t="shared" si="20"/>
        <v>0</v>
      </c>
      <c r="Y135" s="112">
        <f t="shared" si="21"/>
        <v>0</v>
      </c>
      <c r="Z135" s="112">
        <f t="shared" si="22"/>
        <v>0</v>
      </c>
      <c r="AA135" s="112">
        <f t="shared" si="23"/>
        <v>0</v>
      </c>
      <c r="AB135" s="112">
        <f t="shared" si="24"/>
        <v>0</v>
      </c>
      <c r="AC135" s="124">
        <f t="shared" si="25"/>
        <v>0</v>
      </c>
    </row>
    <row r="136" spans="1:29" ht="15.75">
      <c r="A136" s="250"/>
      <c r="B136" s="135" t="s">
        <v>42</v>
      </c>
      <c r="C136" s="97"/>
      <c r="D136" s="20"/>
      <c r="E136" s="98">
        <f t="shared" si="13"/>
        <v>0</v>
      </c>
      <c r="F136" s="97"/>
      <c r="G136" s="20"/>
      <c r="H136" s="98">
        <f t="shared" si="14"/>
        <v>0</v>
      </c>
      <c r="I136" s="97"/>
      <c r="J136" s="20"/>
      <c r="K136" s="98">
        <f t="shared" si="15"/>
        <v>0</v>
      </c>
      <c r="L136" s="97"/>
      <c r="M136" s="20"/>
      <c r="N136" s="98">
        <f t="shared" si="16"/>
        <v>0</v>
      </c>
      <c r="O136" s="97"/>
      <c r="P136" s="20"/>
      <c r="Q136" s="98">
        <f t="shared" si="17"/>
        <v>0</v>
      </c>
      <c r="R136" s="97"/>
      <c r="S136" s="20"/>
      <c r="T136" s="98">
        <f t="shared" si="18"/>
        <v>0</v>
      </c>
      <c r="U136" s="219">
        <f t="shared" si="19"/>
        <v>0</v>
      </c>
      <c r="W136" s="135" t="s">
        <v>42</v>
      </c>
      <c r="X136" s="115">
        <f t="shared" si="20"/>
        <v>0</v>
      </c>
      <c r="Y136" s="116">
        <f t="shared" si="21"/>
        <v>0</v>
      </c>
      <c r="Z136" s="116">
        <f t="shared" si="22"/>
        <v>0</v>
      </c>
      <c r="AA136" s="116">
        <f t="shared" si="23"/>
        <v>0</v>
      </c>
      <c r="AB136" s="116">
        <f t="shared" si="24"/>
        <v>0</v>
      </c>
      <c r="AC136" s="122">
        <f t="shared" si="25"/>
        <v>0</v>
      </c>
    </row>
    <row r="137" spans="1:29" ht="15.75">
      <c r="A137" s="250"/>
      <c r="B137" s="105" t="s">
        <v>43</v>
      </c>
      <c r="C137" s="97"/>
      <c r="D137" s="20"/>
      <c r="E137" s="98">
        <f t="shared" ref="E137:E200" si="26">C137-D137</f>
        <v>0</v>
      </c>
      <c r="F137" s="97"/>
      <c r="G137" s="20"/>
      <c r="H137" s="98">
        <f t="shared" ref="H137:H200" si="27">F137-G137</f>
        <v>0</v>
      </c>
      <c r="I137" s="97"/>
      <c r="J137" s="20"/>
      <c r="K137" s="98">
        <f t="shared" ref="K137:K200" si="28">I137-J137</f>
        <v>0</v>
      </c>
      <c r="L137" s="97"/>
      <c r="M137" s="20"/>
      <c r="N137" s="98">
        <f t="shared" ref="N137:N200" si="29">L137-M137</f>
        <v>0</v>
      </c>
      <c r="O137" s="97"/>
      <c r="P137" s="20"/>
      <c r="Q137" s="98">
        <f t="shared" ref="Q137:Q200" si="30">O137-P137</f>
        <v>0</v>
      </c>
      <c r="R137" s="97"/>
      <c r="S137" s="20"/>
      <c r="T137" s="98">
        <f t="shared" ref="T137:T200" si="31">R137-S137</f>
        <v>0</v>
      </c>
      <c r="U137" s="219">
        <f t="shared" si="19"/>
        <v>0</v>
      </c>
      <c r="W137" s="105" t="s">
        <v>43</v>
      </c>
      <c r="X137" s="115">
        <f t="shared" si="20"/>
        <v>0</v>
      </c>
      <c r="Y137" s="116">
        <f t="shared" si="21"/>
        <v>0</v>
      </c>
      <c r="Z137" s="116">
        <f t="shared" si="22"/>
        <v>0</v>
      </c>
      <c r="AA137" s="116">
        <f t="shared" si="23"/>
        <v>0</v>
      </c>
      <c r="AB137" s="116">
        <f t="shared" si="24"/>
        <v>0</v>
      </c>
      <c r="AC137" s="122">
        <f t="shared" si="25"/>
        <v>0</v>
      </c>
    </row>
    <row r="138" spans="1:29" ht="15.75">
      <c r="A138" s="250"/>
      <c r="B138" s="135" t="s">
        <v>44</v>
      </c>
      <c r="C138" s="97"/>
      <c r="D138" s="20"/>
      <c r="E138" s="98">
        <f t="shared" si="26"/>
        <v>0</v>
      </c>
      <c r="F138" s="97"/>
      <c r="G138" s="20"/>
      <c r="H138" s="98">
        <f t="shared" si="27"/>
        <v>0</v>
      </c>
      <c r="I138" s="97"/>
      <c r="J138" s="20"/>
      <c r="K138" s="98">
        <f t="shared" si="28"/>
        <v>0</v>
      </c>
      <c r="L138" s="97"/>
      <c r="M138" s="20"/>
      <c r="N138" s="98">
        <f t="shared" si="29"/>
        <v>0</v>
      </c>
      <c r="O138" s="97"/>
      <c r="P138" s="20"/>
      <c r="Q138" s="98">
        <f t="shared" si="30"/>
        <v>0</v>
      </c>
      <c r="R138" s="97"/>
      <c r="S138" s="20"/>
      <c r="T138" s="98">
        <f t="shared" si="31"/>
        <v>0</v>
      </c>
      <c r="U138" s="219">
        <f t="shared" ref="U138:U201" si="32">IF(D138=0,0,1)</f>
        <v>0</v>
      </c>
      <c r="W138" s="135" t="s">
        <v>44</v>
      </c>
      <c r="X138" s="115">
        <f t="shared" ref="X138:X201" si="33">+IF(AND(C138&lt;&gt;0,D138&lt;&gt;0,OR(E138&gt;100,E138&lt;-100)),1,0)</f>
        <v>0</v>
      </c>
      <c r="Y138" s="116">
        <f t="shared" ref="Y138:Y201" si="34">+IF(AND(F138&lt;&gt;0,G138&lt;&gt;0,OR(H138&gt;100,H138&lt;-100)),1,0)</f>
        <v>0</v>
      </c>
      <c r="Z138" s="116">
        <f t="shared" ref="Z138:Z201" si="35">+IF(AND(I138&lt;&gt;0,J138&lt;&gt;0,OR(K138&gt;100,K138&lt;-100)),1,0)</f>
        <v>0</v>
      </c>
      <c r="AA138" s="116">
        <f t="shared" ref="AA138:AA201" si="36">+IF(AND(L138&lt;&gt;0,M138&lt;&gt;0,OR(N138&gt;100,N138&lt;-100)),1,0)</f>
        <v>0</v>
      </c>
      <c r="AB138" s="116">
        <f t="shared" ref="AB138:AB201" si="37">+IF(AND(O138&lt;&gt;0,P138&lt;&gt;0,OR(Q138&gt;100,Q138&lt;-100)),1,0)</f>
        <v>0</v>
      </c>
      <c r="AC138" s="122">
        <f t="shared" ref="AC138:AC201" si="38">+IF(AND(R138&lt;&gt;0,S138&lt;&gt;0,OR(T138&gt;100,T138&lt;-100)),1,0)</f>
        <v>0</v>
      </c>
    </row>
    <row r="139" spans="1:29" ht="15.75">
      <c r="A139" s="250"/>
      <c r="B139" s="135" t="s">
        <v>45</v>
      </c>
      <c r="C139" s="97"/>
      <c r="D139" s="20"/>
      <c r="E139" s="98">
        <f t="shared" si="26"/>
        <v>0</v>
      </c>
      <c r="F139" s="97"/>
      <c r="G139" s="20"/>
      <c r="H139" s="98">
        <f t="shared" si="27"/>
        <v>0</v>
      </c>
      <c r="I139" s="97"/>
      <c r="J139" s="20"/>
      <c r="K139" s="98">
        <f t="shared" si="28"/>
        <v>0</v>
      </c>
      <c r="L139" s="97"/>
      <c r="M139" s="20"/>
      <c r="N139" s="98">
        <f t="shared" si="29"/>
        <v>0</v>
      </c>
      <c r="O139" s="97"/>
      <c r="P139" s="20"/>
      <c r="Q139" s="98">
        <f t="shared" si="30"/>
        <v>0</v>
      </c>
      <c r="R139" s="97"/>
      <c r="S139" s="20"/>
      <c r="T139" s="98">
        <f t="shared" si="31"/>
        <v>0</v>
      </c>
      <c r="U139" s="219">
        <f t="shared" si="32"/>
        <v>0</v>
      </c>
      <c r="W139" s="135" t="s">
        <v>45</v>
      </c>
      <c r="X139" s="115">
        <f t="shared" si="33"/>
        <v>0</v>
      </c>
      <c r="Y139" s="116">
        <f t="shared" si="34"/>
        <v>0</v>
      </c>
      <c r="Z139" s="116">
        <f t="shared" si="35"/>
        <v>0</v>
      </c>
      <c r="AA139" s="116">
        <f t="shared" si="36"/>
        <v>0</v>
      </c>
      <c r="AB139" s="116">
        <f t="shared" si="37"/>
        <v>0</v>
      </c>
      <c r="AC139" s="122">
        <f t="shared" si="38"/>
        <v>0</v>
      </c>
    </row>
    <row r="140" spans="1:29" ht="15.75">
      <c r="A140" s="250"/>
      <c r="B140" s="135" t="s">
        <v>46</v>
      </c>
      <c r="C140" s="97"/>
      <c r="D140" s="20"/>
      <c r="E140" s="98">
        <f t="shared" si="26"/>
        <v>0</v>
      </c>
      <c r="F140" s="97"/>
      <c r="G140" s="20"/>
      <c r="H140" s="98">
        <f t="shared" si="27"/>
        <v>0</v>
      </c>
      <c r="I140" s="97"/>
      <c r="J140" s="20"/>
      <c r="K140" s="98">
        <f t="shared" si="28"/>
        <v>0</v>
      </c>
      <c r="L140" s="97"/>
      <c r="M140" s="20"/>
      <c r="N140" s="98">
        <f t="shared" si="29"/>
        <v>0</v>
      </c>
      <c r="O140" s="97"/>
      <c r="P140" s="20"/>
      <c r="Q140" s="98">
        <f t="shared" si="30"/>
        <v>0</v>
      </c>
      <c r="R140" s="97"/>
      <c r="S140" s="20"/>
      <c r="T140" s="98">
        <f t="shared" si="31"/>
        <v>0</v>
      </c>
      <c r="U140" s="219">
        <f t="shared" si="32"/>
        <v>0</v>
      </c>
      <c r="W140" s="135" t="s">
        <v>46</v>
      </c>
      <c r="X140" s="115">
        <f t="shared" si="33"/>
        <v>0</v>
      </c>
      <c r="Y140" s="116">
        <f t="shared" si="34"/>
        <v>0</v>
      </c>
      <c r="Z140" s="116">
        <f t="shared" si="35"/>
        <v>0</v>
      </c>
      <c r="AA140" s="116">
        <f t="shared" si="36"/>
        <v>0</v>
      </c>
      <c r="AB140" s="116">
        <f t="shared" si="37"/>
        <v>0</v>
      </c>
      <c r="AC140" s="122">
        <f t="shared" si="38"/>
        <v>0</v>
      </c>
    </row>
    <row r="141" spans="1:29" ht="15.75">
      <c r="A141" s="250"/>
      <c r="B141" s="135" t="s">
        <v>47</v>
      </c>
      <c r="C141" s="97"/>
      <c r="D141" s="20"/>
      <c r="E141" s="98">
        <f t="shared" si="26"/>
        <v>0</v>
      </c>
      <c r="F141" s="97"/>
      <c r="G141" s="20"/>
      <c r="H141" s="98">
        <f t="shared" si="27"/>
        <v>0</v>
      </c>
      <c r="I141" s="97"/>
      <c r="J141" s="20"/>
      <c r="K141" s="98">
        <f t="shared" si="28"/>
        <v>0</v>
      </c>
      <c r="L141" s="97"/>
      <c r="M141" s="20"/>
      <c r="N141" s="98">
        <f t="shared" si="29"/>
        <v>0</v>
      </c>
      <c r="O141" s="97"/>
      <c r="P141" s="20"/>
      <c r="Q141" s="98">
        <f t="shared" si="30"/>
        <v>0</v>
      </c>
      <c r="R141" s="97"/>
      <c r="S141" s="20"/>
      <c r="T141" s="98">
        <f t="shared" si="31"/>
        <v>0</v>
      </c>
      <c r="U141" s="219">
        <f t="shared" si="32"/>
        <v>0</v>
      </c>
      <c r="W141" s="135" t="s">
        <v>47</v>
      </c>
      <c r="X141" s="115">
        <f t="shared" si="33"/>
        <v>0</v>
      </c>
      <c r="Y141" s="116">
        <f t="shared" si="34"/>
        <v>0</v>
      </c>
      <c r="Z141" s="116">
        <f t="shared" si="35"/>
        <v>0</v>
      </c>
      <c r="AA141" s="116">
        <f t="shared" si="36"/>
        <v>0</v>
      </c>
      <c r="AB141" s="116">
        <f t="shared" si="37"/>
        <v>0</v>
      </c>
      <c r="AC141" s="122">
        <f t="shared" si="38"/>
        <v>0</v>
      </c>
    </row>
    <row r="142" spans="1:29" ht="15.75">
      <c r="A142" s="250"/>
      <c r="B142" s="135" t="s">
        <v>48</v>
      </c>
      <c r="C142" s="97"/>
      <c r="D142" s="20"/>
      <c r="E142" s="98">
        <f t="shared" si="26"/>
        <v>0</v>
      </c>
      <c r="F142" s="97"/>
      <c r="G142" s="20"/>
      <c r="H142" s="98">
        <f t="shared" si="27"/>
        <v>0</v>
      </c>
      <c r="I142" s="97"/>
      <c r="J142" s="20"/>
      <c r="K142" s="98">
        <f t="shared" si="28"/>
        <v>0</v>
      </c>
      <c r="L142" s="97"/>
      <c r="M142" s="20"/>
      <c r="N142" s="98">
        <f t="shared" si="29"/>
        <v>0</v>
      </c>
      <c r="O142" s="97"/>
      <c r="P142" s="20"/>
      <c r="Q142" s="98">
        <f t="shared" si="30"/>
        <v>0</v>
      </c>
      <c r="R142" s="97"/>
      <c r="S142" s="20"/>
      <c r="T142" s="98">
        <f t="shared" si="31"/>
        <v>0</v>
      </c>
      <c r="U142" s="219">
        <f t="shared" si="32"/>
        <v>0</v>
      </c>
      <c r="W142" s="135" t="s">
        <v>48</v>
      </c>
      <c r="X142" s="115">
        <f t="shared" si="33"/>
        <v>0</v>
      </c>
      <c r="Y142" s="116">
        <f t="shared" si="34"/>
        <v>0</v>
      </c>
      <c r="Z142" s="116">
        <f t="shared" si="35"/>
        <v>0</v>
      </c>
      <c r="AA142" s="116">
        <f t="shared" si="36"/>
        <v>0</v>
      </c>
      <c r="AB142" s="116">
        <f t="shared" si="37"/>
        <v>0</v>
      </c>
      <c r="AC142" s="122">
        <f t="shared" si="38"/>
        <v>0</v>
      </c>
    </row>
    <row r="143" spans="1:29" ht="15.75">
      <c r="A143" s="251"/>
      <c r="B143" s="136" t="s">
        <v>49</v>
      </c>
      <c r="C143" s="97"/>
      <c r="D143" s="20"/>
      <c r="E143" s="98">
        <f t="shared" si="26"/>
        <v>0</v>
      </c>
      <c r="F143" s="97"/>
      <c r="G143" s="20"/>
      <c r="H143" s="98">
        <f t="shared" si="27"/>
        <v>0</v>
      </c>
      <c r="I143" s="97"/>
      <c r="J143" s="20"/>
      <c r="K143" s="98">
        <f t="shared" si="28"/>
        <v>0</v>
      </c>
      <c r="L143" s="97"/>
      <c r="M143" s="20"/>
      <c r="N143" s="98">
        <f t="shared" si="29"/>
        <v>0</v>
      </c>
      <c r="O143" s="97"/>
      <c r="P143" s="20"/>
      <c r="Q143" s="98">
        <f t="shared" si="30"/>
        <v>0</v>
      </c>
      <c r="R143" s="97"/>
      <c r="S143" s="20"/>
      <c r="T143" s="98">
        <f t="shared" si="31"/>
        <v>0</v>
      </c>
      <c r="U143" s="219">
        <f t="shared" si="32"/>
        <v>0</v>
      </c>
      <c r="W143" s="136" t="s">
        <v>49</v>
      </c>
      <c r="X143" s="119">
        <f t="shared" si="33"/>
        <v>0</v>
      </c>
      <c r="Y143" s="120">
        <f t="shared" si="34"/>
        <v>0</v>
      </c>
      <c r="Z143" s="120">
        <f t="shared" si="35"/>
        <v>0</v>
      </c>
      <c r="AA143" s="120">
        <f t="shared" si="36"/>
        <v>0</v>
      </c>
      <c r="AB143" s="120">
        <f t="shared" si="37"/>
        <v>0</v>
      </c>
      <c r="AC143" s="125">
        <f t="shared" si="38"/>
        <v>0</v>
      </c>
    </row>
    <row r="144" spans="1:29" ht="15.75" customHeight="1">
      <c r="A144" s="249">
        <v>42782</v>
      </c>
      <c r="B144" s="134" t="s">
        <v>41</v>
      </c>
      <c r="C144" s="217"/>
      <c r="D144" s="224"/>
      <c r="E144" s="96">
        <f t="shared" si="26"/>
        <v>0</v>
      </c>
      <c r="F144" s="217"/>
      <c r="G144" s="95"/>
      <c r="H144" s="96">
        <f t="shared" si="27"/>
        <v>0</v>
      </c>
      <c r="I144" s="217"/>
      <c r="J144" s="95"/>
      <c r="K144" s="96">
        <f t="shared" si="28"/>
        <v>0</v>
      </c>
      <c r="L144" s="217"/>
      <c r="M144" s="95"/>
      <c r="N144" s="96">
        <f t="shared" si="29"/>
        <v>0</v>
      </c>
      <c r="O144" s="217"/>
      <c r="P144" s="224"/>
      <c r="Q144" s="96">
        <f t="shared" si="30"/>
        <v>0</v>
      </c>
      <c r="R144" s="217"/>
      <c r="S144" s="95"/>
      <c r="T144" s="96">
        <f t="shared" si="31"/>
        <v>0</v>
      </c>
      <c r="U144" s="218">
        <f t="shared" si="32"/>
        <v>0</v>
      </c>
      <c r="W144" s="134" t="s">
        <v>41</v>
      </c>
      <c r="X144" s="111">
        <f t="shared" si="33"/>
        <v>0</v>
      </c>
      <c r="Y144" s="112">
        <f t="shared" si="34"/>
        <v>0</v>
      </c>
      <c r="Z144" s="112">
        <f t="shared" si="35"/>
        <v>0</v>
      </c>
      <c r="AA144" s="112">
        <f t="shared" si="36"/>
        <v>0</v>
      </c>
      <c r="AB144" s="112">
        <f t="shared" si="37"/>
        <v>0</v>
      </c>
      <c r="AC144" s="124">
        <f t="shared" si="38"/>
        <v>0</v>
      </c>
    </row>
    <row r="145" spans="1:29" ht="15.75">
      <c r="A145" s="250"/>
      <c r="B145" s="135" t="s">
        <v>42</v>
      </c>
      <c r="C145" s="97"/>
      <c r="D145" s="133"/>
      <c r="E145" s="98">
        <f t="shared" si="26"/>
        <v>0</v>
      </c>
      <c r="F145" s="97"/>
      <c r="G145" s="20"/>
      <c r="H145" s="98">
        <f t="shared" si="27"/>
        <v>0</v>
      </c>
      <c r="I145" s="97"/>
      <c r="J145" s="20"/>
      <c r="K145" s="98">
        <f t="shared" si="28"/>
        <v>0</v>
      </c>
      <c r="L145" s="97"/>
      <c r="M145" s="20"/>
      <c r="N145" s="98">
        <f t="shared" si="29"/>
        <v>0</v>
      </c>
      <c r="O145" s="97"/>
      <c r="P145" s="133"/>
      <c r="Q145" s="98">
        <f t="shared" si="30"/>
        <v>0</v>
      </c>
      <c r="R145" s="97"/>
      <c r="S145" s="20"/>
      <c r="T145" s="98">
        <f t="shared" si="31"/>
        <v>0</v>
      </c>
      <c r="U145" s="219">
        <f t="shared" si="32"/>
        <v>0</v>
      </c>
      <c r="W145" s="135" t="s">
        <v>42</v>
      </c>
      <c r="X145" s="115">
        <f t="shared" si="33"/>
        <v>0</v>
      </c>
      <c r="Y145" s="116">
        <f t="shared" si="34"/>
        <v>0</v>
      </c>
      <c r="Z145" s="116">
        <f t="shared" si="35"/>
        <v>0</v>
      </c>
      <c r="AA145" s="116">
        <f t="shared" si="36"/>
        <v>0</v>
      </c>
      <c r="AB145" s="116">
        <f t="shared" si="37"/>
        <v>0</v>
      </c>
      <c r="AC145" s="122">
        <f t="shared" si="38"/>
        <v>0</v>
      </c>
    </row>
    <row r="146" spans="1:29" ht="15.75">
      <c r="A146" s="250"/>
      <c r="B146" s="105" t="s">
        <v>43</v>
      </c>
      <c r="C146" s="97"/>
      <c r="D146" s="20"/>
      <c r="E146" s="98">
        <f t="shared" si="26"/>
        <v>0</v>
      </c>
      <c r="F146" s="97"/>
      <c r="G146" s="20"/>
      <c r="H146" s="98">
        <f t="shared" si="27"/>
        <v>0</v>
      </c>
      <c r="I146" s="97"/>
      <c r="J146" s="20"/>
      <c r="K146" s="98">
        <f t="shared" si="28"/>
        <v>0</v>
      </c>
      <c r="L146" s="97"/>
      <c r="M146" s="20"/>
      <c r="N146" s="98">
        <f t="shared" si="29"/>
        <v>0</v>
      </c>
      <c r="O146" s="97"/>
      <c r="P146" s="20"/>
      <c r="Q146" s="98">
        <f t="shared" si="30"/>
        <v>0</v>
      </c>
      <c r="R146" s="97"/>
      <c r="S146" s="20"/>
      <c r="T146" s="98">
        <f t="shared" si="31"/>
        <v>0</v>
      </c>
      <c r="U146" s="219">
        <f t="shared" si="32"/>
        <v>0</v>
      </c>
      <c r="W146" s="105" t="s">
        <v>43</v>
      </c>
      <c r="X146" s="115">
        <f t="shared" si="33"/>
        <v>0</v>
      </c>
      <c r="Y146" s="116">
        <f t="shared" si="34"/>
        <v>0</v>
      </c>
      <c r="Z146" s="116">
        <f t="shared" si="35"/>
        <v>0</v>
      </c>
      <c r="AA146" s="116">
        <f t="shared" si="36"/>
        <v>0</v>
      </c>
      <c r="AB146" s="116">
        <f t="shared" si="37"/>
        <v>0</v>
      </c>
      <c r="AC146" s="122">
        <f t="shared" si="38"/>
        <v>0</v>
      </c>
    </row>
    <row r="147" spans="1:29" ht="15.75">
      <c r="A147" s="250"/>
      <c r="B147" s="135" t="s">
        <v>44</v>
      </c>
      <c r="C147" s="97"/>
      <c r="D147" s="20"/>
      <c r="E147" s="98">
        <f t="shared" si="26"/>
        <v>0</v>
      </c>
      <c r="F147" s="97"/>
      <c r="G147" s="20"/>
      <c r="H147" s="98">
        <f t="shared" si="27"/>
        <v>0</v>
      </c>
      <c r="I147" s="97"/>
      <c r="J147" s="20"/>
      <c r="K147" s="98">
        <f t="shared" si="28"/>
        <v>0</v>
      </c>
      <c r="L147" s="97"/>
      <c r="M147" s="20"/>
      <c r="N147" s="98">
        <f t="shared" si="29"/>
        <v>0</v>
      </c>
      <c r="O147" s="97"/>
      <c r="P147" s="20"/>
      <c r="Q147" s="98">
        <f t="shared" si="30"/>
        <v>0</v>
      </c>
      <c r="R147" s="97"/>
      <c r="S147" s="20"/>
      <c r="T147" s="98">
        <f t="shared" si="31"/>
        <v>0</v>
      </c>
      <c r="U147" s="219">
        <f t="shared" si="32"/>
        <v>0</v>
      </c>
      <c r="W147" s="135" t="s">
        <v>44</v>
      </c>
      <c r="X147" s="115">
        <f t="shared" si="33"/>
        <v>0</v>
      </c>
      <c r="Y147" s="116">
        <f t="shared" si="34"/>
        <v>0</v>
      </c>
      <c r="Z147" s="116">
        <f t="shared" si="35"/>
        <v>0</v>
      </c>
      <c r="AA147" s="116">
        <f t="shared" si="36"/>
        <v>0</v>
      </c>
      <c r="AB147" s="116">
        <f t="shared" si="37"/>
        <v>0</v>
      </c>
      <c r="AC147" s="122">
        <f t="shared" si="38"/>
        <v>0</v>
      </c>
    </row>
    <row r="148" spans="1:29" ht="15.75">
      <c r="A148" s="250"/>
      <c r="B148" s="135" t="s">
        <v>45</v>
      </c>
      <c r="C148" s="97"/>
      <c r="D148" s="20"/>
      <c r="E148" s="98">
        <f t="shared" si="26"/>
        <v>0</v>
      </c>
      <c r="F148" s="97"/>
      <c r="G148" s="20"/>
      <c r="H148" s="98">
        <f t="shared" si="27"/>
        <v>0</v>
      </c>
      <c r="I148" s="97"/>
      <c r="J148" s="20"/>
      <c r="K148" s="98">
        <f t="shared" si="28"/>
        <v>0</v>
      </c>
      <c r="L148" s="97"/>
      <c r="M148" s="20"/>
      <c r="N148" s="98">
        <f t="shared" si="29"/>
        <v>0</v>
      </c>
      <c r="O148" s="97"/>
      <c r="P148" s="20"/>
      <c r="Q148" s="98">
        <f t="shared" si="30"/>
        <v>0</v>
      </c>
      <c r="R148" s="97"/>
      <c r="S148" s="20"/>
      <c r="T148" s="98">
        <f t="shared" si="31"/>
        <v>0</v>
      </c>
      <c r="U148" s="219">
        <f t="shared" si="32"/>
        <v>0</v>
      </c>
      <c r="W148" s="135" t="s">
        <v>45</v>
      </c>
      <c r="X148" s="115">
        <f t="shared" si="33"/>
        <v>0</v>
      </c>
      <c r="Y148" s="116">
        <f t="shared" si="34"/>
        <v>0</v>
      </c>
      <c r="Z148" s="116">
        <f t="shared" si="35"/>
        <v>0</v>
      </c>
      <c r="AA148" s="116">
        <f t="shared" si="36"/>
        <v>0</v>
      </c>
      <c r="AB148" s="116">
        <f t="shared" si="37"/>
        <v>0</v>
      </c>
      <c r="AC148" s="122">
        <f t="shared" si="38"/>
        <v>0</v>
      </c>
    </row>
    <row r="149" spans="1:29" ht="15.75">
      <c r="A149" s="250"/>
      <c r="B149" s="135" t="s">
        <v>46</v>
      </c>
      <c r="C149" s="97"/>
      <c r="D149" s="20"/>
      <c r="E149" s="98">
        <f t="shared" si="26"/>
        <v>0</v>
      </c>
      <c r="F149" s="97"/>
      <c r="G149" s="20"/>
      <c r="H149" s="98">
        <f t="shared" si="27"/>
        <v>0</v>
      </c>
      <c r="I149" s="97"/>
      <c r="J149" s="20"/>
      <c r="K149" s="98">
        <f t="shared" si="28"/>
        <v>0</v>
      </c>
      <c r="L149" s="97"/>
      <c r="M149" s="20"/>
      <c r="N149" s="98">
        <f t="shared" si="29"/>
        <v>0</v>
      </c>
      <c r="O149" s="97"/>
      <c r="P149" s="20"/>
      <c r="Q149" s="98">
        <f t="shared" si="30"/>
        <v>0</v>
      </c>
      <c r="R149" s="97"/>
      <c r="S149" s="20"/>
      <c r="T149" s="98">
        <f t="shared" si="31"/>
        <v>0</v>
      </c>
      <c r="U149" s="219">
        <f t="shared" si="32"/>
        <v>0</v>
      </c>
      <c r="W149" s="135" t="s">
        <v>46</v>
      </c>
      <c r="X149" s="115">
        <f t="shared" si="33"/>
        <v>0</v>
      </c>
      <c r="Y149" s="116">
        <f t="shared" si="34"/>
        <v>0</v>
      </c>
      <c r="Z149" s="116">
        <f t="shared" si="35"/>
        <v>0</v>
      </c>
      <c r="AA149" s="116">
        <f t="shared" si="36"/>
        <v>0</v>
      </c>
      <c r="AB149" s="116">
        <f t="shared" si="37"/>
        <v>0</v>
      </c>
      <c r="AC149" s="122">
        <f t="shared" si="38"/>
        <v>0</v>
      </c>
    </row>
    <row r="150" spans="1:29" ht="15.75">
      <c r="A150" s="250"/>
      <c r="B150" s="135" t="s">
        <v>47</v>
      </c>
      <c r="C150" s="97"/>
      <c r="D150" s="20"/>
      <c r="E150" s="98">
        <f t="shared" si="26"/>
        <v>0</v>
      </c>
      <c r="F150" s="97"/>
      <c r="G150" s="20"/>
      <c r="H150" s="98">
        <f t="shared" si="27"/>
        <v>0</v>
      </c>
      <c r="I150" s="97"/>
      <c r="J150" s="20"/>
      <c r="K150" s="98">
        <f t="shared" si="28"/>
        <v>0</v>
      </c>
      <c r="L150" s="97"/>
      <c r="M150" s="20"/>
      <c r="N150" s="98">
        <f t="shared" si="29"/>
        <v>0</v>
      </c>
      <c r="O150" s="97"/>
      <c r="P150" s="20"/>
      <c r="Q150" s="98">
        <f t="shared" si="30"/>
        <v>0</v>
      </c>
      <c r="R150" s="97"/>
      <c r="S150" s="20"/>
      <c r="T150" s="98">
        <f t="shared" si="31"/>
        <v>0</v>
      </c>
      <c r="U150" s="219">
        <f t="shared" si="32"/>
        <v>0</v>
      </c>
      <c r="W150" s="135" t="s">
        <v>47</v>
      </c>
      <c r="X150" s="115">
        <f t="shared" si="33"/>
        <v>0</v>
      </c>
      <c r="Y150" s="116">
        <f t="shared" si="34"/>
        <v>0</v>
      </c>
      <c r="Z150" s="116">
        <f t="shared" si="35"/>
        <v>0</v>
      </c>
      <c r="AA150" s="116">
        <f t="shared" si="36"/>
        <v>0</v>
      </c>
      <c r="AB150" s="116">
        <f t="shared" si="37"/>
        <v>0</v>
      </c>
      <c r="AC150" s="122">
        <f t="shared" si="38"/>
        <v>0</v>
      </c>
    </row>
    <row r="151" spans="1:29" ht="15.75">
      <c r="A151" s="250"/>
      <c r="B151" s="135" t="s">
        <v>48</v>
      </c>
      <c r="C151" s="97"/>
      <c r="D151" s="20"/>
      <c r="E151" s="98">
        <f t="shared" si="26"/>
        <v>0</v>
      </c>
      <c r="F151" s="97"/>
      <c r="G151" s="20"/>
      <c r="H151" s="98">
        <f t="shared" si="27"/>
        <v>0</v>
      </c>
      <c r="I151" s="97"/>
      <c r="J151" s="20"/>
      <c r="K151" s="98">
        <f t="shared" si="28"/>
        <v>0</v>
      </c>
      <c r="L151" s="97"/>
      <c r="M151" s="20"/>
      <c r="N151" s="98">
        <f t="shared" si="29"/>
        <v>0</v>
      </c>
      <c r="O151" s="97"/>
      <c r="P151" s="20"/>
      <c r="Q151" s="98">
        <f t="shared" si="30"/>
        <v>0</v>
      </c>
      <c r="R151" s="97"/>
      <c r="S151" s="20"/>
      <c r="T151" s="98">
        <f t="shared" si="31"/>
        <v>0</v>
      </c>
      <c r="U151" s="219">
        <f t="shared" si="32"/>
        <v>0</v>
      </c>
      <c r="W151" s="135" t="s">
        <v>48</v>
      </c>
      <c r="X151" s="115">
        <f t="shared" si="33"/>
        <v>0</v>
      </c>
      <c r="Y151" s="116">
        <f t="shared" si="34"/>
        <v>0</v>
      </c>
      <c r="Z151" s="116">
        <f t="shared" si="35"/>
        <v>0</v>
      </c>
      <c r="AA151" s="116">
        <f t="shared" si="36"/>
        <v>0</v>
      </c>
      <c r="AB151" s="116">
        <f t="shared" si="37"/>
        <v>0</v>
      </c>
      <c r="AC151" s="122">
        <f t="shared" si="38"/>
        <v>0</v>
      </c>
    </row>
    <row r="152" spans="1:29" ht="15.75">
      <c r="A152" s="251"/>
      <c r="B152" s="136" t="s">
        <v>49</v>
      </c>
      <c r="C152" s="99"/>
      <c r="D152" s="100"/>
      <c r="E152" s="101">
        <f t="shared" si="26"/>
        <v>0</v>
      </c>
      <c r="F152" s="99"/>
      <c r="G152" s="100"/>
      <c r="H152" s="101">
        <f t="shared" si="27"/>
        <v>0</v>
      </c>
      <c r="I152" s="99"/>
      <c r="J152" s="100"/>
      <c r="K152" s="101">
        <f t="shared" si="28"/>
        <v>0</v>
      </c>
      <c r="L152" s="99"/>
      <c r="M152" s="100"/>
      <c r="N152" s="101">
        <f t="shared" si="29"/>
        <v>0</v>
      </c>
      <c r="O152" s="99"/>
      <c r="P152" s="100"/>
      <c r="Q152" s="101">
        <f t="shared" si="30"/>
        <v>0</v>
      </c>
      <c r="R152" s="99"/>
      <c r="S152" s="100"/>
      <c r="T152" s="101">
        <f t="shared" si="31"/>
        <v>0</v>
      </c>
      <c r="U152" s="220">
        <f t="shared" si="32"/>
        <v>0</v>
      </c>
      <c r="W152" s="136" t="s">
        <v>49</v>
      </c>
      <c r="X152" s="119">
        <f t="shared" si="33"/>
        <v>0</v>
      </c>
      <c r="Y152" s="120">
        <f t="shared" si="34"/>
        <v>0</v>
      </c>
      <c r="Z152" s="120">
        <f t="shared" si="35"/>
        <v>0</v>
      </c>
      <c r="AA152" s="120">
        <f t="shared" si="36"/>
        <v>0</v>
      </c>
      <c r="AB152" s="120">
        <f t="shared" si="37"/>
        <v>0</v>
      </c>
      <c r="AC152" s="125">
        <f t="shared" si="38"/>
        <v>0</v>
      </c>
    </row>
    <row r="153" spans="1:29" ht="15.75" customHeight="1">
      <c r="A153" s="249">
        <v>42783</v>
      </c>
      <c r="B153" s="134" t="s">
        <v>41</v>
      </c>
      <c r="C153" s="97"/>
      <c r="D153" s="20"/>
      <c r="E153" s="98">
        <f t="shared" si="26"/>
        <v>0</v>
      </c>
      <c r="F153" s="97"/>
      <c r="G153" s="20"/>
      <c r="H153" s="98">
        <f t="shared" si="27"/>
        <v>0</v>
      </c>
      <c r="I153" s="97"/>
      <c r="J153" s="20"/>
      <c r="K153" s="98">
        <f t="shared" si="28"/>
        <v>0</v>
      </c>
      <c r="L153" s="97"/>
      <c r="M153" s="20"/>
      <c r="N153" s="98">
        <f t="shared" si="29"/>
        <v>0</v>
      </c>
      <c r="O153" s="97"/>
      <c r="P153" s="20"/>
      <c r="Q153" s="98">
        <f t="shared" si="30"/>
        <v>0</v>
      </c>
      <c r="R153" s="97"/>
      <c r="S153" s="133"/>
      <c r="T153" s="98">
        <f t="shared" si="31"/>
        <v>0</v>
      </c>
      <c r="U153" s="219">
        <f t="shared" si="32"/>
        <v>0</v>
      </c>
      <c r="W153" s="134" t="s">
        <v>41</v>
      </c>
      <c r="X153" s="111">
        <f t="shared" si="33"/>
        <v>0</v>
      </c>
      <c r="Y153" s="112">
        <f t="shared" si="34"/>
        <v>0</v>
      </c>
      <c r="Z153" s="112">
        <f t="shared" si="35"/>
        <v>0</v>
      </c>
      <c r="AA153" s="112">
        <f t="shared" si="36"/>
        <v>0</v>
      </c>
      <c r="AB153" s="112">
        <f t="shared" si="37"/>
        <v>0</v>
      </c>
      <c r="AC153" s="124">
        <f t="shared" si="38"/>
        <v>0</v>
      </c>
    </row>
    <row r="154" spans="1:29" ht="15.75">
      <c r="A154" s="250"/>
      <c r="B154" s="135" t="s">
        <v>42</v>
      </c>
      <c r="C154" s="97"/>
      <c r="D154" s="20"/>
      <c r="E154" s="98">
        <f t="shared" si="26"/>
        <v>0</v>
      </c>
      <c r="F154" s="97"/>
      <c r="G154" s="20"/>
      <c r="H154" s="98">
        <f t="shared" si="27"/>
        <v>0</v>
      </c>
      <c r="I154" s="97"/>
      <c r="J154" s="20"/>
      <c r="K154" s="98">
        <f t="shared" si="28"/>
        <v>0</v>
      </c>
      <c r="L154" s="97"/>
      <c r="M154" s="20"/>
      <c r="N154" s="98">
        <f t="shared" si="29"/>
        <v>0</v>
      </c>
      <c r="O154" s="97"/>
      <c r="P154" s="20"/>
      <c r="Q154" s="98">
        <f t="shared" si="30"/>
        <v>0</v>
      </c>
      <c r="R154" s="97"/>
      <c r="S154" s="20"/>
      <c r="T154" s="98">
        <f t="shared" si="31"/>
        <v>0</v>
      </c>
      <c r="U154" s="219">
        <f t="shared" si="32"/>
        <v>0</v>
      </c>
      <c r="W154" s="135" t="s">
        <v>42</v>
      </c>
      <c r="X154" s="115">
        <f t="shared" si="33"/>
        <v>0</v>
      </c>
      <c r="Y154" s="116">
        <f t="shared" si="34"/>
        <v>0</v>
      </c>
      <c r="Z154" s="116">
        <f t="shared" si="35"/>
        <v>0</v>
      </c>
      <c r="AA154" s="116">
        <f t="shared" si="36"/>
        <v>0</v>
      </c>
      <c r="AB154" s="116">
        <f t="shared" si="37"/>
        <v>0</v>
      </c>
      <c r="AC154" s="122">
        <f t="shared" si="38"/>
        <v>0</v>
      </c>
    </row>
    <row r="155" spans="1:29" ht="15.75">
      <c r="A155" s="250"/>
      <c r="B155" s="105" t="s">
        <v>43</v>
      </c>
      <c r="C155" s="97"/>
      <c r="D155" s="20"/>
      <c r="E155" s="98">
        <f t="shared" si="26"/>
        <v>0</v>
      </c>
      <c r="F155" s="97"/>
      <c r="G155" s="20"/>
      <c r="H155" s="98">
        <f t="shared" si="27"/>
        <v>0</v>
      </c>
      <c r="I155" s="97"/>
      <c r="J155" s="20"/>
      <c r="K155" s="98">
        <f t="shared" si="28"/>
        <v>0</v>
      </c>
      <c r="L155" s="97"/>
      <c r="M155" s="20"/>
      <c r="N155" s="98">
        <f t="shared" si="29"/>
        <v>0</v>
      </c>
      <c r="O155" s="97"/>
      <c r="P155" s="20"/>
      <c r="Q155" s="98">
        <f t="shared" si="30"/>
        <v>0</v>
      </c>
      <c r="R155" s="97"/>
      <c r="S155" s="20"/>
      <c r="T155" s="98">
        <f t="shared" si="31"/>
        <v>0</v>
      </c>
      <c r="U155" s="219">
        <f t="shared" si="32"/>
        <v>0</v>
      </c>
      <c r="W155" s="105" t="s">
        <v>43</v>
      </c>
      <c r="X155" s="115">
        <f t="shared" si="33"/>
        <v>0</v>
      </c>
      <c r="Y155" s="116">
        <f t="shared" si="34"/>
        <v>0</v>
      </c>
      <c r="Z155" s="116">
        <f t="shared" si="35"/>
        <v>0</v>
      </c>
      <c r="AA155" s="116">
        <f t="shared" si="36"/>
        <v>0</v>
      </c>
      <c r="AB155" s="116">
        <f t="shared" si="37"/>
        <v>0</v>
      </c>
      <c r="AC155" s="122">
        <f t="shared" si="38"/>
        <v>0</v>
      </c>
    </row>
    <row r="156" spans="1:29" ht="15.75">
      <c r="A156" s="250"/>
      <c r="B156" s="135" t="s">
        <v>44</v>
      </c>
      <c r="C156" s="97"/>
      <c r="D156" s="20"/>
      <c r="E156" s="98">
        <f t="shared" si="26"/>
        <v>0</v>
      </c>
      <c r="F156" s="97"/>
      <c r="G156" s="20"/>
      <c r="H156" s="98">
        <f t="shared" si="27"/>
        <v>0</v>
      </c>
      <c r="I156" s="97"/>
      <c r="J156" s="20"/>
      <c r="K156" s="98">
        <f t="shared" si="28"/>
        <v>0</v>
      </c>
      <c r="L156" s="97"/>
      <c r="M156" s="20"/>
      <c r="N156" s="98">
        <f t="shared" si="29"/>
        <v>0</v>
      </c>
      <c r="O156" s="97"/>
      <c r="P156" s="20"/>
      <c r="Q156" s="98">
        <f t="shared" si="30"/>
        <v>0</v>
      </c>
      <c r="R156" s="97"/>
      <c r="S156" s="20"/>
      <c r="T156" s="98">
        <f t="shared" si="31"/>
        <v>0</v>
      </c>
      <c r="U156" s="219">
        <f t="shared" si="32"/>
        <v>0</v>
      </c>
      <c r="W156" s="135" t="s">
        <v>44</v>
      </c>
      <c r="X156" s="115">
        <f t="shared" si="33"/>
        <v>0</v>
      </c>
      <c r="Y156" s="116">
        <f t="shared" si="34"/>
        <v>0</v>
      </c>
      <c r="Z156" s="116">
        <f t="shared" si="35"/>
        <v>0</v>
      </c>
      <c r="AA156" s="116">
        <f t="shared" si="36"/>
        <v>0</v>
      </c>
      <c r="AB156" s="116">
        <f t="shared" si="37"/>
        <v>0</v>
      </c>
      <c r="AC156" s="122">
        <f t="shared" si="38"/>
        <v>0</v>
      </c>
    </row>
    <row r="157" spans="1:29" ht="15.75">
      <c r="A157" s="250"/>
      <c r="B157" s="135" t="s">
        <v>45</v>
      </c>
      <c r="C157" s="97"/>
      <c r="D157" s="20"/>
      <c r="E157" s="98">
        <f t="shared" si="26"/>
        <v>0</v>
      </c>
      <c r="F157" s="97"/>
      <c r="G157" s="20"/>
      <c r="H157" s="98">
        <f t="shared" si="27"/>
        <v>0</v>
      </c>
      <c r="I157" s="97"/>
      <c r="J157" s="20"/>
      <c r="K157" s="98">
        <f t="shared" si="28"/>
        <v>0</v>
      </c>
      <c r="L157" s="97"/>
      <c r="M157" s="20"/>
      <c r="N157" s="98">
        <f t="shared" si="29"/>
        <v>0</v>
      </c>
      <c r="O157" s="97"/>
      <c r="P157" s="20"/>
      <c r="Q157" s="98">
        <f t="shared" si="30"/>
        <v>0</v>
      </c>
      <c r="R157" s="97"/>
      <c r="S157" s="20"/>
      <c r="T157" s="98">
        <f t="shared" si="31"/>
        <v>0</v>
      </c>
      <c r="U157" s="219">
        <f t="shared" si="32"/>
        <v>0</v>
      </c>
      <c r="W157" s="135" t="s">
        <v>45</v>
      </c>
      <c r="X157" s="115">
        <f t="shared" si="33"/>
        <v>0</v>
      </c>
      <c r="Y157" s="116">
        <f t="shared" si="34"/>
        <v>0</v>
      </c>
      <c r="Z157" s="116">
        <f t="shared" si="35"/>
        <v>0</v>
      </c>
      <c r="AA157" s="116">
        <f t="shared" si="36"/>
        <v>0</v>
      </c>
      <c r="AB157" s="116">
        <f t="shared" si="37"/>
        <v>0</v>
      </c>
      <c r="AC157" s="122">
        <f t="shared" si="38"/>
        <v>0</v>
      </c>
    </row>
    <row r="158" spans="1:29" ht="15.75">
      <c r="A158" s="250"/>
      <c r="B158" s="135" t="s">
        <v>46</v>
      </c>
      <c r="C158" s="97"/>
      <c r="D158" s="20"/>
      <c r="E158" s="98">
        <f t="shared" si="26"/>
        <v>0</v>
      </c>
      <c r="F158" s="97"/>
      <c r="G158" s="20"/>
      <c r="H158" s="98">
        <f t="shared" si="27"/>
        <v>0</v>
      </c>
      <c r="I158" s="97"/>
      <c r="J158" s="20"/>
      <c r="K158" s="98">
        <f t="shared" si="28"/>
        <v>0</v>
      </c>
      <c r="L158" s="97"/>
      <c r="M158" s="20"/>
      <c r="N158" s="98">
        <f t="shared" si="29"/>
        <v>0</v>
      </c>
      <c r="O158" s="97"/>
      <c r="P158" s="20"/>
      <c r="Q158" s="98">
        <f t="shared" si="30"/>
        <v>0</v>
      </c>
      <c r="R158" s="97"/>
      <c r="S158" s="20"/>
      <c r="T158" s="98">
        <f t="shared" si="31"/>
        <v>0</v>
      </c>
      <c r="U158" s="219">
        <f t="shared" si="32"/>
        <v>0</v>
      </c>
      <c r="W158" s="135" t="s">
        <v>46</v>
      </c>
      <c r="X158" s="115">
        <f t="shared" si="33"/>
        <v>0</v>
      </c>
      <c r="Y158" s="116">
        <f t="shared" si="34"/>
        <v>0</v>
      </c>
      <c r="Z158" s="116">
        <f t="shared" si="35"/>
        <v>0</v>
      </c>
      <c r="AA158" s="116">
        <f t="shared" si="36"/>
        <v>0</v>
      </c>
      <c r="AB158" s="116">
        <f t="shared" si="37"/>
        <v>0</v>
      </c>
      <c r="AC158" s="122">
        <f t="shared" si="38"/>
        <v>0</v>
      </c>
    </row>
    <row r="159" spans="1:29" ht="15.75">
      <c r="A159" s="250"/>
      <c r="B159" s="135" t="s">
        <v>47</v>
      </c>
      <c r="C159" s="97"/>
      <c r="D159" s="20"/>
      <c r="E159" s="98">
        <f t="shared" si="26"/>
        <v>0</v>
      </c>
      <c r="F159" s="97"/>
      <c r="G159" s="20"/>
      <c r="H159" s="98">
        <f t="shared" si="27"/>
        <v>0</v>
      </c>
      <c r="I159" s="97"/>
      <c r="J159" s="20"/>
      <c r="K159" s="98">
        <f t="shared" si="28"/>
        <v>0</v>
      </c>
      <c r="L159" s="97"/>
      <c r="M159" s="20"/>
      <c r="N159" s="98">
        <f t="shared" si="29"/>
        <v>0</v>
      </c>
      <c r="O159" s="97"/>
      <c r="P159" s="20"/>
      <c r="Q159" s="98">
        <f t="shared" si="30"/>
        <v>0</v>
      </c>
      <c r="R159" s="97"/>
      <c r="S159" s="20"/>
      <c r="T159" s="98">
        <f t="shared" si="31"/>
        <v>0</v>
      </c>
      <c r="U159" s="219">
        <f t="shared" si="32"/>
        <v>0</v>
      </c>
      <c r="W159" s="135" t="s">
        <v>47</v>
      </c>
      <c r="X159" s="115">
        <f t="shared" si="33"/>
        <v>0</v>
      </c>
      <c r="Y159" s="116">
        <f t="shared" si="34"/>
        <v>0</v>
      </c>
      <c r="Z159" s="116">
        <f t="shared" si="35"/>
        <v>0</v>
      </c>
      <c r="AA159" s="116">
        <f t="shared" si="36"/>
        <v>0</v>
      </c>
      <c r="AB159" s="116">
        <f t="shared" si="37"/>
        <v>0</v>
      </c>
      <c r="AC159" s="122">
        <f t="shared" si="38"/>
        <v>0</v>
      </c>
    </row>
    <row r="160" spans="1:29" ht="15.75">
      <c r="A160" s="250"/>
      <c r="B160" s="135" t="s">
        <v>48</v>
      </c>
      <c r="C160" s="97"/>
      <c r="D160" s="20"/>
      <c r="E160" s="98">
        <f t="shared" si="26"/>
        <v>0</v>
      </c>
      <c r="F160" s="97"/>
      <c r="G160" s="20"/>
      <c r="H160" s="98">
        <f t="shared" si="27"/>
        <v>0</v>
      </c>
      <c r="I160" s="97"/>
      <c r="J160" s="20"/>
      <c r="K160" s="98">
        <f t="shared" si="28"/>
        <v>0</v>
      </c>
      <c r="L160" s="97"/>
      <c r="M160" s="20"/>
      <c r="N160" s="98">
        <f t="shared" si="29"/>
        <v>0</v>
      </c>
      <c r="O160" s="97"/>
      <c r="P160" s="20"/>
      <c r="Q160" s="98">
        <f t="shared" si="30"/>
        <v>0</v>
      </c>
      <c r="R160" s="97"/>
      <c r="S160" s="20"/>
      <c r="T160" s="98">
        <f t="shared" si="31"/>
        <v>0</v>
      </c>
      <c r="U160" s="219">
        <f t="shared" si="32"/>
        <v>0</v>
      </c>
      <c r="W160" s="135" t="s">
        <v>48</v>
      </c>
      <c r="X160" s="115">
        <f t="shared" si="33"/>
        <v>0</v>
      </c>
      <c r="Y160" s="116">
        <f t="shared" si="34"/>
        <v>0</v>
      </c>
      <c r="Z160" s="116">
        <f t="shared" si="35"/>
        <v>0</v>
      </c>
      <c r="AA160" s="116">
        <f t="shared" si="36"/>
        <v>0</v>
      </c>
      <c r="AB160" s="116">
        <f t="shared" si="37"/>
        <v>0</v>
      </c>
      <c r="AC160" s="122">
        <f t="shared" si="38"/>
        <v>0</v>
      </c>
    </row>
    <row r="161" spans="1:29" ht="15.75">
      <c r="A161" s="251"/>
      <c r="B161" s="136" t="s">
        <v>49</v>
      </c>
      <c r="C161" s="97"/>
      <c r="D161" s="20"/>
      <c r="E161" s="98">
        <f t="shared" si="26"/>
        <v>0</v>
      </c>
      <c r="F161" s="97"/>
      <c r="G161" s="20"/>
      <c r="H161" s="98">
        <f t="shared" si="27"/>
        <v>0</v>
      </c>
      <c r="I161" s="97"/>
      <c r="J161" s="20"/>
      <c r="K161" s="98">
        <f t="shared" si="28"/>
        <v>0</v>
      </c>
      <c r="L161" s="97"/>
      <c r="M161" s="20"/>
      <c r="N161" s="98">
        <f t="shared" si="29"/>
        <v>0</v>
      </c>
      <c r="O161" s="97"/>
      <c r="P161" s="20"/>
      <c r="Q161" s="98">
        <f t="shared" si="30"/>
        <v>0</v>
      </c>
      <c r="R161" s="97"/>
      <c r="S161" s="20"/>
      <c r="T161" s="98">
        <f t="shared" si="31"/>
        <v>0</v>
      </c>
      <c r="U161" s="219">
        <f t="shared" si="32"/>
        <v>0</v>
      </c>
      <c r="W161" s="136" t="s">
        <v>49</v>
      </c>
      <c r="X161" s="119">
        <f t="shared" si="33"/>
        <v>0</v>
      </c>
      <c r="Y161" s="120">
        <f t="shared" si="34"/>
        <v>0</v>
      </c>
      <c r="Z161" s="120">
        <f t="shared" si="35"/>
        <v>0</v>
      </c>
      <c r="AA161" s="120">
        <f t="shared" si="36"/>
        <v>0</v>
      </c>
      <c r="AB161" s="120">
        <f t="shared" si="37"/>
        <v>0</v>
      </c>
      <c r="AC161" s="125">
        <f t="shared" si="38"/>
        <v>0</v>
      </c>
    </row>
    <row r="162" spans="1:29" ht="15.75" customHeight="1">
      <c r="A162" s="249">
        <v>42784</v>
      </c>
      <c r="B162" s="134" t="s">
        <v>41</v>
      </c>
      <c r="C162" s="217"/>
      <c r="D162" s="95"/>
      <c r="E162" s="96">
        <f t="shared" si="26"/>
        <v>0</v>
      </c>
      <c r="F162" s="217"/>
      <c r="G162" s="95"/>
      <c r="H162" s="96">
        <f t="shared" si="27"/>
        <v>0</v>
      </c>
      <c r="I162" s="217"/>
      <c r="J162" s="95"/>
      <c r="K162" s="96">
        <f t="shared" si="28"/>
        <v>0</v>
      </c>
      <c r="L162" s="217"/>
      <c r="M162" s="95"/>
      <c r="N162" s="96">
        <f t="shared" si="29"/>
        <v>0</v>
      </c>
      <c r="O162" s="217"/>
      <c r="P162" s="95"/>
      <c r="Q162" s="96">
        <f t="shared" si="30"/>
        <v>0</v>
      </c>
      <c r="R162" s="217"/>
      <c r="S162" s="95"/>
      <c r="T162" s="96">
        <f t="shared" si="31"/>
        <v>0</v>
      </c>
      <c r="U162" s="218">
        <f t="shared" si="32"/>
        <v>0</v>
      </c>
      <c r="W162" s="134" t="s">
        <v>41</v>
      </c>
      <c r="X162" s="111">
        <f t="shared" si="33"/>
        <v>0</v>
      </c>
      <c r="Y162" s="112">
        <f t="shared" si="34"/>
        <v>0</v>
      </c>
      <c r="Z162" s="112">
        <f t="shared" si="35"/>
        <v>0</v>
      </c>
      <c r="AA162" s="112">
        <f t="shared" si="36"/>
        <v>0</v>
      </c>
      <c r="AB162" s="112">
        <f t="shared" si="37"/>
        <v>0</v>
      </c>
      <c r="AC162" s="124">
        <f t="shared" si="38"/>
        <v>0</v>
      </c>
    </row>
    <row r="163" spans="1:29" ht="15.75">
      <c r="A163" s="250"/>
      <c r="B163" s="135" t="s">
        <v>42</v>
      </c>
      <c r="C163" s="97"/>
      <c r="D163" s="20"/>
      <c r="E163" s="98">
        <f t="shared" si="26"/>
        <v>0</v>
      </c>
      <c r="F163" s="97"/>
      <c r="G163" s="20"/>
      <c r="H163" s="98">
        <f t="shared" si="27"/>
        <v>0</v>
      </c>
      <c r="I163" s="97"/>
      <c r="J163" s="20"/>
      <c r="K163" s="98">
        <f t="shared" si="28"/>
        <v>0</v>
      </c>
      <c r="L163" s="97"/>
      <c r="M163" s="20"/>
      <c r="N163" s="98">
        <f t="shared" si="29"/>
        <v>0</v>
      </c>
      <c r="O163" s="97"/>
      <c r="P163" s="20"/>
      <c r="Q163" s="98">
        <f t="shared" si="30"/>
        <v>0</v>
      </c>
      <c r="R163" s="97"/>
      <c r="S163" s="20"/>
      <c r="T163" s="98">
        <f t="shared" si="31"/>
        <v>0</v>
      </c>
      <c r="U163" s="219">
        <f t="shared" si="32"/>
        <v>0</v>
      </c>
      <c r="W163" s="135" t="s">
        <v>42</v>
      </c>
      <c r="X163" s="115">
        <f t="shared" si="33"/>
        <v>0</v>
      </c>
      <c r="Y163" s="116">
        <f t="shared" si="34"/>
        <v>0</v>
      </c>
      <c r="Z163" s="116">
        <f t="shared" si="35"/>
        <v>0</v>
      </c>
      <c r="AA163" s="116">
        <f t="shared" si="36"/>
        <v>0</v>
      </c>
      <c r="AB163" s="116">
        <f t="shared" si="37"/>
        <v>0</v>
      </c>
      <c r="AC163" s="122">
        <f t="shared" si="38"/>
        <v>0</v>
      </c>
    </row>
    <row r="164" spans="1:29" ht="15.75">
      <c r="A164" s="250"/>
      <c r="B164" s="105" t="s">
        <v>43</v>
      </c>
      <c r="C164" s="97"/>
      <c r="D164" s="20"/>
      <c r="E164" s="98">
        <f t="shared" si="26"/>
        <v>0</v>
      </c>
      <c r="F164" s="97"/>
      <c r="G164" s="20"/>
      <c r="H164" s="98">
        <f t="shared" si="27"/>
        <v>0</v>
      </c>
      <c r="I164" s="97"/>
      <c r="J164" s="20"/>
      <c r="K164" s="98">
        <f t="shared" si="28"/>
        <v>0</v>
      </c>
      <c r="L164" s="97"/>
      <c r="M164" s="20"/>
      <c r="N164" s="98">
        <f t="shared" si="29"/>
        <v>0</v>
      </c>
      <c r="O164" s="97"/>
      <c r="P164" s="20"/>
      <c r="Q164" s="98">
        <f t="shared" si="30"/>
        <v>0</v>
      </c>
      <c r="R164" s="97"/>
      <c r="S164" s="20"/>
      <c r="T164" s="98">
        <f t="shared" si="31"/>
        <v>0</v>
      </c>
      <c r="U164" s="219">
        <f t="shared" si="32"/>
        <v>0</v>
      </c>
      <c r="W164" s="105" t="s">
        <v>43</v>
      </c>
      <c r="X164" s="115">
        <f t="shared" si="33"/>
        <v>0</v>
      </c>
      <c r="Y164" s="116">
        <f t="shared" si="34"/>
        <v>0</v>
      </c>
      <c r="Z164" s="116">
        <f t="shared" si="35"/>
        <v>0</v>
      </c>
      <c r="AA164" s="116">
        <f t="shared" si="36"/>
        <v>0</v>
      </c>
      <c r="AB164" s="116">
        <f t="shared" si="37"/>
        <v>0</v>
      </c>
      <c r="AC164" s="122">
        <f t="shared" si="38"/>
        <v>0</v>
      </c>
    </row>
    <row r="165" spans="1:29" ht="15.75">
      <c r="A165" s="250"/>
      <c r="B165" s="135" t="s">
        <v>44</v>
      </c>
      <c r="C165" s="97"/>
      <c r="D165" s="20"/>
      <c r="E165" s="98">
        <f t="shared" si="26"/>
        <v>0</v>
      </c>
      <c r="F165" s="97"/>
      <c r="G165" s="20"/>
      <c r="H165" s="98">
        <f t="shared" si="27"/>
        <v>0</v>
      </c>
      <c r="I165" s="97"/>
      <c r="J165" s="20"/>
      <c r="K165" s="98">
        <f t="shared" si="28"/>
        <v>0</v>
      </c>
      <c r="L165" s="97"/>
      <c r="M165" s="20"/>
      <c r="N165" s="98">
        <f t="shared" si="29"/>
        <v>0</v>
      </c>
      <c r="O165" s="97"/>
      <c r="P165" s="20"/>
      <c r="Q165" s="98">
        <f t="shared" si="30"/>
        <v>0</v>
      </c>
      <c r="R165" s="97"/>
      <c r="S165" s="20"/>
      <c r="T165" s="98">
        <f t="shared" si="31"/>
        <v>0</v>
      </c>
      <c r="U165" s="219">
        <f t="shared" si="32"/>
        <v>0</v>
      </c>
      <c r="W165" s="135" t="s">
        <v>44</v>
      </c>
      <c r="X165" s="115">
        <f t="shared" si="33"/>
        <v>0</v>
      </c>
      <c r="Y165" s="116">
        <f t="shared" si="34"/>
        <v>0</v>
      </c>
      <c r="Z165" s="116">
        <f t="shared" si="35"/>
        <v>0</v>
      </c>
      <c r="AA165" s="116">
        <f t="shared" si="36"/>
        <v>0</v>
      </c>
      <c r="AB165" s="116">
        <f t="shared" si="37"/>
        <v>0</v>
      </c>
      <c r="AC165" s="122">
        <f t="shared" si="38"/>
        <v>0</v>
      </c>
    </row>
    <row r="166" spans="1:29" ht="15.75">
      <c r="A166" s="250"/>
      <c r="B166" s="135" t="s">
        <v>45</v>
      </c>
      <c r="C166" s="97"/>
      <c r="D166" s="20"/>
      <c r="E166" s="98">
        <f t="shared" si="26"/>
        <v>0</v>
      </c>
      <c r="F166" s="97"/>
      <c r="G166" s="20"/>
      <c r="H166" s="98">
        <f t="shared" si="27"/>
        <v>0</v>
      </c>
      <c r="I166" s="97"/>
      <c r="J166" s="20"/>
      <c r="K166" s="98">
        <f t="shared" si="28"/>
        <v>0</v>
      </c>
      <c r="L166" s="97"/>
      <c r="M166" s="20"/>
      <c r="N166" s="98">
        <f t="shared" si="29"/>
        <v>0</v>
      </c>
      <c r="O166" s="97"/>
      <c r="P166" s="20"/>
      <c r="Q166" s="98">
        <f t="shared" si="30"/>
        <v>0</v>
      </c>
      <c r="R166" s="97"/>
      <c r="S166" s="20"/>
      <c r="T166" s="98">
        <f t="shared" si="31"/>
        <v>0</v>
      </c>
      <c r="U166" s="219">
        <f t="shared" si="32"/>
        <v>0</v>
      </c>
      <c r="W166" s="135" t="s">
        <v>45</v>
      </c>
      <c r="X166" s="115">
        <f t="shared" si="33"/>
        <v>0</v>
      </c>
      <c r="Y166" s="116">
        <f t="shared" si="34"/>
        <v>0</v>
      </c>
      <c r="Z166" s="116">
        <f t="shared" si="35"/>
        <v>0</v>
      </c>
      <c r="AA166" s="116">
        <f t="shared" si="36"/>
        <v>0</v>
      </c>
      <c r="AB166" s="116">
        <f t="shared" si="37"/>
        <v>0</v>
      </c>
      <c r="AC166" s="122">
        <f t="shared" si="38"/>
        <v>0</v>
      </c>
    </row>
    <row r="167" spans="1:29" ht="15.75">
      <c r="A167" s="250"/>
      <c r="B167" s="135" t="s">
        <v>46</v>
      </c>
      <c r="C167" s="97"/>
      <c r="D167" s="20"/>
      <c r="E167" s="98">
        <f t="shared" si="26"/>
        <v>0</v>
      </c>
      <c r="F167" s="97"/>
      <c r="G167" s="20"/>
      <c r="H167" s="98">
        <f t="shared" si="27"/>
        <v>0</v>
      </c>
      <c r="I167" s="97"/>
      <c r="J167" s="20"/>
      <c r="K167" s="98">
        <f t="shared" si="28"/>
        <v>0</v>
      </c>
      <c r="L167" s="97"/>
      <c r="M167" s="20"/>
      <c r="N167" s="98">
        <f t="shared" si="29"/>
        <v>0</v>
      </c>
      <c r="O167" s="97"/>
      <c r="P167" s="20"/>
      <c r="Q167" s="98">
        <f t="shared" si="30"/>
        <v>0</v>
      </c>
      <c r="R167" s="97"/>
      <c r="S167" s="20"/>
      <c r="T167" s="98">
        <f t="shared" si="31"/>
        <v>0</v>
      </c>
      <c r="U167" s="219">
        <f t="shared" si="32"/>
        <v>0</v>
      </c>
      <c r="W167" s="135" t="s">
        <v>46</v>
      </c>
      <c r="X167" s="115">
        <f t="shared" si="33"/>
        <v>0</v>
      </c>
      <c r="Y167" s="116">
        <f t="shared" si="34"/>
        <v>0</v>
      </c>
      <c r="Z167" s="116">
        <f t="shared" si="35"/>
        <v>0</v>
      </c>
      <c r="AA167" s="116">
        <f t="shared" si="36"/>
        <v>0</v>
      </c>
      <c r="AB167" s="116">
        <f t="shared" si="37"/>
        <v>0</v>
      </c>
      <c r="AC167" s="122">
        <f t="shared" si="38"/>
        <v>0</v>
      </c>
    </row>
    <row r="168" spans="1:29" ht="15.75">
      <c r="A168" s="250"/>
      <c r="B168" s="135" t="s">
        <v>47</v>
      </c>
      <c r="C168" s="97"/>
      <c r="D168" s="20"/>
      <c r="E168" s="98">
        <f t="shared" si="26"/>
        <v>0</v>
      </c>
      <c r="F168" s="97"/>
      <c r="G168" s="20"/>
      <c r="H168" s="98">
        <f t="shared" si="27"/>
        <v>0</v>
      </c>
      <c r="I168" s="97"/>
      <c r="J168" s="20"/>
      <c r="K168" s="98">
        <f t="shared" si="28"/>
        <v>0</v>
      </c>
      <c r="L168" s="97"/>
      <c r="M168" s="20"/>
      <c r="N168" s="98">
        <f t="shared" si="29"/>
        <v>0</v>
      </c>
      <c r="O168" s="97"/>
      <c r="P168" s="20"/>
      <c r="Q168" s="98">
        <f t="shared" si="30"/>
        <v>0</v>
      </c>
      <c r="R168" s="97"/>
      <c r="S168" s="20"/>
      <c r="T168" s="98">
        <f t="shared" si="31"/>
        <v>0</v>
      </c>
      <c r="U168" s="219">
        <f t="shared" si="32"/>
        <v>0</v>
      </c>
      <c r="W168" s="135" t="s">
        <v>47</v>
      </c>
      <c r="X168" s="115">
        <f t="shared" si="33"/>
        <v>0</v>
      </c>
      <c r="Y168" s="116">
        <f t="shared" si="34"/>
        <v>0</v>
      </c>
      <c r="Z168" s="116">
        <f t="shared" si="35"/>
        <v>0</v>
      </c>
      <c r="AA168" s="116">
        <f t="shared" si="36"/>
        <v>0</v>
      </c>
      <c r="AB168" s="116">
        <f t="shared" si="37"/>
        <v>0</v>
      </c>
      <c r="AC168" s="122">
        <f t="shared" si="38"/>
        <v>0</v>
      </c>
    </row>
    <row r="169" spans="1:29" ht="15.75">
      <c r="A169" s="250"/>
      <c r="B169" s="135" t="s">
        <v>48</v>
      </c>
      <c r="C169" s="97"/>
      <c r="D169" s="20"/>
      <c r="E169" s="98">
        <f t="shared" si="26"/>
        <v>0</v>
      </c>
      <c r="F169" s="97"/>
      <c r="G169" s="20"/>
      <c r="H169" s="98">
        <f t="shared" si="27"/>
        <v>0</v>
      </c>
      <c r="I169" s="97"/>
      <c r="J169" s="20"/>
      <c r="K169" s="98">
        <f t="shared" si="28"/>
        <v>0</v>
      </c>
      <c r="L169" s="97"/>
      <c r="M169" s="20"/>
      <c r="N169" s="98">
        <f t="shared" si="29"/>
        <v>0</v>
      </c>
      <c r="O169" s="97"/>
      <c r="P169" s="20"/>
      <c r="Q169" s="98">
        <f t="shared" si="30"/>
        <v>0</v>
      </c>
      <c r="R169" s="97"/>
      <c r="S169" s="20"/>
      <c r="T169" s="98">
        <f t="shared" si="31"/>
        <v>0</v>
      </c>
      <c r="U169" s="219">
        <f t="shared" si="32"/>
        <v>0</v>
      </c>
      <c r="W169" s="135" t="s">
        <v>48</v>
      </c>
      <c r="X169" s="115">
        <f t="shared" si="33"/>
        <v>0</v>
      </c>
      <c r="Y169" s="116">
        <f t="shared" si="34"/>
        <v>0</v>
      </c>
      <c r="Z169" s="116">
        <f t="shared" si="35"/>
        <v>0</v>
      </c>
      <c r="AA169" s="116">
        <f t="shared" si="36"/>
        <v>0</v>
      </c>
      <c r="AB169" s="116">
        <f t="shared" si="37"/>
        <v>0</v>
      </c>
      <c r="AC169" s="122">
        <f t="shared" si="38"/>
        <v>0</v>
      </c>
    </row>
    <row r="170" spans="1:29" ht="15.75">
      <c r="A170" s="251"/>
      <c r="B170" s="136" t="s">
        <v>49</v>
      </c>
      <c r="C170" s="99"/>
      <c r="D170" s="100"/>
      <c r="E170" s="101">
        <f t="shared" si="26"/>
        <v>0</v>
      </c>
      <c r="F170" s="99"/>
      <c r="G170" s="100"/>
      <c r="H170" s="101">
        <f t="shared" si="27"/>
        <v>0</v>
      </c>
      <c r="I170" s="99"/>
      <c r="J170" s="100"/>
      <c r="K170" s="101">
        <f t="shared" si="28"/>
        <v>0</v>
      </c>
      <c r="L170" s="99"/>
      <c r="M170" s="100"/>
      <c r="N170" s="101">
        <f t="shared" si="29"/>
        <v>0</v>
      </c>
      <c r="O170" s="99"/>
      <c r="P170" s="100"/>
      <c r="Q170" s="101">
        <f t="shared" si="30"/>
        <v>0</v>
      </c>
      <c r="R170" s="99"/>
      <c r="S170" s="100"/>
      <c r="T170" s="101">
        <f t="shared" si="31"/>
        <v>0</v>
      </c>
      <c r="U170" s="220">
        <f t="shared" si="32"/>
        <v>0</v>
      </c>
      <c r="W170" s="136" t="s">
        <v>49</v>
      </c>
      <c r="X170" s="119">
        <f t="shared" si="33"/>
        <v>0</v>
      </c>
      <c r="Y170" s="120">
        <f t="shared" si="34"/>
        <v>0</v>
      </c>
      <c r="Z170" s="120">
        <f t="shared" si="35"/>
        <v>0</v>
      </c>
      <c r="AA170" s="120">
        <f t="shared" si="36"/>
        <v>0</v>
      </c>
      <c r="AB170" s="120">
        <f t="shared" si="37"/>
        <v>0</v>
      </c>
      <c r="AC170" s="125">
        <f t="shared" si="38"/>
        <v>0</v>
      </c>
    </row>
    <row r="171" spans="1:29" ht="15.75" customHeight="1">
      <c r="A171" s="249">
        <v>42785</v>
      </c>
      <c r="B171" s="134" t="s">
        <v>41</v>
      </c>
      <c r="C171" s="97"/>
      <c r="D171" s="20"/>
      <c r="E171" s="98">
        <f t="shared" si="26"/>
        <v>0</v>
      </c>
      <c r="F171" s="97"/>
      <c r="G171" s="20"/>
      <c r="H171" s="98">
        <f t="shared" si="27"/>
        <v>0</v>
      </c>
      <c r="I171" s="97"/>
      <c r="J171" s="20"/>
      <c r="K171" s="98">
        <f t="shared" si="28"/>
        <v>0</v>
      </c>
      <c r="L171" s="97"/>
      <c r="M171" s="20"/>
      <c r="N171" s="98">
        <f t="shared" si="29"/>
        <v>0</v>
      </c>
      <c r="O171" s="97"/>
      <c r="P171" s="20"/>
      <c r="Q171" s="98">
        <f t="shared" si="30"/>
        <v>0</v>
      </c>
      <c r="R171" s="97"/>
      <c r="S171" s="20"/>
      <c r="T171" s="98">
        <f t="shared" si="31"/>
        <v>0</v>
      </c>
      <c r="U171" s="219">
        <f t="shared" si="32"/>
        <v>0</v>
      </c>
      <c r="W171" s="134" t="s">
        <v>41</v>
      </c>
      <c r="X171" s="111">
        <f t="shared" si="33"/>
        <v>0</v>
      </c>
      <c r="Y171" s="112">
        <f t="shared" si="34"/>
        <v>0</v>
      </c>
      <c r="Z171" s="112">
        <f t="shared" si="35"/>
        <v>0</v>
      </c>
      <c r="AA171" s="112">
        <f t="shared" si="36"/>
        <v>0</v>
      </c>
      <c r="AB171" s="112">
        <f t="shared" si="37"/>
        <v>0</v>
      </c>
      <c r="AC171" s="124">
        <f t="shared" si="38"/>
        <v>0</v>
      </c>
    </row>
    <row r="172" spans="1:29" ht="15.75">
      <c r="A172" s="250"/>
      <c r="B172" s="135" t="s">
        <v>42</v>
      </c>
      <c r="C172" s="97"/>
      <c r="D172" s="20"/>
      <c r="E172" s="98">
        <f t="shared" si="26"/>
        <v>0</v>
      </c>
      <c r="F172" s="97"/>
      <c r="G172" s="20"/>
      <c r="H172" s="98">
        <f t="shared" si="27"/>
        <v>0</v>
      </c>
      <c r="I172" s="97"/>
      <c r="J172" s="20"/>
      <c r="K172" s="98">
        <f t="shared" si="28"/>
        <v>0</v>
      </c>
      <c r="L172" s="97"/>
      <c r="M172" s="20"/>
      <c r="N172" s="98">
        <f t="shared" si="29"/>
        <v>0</v>
      </c>
      <c r="O172" s="97"/>
      <c r="P172" s="20"/>
      <c r="Q172" s="98">
        <f t="shared" si="30"/>
        <v>0</v>
      </c>
      <c r="R172" s="97"/>
      <c r="S172" s="20"/>
      <c r="T172" s="98">
        <f t="shared" si="31"/>
        <v>0</v>
      </c>
      <c r="U172" s="219">
        <f t="shared" si="32"/>
        <v>0</v>
      </c>
      <c r="W172" s="135" t="s">
        <v>42</v>
      </c>
      <c r="X172" s="115">
        <f t="shared" si="33"/>
        <v>0</v>
      </c>
      <c r="Y172" s="116">
        <f t="shared" si="34"/>
        <v>0</v>
      </c>
      <c r="Z172" s="116">
        <f t="shared" si="35"/>
        <v>0</v>
      </c>
      <c r="AA172" s="116">
        <f t="shared" si="36"/>
        <v>0</v>
      </c>
      <c r="AB172" s="116">
        <f t="shared" si="37"/>
        <v>0</v>
      </c>
      <c r="AC172" s="122">
        <f t="shared" si="38"/>
        <v>0</v>
      </c>
    </row>
    <row r="173" spans="1:29" ht="15.75">
      <c r="A173" s="250"/>
      <c r="B173" s="105" t="s">
        <v>43</v>
      </c>
      <c r="C173" s="97"/>
      <c r="D173" s="20"/>
      <c r="E173" s="98">
        <f t="shared" si="26"/>
        <v>0</v>
      </c>
      <c r="F173" s="97"/>
      <c r="G173" s="20"/>
      <c r="H173" s="98">
        <f t="shared" si="27"/>
        <v>0</v>
      </c>
      <c r="I173" s="97"/>
      <c r="J173" s="20"/>
      <c r="K173" s="98">
        <f t="shared" si="28"/>
        <v>0</v>
      </c>
      <c r="L173" s="97"/>
      <c r="M173" s="20"/>
      <c r="N173" s="98">
        <f t="shared" si="29"/>
        <v>0</v>
      </c>
      <c r="O173" s="97"/>
      <c r="P173" s="20"/>
      <c r="Q173" s="98">
        <f t="shared" si="30"/>
        <v>0</v>
      </c>
      <c r="R173" s="97"/>
      <c r="S173" s="20"/>
      <c r="T173" s="98">
        <f t="shared" si="31"/>
        <v>0</v>
      </c>
      <c r="U173" s="219">
        <f t="shared" si="32"/>
        <v>0</v>
      </c>
      <c r="W173" s="105" t="s">
        <v>43</v>
      </c>
      <c r="X173" s="115">
        <f t="shared" si="33"/>
        <v>0</v>
      </c>
      <c r="Y173" s="116">
        <f t="shared" si="34"/>
        <v>0</v>
      </c>
      <c r="Z173" s="116">
        <f t="shared" si="35"/>
        <v>0</v>
      </c>
      <c r="AA173" s="116">
        <f t="shared" si="36"/>
        <v>0</v>
      </c>
      <c r="AB173" s="116">
        <f t="shared" si="37"/>
        <v>0</v>
      </c>
      <c r="AC173" s="122">
        <f t="shared" si="38"/>
        <v>0</v>
      </c>
    </row>
    <row r="174" spans="1:29" ht="15.75">
      <c r="A174" s="250"/>
      <c r="B174" s="135" t="s">
        <v>44</v>
      </c>
      <c r="C174" s="97"/>
      <c r="D174" s="20"/>
      <c r="E174" s="98">
        <f t="shared" si="26"/>
        <v>0</v>
      </c>
      <c r="F174" s="97"/>
      <c r="G174" s="20"/>
      <c r="H174" s="98">
        <f t="shared" si="27"/>
        <v>0</v>
      </c>
      <c r="I174" s="97"/>
      <c r="J174" s="20"/>
      <c r="K174" s="98">
        <f t="shared" si="28"/>
        <v>0</v>
      </c>
      <c r="L174" s="97"/>
      <c r="M174" s="20"/>
      <c r="N174" s="98">
        <f t="shared" si="29"/>
        <v>0</v>
      </c>
      <c r="O174" s="97"/>
      <c r="P174" s="20"/>
      <c r="Q174" s="98">
        <f t="shared" si="30"/>
        <v>0</v>
      </c>
      <c r="R174" s="97"/>
      <c r="S174" s="20"/>
      <c r="T174" s="98">
        <f t="shared" si="31"/>
        <v>0</v>
      </c>
      <c r="U174" s="219">
        <f t="shared" si="32"/>
        <v>0</v>
      </c>
      <c r="W174" s="135" t="s">
        <v>44</v>
      </c>
      <c r="X174" s="115">
        <f t="shared" si="33"/>
        <v>0</v>
      </c>
      <c r="Y174" s="116">
        <f t="shared" si="34"/>
        <v>0</v>
      </c>
      <c r="Z174" s="116">
        <f t="shared" si="35"/>
        <v>0</v>
      </c>
      <c r="AA174" s="116">
        <f t="shared" si="36"/>
        <v>0</v>
      </c>
      <c r="AB174" s="116">
        <f t="shared" si="37"/>
        <v>0</v>
      </c>
      <c r="AC174" s="122">
        <f t="shared" si="38"/>
        <v>0</v>
      </c>
    </row>
    <row r="175" spans="1:29" ht="15.75">
      <c r="A175" s="250"/>
      <c r="B175" s="135" t="s">
        <v>45</v>
      </c>
      <c r="C175" s="97"/>
      <c r="D175" s="20"/>
      <c r="E175" s="98">
        <f t="shared" si="26"/>
        <v>0</v>
      </c>
      <c r="F175" s="97"/>
      <c r="G175" s="20"/>
      <c r="H175" s="98">
        <f t="shared" si="27"/>
        <v>0</v>
      </c>
      <c r="I175" s="97"/>
      <c r="J175" s="20"/>
      <c r="K175" s="98">
        <f t="shared" si="28"/>
        <v>0</v>
      </c>
      <c r="L175" s="97"/>
      <c r="M175" s="20"/>
      <c r="N175" s="98">
        <f t="shared" si="29"/>
        <v>0</v>
      </c>
      <c r="O175" s="97"/>
      <c r="P175" s="20"/>
      <c r="Q175" s="98">
        <f t="shared" si="30"/>
        <v>0</v>
      </c>
      <c r="R175" s="97"/>
      <c r="S175" s="20"/>
      <c r="T175" s="98">
        <f t="shared" si="31"/>
        <v>0</v>
      </c>
      <c r="U175" s="219">
        <f t="shared" si="32"/>
        <v>0</v>
      </c>
      <c r="W175" s="135" t="s">
        <v>45</v>
      </c>
      <c r="X175" s="115">
        <f t="shared" si="33"/>
        <v>0</v>
      </c>
      <c r="Y175" s="116">
        <f t="shared" si="34"/>
        <v>0</v>
      </c>
      <c r="Z175" s="116">
        <f t="shared" si="35"/>
        <v>0</v>
      </c>
      <c r="AA175" s="116">
        <f t="shared" si="36"/>
        <v>0</v>
      </c>
      <c r="AB175" s="116">
        <f t="shared" si="37"/>
        <v>0</v>
      </c>
      <c r="AC175" s="122">
        <f t="shared" si="38"/>
        <v>0</v>
      </c>
    </row>
    <row r="176" spans="1:29" ht="15.75">
      <c r="A176" s="250"/>
      <c r="B176" s="135" t="s">
        <v>46</v>
      </c>
      <c r="C176" s="97"/>
      <c r="D176" s="20"/>
      <c r="E176" s="98">
        <f t="shared" si="26"/>
        <v>0</v>
      </c>
      <c r="F176" s="97"/>
      <c r="G176" s="20"/>
      <c r="H176" s="98">
        <f t="shared" si="27"/>
        <v>0</v>
      </c>
      <c r="I176" s="97"/>
      <c r="J176" s="20"/>
      <c r="K176" s="98">
        <f t="shared" si="28"/>
        <v>0</v>
      </c>
      <c r="L176" s="97"/>
      <c r="M176" s="20"/>
      <c r="N176" s="98">
        <f t="shared" si="29"/>
        <v>0</v>
      </c>
      <c r="O176" s="97"/>
      <c r="P176" s="20"/>
      <c r="Q176" s="98">
        <f t="shared" si="30"/>
        <v>0</v>
      </c>
      <c r="R176" s="97"/>
      <c r="S176" s="20"/>
      <c r="T176" s="98">
        <f t="shared" si="31"/>
        <v>0</v>
      </c>
      <c r="U176" s="219">
        <f t="shared" si="32"/>
        <v>0</v>
      </c>
      <c r="W176" s="135" t="s">
        <v>46</v>
      </c>
      <c r="X176" s="115">
        <f t="shared" si="33"/>
        <v>0</v>
      </c>
      <c r="Y176" s="116">
        <f t="shared" si="34"/>
        <v>0</v>
      </c>
      <c r="Z176" s="116">
        <f t="shared" si="35"/>
        <v>0</v>
      </c>
      <c r="AA176" s="116">
        <f t="shared" si="36"/>
        <v>0</v>
      </c>
      <c r="AB176" s="116">
        <f t="shared" si="37"/>
        <v>0</v>
      </c>
      <c r="AC176" s="122">
        <f t="shared" si="38"/>
        <v>0</v>
      </c>
    </row>
    <row r="177" spans="1:29" ht="15.75">
      <c r="A177" s="250"/>
      <c r="B177" s="135" t="s">
        <v>47</v>
      </c>
      <c r="C177" s="97"/>
      <c r="D177" s="20"/>
      <c r="E177" s="98">
        <f t="shared" si="26"/>
        <v>0</v>
      </c>
      <c r="F177" s="97"/>
      <c r="G177" s="20"/>
      <c r="H177" s="98">
        <f t="shared" si="27"/>
        <v>0</v>
      </c>
      <c r="I177" s="97"/>
      <c r="J177" s="20"/>
      <c r="K177" s="98">
        <f t="shared" si="28"/>
        <v>0</v>
      </c>
      <c r="L177" s="97"/>
      <c r="M177" s="20"/>
      <c r="N177" s="98">
        <f t="shared" si="29"/>
        <v>0</v>
      </c>
      <c r="O177" s="97"/>
      <c r="P177" s="20"/>
      <c r="Q177" s="98">
        <f t="shared" si="30"/>
        <v>0</v>
      </c>
      <c r="R177" s="97"/>
      <c r="S177" s="20"/>
      <c r="T177" s="98">
        <f t="shared" si="31"/>
        <v>0</v>
      </c>
      <c r="U177" s="219">
        <f t="shared" si="32"/>
        <v>0</v>
      </c>
      <c r="W177" s="135" t="s">
        <v>47</v>
      </c>
      <c r="X177" s="115">
        <f t="shared" si="33"/>
        <v>0</v>
      </c>
      <c r="Y177" s="116">
        <f t="shared" si="34"/>
        <v>0</v>
      </c>
      <c r="Z177" s="116">
        <f t="shared" si="35"/>
        <v>0</v>
      </c>
      <c r="AA177" s="116">
        <f t="shared" si="36"/>
        <v>0</v>
      </c>
      <c r="AB177" s="116">
        <f t="shared" si="37"/>
        <v>0</v>
      </c>
      <c r="AC177" s="122">
        <f t="shared" si="38"/>
        <v>0</v>
      </c>
    </row>
    <row r="178" spans="1:29" ht="15.75">
      <c r="A178" s="250"/>
      <c r="B178" s="135" t="s">
        <v>48</v>
      </c>
      <c r="C178" s="97"/>
      <c r="D178" s="20"/>
      <c r="E178" s="98">
        <f t="shared" si="26"/>
        <v>0</v>
      </c>
      <c r="F178" s="97"/>
      <c r="G178" s="20"/>
      <c r="H178" s="98">
        <f t="shared" si="27"/>
        <v>0</v>
      </c>
      <c r="I178" s="97"/>
      <c r="J178" s="20"/>
      <c r="K178" s="98">
        <f t="shared" si="28"/>
        <v>0</v>
      </c>
      <c r="L178" s="97"/>
      <c r="M178" s="20"/>
      <c r="N178" s="98">
        <f t="shared" si="29"/>
        <v>0</v>
      </c>
      <c r="O178" s="97"/>
      <c r="P178" s="20"/>
      <c r="Q178" s="98">
        <f t="shared" si="30"/>
        <v>0</v>
      </c>
      <c r="R178" s="97"/>
      <c r="S178" s="20"/>
      <c r="T178" s="98">
        <f t="shared" si="31"/>
        <v>0</v>
      </c>
      <c r="U178" s="219">
        <f t="shared" si="32"/>
        <v>0</v>
      </c>
      <c r="W178" s="135" t="s">
        <v>48</v>
      </c>
      <c r="X178" s="115">
        <f t="shared" si="33"/>
        <v>0</v>
      </c>
      <c r="Y178" s="116">
        <f t="shared" si="34"/>
        <v>0</v>
      </c>
      <c r="Z178" s="116">
        <f t="shared" si="35"/>
        <v>0</v>
      </c>
      <c r="AA178" s="116">
        <f t="shared" si="36"/>
        <v>0</v>
      </c>
      <c r="AB178" s="116">
        <f t="shared" si="37"/>
        <v>0</v>
      </c>
      <c r="AC178" s="122">
        <f t="shared" si="38"/>
        <v>0</v>
      </c>
    </row>
    <row r="179" spans="1:29" ht="15.75">
      <c r="A179" s="251"/>
      <c r="B179" s="136" t="s">
        <v>49</v>
      </c>
      <c r="C179" s="97"/>
      <c r="D179" s="20"/>
      <c r="E179" s="98">
        <f t="shared" si="26"/>
        <v>0</v>
      </c>
      <c r="F179" s="97"/>
      <c r="G179" s="20"/>
      <c r="H179" s="98">
        <f t="shared" si="27"/>
        <v>0</v>
      </c>
      <c r="I179" s="97"/>
      <c r="J179" s="20"/>
      <c r="K179" s="98">
        <f t="shared" si="28"/>
        <v>0</v>
      </c>
      <c r="L179" s="97"/>
      <c r="M179" s="20"/>
      <c r="N179" s="98">
        <f t="shared" si="29"/>
        <v>0</v>
      </c>
      <c r="O179" s="97"/>
      <c r="P179" s="20"/>
      <c r="Q179" s="98">
        <f t="shared" si="30"/>
        <v>0</v>
      </c>
      <c r="R179" s="97"/>
      <c r="S179" s="20"/>
      <c r="T179" s="98">
        <f t="shared" si="31"/>
        <v>0</v>
      </c>
      <c r="U179" s="219">
        <f t="shared" si="32"/>
        <v>0</v>
      </c>
      <c r="W179" s="136" t="s">
        <v>49</v>
      </c>
      <c r="X179" s="119">
        <f t="shared" si="33"/>
        <v>0</v>
      </c>
      <c r="Y179" s="120">
        <f t="shared" si="34"/>
        <v>0</v>
      </c>
      <c r="Z179" s="120">
        <f t="shared" si="35"/>
        <v>0</v>
      </c>
      <c r="AA179" s="120">
        <f t="shared" si="36"/>
        <v>0</v>
      </c>
      <c r="AB179" s="120">
        <f t="shared" si="37"/>
        <v>0</v>
      </c>
      <c r="AC179" s="125">
        <f t="shared" si="38"/>
        <v>0</v>
      </c>
    </row>
    <row r="180" spans="1:29" ht="15.75" customHeight="1">
      <c r="A180" s="249">
        <v>42786</v>
      </c>
      <c r="B180" s="134" t="s">
        <v>41</v>
      </c>
      <c r="C180" s="217"/>
      <c r="D180" s="95"/>
      <c r="E180" s="96">
        <f t="shared" si="26"/>
        <v>0</v>
      </c>
      <c r="F180" s="217"/>
      <c r="G180" s="102"/>
      <c r="H180" s="96">
        <f t="shared" si="27"/>
        <v>0</v>
      </c>
      <c r="I180" s="217"/>
      <c r="J180" s="95"/>
      <c r="K180" s="96">
        <f t="shared" si="28"/>
        <v>0</v>
      </c>
      <c r="L180" s="217"/>
      <c r="M180" s="95"/>
      <c r="N180" s="96">
        <f t="shared" si="29"/>
        <v>0</v>
      </c>
      <c r="O180" s="217"/>
      <c r="P180" s="95"/>
      <c r="Q180" s="96">
        <f t="shared" si="30"/>
        <v>0</v>
      </c>
      <c r="R180" s="217"/>
      <c r="S180" s="95"/>
      <c r="T180" s="96">
        <f t="shared" si="31"/>
        <v>0</v>
      </c>
      <c r="U180" s="218">
        <f t="shared" si="32"/>
        <v>0</v>
      </c>
      <c r="W180" s="134" t="s">
        <v>41</v>
      </c>
      <c r="X180" s="115">
        <f t="shared" si="33"/>
        <v>0</v>
      </c>
      <c r="Y180" s="116">
        <f t="shared" si="34"/>
        <v>0</v>
      </c>
      <c r="Z180" s="116">
        <f t="shared" si="35"/>
        <v>0</v>
      </c>
      <c r="AA180" s="116">
        <f t="shared" si="36"/>
        <v>0</v>
      </c>
      <c r="AB180" s="116">
        <f t="shared" si="37"/>
        <v>0</v>
      </c>
      <c r="AC180" s="122">
        <f t="shared" si="38"/>
        <v>0</v>
      </c>
    </row>
    <row r="181" spans="1:29" ht="15.75">
      <c r="A181" s="250"/>
      <c r="B181" s="135" t="s">
        <v>42</v>
      </c>
      <c r="C181" s="97"/>
      <c r="D181" s="20"/>
      <c r="E181" s="98">
        <f t="shared" si="26"/>
        <v>0</v>
      </c>
      <c r="F181" s="97"/>
      <c r="G181" s="6"/>
      <c r="H181" s="98">
        <f t="shared" si="27"/>
        <v>0</v>
      </c>
      <c r="I181" s="97"/>
      <c r="J181" s="20"/>
      <c r="K181" s="98">
        <f t="shared" si="28"/>
        <v>0</v>
      </c>
      <c r="L181" s="97"/>
      <c r="M181" s="20"/>
      <c r="N181" s="98">
        <f t="shared" si="29"/>
        <v>0</v>
      </c>
      <c r="O181" s="97"/>
      <c r="P181" s="20"/>
      <c r="Q181" s="98">
        <f t="shared" si="30"/>
        <v>0</v>
      </c>
      <c r="R181" s="97"/>
      <c r="S181" s="20"/>
      <c r="T181" s="98">
        <f t="shared" si="31"/>
        <v>0</v>
      </c>
      <c r="U181" s="219">
        <f t="shared" si="32"/>
        <v>0</v>
      </c>
      <c r="W181" s="135" t="s">
        <v>42</v>
      </c>
      <c r="X181" s="115">
        <f t="shared" si="33"/>
        <v>0</v>
      </c>
      <c r="Y181" s="116">
        <f t="shared" si="34"/>
        <v>0</v>
      </c>
      <c r="Z181" s="116">
        <f t="shared" si="35"/>
        <v>0</v>
      </c>
      <c r="AA181" s="116">
        <f t="shared" si="36"/>
        <v>0</v>
      </c>
      <c r="AB181" s="116">
        <f t="shared" si="37"/>
        <v>0</v>
      </c>
      <c r="AC181" s="122">
        <f t="shared" si="38"/>
        <v>0</v>
      </c>
    </row>
    <row r="182" spans="1:29" ht="15.75">
      <c r="A182" s="250"/>
      <c r="B182" s="105" t="s">
        <v>43</v>
      </c>
      <c r="C182" s="97"/>
      <c r="D182" s="20"/>
      <c r="E182" s="98">
        <f t="shared" si="26"/>
        <v>0</v>
      </c>
      <c r="F182" s="97"/>
      <c r="G182" s="6"/>
      <c r="H182" s="98">
        <f t="shared" si="27"/>
        <v>0</v>
      </c>
      <c r="I182" s="97"/>
      <c r="J182" s="20"/>
      <c r="K182" s="98">
        <f t="shared" si="28"/>
        <v>0</v>
      </c>
      <c r="L182" s="97"/>
      <c r="M182" s="20"/>
      <c r="N182" s="98">
        <f t="shared" si="29"/>
        <v>0</v>
      </c>
      <c r="O182" s="97"/>
      <c r="P182" s="20"/>
      <c r="Q182" s="98">
        <f t="shared" si="30"/>
        <v>0</v>
      </c>
      <c r="R182" s="97"/>
      <c r="S182" s="20"/>
      <c r="T182" s="98">
        <f t="shared" si="31"/>
        <v>0</v>
      </c>
      <c r="U182" s="219">
        <f t="shared" si="32"/>
        <v>0</v>
      </c>
      <c r="W182" s="105" t="s">
        <v>43</v>
      </c>
      <c r="X182" s="115">
        <f t="shared" si="33"/>
        <v>0</v>
      </c>
      <c r="Y182" s="116">
        <f t="shared" si="34"/>
        <v>0</v>
      </c>
      <c r="Z182" s="116">
        <f t="shared" si="35"/>
        <v>0</v>
      </c>
      <c r="AA182" s="116">
        <f t="shared" si="36"/>
        <v>0</v>
      </c>
      <c r="AB182" s="116">
        <f t="shared" si="37"/>
        <v>0</v>
      </c>
      <c r="AC182" s="122">
        <f t="shared" si="38"/>
        <v>0</v>
      </c>
    </row>
    <row r="183" spans="1:29" ht="15.75">
      <c r="A183" s="250"/>
      <c r="B183" s="135" t="s">
        <v>44</v>
      </c>
      <c r="C183" s="97"/>
      <c r="D183" s="20"/>
      <c r="E183" s="98">
        <f t="shared" si="26"/>
        <v>0</v>
      </c>
      <c r="F183" s="97"/>
      <c r="G183" s="6"/>
      <c r="H183" s="98">
        <f t="shared" si="27"/>
        <v>0</v>
      </c>
      <c r="I183" s="97"/>
      <c r="J183" s="20"/>
      <c r="K183" s="98">
        <f t="shared" si="28"/>
        <v>0</v>
      </c>
      <c r="L183" s="97"/>
      <c r="M183" s="20"/>
      <c r="N183" s="98">
        <f t="shared" si="29"/>
        <v>0</v>
      </c>
      <c r="O183" s="97"/>
      <c r="P183" s="20"/>
      <c r="Q183" s="98">
        <f t="shared" si="30"/>
        <v>0</v>
      </c>
      <c r="R183" s="97"/>
      <c r="S183" s="20"/>
      <c r="T183" s="98">
        <f t="shared" si="31"/>
        <v>0</v>
      </c>
      <c r="U183" s="219">
        <f t="shared" si="32"/>
        <v>0</v>
      </c>
      <c r="W183" s="135" t="s">
        <v>44</v>
      </c>
      <c r="X183" s="115">
        <f t="shared" si="33"/>
        <v>0</v>
      </c>
      <c r="Y183" s="116">
        <f t="shared" si="34"/>
        <v>0</v>
      </c>
      <c r="Z183" s="116">
        <f t="shared" si="35"/>
        <v>0</v>
      </c>
      <c r="AA183" s="116">
        <f t="shared" si="36"/>
        <v>0</v>
      </c>
      <c r="AB183" s="116">
        <f t="shared" si="37"/>
        <v>0</v>
      </c>
      <c r="AC183" s="122">
        <f t="shared" si="38"/>
        <v>0</v>
      </c>
    </row>
    <row r="184" spans="1:29" ht="15.75">
      <c r="A184" s="250"/>
      <c r="B184" s="135" t="s">
        <v>45</v>
      </c>
      <c r="C184" s="97"/>
      <c r="D184" s="20"/>
      <c r="E184" s="98">
        <f t="shared" si="26"/>
        <v>0</v>
      </c>
      <c r="F184" s="97"/>
      <c r="G184" s="6"/>
      <c r="H184" s="98">
        <f t="shared" si="27"/>
        <v>0</v>
      </c>
      <c r="I184" s="97"/>
      <c r="J184" s="20"/>
      <c r="K184" s="98">
        <f t="shared" si="28"/>
        <v>0</v>
      </c>
      <c r="L184" s="97"/>
      <c r="M184" s="20"/>
      <c r="N184" s="98">
        <f t="shared" si="29"/>
        <v>0</v>
      </c>
      <c r="O184" s="97"/>
      <c r="P184" s="20"/>
      <c r="Q184" s="98">
        <f t="shared" si="30"/>
        <v>0</v>
      </c>
      <c r="R184" s="97"/>
      <c r="S184" s="20"/>
      <c r="T184" s="98">
        <f t="shared" si="31"/>
        <v>0</v>
      </c>
      <c r="U184" s="219">
        <f t="shared" si="32"/>
        <v>0</v>
      </c>
      <c r="W184" s="135" t="s">
        <v>45</v>
      </c>
      <c r="X184" s="115">
        <f t="shared" si="33"/>
        <v>0</v>
      </c>
      <c r="Y184" s="116">
        <f t="shared" si="34"/>
        <v>0</v>
      </c>
      <c r="Z184" s="116">
        <f t="shared" si="35"/>
        <v>0</v>
      </c>
      <c r="AA184" s="116">
        <f t="shared" si="36"/>
        <v>0</v>
      </c>
      <c r="AB184" s="116">
        <f t="shared" si="37"/>
        <v>0</v>
      </c>
      <c r="AC184" s="122">
        <f t="shared" si="38"/>
        <v>0</v>
      </c>
    </row>
    <row r="185" spans="1:29" ht="15.75">
      <c r="A185" s="250"/>
      <c r="B185" s="135" t="s">
        <v>46</v>
      </c>
      <c r="C185" s="97"/>
      <c r="D185" s="20"/>
      <c r="E185" s="98">
        <f t="shared" si="26"/>
        <v>0</v>
      </c>
      <c r="F185" s="97"/>
      <c r="G185" s="6"/>
      <c r="H185" s="98">
        <f t="shared" si="27"/>
        <v>0</v>
      </c>
      <c r="I185" s="97"/>
      <c r="J185" s="20"/>
      <c r="K185" s="98">
        <f t="shared" si="28"/>
        <v>0</v>
      </c>
      <c r="L185" s="97"/>
      <c r="M185" s="20"/>
      <c r="N185" s="98">
        <f t="shared" si="29"/>
        <v>0</v>
      </c>
      <c r="O185" s="97"/>
      <c r="P185" s="20"/>
      <c r="Q185" s="98">
        <f t="shared" si="30"/>
        <v>0</v>
      </c>
      <c r="R185" s="97"/>
      <c r="S185" s="20"/>
      <c r="T185" s="98">
        <f t="shared" si="31"/>
        <v>0</v>
      </c>
      <c r="U185" s="219">
        <f t="shared" si="32"/>
        <v>0</v>
      </c>
      <c r="W185" s="135" t="s">
        <v>46</v>
      </c>
      <c r="X185" s="115">
        <f t="shared" si="33"/>
        <v>0</v>
      </c>
      <c r="Y185" s="116">
        <f t="shared" si="34"/>
        <v>0</v>
      </c>
      <c r="Z185" s="116">
        <f t="shared" si="35"/>
        <v>0</v>
      </c>
      <c r="AA185" s="116">
        <f t="shared" si="36"/>
        <v>0</v>
      </c>
      <c r="AB185" s="116">
        <f t="shared" si="37"/>
        <v>0</v>
      </c>
      <c r="AC185" s="122">
        <f t="shared" si="38"/>
        <v>0</v>
      </c>
    </row>
    <row r="186" spans="1:29" ht="15.75">
      <c r="A186" s="250"/>
      <c r="B186" s="135" t="s">
        <v>47</v>
      </c>
      <c r="C186" s="97"/>
      <c r="D186" s="20"/>
      <c r="E186" s="98">
        <f t="shared" si="26"/>
        <v>0</v>
      </c>
      <c r="F186" s="97"/>
      <c r="G186" s="6"/>
      <c r="H186" s="98">
        <f t="shared" si="27"/>
        <v>0</v>
      </c>
      <c r="I186" s="97"/>
      <c r="J186" s="20"/>
      <c r="K186" s="98">
        <f t="shared" si="28"/>
        <v>0</v>
      </c>
      <c r="L186" s="97"/>
      <c r="M186" s="20"/>
      <c r="N186" s="98">
        <f t="shared" si="29"/>
        <v>0</v>
      </c>
      <c r="O186" s="97"/>
      <c r="P186" s="20"/>
      <c r="Q186" s="98">
        <f t="shared" si="30"/>
        <v>0</v>
      </c>
      <c r="R186" s="97"/>
      <c r="S186" s="20"/>
      <c r="T186" s="98">
        <f t="shared" si="31"/>
        <v>0</v>
      </c>
      <c r="U186" s="219">
        <f t="shared" si="32"/>
        <v>0</v>
      </c>
      <c r="W186" s="135" t="s">
        <v>47</v>
      </c>
      <c r="X186" s="115">
        <f t="shared" si="33"/>
        <v>0</v>
      </c>
      <c r="Y186" s="116">
        <f t="shared" si="34"/>
        <v>0</v>
      </c>
      <c r="Z186" s="116">
        <f t="shared" si="35"/>
        <v>0</v>
      </c>
      <c r="AA186" s="116">
        <f t="shared" si="36"/>
        <v>0</v>
      </c>
      <c r="AB186" s="116">
        <f t="shared" si="37"/>
        <v>0</v>
      </c>
      <c r="AC186" s="122">
        <f t="shared" si="38"/>
        <v>0</v>
      </c>
    </row>
    <row r="187" spans="1:29" ht="15.75">
      <c r="A187" s="250"/>
      <c r="B187" s="135" t="s">
        <v>48</v>
      </c>
      <c r="C187" s="97"/>
      <c r="D187" s="20"/>
      <c r="E187" s="98">
        <f t="shared" si="26"/>
        <v>0</v>
      </c>
      <c r="F187" s="97"/>
      <c r="G187" s="6"/>
      <c r="H187" s="98">
        <f t="shared" si="27"/>
        <v>0</v>
      </c>
      <c r="I187" s="97"/>
      <c r="J187" s="20"/>
      <c r="K187" s="98">
        <f t="shared" si="28"/>
        <v>0</v>
      </c>
      <c r="L187" s="97"/>
      <c r="M187" s="20"/>
      <c r="N187" s="98">
        <f t="shared" si="29"/>
        <v>0</v>
      </c>
      <c r="O187" s="97"/>
      <c r="P187" s="20"/>
      <c r="Q187" s="98">
        <f t="shared" si="30"/>
        <v>0</v>
      </c>
      <c r="R187" s="97"/>
      <c r="S187" s="20"/>
      <c r="T187" s="98">
        <f t="shared" si="31"/>
        <v>0</v>
      </c>
      <c r="U187" s="219">
        <f t="shared" si="32"/>
        <v>0</v>
      </c>
      <c r="W187" s="135" t="s">
        <v>48</v>
      </c>
      <c r="X187" s="115">
        <f t="shared" si="33"/>
        <v>0</v>
      </c>
      <c r="Y187" s="116">
        <f t="shared" si="34"/>
        <v>0</v>
      </c>
      <c r="Z187" s="116">
        <f t="shared" si="35"/>
        <v>0</v>
      </c>
      <c r="AA187" s="116">
        <f t="shared" si="36"/>
        <v>0</v>
      </c>
      <c r="AB187" s="116">
        <f t="shared" si="37"/>
        <v>0</v>
      </c>
      <c r="AC187" s="122">
        <f t="shared" si="38"/>
        <v>0</v>
      </c>
    </row>
    <row r="188" spans="1:29" ht="15.75">
      <c r="A188" s="251"/>
      <c r="B188" s="136" t="s">
        <v>49</v>
      </c>
      <c r="C188" s="99"/>
      <c r="D188" s="100"/>
      <c r="E188" s="101">
        <f t="shared" si="26"/>
        <v>0</v>
      </c>
      <c r="F188" s="99"/>
      <c r="G188" s="104"/>
      <c r="H188" s="101">
        <f t="shared" si="27"/>
        <v>0</v>
      </c>
      <c r="I188" s="99"/>
      <c r="J188" s="100"/>
      <c r="K188" s="101">
        <f t="shared" si="28"/>
        <v>0</v>
      </c>
      <c r="L188" s="99"/>
      <c r="M188" s="100"/>
      <c r="N188" s="101">
        <f t="shared" si="29"/>
        <v>0</v>
      </c>
      <c r="O188" s="99"/>
      <c r="P188" s="100"/>
      <c r="Q188" s="101">
        <f t="shared" si="30"/>
        <v>0</v>
      </c>
      <c r="R188" s="99"/>
      <c r="S188" s="100"/>
      <c r="T188" s="101">
        <f t="shared" si="31"/>
        <v>0</v>
      </c>
      <c r="U188" s="220">
        <f t="shared" si="32"/>
        <v>0</v>
      </c>
      <c r="W188" s="136" t="s">
        <v>49</v>
      </c>
      <c r="X188" s="119">
        <f t="shared" si="33"/>
        <v>0</v>
      </c>
      <c r="Y188" s="120">
        <f t="shared" si="34"/>
        <v>0</v>
      </c>
      <c r="Z188" s="120">
        <f t="shared" si="35"/>
        <v>0</v>
      </c>
      <c r="AA188" s="120">
        <f t="shared" si="36"/>
        <v>0</v>
      </c>
      <c r="AB188" s="120">
        <f t="shared" si="37"/>
        <v>0</v>
      </c>
      <c r="AC188" s="125">
        <f t="shared" si="38"/>
        <v>0</v>
      </c>
    </row>
    <row r="189" spans="1:29" ht="15.75" customHeight="1">
      <c r="A189" s="249">
        <v>42787</v>
      </c>
      <c r="B189" s="134" t="s">
        <v>41</v>
      </c>
      <c r="C189" s="97"/>
      <c r="D189" s="20"/>
      <c r="E189" s="98">
        <f t="shared" si="26"/>
        <v>0</v>
      </c>
      <c r="F189" s="97"/>
      <c r="G189" s="20"/>
      <c r="H189" s="98">
        <f t="shared" si="27"/>
        <v>0</v>
      </c>
      <c r="I189" s="97"/>
      <c r="J189" s="20"/>
      <c r="K189" s="98">
        <f t="shared" si="28"/>
        <v>0</v>
      </c>
      <c r="L189" s="97"/>
      <c r="M189" s="20"/>
      <c r="N189" s="98">
        <f t="shared" si="29"/>
        <v>0</v>
      </c>
      <c r="O189" s="97"/>
      <c r="P189" s="20"/>
      <c r="Q189" s="98">
        <f t="shared" si="30"/>
        <v>0</v>
      </c>
      <c r="R189" s="97"/>
      <c r="S189" s="20"/>
      <c r="T189" s="98">
        <f t="shared" si="31"/>
        <v>0</v>
      </c>
      <c r="U189" s="219">
        <f t="shared" si="32"/>
        <v>0</v>
      </c>
      <c r="W189" s="134" t="s">
        <v>41</v>
      </c>
      <c r="X189" s="111">
        <f t="shared" si="33"/>
        <v>0</v>
      </c>
      <c r="Y189" s="112">
        <f t="shared" si="34"/>
        <v>0</v>
      </c>
      <c r="Z189" s="112">
        <f t="shared" si="35"/>
        <v>0</v>
      </c>
      <c r="AA189" s="112">
        <f t="shared" si="36"/>
        <v>0</v>
      </c>
      <c r="AB189" s="112">
        <f t="shared" si="37"/>
        <v>0</v>
      </c>
      <c r="AC189" s="124">
        <f t="shared" si="38"/>
        <v>0</v>
      </c>
    </row>
    <row r="190" spans="1:29" ht="15.75">
      <c r="A190" s="250"/>
      <c r="B190" s="135" t="s">
        <v>42</v>
      </c>
      <c r="C190" s="97"/>
      <c r="D190" s="20"/>
      <c r="E190" s="98">
        <f t="shared" si="26"/>
        <v>0</v>
      </c>
      <c r="F190" s="97"/>
      <c r="G190" s="20"/>
      <c r="H190" s="98">
        <f t="shared" si="27"/>
        <v>0</v>
      </c>
      <c r="I190" s="97"/>
      <c r="J190" s="20"/>
      <c r="K190" s="98">
        <f t="shared" si="28"/>
        <v>0</v>
      </c>
      <c r="L190" s="97"/>
      <c r="M190" s="20"/>
      <c r="N190" s="98">
        <f t="shared" si="29"/>
        <v>0</v>
      </c>
      <c r="O190" s="97"/>
      <c r="P190" s="20"/>
      <c r="Q190" s="98">
        <f t="shared" si="30"/>
        <v>0</v>
      </c>
      <c r="R190" s="97"/>
      <c r="S190" s="20"/>
      <c r="T190" s="98">
        <f t="shared" si="31"/>
        <v>0</v>
      </c>
      <c r="U190" s="219">
        <f t="shared" si="32"/>
        <v>0</v>
      </c>
      <c r="W190" s="135" t="s">
        <v>42</v>
      </c>
      <c r="X190" s="115">
        <f t="shared" si="33"/>
        <v>0</v>
      </c>
      <c r="Y190" s="116">
        <f t="shared" si="34"/>
        <v>0</v>
      </c>
      <c r="Z190" s="116">
        <f t="shared" si="35"/>
        <v>0</v>
      </c>
      <c r="AA190" s="116">
        <f t="shared" si="36"/>
        <v>0</v>
      </c>
      <c r="AB190" s="116">
        <f t="shared" si="37"/>
        <v>0</v>
      </c>
      <c r="AC190" s="122">
        <f t="shared" si="38"/>
        <v>0</v>
      </c>
    </row>
    <row r="191" spans="1:29" ht="15.75">
      <c r="A191" s="250"/>
      <c r="B191" s="105" t="s">
        <v>43</v>
      </c>
      <c r="C191" s="97"/>
      <c r="D191" s="20"/>
      <c r="E191" s="98">
        <f t="shared" si="26"/>
        <v>0</v>
      </c>
      <c r="F191" s="97"/>
      <c r="G191" s="20"/>
      <c r="H191" s="98">
        <f t="shared" si="27"/>
        <v>0</v>
      </c>
      <c r="I191" s="97"/>
      <c r="J191" s="20"/>
      <c r="K191" s="98">
        <f t="shared" si="28"/>
        <v>0</v>
      </c>
      <c r="L191" s="97"/>
      <c r="M191" s="20"/>
      <c r="N191" s="98">
        <f t="shared" si="29"/>
        <v>0</v>
      </c>
      <c r="O191" s="97"/>
      <c r="P191" s="20"/>
      <c r="Q191" s="98">
        <f t="shared" si="30"/>
        <v>0</v>
      </c>
      <c r="R191" s="97"/>
      <c r="S191" s="20"/>
      <c r="T191" s="98">
        <f t="shared" si="31"/>
        <v>0</v>
      </c>
      <c r="U191" s="219">
        <f t="shared" si="32"/>
        <v>0</v>
      </c>
      <c r="W191" s="105" t="s">
        <v>43</v>
      </c>
      <c r="X191" s="115">
        <f t="shared" si="33"/>
        <v>0</v>
      </c>
      <c r="Y191" s="116">
        <f t="shared" si="34"/>
        <v>0</v>
      </c>
      <c r="Z191" s="116">
        <f t="shared" si="35"/>
        <v>0</v>
      </c>
      <c r="AA191" s="116">
        <f t="shared" si="36"/>
        <v>0</v>
      </c>
      <c r="AB191" s="116">
        <f t="shared" si="37"/>
        <v>0</v>
      </c>
      <c r="AC191" s="122">
        <f t="shared" si="38"/>
        <v>0</v>
      </c>
    </row>
    <row r="192" spans="1:29" ht="15.75">
      <c r="A192" s="250"/>
      <c r="B192" s="135" t="s">
        <v>44</v>
      </c>
      <c r="C192" s="97"/>
      <c r="D192" s="20"/>
      <c r="E192" s="98">
        <f t="shared" si="26"/>
        <v>0</v>
      </c>
      <c r="F192" s="97"/>
      <c r="G192" s="20"/>
      <c r="H192" s="98">
        <f t="shared" si="27"/>
        <v>0</v>
      </c>
      <c r="I192" s="97"/>
      <c r="J192" s="20"/>
      <c r="K192" s="98">
        <f t="shared" si="28"/>
        <v>0</v>
      </c>
      <c r="L192" s="97"/>
      <c r="M192" s="20"/>
      <c r="N192" s="98">
        <f t="shared" si="29"/>
        <v>0</v>
      </c>
      <c r="O192" s="97"/>
      <c r="P192" s="20"/>
      <c r="Q192" s="98">
        <f t="shared" si="30"/>
        <v>0</v>
      </c>
      <c r="R192" s="97"/>
      <c r="S192" s="20"/>
      <c r="T192" s="98">
        <f t="shared" si="31"/>
        <v>0</v>
      </c>
      <c r="U192" s="219">
        <f t="shared" si="32"/>
        <v>0</v>
      </c>
      <c r="W192" s="135" t="s">
        <v>44</v>
      </c>
      <c r="X192" s="115">
        <f t="shared" si="33"/>
        <v>0</v>
      </c>
      <c r="Y192" s="116">
        <f t="shared" si="34"/>
        <v>0</v>
      </c>
      <c r="Z192" s="116">
        <f t="shared" si="35"/>
        <v>0</v>
      </c>
      <c r="AA192" s="116">
        <f t="shared" si="36"/>
        <v>0</v>
      </c>
      <c r="AB192" s="116">
        <f t="shared" si="37"/>
        <v>0</v>
      </c>
      <c r="AC192" s="122">
        <f t="shared" si="38"/>
        <v>0</v>
      </c>
    </row>
    <row r="193" spans="1:29" ht="15.75">
      <c r="A193" s="250"/>
      <c r="B193" s="135" t="s">
        <v>45</v>
      </c>
      <c r="C193" s="97"/>
      <c r="D193" s="20"/>
      <c r="E193" s="98">
        <f t="shared" si="26"/>
        <v>0</v>
      </c>
      <c r="F193" s="97"/>
      <c r="G193" s="20"/>
      <c r="H193" s="98">
        <f t="shared" si="27"/>
        <v>0</v>
      </c>
      <c r="I193" s="97"/>
      <c r="J193" s="20"/>
      <c r="K193" s="98">
        <f t="shared" si="28"/>
        <v>0</v>
      </c>
      <c r="L193" s="97"/>
      <c r="M193" s="20"/>
      <c r="N193" s="98">
        <f t="shared" si="29"/>
        <v>0</v>
      </c>
      <c r="O193" s="97"/>
      <c r="P193" s="20"/>
      <c r="Q193" s="98">
        <f t="shared" si="30"/>
        <v>0</v>
      </c>
      <c r="R193" s="97"/>
      <c r="S193" s="20"/>
      <c r="T193" s="98">
        <f t="shared" si="31"/>
        <v>0</v>
      </c>
      <c r="U193" s="219">
        <f t="shared" si="32"/>
        <v>0</v>
      </c>
      <c r="W193" s="135" t="s">
        <v>45</v>
      </c>
      <c r="X193" s="115">
        <f t="shared" si="33"/>
        <v>0</v>
      </c>
      <c r="Y193" s="116">
        <f t="shared" si="34"/>
        <v>0</v>
      </c>
      <c r="Z193" s="116">
        <f t="shared" si="35"/>
        <v>0</v>
      </c>
      <c r="AA193" s="116">
        <f t="shared" si="36"/>
        <v>0</v>
      </c>
      <c r="AB193" s="116">
        <f t="shared" si="37"/>
        <v>0</v>
      </c>
      <c r="AC193" s="122">
        <f t="shared" si="38"/>
        <v>0</v>
      </c>
    </row>
    <row r="194" spans="1:29" ht="15.75">
      <c r="A194" s="250"/>
      <c r="B194" s="135" t="s">
        <v>46</v>
      </c>
      <c r="C194" s="97"/>
      <c r="D194" s="20"/>
      <c r="E194" s="98">
        <f t="shared" si="26"/>
        <v>0</v>
      </c>
      <c r="F194" s="97"/>
      <c r="G194" s="20"/>
      <c r="H194" s="98">
        <f t="shared" si="27"/>
        <v>0</v>
      </c>
      <c r="I194" s="97"/>
      <c r="J194" s="20"/>
      <c r="K194" s="98">
        <f t="shared" si="28"/>
        <v>0</v>
      </c>
      <c r="L194" s="97"/>
      <c r="M194" s="20"/>
      <c r="N194" s="98">
        <f t="shared" si="29"/>
        <v>0</v>
      </c>
      <c r="O194" s="97"/>
      <c r="P194" s="20"/>
      <c r="Q194" s="98">
        <f t="shared" si="30"/>
        <v>0</v>
      </c>
      <c r="R194" s="97"/>
      <c r="S194" s="20"/>
      <c r="T194" s="98">
        <f t="shared" si="31"/>
        <v>0</v>
      </c>
      <c r="U194" s="219">
        <f t="shared" si="32"/>
        <v>0</v>
      </c>
      <c r="W194" s="135" t="s">
        <v>46</v>
      </c>
      <c r="X194" s="115">
        <f t="shared" si="33"/>
        <v>0</v>
      </c>
      <c r="Y194" s="116">
        <f t="shared" si="34"/>
        <v>0</v>
      </c>
      <c r="Z194" s="116">
        <f t="shared" si="35"/>
        <v>0</v>
      </c>
      <c r="AA194" s="116">
        <f t="shared" si="36"/>
        <v>0</v>
      </c>
      <c r="AB194" s="116">
        <f t="shared" si="37"/>
        <v>0</v>
      </c>
      <c r="AC194" s="122">
        <f t="shared" si="38"/>
        <v>0</v>
      </c>
    </row>
    <row r="195" spans="1:29" ht="15.75">
      <c r="A195" s="250"/>
      <c r="B195" s="135" t="s">
        <v>47</v>
      </c>
      <c r="C195" s="97"/>
      <c r="D195" s="20"/>
      <c r="E195" s="98">
        <f t="shared" si="26"/>
        <v>0</v>
      </c>
      <c r="F195" s="97"/>
      <c r="G195" s="20"/>
      <c r="H195" s="98">
        <f t="shared" si="27"/>
        <v>0</v>
      </c>
      <c r="I195" s="97"/>
      <c r="J195" s="20"/>
      <c r="K195" s="98">
        <f t="shared" si="28"/>
        <v>0</v>
      </c>
      <c r="L195" s="97"/>
      <c r="M195" s="20"/>
      <c r="N195" s="98">
        <f t="shared" si="29"/>
        <v>0</v>
      </c>
      <c r="O195" s="97"/>
      <c r="P195" s="20"/>
      <c r="Q195" s="98">
        <f t="shared" si="30"/>
        <v>0</v>
      </c>
      <c r="R195" s="97"/>
      <c r="S195" s="20"/>
      <c r="T195" s="98">
        <f t="shared" si="31"/>
        <v>0</v>
      </c>
      <c r="U195" s="219">
        <f t="shared" si="32"/>
        <v>0</v>
      </c>
      <c r="W195" s="135" t="s">
        <v>47</v>
      </c>
      <c r="X195" s="115">
        <f t="shared" si="33"/>
        <v>0</v>
      </c>
      <c r="Y195" s="116">
        <f t="shared" si="34"/>
        <v>0</v>
      </c>
      <c r="Z195" s="116">
        <f t="shared" si="35"/>
        <v>0</v>
      </c>
      <c r="AA195" s="116">
        <f t="shared" si="36"/>
        <v>0</v>
      </c>
      <c r="AB195" s="116">
        <f t="shared" si="37"/>
        <v>0</v>
      </c>
      <c r="AC195" s="122">
        <f t="shared" si="38"/>
        <v>0</v>
      </c>
    </row>
    <row r="196" spans="1:29" ht="15.75">
      <c r="A196" s="250"/>
      <c r="B196" s="135" t="s">
        <v>48</v>
      </c>
      <c r="C196" s="97"/>
      <c r="D196" s="20"/>
      <c r="E196" s="98">
        <f t="shared" si="26"/>
        <v>0</v>
      </c>
      <c r="F196" s="97"/>
      <c r="G196" s="20"/>
      <c r="H196" s="98">
        <f t="shared" si="27"/>
        <v>0</v>
      </c>
      <c r="I196" s="97"/>
      <c r="J196" s="20"/>
      <c r="K196" s="98">
        <f t="shared" si="28"/>
        <v>0</v>
      </c>
      <c r="L196" s="97"/>
      <c r="M196" s="20"/>
      <c r="N196" s="98">
        <f t="shared" si="29"/>
        <v>0</v>
      </c>
      <c r="O196" s="97"/>
      <c r="P196" s="20"/>
      <c r="Q196" s="98">
        <f t="shared" si="30"/>
        <v>0</v>
      </c>
      <c r="R196" s="97"/>
      <c r="S196" s="20"/>
      <c r="T196" s="98">
        <f t="shared" si="31"/>
        <v>0</v>
      </c>
      <c r="U196" s="219">
        <f t="shared" si="32"/>
        <v>0</v>
      </c>
      <c r="W196" s="135" t="s">
        <v>48</v>
      </c>
      <c r="X196" s="115">
        <f t="shared" si="33"/>
        <v>0</v>
      </c>
      <c r="Y196" s="116">
        <f t="shared" si="34"/>
        <v>0</v>
      </c>
      <c r="Z196" s="116">
        <f t="shared" si="35"/>
        <v>0</v>
      </c>
      <c r="AA196" s="116">
        <f t="shared" si="36"/>
        <v>0</v>
      </c>
      <c r="AB196" s="116">
        <f t="shared" si="37"/>
        <v>0</v>
      </c>
      <c r="AC196" s="122">
        <f t="shared" si="38"/>
        <v>0</v>
      </c>
    </row>
    <row r="197" spans="1:29" ht="15.75">
      <c r="A197" s="251"/>
      <c r="B197" s="136" t="s">
        <v>49</v>
      </c>
      <c r="C197" s="97"/>
      <c r="D197" s="20"/>
      <c r="E197" s="98">
        <f t="shared" si="26"/>
        <v>0</v>
      </c>
      <c r="F197" s="97"/>
      <c r="G197" s="20"/>
      <c r="H197" s="98">
        <f t="shared" si="27"/>
        <v>0</v>
      </c>
      <c r="I197" s="97"/>
      <c r="J197" s="20"/>
      <c r="K197" s="98">
        <f t="shared" si="28"/>
        <v>0</v>
      </c>
      <c r="L197" s="97"/>
      <c r="M197" s="20"/>
      <c r="N197" s="98">
        <f t="shared" si="29"/>
        <v>0</v>
      </c>
      <c r="O197" s="97"/>
      <c r="P197" s="20"/>
      <c r="Q197" s="98">
        <f t="shared" si="30"/>
        <v>0</v>
      </c>
      <c r="R197" s="97"/>
      <c r="S197" s="20"/>
      <c r="T197" s="98">
        <f t="shared" si="31"/>
        <v>0</v>
      </c>
      <c r="U197" s="219">
        <f t="shared" si="32"/>
        <v>0</v>
      </c>
      <c r="W197" s="136" t="s">
        <v>49</v>
      </c>
      <c r="X197" s="119">
        <f t="shared" si="33"/>
        <v>0</v>
      </c>
      <c r="Y197" s="120">
        <f t="shared" si="34"/>
        <v>0</v>
      </c>
      <c r="Z197" s="120">
        <f t="shared" si="35"/>
        <v>0</v>
      </c>
      <c r="AA197" s="120">
        <f t="shared" si="36"/>
        <v>0</v>
      </c>
      <c r="AB197" s="120">
        <f t="shared" si="37"/>
        <v>0</v>
      </c>
      <c r="AC197" s="125">
        <f t="shared" si="38"/>
        <v>0</v>
      </c>
    </row>
    <row r="198" spans="1:29" ht="15.75" customHeight="1">
      <c r="A198" s="249">
        <v>42788</v>
      </c>
      <c r="B198" s="134" t="s">
        <v>41</v>
      </c>
      <c r="C198" s="217"/>
      <c r="D198" s="95"/>
      <c r="E198" s="96">
        <f t="shared" si="26"/>
        <v>0</v>
      </c>
      <c r="F198" s="217"/>
      <c r="G198" s="95"/>
      <c r="H198" s="96">
        <f t="shared" si="27"/>
        <v>0</v>
      </c>
      <c r="I198" s="217"/>
      <c r="J198" s="95"/>
      <c r="K198" s="96">
        <f t="shared" si="28"/>
        <v>0</v>
      </c>
      <c r="L198" s="217"/>
      <c r="M198" s="95"/>
      <c r="N198" s="96">
        <f t="shared" si="29"/>
        <v>0</v>
      </c>
      <c r="O198" s="217"/>
      <c r="P198" s="95"/>
      <c r="Q198" s="96">
        <f t="shared" si="30"/>
        <v>0</v>
      </c>
      <c r="R198" s="217"/>
      <c r="S198" s="95"/>
      <c r="T198" s="96">
        <f t="shared" si="31"/>
        <v>0</v>
      </c>
      <c r="U198" s="218">
        <f t="shared" si="32"/>
        <v>0</v>
      </c>
      <c r="W198" s="134" t="s">
        <v>41</v>
      </c>
      <c r="X198" s="111">
        <f t="shared" si="33"/>
        <v>0</v>
      </c>
      <c r="Y198" s="112">
        <f t="shared" si="34"/>
        <v>0</v>
      </c>
      <c r="Z198" s="112">
        <f t="shared" si="35"/>
        <v>0</v>
      </c>
      <c r="AA198" s="112">
        <f t="shared" si="36"/>
        <v>0</v>
      </c>
      <c r="AB198" s="112">
        <f t="shared" si="37"/>
        <v>0</v>
      </c>
      <c r="AC198" s="124">
        <f t="shared" si="38"/>
        <v>0</v>
      </c>
    </row>
    <row r="199" spans="1:29" ht="15.75">
      <c r="A199" s="250"/>
      <c r="B199" s="135" t="s">
        <v>42</v>
      </c>
      <c r="C199" s="97"/>
      <c r="D199" s="20"/>
      <c r="E199" s="98">
        <f t="shared" si="26"/>
        <v>0</v>
      </c>
      <c r="F199" s="97"/>
      <c r="G199" s="20"/>
      <c r="H199" s="98">
        <f t="shared" si="27"/>
        <v>0</v>
      </c>
      <c r="I199" s="97"/>
      <c r="J199" s="20"/>
      <c r="K199" s="98">
        <f t="shared" si="28"/>
        <v>0</v>
      </c>
      <c r="L199" s="97"/>
      <c r="M199" s="20"/>
      <c r="N199" s="98">
        <f t="shared" si="29"/>
        <v>0</v>
      </c>
      <c r="O199" s="97"/>
      <c r="P199" s="20"/>
      <c r="Q199" s="98">
        <f t="shared" si="30"/>
        <v>0</v>
      </c>
      <c r="R199" s="97"/>
      <c r="S199" s="20"/>
      <c r="T199" s="98">
        <f t="shared" si="31"/>
        <v>0</v>
      </c>
      <c r="U199" s="219">
        <f t="shared" si="32"/>
        <v>0</v>
      </c>
      <c r="W199" s="135" t="s">
        <v>42</v>
      </c>
      <c r="X199" s="115">
        <f t="shared" si="33"/>
        <v>0</v>
      </c>
      <c r="Y199" s="116">
        <f t="shared" si="34"/>
        <v>0</v>
      </c>
      <c r="Z199" s="116">
        <f t="shared" si="35"/>
        <v>0</v>
      </c>
      <c r="AA199" s="116">
        <f t="shared" si="36"/>
        <v>0</v>
      </c>
      <c r="AB199" s="116">
        <f t="shared" si="37"/>
        <v>0</v>
      </c>
      <c r="AC199" s="122">
        <f t="shared" si="38"/>
        <v>0</v>
      </c>
    </row>
    <row r="200" spans="1:29" ht="15.75">
      <c r="A200" s="250"/>
      <c r="B200" s="105" t="s">
        <v>43</v>
      </c>
      <c r="C200" s="97"/>
      <c r="D200" s="20"/>
      <c r="E200" s="98">
        <f t="shared" si="26"/>
        <v>0</v>
      </c>
      <c r="F200" s="97"/>
      <c r="G200" s="20"/>
      <c r="H200" s="98">
        <f t="shared" si="27"/>
        <v>0</v>
      </c>
      <c r="I200" s="97"/>
      <c r="J200" s="20"/>
      <c r="K200" s="98">
        <f t="shared" si="28"/>
        <v>0</v>
      </c>
      <c r="L200" s="97"/>
      <c r="M200" s="20"/>
      <c r="N200" s="98">
        <f t="shared" si="29"/>
        <v>0</v>
      </c>
      <c r="O200" s="97"/>
      <c r="P200" s="20"/>
      <c r="Q200" s="98">
        <f t="shared" si="30"/>
        <v>0</v>
      </c>
      <c r="R200" s="97"/>
      <c r="S200" s="20"/>
      <c r="T200" s="98">
        <f t="shared" si="31"/>
        <v>0</v>
      </c>
      <c r="U200" s="219">
        <f t="shared" si="32"/>
        <v>0</v>
      </c>
      <c r="W200" s="105" t="s">
        <v>43</v>
      </c>
      <c r="X200" s="115">
        <f t="shared" si="33"/>
        <v>0</v>
      </c>
      <c r="Y200" s="116">
        <f t="shared" si="34"/>
        <v>0</v>
      </c>
      <c r="Z200" s="116">
        <f t="shared" si="35"/>
        <v>0</v>
      </c>
      <c r="AA200" s="116">
        <f t="shared" si="36"/>
        <v>0</v>
      </c>
      <c r="AB200" s="116">
        <f t="shared" si="37"/>
        <v>0</v>
      </c>
      <c r="AC200" s="122">
        <f t="shared" si="38"/>
        <v>0</v>
      </c>
    </row>
    <row r="201" spans="1:29" ht="15.75">
      <c r="A201" s="250"/>
      <c r="B201" s="135" t="s">
        <v>44</v>
      </c>
      <c r="C201" s="97"/>
      <c r="D201" s="20"/>
      <c r="E201" s="98">
        <f t="shared" ref="E201:E215" si="39">C201-D201</f>
        <v>0</v>
      </c>
      <c r="F201" s="97"/>
      <c r="G201" s="20"/>
      <c r="H201" s="98">
        <f t="shared" ref="H201:H215" si="40">F201-G201</f>
        <v>0</v>
      </c>
      <c r="I201" s="97"/>
      <c r="J201" s="20"/>
      <c r="K201" s="98">
        <f t="shared" ref="K201:K215" si="41">I201-J201</f>
        <v>0</v>
      </c>
      <c r="L201" s="97"/>
      <c r="M201" s="20"/>
      <c r="N201" s="98">
        <f t="shared" ref="N201:N215" si="42">L201-M201</f>
        <v>0</v>
      </c>
      <c r="O201" s="97"/>
      <c r="P201" s="20"/>
      <c r="Q201" s="98">
        <f t="shared" ref="Q201:Q215" si="43">O201-P201</f>
        <v>0</v>
      </c>
      <c r="R201" s="97"/>
      <c r="S201" s="20"/>
      <c r="T201" s="98">
        <f t="shared" ref="T201:T215" si="44">R201-S201</f>
        <v>0</v>
      </c>
      <c r="U201" s="219">
        <f t="shared" si="32"/>
        <v>0</v>
      </c>
      <c r="W201" s="135" t="s">
        <v>44</v>
      </c>
      <c r="X201" s="115">
        <f t="shared" si="33"/>
        <v>0</v>
      </c>
      <c r="Y201" s="116">
        <f t="shared" si="34"/>
        <v>0</v>
      </c>
      <c r="Z201" s="116">
        <f t="shared" si="35"/>
        <v>0</v>
      </c>
      <c r="AA201" s="116">
        <f t="shared" si="36"/>
        <v>0</v>
      </c>
      <c r="AB201" s="116">
        <f t="shared" si="37"/>
        <v>0</v>
      </c>
      <c r="AC201" s="122">
        <f t="shared" si="38"/>
        <v>0</v>
      </c>
    </row>
    <row r="202" spans="1:29" ht="15.75">
      <c r="A202" s="250"/>
      <c r="B202" s="135" t="s">
        <v>45</v>
      </c>
      <c r="C202" s="97"/>
      <c r="D202" s="20"/>
      <c r="E202" s="98">
        <f t="shared" si="39"/>
        <v>0</v>
      </c>
      <c r="F202" s="97"/>
      <c r="G202" s="20"/>
      <c r="H202" s="98">
        <f t="shared" si="40"/>
        <v>0</v>
      </c>
      <c r="I202" s="97"/>
      <c r="J202" s="20"/>
      <c r="K202" s="98">
        <f t="shared" si="41"/>
        <v>0</v>
      </c>
      <c r="L202" s="97"/>
      <c r="M202" s="20"/>
      <c r="N202" s="98">
        <f t="shared" si="42"/>
        <v>0</v>
      </c>
      <c r="O202" s="97"/>
      <c r="P202" s="20"/>
      <c r="Q202" s="98">
        <f t="shared" si="43"/>
        <v>0</v>
      </c>
      <c r="R202" s="97"/>
      <c r="S202" s="20"/>
      <c r="T202" s="98">
        <f t="shared" si="44"/>
        <v>0</v>
      </c>
      <c r="U202" s="219">
        <f t="shared" ref="U202:U215" si="45">IF(D202=0,0,1)</f>
        <v>0</v>
      </c>
      <c r="W202" s="135" t="s">
        <v>45</v>
      </c>
      <c r="X202" s="115">
        <f t="shared" ref="X202:X215" si="46">+IF(AND(C202&lt;&gt;0,D202&lt;&gt;0,OR(E202&gt;100,E202&lt;-100)),1,0)</f>
        <v>0</v>
      </c>
      <c r="Y202" s="116">
        <f t="shared" ref="Y202:Y215" si="47">+IF(AND(F202&lt;&gt;0,G202&lt;&gt;0,OR(H202&gt;100,H202&lt;-100)),1,0)</f>
        <v>0</v>
      </c>
      <c r="Z202" s="116">
        <f t="shared" ref="Z202:Z215" si="48">+IF(AND(I202&lt;&gt;0,J202&lt;&gt;0,OR(K202&gt;100,K202&lt;-100)),1,0)</f>
        <v>0</v>
      </c>
      <c r="AA202" s="116">
        <f t="shared" ref="AA202:AA215" si="49">+IF(AND(L202&lt;&gt;0,M202&lt;&gt;0,OR(N202&gt;100,N202&lt;-100)),1,0)</f>
        <v>0</v>
      </c>
      <c r="AB202" s="116">
        <f t="shared" ref="AB202:AB215" si="50">+IF(AND(O202&lt;&gt;0,P202&lt;&gt;0,OR(Q202&gt;100,Q202&lt;-100)),1,0)</f>
        <v>0</v>
      </c>
      <c r="AC202" s="122">
        <f t="shared" ref="AC202:AC215" si="51">+IF(AND(R202&lt;&gt;0,S202&lt;&gt;0,OR(T202&gt;100,T202&lt;-100)),1,0)</f>
        <v>0</v>
      </c>
    </row>
    <row r="203" spans="1:29" ht="15.75">
      <c r="A203" s="250"/>
      <c r="B203" s="135" t="s">
        <v>46</v>
      </c>
      <c r="C203" s="97"/>
      <c r="D203" s="20"/>
      <c r="E203" s="98">
        <f t="shared" si="39"/>
        <v>0</v>
      </c>
      <c r="F203" s="97"/>
      <c r="G203" s="20"/>
      <c r="H203" s="98">
        <f t="shared" si="40"/>
        <v>0</v>
      </c>
      <c r="I203" s="97"/>
      <c r="J203" s="20"/>
      <c r="K203" s="98">
        <f t="shared" si="41"/>
        <v>0</v>
      </c>
      <c r="L203" s="97"/>
      <c r="M203" s="20"/>
      <c r="N203" s="98">
        <f t="shared" si="42"/>
        <v>0</v>
      </c>
      <c r="O203" s="97"/>
      <c r="P203" s="20"/>
      <c r="Q203" s="98">
        <f t="shared" si="43"/>
        <v>0</v>
      </c>
      <c r="R203" s="97"/>
      <c r="S203" s="20"/>
      <c r="T203" s="98">
        <f t="shared" si="44"/>
        <v>0</v>
      </c>
      <c r="U203" s="219">
        <f t="shared" si="45"/>
        <v>0</v>
      </c>
      <c r="W203" s="135" t="s">
        <v>46</v>
      </c>
      <c r="X203" s="115">
        <f t="shared" si="46"/>
        <v>0</v>
      </c>
      <c r="Y203" s="116">
        <f t="shared" si="47"/>
        <v>0</v>
      </c>
      <c r="Z203" s="116">
        <f t="shared" si="48"/>
        <v>0</v>
      </c>
      <c r="AA203" s="116">
        <f t="shared" si="49"/>
        <v>0</v>
      </c>
      <c r="AB203" s="116">
        <f t="shared" si="50"/>
        <v>0</v>
      </c>
      <c r="AC203" s="122">
        <f t="shared" si="51"/>
        <v>0</v>
      </c>
    </row>
    <row r="204" spans="1:29" ht="15.75">
      <c r="A204" s="250"/>
      <c r="B204" s="135" t="s">
        <v>47</v>
      </c>
      <c r="C204" s="97"/>
      <c r="D204" s="20"/>
      <c r="E204" s="98">
        <f t="shared" si="39"/>
        <v>0</v>
      </c>
      <c r="F204" s="97"/>
      <c r="G204" s="20"/>
      <c r="H204" s="98">
        <f t="shared" si="40"/>
        <v>0</v>
      </c>
      <c r="I204" s="97"/>
      <c r="J204" s="20"/>
      <c r="K204" s="98">
        <f t="shared" si="41"/>
        <v>0</v>
      </c>
      <c r="L204" s="97"/>
      <c r="M204" s="20"/>
      <c r="N204" s="98">
        <f t="shared" si="42"/>
        <v>0</v>
      </c>
      <c r="O204" s="97"/>
      <c r="P204" s="20"/>
      <c r="Q204" s="98">
        <f t="shared" si="43"/>
        <v>0</v>
      </c>
      <c r="R204" s="97"/>
      <c r="S204" s="20"/>
      <c r="T204" s="98">
        <f t="shared" si="44"/>
        <v>0</v>
      </c>
      <c r="U204" s="219">
        <f t="shared" si="45"/>
        <v>0</v>
      </c>
      <c r="W204" s="135" t="s">
        <v>47</v>
      </c>
      <c r="X204" s="115">
        <f t="shared" si="46"/>
        <v>0</v>
      </c>
      <c r="Y204" s="116">
        <f t="shared" si="47"/>
        <v>0</v>
      </c>
      <c r="Z204" s="116">
        <f t="shared" si="48"/>
        <v>0</v>
      </c>
      <c r="AA204" s="116">
        <f t="shared" si="49"/>
        <v>0</v>
      </c>
      <c r="AB204" s="116">
        <f t="shared" si="50"/>
        <v>0</v>
      </c>
      <c r="AC204" s="122">
        <f t="shared" si="51"/>
        <v>0</v>
      </c>
    </row>
    <row r="205" spans="1:29" ht="15.75">
      <c r="A205" s="250"/>
      <c r="B205" s="135" t="s">
        <v>48</v>
      </c>
      <c r="C205" s="97"/>
      <c r="D205" s="20"/>
      <c r="E205" s="98">
        <f t="shared" si="39"/>
        <v>0</v>
      </c>
      <c r="F205" s="97"/>
      <c r="G205" s="20"/>
      <c r="H205" s="98">
        <f t="shared" si="40"/>
        <v>0</v>
      </c>
      <c r="I205" s="97"/>
      <c r="J205" s="20"/>
      <c r="K205" s="98">
        <f t="shared" si="41"/>
        <v>0</v>
      </c>
      <c r="L205" s="97"/>
      <c r="M205" s="20"/>
      <c r="N205" s="98">
        <f t="shared" si="42"/>
        <v>0</v>
      </c>
      <c r="O205" s="97"/>
      <c r="P205" s="20"/>
      <c r="Q205" s="98">
        <f t="shared" si="43"/>
        <v>0</v>
      </c>
      <c r="R205" s="97"/>
      <c r="S205" s="20"/>
      <c r="T205" s="98">
        <f t="shared" si="44"/>
        <v>0</v>
      </c>
      <c r="U205" s="219">
        <f t="shared" si="45"/>
        <v>0</v>
      </c>
      <c r="W205" s="135" t="s">
        <v>48</v>
      </c>
      <c r="X205" s="115">
        <f t="shared" si="46"/>
        <v>0</v>
      </c>
      <c r="Y205" s="116">
        <f t="shared" si="47"/>
        <v>0</v>
      </c>
      <c r="Z205" s="116">
        <f t="shared" si="48"/>
        <v>0</v>
      </c>
      <c r="AA205" s="116">
        <f t="shared" si="49"/>
        <v>0</v>
      </c>
      <c r="AB205" s="116">
        <f t="shared" si="50"/>
        <v>0</v>
      </c>
      <c r="AC205" s="122">
        <f t="shared" si="51"/>
        <v>0</v>
      </c>
    </row>
    <row r="206" spans="1:29" ht="15.75">
      <c r="A206" s="251"/>
      <c r="B206" s="136" t="s">
        <v>49</v>
      </c>
      <c r="C206" s="99"/>
      <c r="D206" s="100"/>
      <c r="E206" s="101">
        <f t="shared" si="39"/>
        <v>0</v>
      </c>
      <c r="F206" s="99"/>
      <c r="G206" s="100"/>
      <c r="H206" s="101">
        <f t="shared" si="40"/>
        <v>0</v>
      </c>
      <c r="I206" s="99"/>
      <c r="J206" s="100"/>
      <c r="K206" s="101">
        <f t="shared" si="41"/>
        <v>0</v>
      </c>
      <c r="L206" s="99"/>
      <c r="M206" s="100"/>
      <c r="N206" s="101">
        <f t="shared" si="42"/>
        <v>0</v>
      </c>
      <c r="O206" s="99"/>
      <c r="P206" s="100"/>
      <c r="Q206" s="101">
        <f t="shared" si="43"/>
        <v>0</v>
      </c>
      <c r="R206" s="99"/>
      <c r="S206" s="100"/>
      <c r="T206" s="101">
        <f t="shared" si="44"/>
        <v>0</v>
      </c>
      <c r="U206" s="220">
        <f t="shared" si="45"/>
        <v>0</v>
      </c>
      <c r="W206" s="136" t="s">
        <v>49</v>
      </c>
      <c r="X206" s="119">
        <f t="shared" si="46"/>
        <v>0</v>
      </c>
      <c r="Y206" s="120">
        <f t="shared" si="47"/>
        <v>0</v>
      </c>
      <c r="Z206" s="120">
        <f t="shared" si="48"/>
        <v>0</v>
      </c>
      <c r="AA206" s="120">
        <f t="shared" si="49"/>
        <v>0</v>
      </c>
      <c r="AB206" s="120">
        <f t="shared" si="50"/>
        <v>0</v>
      </c>
      <c r="AC206" s="125">
        <f t="shared" si="51"/>
        <v>0</v>
      </c>
    </row>
    <row r="207" spans="1:29" ht="15.75" customHeight="1">
      <c r="A207" s="249">
        <v>42789</v>
      </c>
      <c r="B207" s="134" t="s">
        <v>41</v>
      </c>
      <c r="C207" s="217"/>
      <c r="D207" s="95"/>
      <c r="E207" s="96">
        <f t="shared" si="39"/>
        <v>0</v>
      </c>
      <c r="F207" s="217"/>
      <c r="G207" s="95"/>
      <c r="H207" s="96">
        <f t="shared" si="40"/>
        <v>0</v>
      </c>
      <c r="I207" s="217"/>
      <c r="J207" s="95"/>
      <c r="K207" s="96">
        <f t="shared" si="41"/>
        <v>0</v>
      </c>
      <c r="L207" s="217"/>
      <c r="M207" s="95"/>
      <c r="N207" s="96">
        <f t="shared" si="42"/>
        <v>0</v>
      </c>
      <c r="O207" s="217"/>
      <c r="P207" s="95"/>
      <c r="Q207" s="96">
        <f t="shared" si="43"/>
        <v>0</v>
      </c>
      <c r="R207" s="217"/>
      <c r="S207" s="95"/>
      <c r="T207" s="96">
        <f t="shared" si="44"/>
        <v>0</v>
      </c>
      <c r="U207" s="218">
        <f t="shared" si="45"/>
        <v>0</v>
      </c>
      <c r="W207" s="134" t="s">
        <v>41</v>
      </c>
      <c r="X207" s="111">
        <f t="shared" si="46"/>
        <v>0</v>
      </c>
      <c r="Y207" s="112">
        <f t="shared" si="47"/>
        <v>0</v>
      </c>
      <c r="Z207" s="112">
        <f t="shared" si="48"/>
        <v>0</v>
      </c>
      <c r="AA207" s="112">
        <f t="shared" si="49"/>
        <v>0</v>
      </c>
      <c r="AB207" s="112">
        <f t="shared" si="50"/>
        <v>0</v>
      </c>
      <c r="AC207" s="124">
        <f t="shared" si="51"/>
        <v>0</v>
      </c>
    </row>
    <row r="208" spans="1:29" ht="15.75">
      <c r="A208" s="250"/>
      <c r="B208" s="135" t="s">
        <v>42</v>
      </c>
      <c r="C208" s="97"/>
      <c r="D208" s="20"/>
      <c r="E208" s="98">
        <f t="shared" si="39"/>
        <v>0</v>
      </c>
      <c r="F208" s="97"/>
      <c r="G208" s="20"/>
      <c r="H208" s="98">
        <f t="shared" si="40"/>
        <v>0</v>
      </c>
      <c r="I208" s="97"/>
      <c r="J208" s="20"/>
      <c r="K208" s="98">
        <f t="shared" si="41"/>
        <v>0</v>
      </c>
      <c r="L208" s="97"/>
      <c r="M208" s="20"/>
      <c r="N208" s="98">
        <f t="shared" si="42"/>
        <v>0</v>
      </c>
      <c r="O208" s="97"/>
      <c r="P208" s="20"/>
      <c r="Q208" s="98">
        <f t="shared" si="43"/>
        <v>0</v>
      </c>
      <c r="R208" s="97"/>
      <c r="S208" s="20"/>
      <c r="T208" s="98">
        <f t="shared" si="44"/>
        <v>0</v>
      </c>
      <c r="U208" s="219">
        <f t="shared" si="45"/>
        <v>0</v>
      </c>
      <c r="W208" s="135" t="s">
        <v>42</v>
      </c>
      <c r="X208" s="115">
        <f t="shared" si="46"/>
        <v>0</v>
      </c>
      <c r="Y208" s="116">
        <f t="shared" si="47"/>
        <v>0</v>
      </c>
      <c r="Z208" s="116">
        <f t="shared" si="48"/>
        <v>0</v>
      </c>
      <c r="AA208" s="116">
        <f t="shared" si="49"/>
        <v>0</v>
      </c>
      <c r="AB208" s="116">
        <f t="shared" si="50"/>
        <v>0</v>
      </c>
      <c r="AC208" s="122">
        <f t="shared" si="51"/>
        <v>0</v>
      </c>
    </row>
    <row r="209" spans="1:29" ht="15.75">
      <c r="A209" s="250"/>
      <c r="B209" s="105" t="s">
        <v>43</v>
      </c>
      <c r="C209" s="97"/>
      <c r="D209" s="20"/>
      <c r="E209" s="98">
        <f t="shared" si="39"/>
        <v>0</v>
      </c>
      <c r="F209" s="97"/>
      <c r="G209" s="20"/>
      <c r="H209" s="98">
        <f t="shared" si="40"/>
        <v>0</v>
      </c>
      <c r="I209" s="97"/>
      <c r="J209" s="20"/>
      <c r="K209" s="98">
        <f t="shared" si="41"/>
        <v>0</v>
      </c>
      <c r="L209" s="97"/>
      <c r="M209" s="20"/>
      <c r="N209" s="98">
        <f t="shared" si="42"/>
        <v>0</v>
      </c>
      <c r="O209" s="97"/>
      <c r="P209" s="20"/>
      <c r="Q209" s="98">
        <f t="shared" si="43"/>
        <v>0</v>
      </c>
      <c r="R209" s="97"/>
      <c r="S209" s="20"/>
      <c r="T209" s="98">
        <f t="shared" si="44"/>
        <v>0</v>
      </c>
      <c r="U209" s="219">
        <f t="shared" si="45"/>
        <v>0</v>
      </c>
      <c r="W209" s="105" t="s">
        <v>43</v>
      </c>
      <c r="X209" s="115">
        <f t="shared" si="46"/>
        <v>0</v>
      </c>
      <c r="Y209" s="116">
        <f t="shared" si="47"/>
        <v>0</v>
      </c>
      <c r="Z209" s="116">
        <f t="shared" si="48"/>
        <v>0</v>
      </c>
      <c r="AA209" s="116">
        <f t="shared" si="49"/>
        <v>0</v>
      </c>
      <c r="AB209" s="116">
        <f t="shared" si="50"/>
        <v>0</v>
      </c>
      <c r="AC209" s="122">
        <f t="shared" si="51"/>
        <v>0</v>
      </c>
    </row>
    <row r="210" spans="1:29" ht="15.75">
      <c r="A210" s="250"/>
      <c r="B210" s="135" t="s">
        <v>44</v>
      </c>
      <c r="C210" s="97"/>
      <c r="D210" s="20"/>
      <c r="E210" s="98">
        <f t="shared" si="39"/>
        <v>0</v>
      </c>
      <c r="F210" s="97"/>
      <c r="G210" s="20"/>
      <c r="H210" s="98">
        <f t="shared" si="40"/>
        <v>0</v>
      </c>
      <c r="I210" s="97"/>
      <c r="J210" s="20"/>
      <c r="K210" s="98">
        <f t="shared" si="41"/>
        <v>0</v>
      </c>
      <c r="L210" s="97"/>
      <c r="M210" s="20"/>
      <c r="N210" s="98">
        <f t="shared" si="42"/>
        <v>0</v>
      </c>
      <c r="O210" s="97"/>
      <c r="P210" s="20"/>
      <c r="Q210" s="98">
        <f t="shared" si="43"/>
        <v>0</v>
      </c>
      <c r="R210" s="97"/>
      <c r="S210" s="20"/>
      <c r="T210" s="98">
        <f t="shared" si="44"/>
        <v>0</v>
      </c>
      <c r="U210" s="219">
        <f t="shared" si="45"/>
        <v>0</v>
      </c>
      <c r="W210" s="135" t="s">
        <v>44</v>
      </c>
      <c r="X210" s="115">
        <f t="shared" si="46"/>
        <v>0</v>
      </c>
      <c r="Y210" s="116">
        <f t="shared" si="47"/>
        <v>0</v>
      </c>
      <c r="Z210" s="116">
        <f t="shared" si="48"/>
        <v>0</v>
      </c>
      <c r="AA210" s="116">
        <f t="shared" si="49"/>
        <v>0</v>
      </c>
      <c r="AB210" s="116">
        <f t="shared" si="50"/>
        <v>0</v>
      </c>
      <c r="AC210" s="122">
        <f t="shared" si="51"/>
        <v>0</v>
      </c>
    </row>
    <row r="211" spans="1:29" ht="15.75">
      <c r="A211" s="250"/>
      <c r="B211" s="135" t="s">
        <v>45</v>
      </c>
      <c r="C211" s="97"/>
      <c r="D211" s="20"/>
      <c r="E211" s="98">
        <f t="shared" si="39"/>
        <v>0</v>
      </c>
      <c r="F211" s="97"/>
      <c r="G211" s="20"/>
      <c r="H211" s="98">
        <f t="shared" si="40"/>
        <v>0</v>
      </c>
      <c r="I211" s="97"/>
      <c r="J211" s="20"/>
      <c r="K211" s="98">
        <f t="shared" si="41"/>
        <v>0</v>
      </c>
      <c r="L211" s="97"/>
      <c r="M211" s="20"/>
      <c r="N211" s="98">
        <f t="shared" si="42"/>
        <v>0</v>
      </c>
      <c r="O211" s="97"/>
      <c r="P211" s="20"/>
      <c r="Q211" s="98">
        <f t="shared" si="43"/>
        <v>0</v>
      </c>
      <c r="R211" s="97"/>
      <c r="S211" s="20"/>
      <c r="T211" s="98">
        <f t="shared" si="44"/>
        <v>0</v>
      </c>
      <c r="U211" s="219">
        <f t="shared" si="45"/>
        <v>0</v>
      </c>
      <c r="W211" s="135" t="s">
        <v>45</v>
      </c>
      <c r="X211" s="115">
        <f t="shared" si="46"/>
        <v>0</v>
      </c>
      <c r="Y211" s="116">
        <f t="shared" si="47"/>
        <v>0</v>
      </c>
      <c r="Z211" s="116">
        <f t="shared" si="48"/>
        <v>0</v>
      </c>
      <c r="AA211" s="116">
        <f t="shared" si="49"/>
        <v>0</v>
      </c>
      <c r="AB211" s="116">
        <f t="shared" si="50"/>
        <v>0</v>
      </c>
      <c r="AC211" s="122">
        <f t="shared" si="51"/>
        <v>0</v>
      </c>
    </row>
    <row r="212" spans="1:29" ht="15.75">
      <c r="A212" s="250"/>
      <c r="B212" s="135" t="s">
        <v>46</v>
      </c>
      <c r="C212" s="97"/>
      <c r="D212" s="20"/>
      <c r="E212" s="98">
        <f t="shared" si="39"/>
        <v>0</v>
      </c>
      <c r="F212" s="97"/>
      <c r="G212" s="20"/>
      <c r="H212" s="98">
        <f t="shared" si="40"/>
        <v>0</v>
      </c>
      <c r="I212" s="97"/>
      <c r="J212" s="20"/>
      <c r="K212" s="98">
        <f t="shared" si="41"/>
        <v>0</v>
      </c>
      <c r="L212" s="97"/>
      <c r="M212" s="20"/>
      <c r="N212" s="98">
        <f t="shared" si="42"/>
        <v>0</v>
      </c>
      <c r="O212" s="97"/>
      <c r="P212" s="20"/>
      <c r="Q212" s="98">
        <f t="shared" si="43"/>
        <v>0</v>
      </c>
      <c r="R212" s="97"/>
      <c r="S212" s="20"/>
      <c r="T212" s="98">
        <f t="shared" si="44"/>
        <v>0</v>
      </c>
      <c r="U212" s="219">
        <f t="shared" si="45"/>
        <v>0</v>
      </c>
      <c r="W212" s="135" t="s">
        <v>46</v>
      </c>
      <c r="X212" s="115">
        <f t="shared" si="46"/>
        <v>0</v>
      </c>
      <c r="Y212" s="116">
        <f t="shared" si="47"/>
        <v>0</v>
      </c>
      <c r="Z212" s="116">
        <f t="shared" si="48"/>
        <v>0</v>
      </c>
      <c r="AA212" s="116">
        <f t="shared" si="49"/>
        <v>0</v>
      </c>
      <c r="AB212" s="116">
        <f t="shared" si="50"/>
        <v>0</v>
      </c>
      <c r="AC212" s="122">
        <f t="shared" si="51"/>
        <v>0</v>
      </c>
    </row>
    <row r="213" spans="1:29" ht="15.75">
      <c r="A213" s="250"/>
      <c r="B213" s="135" t="s">
        <v>47</v>
      </c>
      <c r="C213" s="97"/>
      <c r="D213" s="20"/>
      <c r="E213" s="98">
        <f t="shared" si="39"/>
        <v>0</v>
      </c>
      <c r="F213" s="97"/>
      <c r="G213" s="20"/>
      <c r="H213" s="98">
        <f t="shared" si="40"/>
        <v>0</v>
      </c>
      <c r="I213" s="97"/>
      <c r="J213" s="20"/>
      <c r="K213" s="98">
        <f t="shared" si="41"/>
        <v>0</v>
      </c>
      <c r="L213" s="97"/>
      <c r="M213" s="20"/>
      <c r="N213" s="98">
        <f t="shared" si="42"/>
        <v>0</v>
      </c>
      <c r="O213" s="97"/>
      <c r="P213" s="20"/>
      <c r="Q213" s="98">
        <f t="shared" si="43"/>
        <v>0</v>
      </c>
      <c r="R213" s="97"/>
      <c r="S213" s="20"/>
      <c r="T213" s="98">
        <f t="shared" si="44"/>
        <v>0</v>
      </c>
      <c r="U213" s="219">
        <f t="shared" si="45"/>
        <v>0</v>
      </c>
      <c r="W213" s="135" t="s">
        <v>47</v>
      </c>
      <c r="X213" s="115">
        <f t="shared" si="46"/>
        <v>0</v>
      </c>
      <c r="Y213" s="116">
        <f t="shared" si="47"/>
        <v>0</v>
      </c>
      <c r="Z213" s="116">
        <f t="shared" si="48"/>
        <v>0</v>
      </c>
      <c r="AA213" s="116">
        <f t="shared" si="49"/>
        <v>0</v>
      </c>
      <c r="AB213" s="116">
        <f t="shared" si="50"/>
        <v>0</v>
      </c>
      <c r="AC213" s="122">
        <f t="shared" si="51"/>
        <v>0</v>
      </c>
    </row>
    <row r="214" spans="1:29" ht="15.75">
      <c r="A214" s="250"/>
      <c r="B214" s="135" t="s">
        <v>48</v>
      </c>
      <c r="C214" s="97"/>
      <c r="D214" s="20"/>
      <c r="E214" s="98">
        <f t="shared" si="39"/>
        <v>0</v>
      </c>
      <c r="F214" s="97"/>
      <c r="G214" s="20"/>
      <c r="H214" s="98">
        <f t="shared" si="40"/>
        <v>0</v>
      </c>
      <c r="I214" s="97"/>
      <c r="J214" s="20"/>
      <c r="K214" s="98">
        <f t="shared" si="41"/>
        <v>0</v>
      </c>
      <c r="L214" s="97"/>
      <c r="M214" s="20"/>
      <c r="N214" s="98">
        <f t="shared" si="42"/>
        <v>0</v>
      </c>
      <c r="O214" s="97"/>
      <c r="P214" s="20"/>
      <c r="Q214" s="98">
        <f t="shared" si="43"/>
        <v>0</v>
      </c>
      <c r="R214" s="97"/>
      <c r="S214" s="20"/>
      <c r="T214" s="98">
        <f t="shared" si="44"/>
        <v>0</v>
      </c>
      <c r="U214" s="219">
        <f t="shared" si="45"/>
        <v>0</v>
      </c>
      <c r="W214" s="135" t="s">
        <v>48</v>
      </c>
      <c r="X214" s="115">
        <f t="shared" si="46"/>
        <v>0</v>
      </c>
      <c r="Y214" s="116">
        <f t="shared" si="47"/>
        <v>0</v>
      </c>
      <c r="Z214" s="116">
        <f t="shared" si="48"/>
        <v>0</v>
      </c>
      <c r="AA214" s="116">
        <f t="shared" si="49"/>
        <v>0</v>
      </c>
      <c r="AB214" s="116">
        <f t="shared" si="50"/>
        <v>0</v>
      </c>
      <c r="AC214" s="122">
        <f t="shared" si="51"/>
        <v>0</v>
      </c>
    </row>
    <row r="215" spans="1:29" ht="15.75">
      <c r="A215" s="251"/>
      <c r="B215" s="136" t="s">
        <v>49</v>
      </c>
      <c r="C215" s="99"/>
      <c r="D215" s="100"/>
      <c r="E215" s="101">
        <f t="shared" si="39"/>
        <v>0</v>
      </c>
      <c r="F215" s="99"/>
      <c r="G215" s="100"/>
      <c r="H215" s="101">
        <f t="shared" si="40"/>
        <v>0</v>
      </c>
      <c r="I215" s="99">
        <v>2161.56</v>
      </c>
      <c r="J215" s="100"/>
      <c r="K215" s="101">
        <f t="shared" si="41"/>
        <v>2161.56</v>
      </c>
      <c r="L215" s="99"/>
      <c r="M215" s="100"/>
      <c r="N215" s="101">
        <f t="shared" si="42"/>
        <v>0</v>
      </c>
      <c r="O215" s="99"/>
      <c r="P215" s="100"/>
      <c r="Q215" s="101">
        <f t="shared" si="43"/>
        <v>0</v>
      </c>
      <c r="R215" s="99"/>
      <c r="S215" s="100"/>
      <c r="T215" s="101">
        <f t="shared" si="44"/>
        <v>0</v>
      </c>
      <c r="U215" s="220">
        <f t="shared" si="45"/>
        <v>0</v>
      </c>
      <c r="W215" s="136" t="s">
        <v>49</v>
      </c>
      <c r="X215" s="119">
        <f t="shared" si="46"/>
        <v>0</v>
      </c>
      <c r="Y215" s="120">
        <f t="shared" si="47"/>
        <v>0</v>
      </c>
      <c r="Z215" s="120">
        <f t="shared" si="48"/>
        <v>0</v>
      </c>
      <c r="AA215" s="120">
        <f t="shared" si="49"/>
        <v>0</v>
      </c>
      <c r="AB215" s="120">
        <f t="shared" si="50"/>
        <v>0</v>
      </c>
      <c r="AC215" s="125">
        <f t="shared" si="51"/>
        <v>0</v>
      </c>
    </row>
    <row r="216" spans="1:29">
      <c r="B216" s="225"/>
      <c r="G216" s="20"/>
      <c r="P216" s="20"/>
    </row>
    <row r="217" spans="1:29">
      <c r="B217" s="225"/>
      <c r="G217" s="20"/>
      <c r="P217" s="20"/>
      <c r="U217" s="193" t="s">
        <v>1332</v>
      </c>
      <c r="X217" s="91" t="s">
        <v>13</v>
      </c>
      <c r="Y217" s="91" t="s">
        <v>14</v>
      </c>
      <c r="Z217" s="110" t="s">
        <v>15</v>
      </c>
      <c r="AA217" s="91" t="s">
        <v>16</v>
      </c>
      <c r="AB217" s="91" t="s">
        <v>17</v>
      </c>
      <c r="AC217" s="91" t="s">
        <v>18</v>
      </c>
    </row>
    <row r="218" spans="1:29">
      <c r="B218" s="4"/>
      <c r="G218" s="20"/>
      <c r="P218" s="20"/>
      <c r="U218" s="190">
        <f>U9+U18+U27+U36+U45+U54+U63+U72+U81+U90+U99+U108+U117+U126+U135+U144+U153+U162+U171+U180+U189+U198+U207</f>
        <v>0</v>
      </c>
      <c r="W218" s="134" t="s">
        <v>41</v>
      </c>
      <c r="X218" s="111">
        <f t="shared" ref="X218:AC226" si="52">X9+X18+X27+X36+X45+X54+X63+X72+X81+X90+X99+X108+X117+X126+X135+X144+X153+X162+X171+X180+X189+X198+X207</f>
        <v>0</v>
      </c>
      <c r="Y218" s="112">
        <f t="shared" si="52"/>
        <v>0</v>
      </c>
      <c r="Z218" s="112">
        <f t="shared" si="52"/>
        <v>0</v>
      </c>
      <c r="AA218" s="112">
        <f t="shared" si="52"/>
        <v>0</v>
      </c>
      <c r="AB218" s="112">
        <f t="shared" si="52"/>
        <v>0</v>
      </c>
      <c r="AC218" s="114">
        <f t="shared" si="52"/>
        <v>0</v>
      </c>
    </row>
    <row r="219" spans="1:29">
      <c r="B219" s="225"/>
      <c r="G219" s="20"/>
      <c r="P219" s="20"/>
      <c r="U219" s="191">
        <f t="shared" ref="U219:U226" si="53">U10+U19+U28+U37+U46+U55+U64+U73+U82+U91+U100+U109+U118+U127+U136+U145+U154+U163+U172+U181+U190+U199+U208</f>
        <v>0</v>
      </c>
      <c r="W219" s="135" t="s">
        <v>42</v>
      </c>
      <c r="X219" s="115">
        <f t="shared" si="52"/>
        <v>0</v>
      </c>
      <c r="Y219" s="116">
        <f t="shared" si="52"/>
        <v>0</v>
      </c>
      <c r="Z219" s="116">
        <f t="shared" si="52"/>
        <v>0</v>
      </c>
      <c r="AA219" s="116">
        <f t="shared" si="52"/>
        <v>0</v>
      </c>
      <c r="AB219" s="116">
        <f t="shared" si="52"/>
        <v>0</v>
      </c>
      <c r="AC219" s="118">
        <f t="shared" si="52"/>
        <v>0</v>
      </c>
    </row>
    <row r="220" spans="1:29">
      <c r="B220" s="225"/>
      <c r="G220" s="20"/>
      <c r="P220" s="20"/>
      <c r="U220" s="191">
        <f t="shared" si="53"/>
        <v>0</v>
      </c>
      <c r="W220" s="105" t="s">
        <v>43</v>
      </c>
      <c r="X220" s="115">
        <f t="shared" si="52"/>
        <v>0</v>
      </c>
      <c r="Y220" s="116">
        <f t="shared" si="52"/>
        <v>0</v>
      </c>
      <c r="Z220" s="116">
        <f t="shared" si="52"/>
        <v>0</v>
      </c>
      <c r="AA220" s="116">
        <f t="shared" si="52"/>
        <v>0</v>
      </c>
      <c r="AB220" s="116">
        <f t="shared" si="52"/>
        <v>0</v>
      </c>
      <c r="AC220" s="118">
        <f t="shared" si="52"/>
        <v>0</v>
      </c>
    </row>
    <row r="221" spans="1:29">
      <c r="B221" s="225"/>
      <c r="U221" s="191">
        <f t="shared" si="53"/>
        <v>0</v>
      </c>
      <c r="W221" s="135" t="s">
        <v>44</v>
      </c>
      <c r="X221" s="115">
        <f t="shared" si="52"/>
        <v>0</v>
      </c>
      <c r="Y221" s="116">
        <f t="shared" si="52"/>
        <v>0</v>
      </c>
      <c r="Z221" s="116">
        <f t="shared" si="52"/>
        <v>0</v>
      </c>
      <c r="AA221" s="116">
        <f t="shared" si="52"/>
        <v>0</v>
      </c>
      <c r="AB221" s="116">
        <f t="shared" si="52"/>
        <v>0</v>
      </c>
      <c r="AC221" s="118">
        <f t="shared" si="52"/>
        <v>0</v>
      </c>
    </row>
    <row r="222" spans="1:29">
      <c r="B222" s="225"/>
      <c r="U222" s="191">
        <f t="shared" si="53"/>
        <v>0</v>
      </c>
      <c r="W222" s="135" t="s">
        <v>45</v>
      </c>
      <c r="X222" s="115">
        <f t="shared" si="52"/>
        <v>0</v>
      </c>
      <c r="Y222" s="116">
        <f t="shared" si="52"/>
        <v>0</v>
      </c>
      <c r="Z222" s="116">
        <f t="shared" si="52"/>
        <v>0</v>
      </c>
      <c r="AA222" s="116">
        <f t="shared" si="52"/>
        <v>0</v>
      </c>
      <c r="AB222" s="116">
        <f t="shared" si="52"/>
        <v>0</v>
      </c>
      <c r="AC222" s="118">
        <f t="shared" si="52"/>
        <v>0</v>
      </c>
    </row>
    <row r="223" spans="1:29">
      <c r="B223" s="225"/>
      <c r="U223" s="191">
        <f t="shared" si="53"/>
        <v>0</v>
      </c>
      <c r="W223" s="135" t="s">
        <v>46</v>
      </c>
      <c r="X223" s="115">
        <f t="shared" si="52"/>
        <v>0</v>
      </c>
      <c r="Y223" s="116">
        <f t="shared" si="52"/>
        <v>0</v>
      </c>
      <c r="Z223" s="116">
        <f t="shared" si="52"/>
        <v>0</v>
      </c>
      <c r="AA223" s="116">
        <f t="shared" si="52"/>
        <v>0</v>
      </c>
      <c r="AB223" s="116">
        <f t="shared" si="52"/>
        <v>0</v>
      </c>
      <c r="AC223" s="118">
        <f t="shared" si="52"/>
        <v>0</v>
      </c>
    </row>
    <row r="224" spans="1:29">
      <c r="B224" s="225"/>
      <c r="U224" s="191">
        <f t="shared" si="53"/>
        <v>0</v>
      </c>
      <c r="W224" s="135" t="s">
        <v>47</v>
      </c>
      <c r="X224" s="115">
        <f t="shared" si="52"/>
        <v>0</v>
      </c>
      <c r="Y224" s="116">
        <f t="shared" si="52"/>
        <v>0</v>
      </c>
      <c r="Z224" s="116">
        <f t="shared" si="52"/>
        <v>0</v>
      </c>
      <c r="AA224" s="116">
        <f t="shared" si="52"/>
        <v>0</v>
      </c>
      <c r="AB224" s="116">
        <f t="shared" si="52"/>
        <v>0</v>
      </c>
      <c r="AC224" s="118">
        <f t="shared" si="52"/>
        <v>0</v>
      </c>
    </row>
    <row r="225" spans="2:29">
      <c r="B225" s="3"/>
      <c r="U225" s="191">
        <f t="shared" si="53"/>
        <v>0</v>
      </c>
      <c r="W225" s="135" t="s">
        <v>48</v>
      </c>
      <c r="X225" s="115">
        <f t="shared" si="52"/>
        <v>0</v>
      </c>
      <c r="Y225" s="116">
        <f t="shared" si="52"/>
        <v>0</v>
      </c>
      <c r="Z225" s="116">
        <f t="shared" si="52"/>
        <v>0</v>
      </c>
      <c r="AA225" s="116">
        <f t="shared" si="52"/>
        <v>0</v>
      </c>
      <c r="AB225" s="116">
        <f t="shared" si="52"/>
        <v>0</v>
      </c>
      <c r="AC225" s="118">
        <f t="shared" si="52"/>
        <v>0</v>
      </c>
    </row>
    <row r="226" spans="2:29">
      <c r="U226" s="192">
        <f t="shared" si="53"/>
        <v>0</v>
      </c>
      <c r="W226" s="136" t="s">
        <v>49</v>
      </c>
      <c r="X226" s="119">
        <f t="shared" si="52"/>
        <v>0</v>
      </c>
      <c r="Y226" s="120">
        <f t="shared" si="52"/>
        <v>0</v>
      </c>
      <c r="Z226" s="120">
        <f t="shared" si="52"/>
        <v>0</v>
      </c>
      <c r="AA226" s="120">
        <f t="shared" si="52"/>
        <v>0</v>
      </c>
      <c r="AB226" s="120">
        <f t="shared" si="52"/>
        <v>0</v>
      </c>
      <c r="AC226" s="221">
        <f t="shared" si="52"/>
        <v>0</v>
      </c>
    </row>
    <row r="227" spans="2:29">
      <c r="X227" s="116"/>
      <c r="Y227" s="116"/>
      <c r="Z227" s="116"/>
      <c r="AA227" s="116"/>
      <c r="AB227" s="116"/>
      <c r="AC227" s="116"/>
    </row>
  </sheetData>
  <mergeCells count="31">
    <mergeCell ref="A36:A44"/>
    <mergeCell ref="B7:B8"/>
    <mergeCell ref="C7:E7"/>
    <mergeCell ref="F7:H7"/>
    <mergeCell ref="I7:K7"/>
    <mergeCell ref="R7:T7"/>
    <mergeCell ref="U7:U8"/>
    <mergeCell ref="A9:A17"/>
    <mergeCell ref="A18:A26"/>
    <mergeCell ref="A27:A35"/>
    <mergeCell ref="L7:N7"/>
    <mergeCell ref="O7:Q7"/>
    <mergeCell ref="A144:A152"/>
    <mergeCell ref="A45:A53"/>
    <mergeCell ref="A54:A62"/>
    <mergeCell ref="A63:A71"/>
    <mergeCell ref="A72:A80"/>
    <mergeCell ref="A81:A89"/>
    <mergeCell ref="A90:A98"/>
    <mergeCell ref="A99:A107"/>
    <mergeCell ref="A108:A116"/>
    <mergeCell ref="A117:A125"/>
    <mergeCell ref="A126:A134"/>
    <mergeCell ref="A135:A143"/>
    <mergeCell ref="A207:A215"/>
    <mergeCell ref="A153:A161"/>
    <mergeCell ref="A162:A170"/>
    <mergeCell ref="A171:A179"/>
    <mergeCell ref="A180:A188"/>
    <mergeCell ref="A189:A197"/>
    <mergeCell ref="A198:A20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7"/>
  <sheetViews>
    <sheetView tabSelected="1" zoomScale="70" zoomScaleNormal="70" workbookViewId="0">
      <selection sqref="A1:XFD1048576"/>
    </sheetView>
  </sheetViews>
  <sheetFormatPr baseColWidth="10" defaultRowHeight="15"/>
  <cols>
    <col min="1" max="1" width="10.140625" customWidth="1"/>
    <col min="2" max="2" width="19.140625" customWidth="1"/>
    <col min="3" max="3" width="12.42578125" bestFit="1" customWidth="1"/>
    <col min="4" max="4" width="17.85546875" bestFit="1" customWidth="1"/>
    <col min="5" max="5" width="13.42578125" bestFit="1" customWidth="1"/>
    <col min="6" max="6" width="11.7109375" bestFit="1" customWidth="1"/>
    <col min="7" max="7" width="12.85546875" bestFit="1" customWidth="1"/>
    <col min="8" max="8" width="13.42578125" customWidth="1"/>
    <col min="9" max="10" width="12" customWidth="1"/>
    <col min="11" max="11" width="12" style="138" customWidth="1"/>
    <col min="12" max="13" width="12" customWidth="1"/>
    <col min="14" max="14" width="12" style="138" customWidth="1"/>
    <col min="15" max="16" width="12" customWidth="1"/>
    <col min="17" max="17" width="13" customWidth="1"/>
    <col min="18" max="18" width="12" customWidth="1"/>
    <col min="19" max="20" width="13.42578125" customWidth="1"/>
    <col min="21" max="21" width="10.85546875" customWidth="1"/>
    <col min="22" max="22" width="5" customWidth="1"/>
    <col min="23" max="23" width="15.28515625" customWidth="1"/>
    <col min="24" max="29" width="8.85546875" style="88" customWidth="1"/>
  </cols>
  <sheetData>
    <row r="1" spans="1:29" ht="18.75">
      <c r="B1" s="107" t="s">
        <v>0</v>
      </c>
      <c r="C1" s="107"/>
      <c r="D1" s="107"/>
      <c r="E1" s="45"/>
      <c r="F1" s="45"/>
      <c r="G1" s="45"/>
      <c r="H1" s="45"/>
    </row>
    <row r="2" spans="1:29" ht="18.75">
      <c r="B2" s="107" t="s">
        <v>1</v>
      </c>
      <c r="C2" s="107"/>
      <c r="D2" s="107"/>
      <c r="E2" s="45"/>
      <c r="F2" s="45"/>
      <c r="G2" s="45"/>
      <c r="H2" s="45"/>
    </row>
    <row r="4" spans="1:29" ht="21">
      <c r="B4" s="1" t="s">
        <v>2</v>
      </c>
      <c r="C4" s="108"/>
      <c r="D4" s="108"/>
      <c r="E4" s="108"/>
      <c r="F4" s="108"/>
      <c r="G4" s="108"/>
      <c r="H4" s="108"/>
      <c r="I4" s="108"/>
      <c r="J4" s="108"/>
      <c r="K4" s="139"/>
    </row>
    <row r="5" spans="1:29" ht="21">
      <c r="B5" s="1" t="s">
        <v>50</v>
      </c>
      <c r="C5" s="108"/>
      <c r="D5" s="108"/>
      <c r="E5" s="109"/>
      <c r="F5" s="108"/>
      <c r="G5" s="108"/>
      <c r="H5" s="108"/>
      <c r="I5" s="108"/>
      <c r="J5" s="108"/>
      <c r="K5" s="139"/>
    </row>
    <row r="7" spans="1:29" ht="22.5" customHeight="1" thickBot="1">
      <c r="B7" s="245" t="s">
        <v>3</v>
      </c>
      <c r="C7" s="247" t="s">
        <v>4</v>
      </c>
      <c r="D7" s="243"/>
      <c r="E7" s="248"/>
      <c r="F7" s="242" t="s">
        <v>5</v>
      </c>
      <c r="G7" s="243"/>
      <c r="H7" s="244"/>
      <c r="I7" s="247" t="s">
        <v>6</v>
      </c>
      <c r="J7" s="243"/>
      <c r="K7" s="244"/>
      <c r="L7" s="242" t="s">
        <v>7</v>
      </c>
      <c r="M7" s="243"/>
      <c r="N7" s="244"/>
      <c r="O7" s="236" t="s">
        <v>11</v>
      </c>
      <c r="P7" s="237"/>
      <c r="Q7" s="238"/>
      <c r="R7" s="236" t="s">
        <v>12</v>
      </c>
      <c r="S7" s="237"/>
      <c r="T7" s="239"/>
      <c r="U7" s="240" t="s">
        <v>1331</v>
      </c>
      <c r="V7" s="89"/>
    </row>
    <row r="8" spans="1:29" s="2" customFormat="1" ht="12.75" customHeight="1">
      <c r="B8" s="246"/>
      <c r="C8" s="127" t="s">
        <v>8</v>
      </c>
      <c r="D8" s="128" t="s">
        <v>9</v>
      </c>
      <c r="E8" s="129" t="s">
        <v>10</v>
      </c>
      <c r="F8" s="130" t="s">
        <v>8</v>
      </c>
      <c r="G8" s="131" t="s">
        <v>9</v>
      </c>
      <c r="H8" s="129" t="s">
        <v>10</v>
      </c>
      <c r="I8" s="130" t="s">
        <v>8</v>
      </c>
      <c r="J8" s="131" t="s">
        <v>9</v>
      </c>
      <c r="K8" s="140" t="s">
        <v>10</v>
      </c>
      <c r="L8" s="130" t="s">
        <v>8</v>
      </c>
      <c r="M8" s="131" t="s">
        <v>9</v>
      </c>
      <c r="N8" s="140" t="s">
        <v>10</v>
      </c>
      <c r="O8" s="130" t="s">
        <v>8</v>
      </c>
      <c r="P8" s="128" t="s">
        <v>9</v>
      </c>
      <c r="Q8" s="129" t="s">
        <v>10</v>
      </c>
      <c r="R8" s="130" t="s">
        <v>8</v>
      </c>
      <c r="S8" s="131" t="s">
        <v>9</v>
      </c>
      <c r="T8" s="132" t="s">
        <v>10</v>
      </c>
      <c r="U8" s="254"/>
      <c r="V8" s="89"/>
      <c r="W8"/>
      <c r="X8" s="91" t="s">
        <v>13</v>
      </c>
      <c r="Y8" s="91" t="s">
        <v>14</v>
      </c>
      <c r="Z8" s="110" t="s">
        <v>15</v>
      </c>
      <c r="AA8" s="91" t="s">
        <v>16</v>
      </c>
      <c r="AB8" s="91" t="s">
        <v>17</v>
      </c>
      <c r="AC8" s="91" t="s">
        <v>18</v>
      </c>
    </row>
    <row r="9" spans="1:29" s="2" customFormat="1" ht="12.75" customHeight="1">
      <c r="A9" s="249">
        <v>42767</v>
      </c>
      <c r="B9" s="134" t="s">
        <v>41</v>
      </c>
      <c r="C9" s="217"/>
      <c r="D9" s="95"/>
      <c r="E9" s="96">
        <f t="shared" ref="E9:E72" si="0">C9-D9</f>
        <v>0</v>
      </c>
      <c r="F9" s="217"/>
      <c r="G9" s="95"/>
      <c r="H9" s="96">
        <f t="shared" ref="H9:H72" si="1">F9-G9</f>
        <v>0</v>
      </c>
      <c r="I9" s="217"/>
      <c r="J9" s="95"/>
      <c r="K9" s="96">
        <f t="shared" ref="K9:K72" si="2">I9-J9</f>
        <v>0</v>
      </c>
      <c r="L9" s="217"/>
      <c r="M9" s="95"/>
      <c r="N9" s="96">
        <f t="shared" ref="N9:N72" si="3">L9-M9</f>
        <v>0</v>
      </c>
      <c r="O9" s="217"/>
      <c r="P9" s="95"/>
      <c r="Q9" s="96">
        <f t="shared" ref="Q9:Q72" si="4">O9-P9</f>
        <v>0</v>
      </c>
      <c r="R9" s="217"/>
      <c r="S9" s="95"/>
      <c r="T9" s="96">
        <f t="shared" ref="T9:T72" si="5">R9-S9</f>
        <v>0</v>
      </c>
      <c r="U9" s="218">
        <f>IF(D9=0,0,1)</f>
        <v>0</v>
      </c>
      <c r="V9" s="89"/>
      <c r="W9" s="134" t="s">
        <v>41</v>
      </c>
      <c r="X9" s="111">
        <f>+IF(AND(C9&lt;&gt;0,D9&lt;&gt;0,OR(E9&gt;100,E9&lt;-100)),1,0)</f>
        <v>0</v>
      </c>
      <c r="Y9" s="112">
        <f>+IF(AND(F9&lt;&gt;0,G9&lt;&gt;0,OR(H9&gt;100,H9&lt;-100)),1,0)</f>
        <v>0</v>
      </c>
      <c r="Z9" s="112">
        <f>+IF(AND(I9&lt;&gt;0,J9&lt;&gt;0,OR(K9&gt;100,K9&lt;-100)),1,0)</f>
        <v>0</v>
      </c>
      <c r="AA9" s="113">
        <f>+IF(AND(L9&lt;&gt;0,M9&lt;&gt;0,OR(N9&gt;100,N9&lt;-100)),1,0)</f>
        <v>0</v>
      </c>
      <c r="AB9" s="113">
        <f>+IF(AND(O9&lt;&gt;0,P9&lt;&gt;0,OR(Q9&gt;100,Q9&lt;-100)),1,0)</f>
        <v>0</v>
      </c>
      <c r="AC9" s="114">
        <f>+IF(AND(R9&lt;&gt;0,S9&lt;&gt;0,OR(T9&gt;100,T9&lt;-100)),1,0)</f>
        <v>0</v>
      </c>
    </row>
    <row r="10" spans="1:29" s="2" customFormat="1" ht="12.75" customHeight="1">
      <c r="A10" s="250"/>
      <c r="B10" s="135" t="s">
        <v>42</v>
      </c>
      <c r="C10" s="97"/>
      <c r="D10" s="20"/>
      <c r="E10" s="98">
        <f t="shared" si="0"/>
        <v>0</v>
      </c>
      <c r="F10" s="97"/>
      <c r="G10" s="20"/>
      <c r="H10" s="98">
        <f t="shared" si="1"/>
        <v>0</v>
      </c>
      <c r="I10" s="97"/>
      <c r="J10" s="20"/>
      <c r="K10" s="98">
        <f t="shared" si="2"/>
        <v>0</v>
      </c>
      <c r="L10" s="97"/>
      <c r="M10" s="20"/>
      <c r="N10" s="98">
        <f t="shared" si="3"/>
        <v>0</v>
      </c>
      <c r="O10" s="97"/>
      <c r="P10" s="20"/>
      <c r="Q10" s="98">
        <f t="shared" si="4"/>
        <v>0</v>
      </c>
      <c r="R10" s="97"/>
      <c r="S10" s="20"/>
      <c r="T10" s="98">
        <f t="shared" si="5"/>
        <v>0</v>
      </c>
      <c r="U10" s="219">
        <f t="shared" ref="U10:U73" si="6">IF(D10=0,0,1)</f>
        <v>0</v>
      </c>
      <c r="V10" s="89"/>
      <c r="W10" s="135" t="s">
        <v>42</v>
      </c>
      <c r="X10" s="115">
        <f t="shared" ref="X10:X73" si="7">+IF(AND(C10&lt;&gt;0,D10&lt;&gt;0,OR(E10&gt;100,E10&lt;-100)),1,0)</f>
        <v>0</v>
      </c>
      <c r="Y10" s="116">
        <f t="shared" ref="Y10:Y73" si="8">+IF(AND(F10&lt;&gt;0,G10&lt;&gt;0,OR(H10&gt;100,H10&lt;-100)),1,0)</f>
        <v>0</v>
      </c>
      <c r="Z10" s="116">
        <f t="shared" ref="Z10:Z73" si="9">+IF(AND(I10&lt;&gt;0,J10&lt;&gt;0,OR(K10&gt;100,K10&lt;-100)),1,0)</f>
        <v>0</v>
      </c>
      <c r="AA10" s="117">
        <f t="shared" ref="AA10:AA73" si="10">+IF(AND(L10&lt;&gt;0,M10&lt;&gt;0,OR(N10&gt;100,N10&lt;-100)),1,0)</f>
        <v>0</v>
      </c>
      <c r="AB10" s="117">
        <f t="shared" ref="AB10:AB73" si="11">+IF(AND(O10&lt;&gt;0,P10&lt;&gt;0,OR(Q10&gt;100,Q10&lt;-100)),1,0)</f>
        <v>0</v>
      </c>
      <c r="AC10" s="118">
        <f t="shared" ref="AC10:AC73" si="12">+IF(AND(R10&lt;&gt;0,S10&lt;&gt;0,OR(T10&gt;100,T10&lt;-100)),1,0)</f>
        <v>0</v>
      </c>
    </row>
    <row r="11" spans="1:29" s="2" customFormat="1" ht="12.75" customHeight="1">
      <c r="A11" s="250"/>
      <c r="B11" s="105" t="s">
        <v>43</v>
      </c>
      <c r="C11" s="97"/>
      <c r="D11" s="20"/>
      <c r="E11" s="98">
        <f t="shared" si="0"/>
        <v>0</v>
      </c>
      <c r="F11" s="97"/>
      <c r="G11" s="20"/>
      <c r="H11" s="98">
        <f t="shared" si="1"/>
        <v>0</v>
      </c>
      <c r="I11" s="97"/>
      <c r="J11" s="20"/>
      <c r="K11" s="98">
        <f t="shared" si="2"/>
        <v>0</v>
      </c>
      <c r="L11" s="97"/>
      <c r="M11" s="20"/>
      <c r="N11" s="98">
        <f t="shared" si="3"/>
        <v>0</v>
      </c>
      <c r="O11" s="97"/>
      <c r="P11" s="20"/>
      <c r="Q11" s="98">
        <f t="shared" si="4"/>
        <v>0</v>
      </c>
      <c r="R11" s="97"/>
      <c r="S11" s="20"/>
      <c r="T11" s="98">
        <f t="shared" si="5"/>
        <v>0</v>
      </c>
      <c r="U11" s="219">
        <f t="shared" si="6"/>
        <v>0</v>
      </c>
      <c r="V11" s="89"/>
      <c r="W11" s="105" t="s">
        <v>43</v>
      </c>
      <c r="X11" s="115">
        <f t="shared" si="7"/>
        <v>0</v>
      </c>
      <c r="Y11" s="116">
        <f t="shared" si="8"/>
        <v>0</v>
      </c>
      <c r="Z11" s="116">
        <f t="shared" si="9"/>
        <v>0</v>
      </c>
      <c r="AA11" s="117">
        <f t="shared" si="10"/>
        <v>0</v>
      </c>
      <c r="AB11" s="117">
        <f t="shared" si="11"/>
        <v>0</v>
      </c>
      <c r="AC11" s="118">
        <f t="shared" si="12"/>
        <v>0</v>
      </c>
    </row>
    <row r="12" spans="1:29" s="2" customFormat="1" ht="12.75" customHeight="1">
      <c r="A12" s="250"/>
      <c r="B12" s="135" t="s">
        <v>44</v>
      </c>
      <c r="C12" s="97"/>
      <c r="D12" s="20"/>
      <c r="E12" s="98">
        <f t="shared" si="0"/>
        <v>0</v>
      </c>
      <c r="F12" s="97"/>
      <c r="G12" s="20"/>
      <c r="H12" s="98">
        <f t="shared" si="1"/>
        <v>0</v>
      </c>
      <c r="I12" s="97"/>
      <c r="J12" s="20"/>
      <c r="K12" s="98">
        <f t="shared" si="2"/>
        <v>0</v>
      </c>
      <c r="L12" s="97"/>
      <c r="M12" s="20"/>
      <c r="N12" s="98">
        <f t="shared" si="3"/>
        <v>0</v>
      </c>
      <c r="O12" s="97"/>
      <c r="P12" s="20"/>
      <c r="Q12" s="98">
        <f t="shared" si="4"/>
        <v>0</v>
      </c>
      <c r="R12" s="97"/>
      <c r="S12" s="20"/>
      <c r="T12" s="98">
        <f t="shared" si="5"/>
        <v>0</v>
      </c>
      <c r="U12" s="219">
        <f t="shared" si="6"/>
        <v>0</v>
      </c>
      <c r="V12" s="89"/>
      <c r="W12" s="135" t="s">
        <v>44</v>
      </c>
      <c r="X12" s="115">
        <f t="shared" si="7"/>
        <v>0</v>
      </c>
      <c r="Y12" s="116">
        <f t="shared" si="8"/>
        <v>0</v>
      </c>
      <c r="Z12" s="116">
        <f t="shared" si="9"/>
        <v>0</v>
      </c>
      <c r="AA12" s="117">
        <f t="shared" si="10"/>
        <v>0</v>
      </c>
      <c r="AB12" s="117">
        <f t="shared" si="11"/>
        <v>0</v>
      </c>
      <c r="AC12" s="118">
        <f t="shared" si="12"/>
        <v>0</v>
      </c>
    </row>
    <row r="13" spans="1:29" s="2" customFormat="1" ht="12.75" customHeight="1">
      <c r="A13" s="250"/>
      <c r="B13" s="135" t="s">
        <v>45</v>
      </c>
      <c r="C13" s="97"/>
      <c r="D13" s="20"/>
      <c r="E13" s="98">
        <f t="shared" si="0"/>
        <v>0</v>
      </c>
      <c r="F13" s="97"/>
      <c r="G13" s="20"/>
      <c r="H13" s="98">
        <f t="shared" si="1"/>
        <v>0</v>
      </c>
      <c r="I13" s="97"/>
      <c r="J13" s="20"/>
      <c r="K13" s="98">
        <f t="shared" si="2"/>
        <v>0</v>
      </c>
      <c r="L13" s="97"/>
      <c r="M13" s="20"/>
      <c r="N13" s="98">
        <f t="shared" si="3"/>
        <v>0</v>
      </c>
      <c r="O13" s="97"/>
      <c r="P13" s="20"/>
      <c r="Q13" s="98">
        <f t="shared" si="4"/>
        <v>0</v>
      </c>
      <c r="R13" s="97"/>
      <c r="S13" s="20"/>
      <c r="T13" s="98">
        <f t="shared" si="5"/>
        <v>0</v>
      </c>
      <c r="U13" s="219">
        <f t="shared" si="6"/>
        <v>0</v>
      </c>
      <c r="V13" s="89"/>
      <c r="W13" s="135" t="s">
        <v>45</v>
      </c>
      <c r="X13" s="115">
        <f t="shared" si="7"/>
        <v>0</v>
      </c>
      <c r="Y13" s="116">
        <f t="shared" si="8"/>
        <v>0</v>
      </c>
      <c r="Z13" s="116">
        <f t="shared" si="9"/>
        <v>0</v>
      </c>
      <c r="AA13" s="117">
        <f t="shared" si="10"/>
        <v>0</v>
      </c>
      <c r="AB13" s="117">
        <f t="shared" si="11"/>
        <v>0</v>
      </c>
      <c r="AC13" s="118">
        <f t="shared" si="12"/>
        <v>0</v>
      </c>
    </row>
    <row r="14" spans="1:29" s="2" customFormat="1" ht="12.75" customHeight="1">
      <c r="A14" s="250"/>
      <c r="B14" s="135" t="s">
        <v>46</v>
      </c>
      <c r="C14" s="97"/>
      <c r="D14" s="20"/>
      <c r="E14" s="98">
        <f t="shared" si="0"/>
        <v>0</v>
      </c>
      <c r="F14" s="97"/>
      <c r="G14" s="20"/>
      <c r="H14" s="98">
        <f t="shared" si="1"/>
        <v>0</v>
      </c>
      <c r="I14" s="97"/>
      <c r="J14" s="20"/>
      <c r="K14" s="98">
        <f t="shared" si="2"/>
        <v>0</v>
      </c>
      <c r="L14" s="97"/>
      <c r="M14" s="20"/>
      <c r="N14" s="98">
        <f t="shared" si="3"/>
        <v>0</v>
      </c>
      <c r="O14" s="97"/>
      <c r="P14" s="20"/>
      <c r="Q14" s="98">
        <f t="shared" si="4"/>
        <v>0</v>
      </c>
      <c r="R14" s="97"/>
      <c r="S14" s="20"/>
      <c r="T14" s="98">
        <f t="shared" si="5"/>
        <v>0</v>
      </c>
      <c r="U14" s="219">
        <f t="shared" si="6"/>
        <v>0</v>
      </c>
      <c r="V14" s="89"/>
      <c r="W14" s="135" t="s">
        <v>46</v>
      </c>
      <c r="X14" s="115">
        <f t="shared" si="7"/>
        <v>0</v>
      </c>
      <c r="Y14" s="116">
        <f t="shared" si="8"/>
        <v>0</v>
      </c>
      <c r="Z14" s="116">
        <f t="shared" si="9"/>
        <v>0</v>
      </c>
      <c r="AA14" s="117">
        <f t="shared" si="10"/>
        <v>0</v>
      </c>
      <c r="AB14" s="117">
        <f t="shared" si="11"/>
        <v>0</v>
      </c>
      <c r="AC14" s="118">
        <f t="shared" si="12"/>
        <v>0</v>
      </c>
    </row>
    <row r="15" spans="1:29" s="2" customFormat="1" ht="12.75" customHeight="1">
      <c r="A15" s="250"/>
      <c r="B15" s="135" t="s">
        <v>47</v>
      </c>
      <c r="C15" s="97"/>
      <c r="D15" s="20"/>
      <c r="E15" s="98">
        <f t="shared" si="0"/>
        <v>0</v>
      </c>
      <c r="F15" s="97"/>
      <c r="G15" s="20"/>
      <c r="H15" s="98">
        <f t="shared" si="1"/>
        <v>0</v>
      </c>
      <c r="I15" s="97"/>
      <c r="J15" s="20"/>
      <c r="K15" s="98">
        <f t="shared" si="2"/>
        <v>0</v>
      </c>
      <c r="L15" s="97"/>
      <c r="M15" s="20"/>
      <c r="N15" s="98">
        <f t="shared" si="3"/>
        <v>0</v>
      </c>
      <c r="O15" s="97"/>
      <c r="P15" s="20"/>
      <c r="Q15" s="98">
        <f t="shared" si="4"/>
        <v>0</v>
      </c>
      <c r="R15" s="97"/>
      <c r="S15" s="20"/>
      <c r="T15" s="98">
        <f t="shared" si="5"/>
        <v>0</v>
      </c>
      <c r="U15" s="219">
        <f t="shared" si="6"/>
        <v>0</v>
      </c>
      <c r="V15" s="89"/>
      <c r="W15" s="135" t="s">
        <v>47</v>
      </c>
      <c r="X15" s="115">
        <f t="shared" si="7"/>
        <v>0</v>
      </c>
      <c r="Y15" s="116">
        <f t="shared" si="8"/>
        <v>0</v>
      </c>
      <c r="Z15" s="116">
        <f t="shared" si="9"/>
        <v>0</v>
      </c>
      <c r="AA15" s="117">
        <f t="shared" si="10"/>
        <v>0</v>
      </c>
      <c r="AB15" s="117">
        <f t="shared" si="11"/>
        <v>0</v>
      </c>
      <c r="AC15" s="118">
        <f t="shared" si="12"/>
        <v>0</v>
      </c>
    </row>
    <row r="16" spans="1:29" s="2" customFormat="1" ht="12.75" customHeight="1">
      <c r="A16" s="250"/>
      <c r="B16" s="135" t="s">
        <v>48</v>
      </c>
      <c r="C16" s="97"/>
      <c r="D16" s="20"/>
      <c r="E16" s="98">
        <f t="shared" si="0"/>
        <v>0</v>
      </c>
      <c r="F16" s="97"/>
      <c r="G16" s="20"/>
      <c r="H16" s="98">
        <f t="shared" si="1"/>
        <v>0</v>
      </c>
      <c r="I16" s="97"/>
      <c r="J16" s="20"/>
      <c r="K16" s="98">
        <f t="shared" si="2"/>
        <v>0</v>
      </c>
      <c r="L16" s="97"/>
      <c r="M16" s="20"/>
      <c r="N16" s="98">
        <f t="shared" si="3"/>
        <v>0</v>
      </c>
      <c r="O16" s="97"/>
      <c r="P16" s="20"/>
      <c r="Q16" s="98">
        <f t="shared" si="4"/>
        <v>0</v>
      </c>
      <c r="R16" s="97"/>
      <c r="S16" s="20"/>
      <c r="T16" s="98">
        <f t="shared" si="5"/>
        <v>0</v>
      </c>
      <c r="U16" s="219">
        <f t="shared" si="6"/>
        <v>0</v>
      </c>
      <c r="V16" s="89"/>
      <c r="W16" s="135" t="s">
        <v>48</v>
      </c>
      <c r="X16" s="115">
        <f t="shared" si="7"/>
        <v>0</v>
      </c>
      <c r="Y16" s="116">
        <f t="shared" si="8"/>
        <v>0</v>
      </c>
      <c r="Z16" s="116">
        <f t="shared" si="9"/>
        <v>0</v>
      </c>
      <c r="AA16" s="117">
        <f t="shared" si="10"/>
        <v>0</v>
      </c>
      <c r="AB16" s="117">
        <f t="shared" si="11"/>
        <v>0</v>
      </c>
      <c r="AC16" s="118">
        <f t="shared" si="12"/>
        <v>0</v>
      </c>
    </row>
    <row r="17" spans="1:29" s="2" customFormat="1" ht="12.75" customHeight="1">
      <c r="A17" s="251"/>
      <c r="B17" s="136" t="s">
        <v>49</v>
      </c>
      <c r="C17" s="99"/>
      <c r="D17" s="100"/>
      <c r="E17" s="101">
        <f t="shared" si="0"/>
        <v>0</v>
      </c>
      <c r="F17" s="99"/>
      <c r="G17" s="100"/>
      <c r="H17" s="101">
        <f t="shared" si="1"/>
        <v>0</v>
      </c>
      <c r="I17" s="99"/>
      <c r="J17" s="100"/>
      <c r="K17" s="101">
        <f t="shared" si="2"/>
        <v>0</v>
      </c>
      <c r="L17" s="99"/>
      <c r="M17" s="100"/>
      <c r="N17" s="101">
        <f t="shared" si="3"/>
        <v>0</v>
      </c>
      <c r="O17" s="99"/>
      <c r="P17" s="100"/>
      <c r="Q17" s="101">
        <f t="shared" si="4"/>
        <v>0</v>
      </c>
      <c r="R17" s="99"/>
      <c r="S17" s="100"/>
      <c r="T17" s="101">
        <f t="shared" si="5"/>
        <v>0</v>
      </c>
      <c r="U17" s="220">
        <f t="shared" si="6"/>
        <v>0</v>
      </c>
      <c r="V17" s="89"/>
      <c r="W17" s="136" t="s">
        <v>49</v>
      </c>
      <c r="X17" s="119">
        <f t="shared" si="7"/>
        <v>0</v>
      </c>
      <c r="Y17" s="120">
        <f t="shared" si="8"/>
        <v>0</v>
      </c>
      <c r="Z17" s="120">
        <f t="shared" si="9"/>
        <v>0</v>
      </c>
      <c r="AA17" s="121">
        <f t="shared" si="10"/>
        <v>0</v>
      </c>
      <c r="AB17" s="121">
        <f t="shared" si="11"/>
        <v>0</v>
      </c>
      <c r="AC17" s="221">
        <f t="shared" si="12"/>
        <v>0</v>
      </c>
    </row>
    <row r="18" spans="1:29" ht="15.75" customHeight="1">
      <c r="A18" s="249">
        <v>42768</v>
      </c>
      <c r="B18" s="134" t="s">
        <v>41</v>
      </c>
      <c r="C18" s="217"/>
      <c r="D18" s="95"/>
      <c r="E18" s="96">
        <f t="shared" si="0"/>
        <v>0</v>
      </c>
      <c r="F18" s="217"/>
      <c r="G18" s="95"/>
      <c r="H18" s="96">
        <f t="shared" si="1"/>
        <v>0</v>
      </c>
      <c r="I18" s="217"/>
      <c r="J18" s="95"/>
      <c r="K18" s="96">
        <f t="shared" si="2"/>
        <v>0</v>
      </c>
      <c r="L18" s="217"/>
      <c r="M18" s="95"/>
      <c r="N18" s="96">
        <f t="shared" si="3"/>
        <v>0</v>
      </c>
      <c r="O18" s="217"/>
      <c r="P18" s="95"/>
      <c r="Q18" s="96">
        <f t="shared" si="4"/>
        <v>0</v>
      </c>
      <c r="R18" s="217"/>
      <c r="S18" s="95"/>
      <c r="T18" s="96">
        <f t="shared" si="5"/>
        <v>0</v>
      </c>
      <c r="U18" s="218">
        <f t="shared" si="6"/>
        <v>0</v>
      </c>
      <c r="W18" s="134" t="s">
        <v>41</v>
      </c>
      <c r="X18" s="111">
        <f t="shared" si="7"/>
        <v>0</v>
      </c>
      <c r="Y18" s="112">
        <f t="shared" si="8"/>
        <v>0</v>
      </c>
      <c r="Z18" s="112">
        <f t="shared" si="9"/>
        <v>0</v>
      </c>
      <c r="AA18" s="113">
        <f t="shared" si="10"/>
        <v>0</v>
      </c>
      <c r="AB18" s="113">
        <f t="shared" si="11"/>
        <v>0</v>
      </c>
      <c r="AC18" s="114">
        <f t="shared" si="12"/>
        <v>0</v>
      </c>
    </row>
    <row r="19" spans="1:29" ht="15.75">
      <c r="A19" s="250"/>
      <c r="B19" s="135" t="s">
        <v>42</v>
      </c>
      <c r="C19" s="97"/>
      <c r="D19" s="20"/>
      <c r="E19" s="98">
        <f t="shared" si="0"/>
        <v>0</v>
      </c>
      <c r="F19" s="97"/>
      <c r="G19" s="20"/>
      <c r="H19" s="98">
        <f t="shared" si="1"/>
        <v>0</v>
      </c>
      <c r="I19" s="97"/>
      <c r="J19" s="20"/>
      <c r="K19" s="98">
        <f t="shared" si="2"/>
        <v>0</v>
      </c>
      <c r="L19" s="97"/>
      <c r="M19" s="20"/>
      <c r="N19" s="98">
        <f t="shared" si="3"/>
        <v>0</v>
      </c>
      <c r="O19" s="97"/>
      <c r="P19" s="20"/>
      <c r="Q19" s="98">
        <f t="shared" si="4"/>
        <v>0</v>
      </c>
      <c r="R19" s="97"/>
      <c r="S19" s="20"/>
      <c r="T19" s="98">
        <f t="shared" si="5"/>
        <v>0</v>
      </c>
      <c r="U19" s="219">
        <f t="shared" si="6"/>
        <v>0</v>
      </c>
      <c r="W19" s="135" t="s">
        <v>42</v>
      </c>
      <c r="X19" s="115">
        <f t="shared" si="7"/>
        <v>0</v>
      </c>
      <c r="Y19" s="116">
        <f t="shared" si="8"/>
        <v>0</v>
      </c>
      <c r="Z19" s="116">
        <f t="shared" si="9"/>
        <v>0</v>
      </c>
      <c r="AA19" s="117">
        <f t="shared" si="10"/>
        <v>0</v>
      </c>
      <c r="AB19" s="117">
        <f t="shared" si="11"/>
        <v>0</v>
      </c>
      <c r="AC19" s="118">
        <f t="shared" si="12"/>
        <v>0</v>
      </c>
    </row>
    <row r="20" spans="1:29" ht="15.75">
      <c r="A20" s="250"/>
      <c r="B20" s="105" t="s">
        <v>43</v>
      </c>
      <c r="C20" s="97"/>
      <c r="D20" s="20"/>
      <c r="E20" s="98">
        <f t="shared" si="0"/>
        <v>0</v>
      </c>
      <c r="F20" s="97"/>
      <c r="G20" s="20"/>
      <c r="H20" s="98">
        <f t="shared" si="1"/>
        <v>0</v>
      </c>
      <c r="I20" s="97"/>
      <c r="J20" s="20"/>
      <c r="K20" s="98">
        <f t="shared" si="2"/>
        <v>0</v>
      </c>
      <c r="L20" s="97"/>
      <c r="M20" s="20"/>
      <c r="N20" s="98">
        <f t="shared" si="3"/>
        <v>0</v>
      </c>
      <c r="O20" s="97"/>
      <c r="P20" s="20"/>
      <c r="Q20" s="98">
        <f t="shared" si="4"/>
        <v>0</v>
      </c>
      <c r="R20" s="97"/>
      <c r="S20" s="20"/>
      <c r="T20" s="98">
        <f t="shared" si="5"/>
        <v>0</v>
      </c>
      <c r="U20" s="219">
        <f t="shared" si="6"/>
        <v>0</v>
      </c>
      <c r="W20" s="105" t="s">
        <v>43</v>
      </c>
      <c r="X20" s="115">
        <f t="shared" si="7"/>
        <v>0</v>
      </c>
      <c r="Y20" s="116">
        <f t="shared" si="8"/>
        <v>0</v>
      </c>
      <c r="Z20" s="116">
        <f t="shared" si="9"/>
        <v>0</v>
      </c>
      <c r="AA20" s="117">
        <f t="shared" si="10"/>
        <v>0</v>
      </c>
      <c r="AB20" s="117">
        <f t="shared" si="11"/>
        <v>0</v>
      </c>
      <c r="AC20" s="118">
        <f t="shared" si="12"/>
        <v>0</v>
      </c>
    </row>
    <row r="21" spans="1:29" ht="15.75">
      <c r="A21" s="250"/>
      <c r="B21" s="135" t="s">
        <v>44</v>
      </c>
      <c r="C21" s="97"/>
      <c r="D21" s="20"/>
      <c r="E21" s="98">
        <f t="shared" si="0"/>
        <v>0</v>
      </c>
      <c r="F21" s="97"/>
      <c r="G21" s="20"/>
      <c r="H21" s="98">
        <f t="shared" si="1"/>
        <v>0</v>
      </c>
      <c r="I21" s="97"/>
      <c r="J21" s="20"/>
      <c r="K21" s="98">
        <f t="shared" si="2"/>
        <v>0</v>
      </c>
      <c r="L21" s="97"/>
      <c r="M21" s="20"/>
      <c r="N21" s="98">
        <f t="shared" si="3"/>
        <v>0</v>
      </c>
      <c r="O21" s="97"/>
      <c r="P21" s="20"/>
      <c r="Q21" s="98">
        <f t="shared" si="4"/>
        <v>0</v>
      </c>
      <c r="R21" s="97"/>
      <c r="S21" s="20"/>
      <c r="T21" s="98">
        <f t="shared" si="5"/>
        <v>0</v>
      </c>
      <c r="U21" s="219">
        <f t="shared" si="6"/>
        <v>0</v>
      </c>
      <c r="W21" s="135" t="s">
        <v>44</v>
      </c>
      <c r="X21" s="115">
        <f t="shared" si="7"/>
        <v>0</v>
      </c>
      <c r="Y21" s="116">
        <f t="shared" si="8"/>
        <v>0</v>
      </c>
      <c r="Z21" s="116">
        <f t="shared" si="9"/>
        <v>0</v>
      </c>
      <c r="AA21" s="117">
        <f t="shared" si="10"/>
        <v>0</v>
      </c>
      <c r="AB21" s="117">
        <f t="shared" si="11"/>
        <v>0</v>
      </c>
      <c r="AC21" s="118">
        <f t="shared" si="12"/>
        <v>0</v>
      </c>
    </row>
    <row r="22" spans="1:29" ht="15.75">
      <c r="A22" s="250"/>
      <c r="B22" s="135" t="s">
        <v>45</v>
      </c>
      <c r="C22" s="97"/>
      <c r="D22" s="20"/>
      <c r="E22" s="98">
        <f t="shared" si="0"/>
        <v>0</v>
      </c>
      <c r="F22" s="97"/>
      <c r="G22" s="20"/>
      <c r="H22" s="98">
        <f t="shared" si="1"/>
        <v>0</v>
      </c>
      <c r="I22" s="97"/>
      <c r="J22" s="20"/>
      <c r="K22" s="98">
        <f t="shared" si="2"/>
        <v>0</v>
      </c>
      <c r="L22" s="97"/>
      <c r="M22" s="20"/>
      <c r="N22" s="98">
        <f t="shared" si="3"/>
        <v>0</v>
      </c>
      <c r="O22" s="97"/>
      <c r="P22" s="20"/>
      <c r="Q22" s="98">
        <f t="shared" si="4"/>
        <v>0</v>
      </c>
      <c r="R22" s="97"/>
      <c r="S22" s="20"/>
      <c r="T22" s="98">
        <f t="shared" si="5"/>
        <v>0</v>
      </c>
      <c r="U22" s="219">
        <f t="shared" si="6"/>
        <v>0</v>
      </c>
      <c r="W22" s="135" t="s">
        <v>45</v>
      </c>
      <c r="X22" s="115">
        <f t="shared" si="7"/>
        <v>0</v>
      </c>
      <c r="Y22" s="116">
        <f t="shared" si="8"/>
        <v>0</v>
      </c>
      <c r="Z22" s="116">
        <f t="shared" si="9"/>
        <v>0</v>
      </c>
      <c r="AA22" s="117">
        <f t="shared" si="10"/>
        <v>0</v>
      </c>
      <c r="AB22" s="117">
        <f t="shared" si="11"/>
        <v>0</v>
      </c>
      <c r="AC22" s="118">
        <f t="shared" si="12"/>
        <v>0</v>
      </c>
    </row>
    <row r="23" spans="1:29" ht="15.75">
      <c r="A23" s="250"/>
      <c r="B23" s="135" t="s">
        <v>46</v>
      </c>
      <c r="C23" s="97"/>
      <c r="D23" s="20"/>
      <c r="E23" s="98">
        <f t="shared" si="0"/>
        <v>0</v>
      </c>
      <c r="F23" s="97"/>
      <c r="G23" s="20"/>
      <c r="H23" s="98">
        <f t="shared" si="1"/>
        <v>0</v>
      </c>
      <c r="I23" s="97"/>
      <c r="J23" s="20"/>
      <c r="K23" s="98">
        <f t="shared" si="2"/>
        <v>0</v>
      </c>
      <c r="L23" s="97"/>
      <c r="M23" s="20"/>
      <c r="N23" s="98">
        <f t="shared" si="3"/>
        <v>0</v>
      </c>
      <c r="O23" s="97"/>
      <c r="P23" s="20"/>
      <c r="Q23" s="98">
        <f t="shared" si="4"/>
        <v>0</v>
      </c>
      <c r="R23" s="97"/>
      <c r="S23" s="20"/>
      <c r="T23" s="98">
        <f t="shared" si="5"/>
        <v>0</v>
      </c>
      <c r="U23" s="219">
        <f t="shared" si="6"/>
        <v>0</v>
      </c>
      <c r="W23" s="135" t="s">
        <v>46</v>
      </c>
      <c r="X23" s="115">
        <f t="shared" si="7"/>
        <v>0</v>
      </c>
      <c r="Y23" s="116">
        <f t="shared" si="8"/>
        <v>0</v>
      </c>
      <c r="Z23" s="116">
        <f t="shared" si="9"/>
        <v>0</v>
      </c>
      <c r="AA23" s="117">
        <f t="shared" si="10"/>
        <v>0</v>
      </c>
      <c r="AB23" s="117">
        <f t="shared" si="11"/>
        <v>0</v>
      </c>
      <c r="AC23" s="118">
        <f t="shared" si="12"/>
        <v>0</v>
      </c>
    </row>
    <row r="24" spans="1:29" ht="15.75">
      <c r="A24" s="250"/>
      <c r="B24" s="135" t="s">
        <v>47</v>
      </c>
      <c r="C24" s="97"/>
      <c r="D24" s="20"/>
      <c r="E24" s="98">
        <f t="shared" si="0"/>
        <v>0</v>
      </c>
      <c r="F24" s="97"/>
      <c r="G24" s="20"/>
      <c r="H24" s="98">
        <f t="shared" si="1"/>
        <v>0</v>
      </c>
      <c r="I24" s="97"/>
      <c r="J24" s="20"/>
      <c r="K24" s="98">
        <f t="shared" si="2"/>
        <v>0</v>
      </c>
      <c r="L24" s="97"/>
      <c r="M24" s="20"/>
      <c r="N24" s="98">
        <f t="shared" si="3"/>
        <v>0</v>
      </c>
      <c r="O24" s="97"/>
      <c r="P24" s="20"/>
      <c r="Q24" s="98">
        <f t="shared" si="4"/>
        <v>0</v>
      </c>
      <c r="R24" s="97"/>
      <c r="S24" s="20"/>
      <c r="T24" s="98">
        <f t="shared" si="5"/>
        <v>0</v>
      </c>
      <c r="U24" s="219">
        <f t="shared" si="6"/>
        <v>0</v>
      </c>
      <c r="W24" s="135" t="s">
        <v>47</v>
      </c>
      <c r="X24" s="115">
        <f t="shared" si="7"/>
        <v>0</v>
      </c>
      <c r="Y24" s="116">
        <f t="shared" si="8"/>
        <v>0</v>
      </c>
      <c r="Z24" s="116">
        <f t="shared" si="9"/>
        <v>0</v>
      </c>
      <c r="AA24" s="117">
        <f t="shared" si="10"/>
        <v>0</v>
      </c>
      <c r="AB24" s="117">
        <f t="shared" si="11"/>
        <v>0</v>
      </c>
      <c r="AC24" s="118">
        <f t="shared" si="12"/>
        <v>0</v>
      </c>
    </row>
    <row r="25" spans="1:29" ht="15.75">
      <c r="A25" s="250"/>
      <c r="B25" s="135" t="s">
        <v>48</v>
      </c>
      <c r="C25" s="97"/>
      <c r="D25" s="20"/>
      <c r="E25" s="98">
        <f t="shared" si="0"/>
        <v>0</v>
      </c>
      <c r="F25" s="97"/>
      <c r="G25" s="20"/>
      <c r="H25" s="98">
        <f t="shared" si="1"/>
        <v>0</v>
      </c>
      <c r="I25" s="97"/>
      <c r="J25" s="20"/>
      <c r="K25" s="98">
        <f t="shared" si="2"/>
        <v>0</v>
      </c>
      <c r="L25" s="97"/>
      <c r="M25" s="20"/>
      <c r="N25" s="98">
        <f t="shared" si="3"/>
        <v>0</v>
      </c>
      <c r="O25" s="97"/>
      <c r="P25" s="20"/>
      <c r="Q25" s="98">
        <f t="shared" si="4"/>
        <v>0</v>
      </c>
      <c r="R25" s="97"/>
      <c r="S25" s="20"/>
      <c r="T25" s="98">
        <f t="shared" si="5"/>
        <v>0</v>
      </c>
      <c r="U25" s="219">
        <f t="shared" si="6"/>
        <v>0</v>
      </c>
      <c r="W25" s="135" t="s">
        <v>48</v>
      </c>
      <c r="X25" s="115">
        <f t="shared" si="7"/>
        <v>0</v>
      </c>
      <c r="Y25" s="116">
        <f t="shared" si="8"/>
        <v>0</v>
      </c>
      <c r="Z25" s="116">
        <f t="shared" si="9"/>
        <v>0</v>
      </c>
      <c r="AA25" s="117">
        <f t="shared" si="10"/>
        <v>0</v>
      </c>
      <c r="AB25" s="117">
        <f t="shared" si="11"/>
        <v>0</v>
      </c>
      <c r="AC25" s="118">
        <f t="shared" si="12"/>
        <v>0</v>
      </c>
    </row>
    <row r="26" spans="1:29" ht="15.75">
      <c r="A26" s="251"/>
      <c r="B26" s="136" t="s">
        <v>49</v>
      </c>
      <c r="C26" s="99"/>
      <c r="D26" s="100"/>
      <c r="E26" s="101">
        <f t="shared" si="0"/>
        <v>0</v>
      </c>
      <c r="F26" s="99"/>
      <c r="G26" s="100"/>
      <c r="H26" s="101">
        <f t="shared" si="1"/>
        <v>0</v>
      </c>
      <c r="I26" s="99"/>
      <c r="J26" s="100"/>
      <c r="K26" s="101">
        <f t="shared" si="2"/>
        <v>0</v>
      </c>
      <c r="L26" s="99"/>
      <c r="M26" s="100"/>
      <c r="N26" s="101">
        <f t="shared" si="3"/>
        <v>0</v>
      </c>
      <c r="O26" s="99"/>
      <c r="P26" s="100"/>
      <c r="Q26" s="101">
        <f t="shared" si="4"/>
        <v>0</v>
      </c>
      <c r="R26" s="99"/>
      <c r="S26" s="100"/>
      <c r="T26" s="101">
        <f t="shared" si="5"/>
        <v>0</v>
      </c>
      <c r="U26" s="220">
        <f t="shared" si="6"/>
        <v>0</v>
      </c>
      <c r="W26" s="136" t="s">
        <v>49</v>
      </c>
      <c r="X26" s="119">
        <f t="shared" si="7"/>
        <v>0</v>
      </c>
      <c r="Y26" s="120">
        <f t="shared" si="8"/>
        <v>0</v>
      </c>
      <c r="Z26" s="120">
        <f t="shared" si="9"/>
        <v>0</v>
      </c>
      <c r="AA26" s="121">
        <f t="shared" si="10"/>
        <v>0</v>
      </c>
      <c r="AB26" s="121">
        <f t="shared" si="11"/>
        <v>0</v>
      </c>
      <c r="AC26" s="221">
        <f t="shared" si="12"/>
        <v>0</v>
      </c>
    </row>
    <row r="27" spans="1:29" ht="15.75" customHeight="1">
      <c r="A27" s="249">
        <v>42769</v>
      </c>
      <c r="B27" s="134" t="s">
        <v>41</v>
      </c>
      <c r="C27" s="97"/>
      <c r="D27" s="20"/>
      <c r="E27" s="98">
        <f t="shared" si="0"/>
        <v>0</v>
      </c>
      <c r="F27" s="97"/>
      <c r="G27" s="20"/>
      <c r="H27" s="98">
        <f t="shared" si="1"/>
        <v>0</v>
      </c>
      <c r="I27" s="97"/>
      <c r="J27" s="20"/>
      <c r="K27" s="98">
        <f t="shared" si="2"/>
        <v>0</v>
      </c>
      <c r="L27" s="97"/>
      <c r="M27" s="20"/>
      <c r="N27" s="98">
        <f t="shared" si="3"/>
        <v>0</v>
      </c>
      <c r="O27" s="97"/>
      <c r="P27" s="20"/>
      <c r="Q27" s="98">
        <f t="shared" si="4"/>
        <v>0</v>
      </c>
      <c r="R27" s="97"/>
      <c r="S27" s="20"/>
      <c r="T27" s="98">
        <f t="shared" si="5"/>
        <v>0</v>
      </c>
      <c r="U27" s="219">
        <f t="shared" si="6"/>
        <v>0</v>
      </c>
      <c r="W27" s="134" t="s">
        <v>41</v>
      </c>
      <c r="X27" s="115">
        <f t="shared" si="7"/>
        <v>0</v>
      </c>
      <c r="Y27" s="116">
        <f t="shared" si="8"/>
        <v>0</v>
      </c>
      <c r="Z27" s="116">
        <f t="shared" si="9"/>
        <v>0</v>
      </c>
      <c r="AA27" s="116">
        <f t="shared" si="10"/>
        <v>0</v>
      </c>
      <c r="AB27" s="117">
        <f t="shared" si="11"/>
        <v>0</v>
      </c>
      <c r="AC27" s="122">
        <f t="shared" si="12"/>
        <v>0</v>
      </c>
    </row>
    <row r="28" spans="1:29" ht="15.75">
      <c r="A28" s="250"/>
      <c r="B28" s="135" t="s">
        <v>42</v>
      </c>
      <c r="C28" s="97"/>
      <c r="D28" s="20"/>
      <c r="E28" s="98">
        <f t="shared" si="0"/>
        <v>0</v>
      </c>
      <c r="F28" s="97"/>
      <c r="G28" s="20"/>
      <c r="H28" s="98">
        <f t="shared" si="1"/>
        <v>0</v>
      </c>
      <c r="I28" s="97"/>
      <c r="J28" s="20"/>
      <c r="K28" s="98">
        <f t="shared" si="2"/>
        <v>0</v>
      </c>
      <c r="L28" s="97"/>
      <c r="M28" s="20"/>
      <c r="N28" s="98">
        <f t="shared" si="3"/>
        <v>0</v>
      </c>
      <c r="O28" s="97"/>
      <c r="P28" s="20"/>
      <c r="Q28" s="98">
        <f t="shared" si="4"/>
        <v>0</v>
      </c>
      <c r="R28" s="97"/>
      <c r="S28" s="20"/>
      <c r="T28" s="98">
        <f t="shared" si="5"/>
        <v>0</v>
      </c>
      <c r="U28" s="219">
        <f t="shared" si="6"/>
        <v>0</v>
      </c>
      <c r="W28" s="135" t="s">
        <v>42</v>
      </c>
      <c r="X28" s="115">
        <f t="shared" si="7"/>
        <v>0</v>
      </c>
      <c r="Y28" s="116">
        <f t="shared" si="8"/>
        <v>0</v>
      </c>
      <c r="Z28" s="116">
        <f t="shared" si="9"/>
        <v>0</v>
      </c>
      <c r="AA28" s="116">
        <f t="shared" si="10"/>
        <v>0</v>
      </c>
      <c r="AB28" s="117">
        <f t="shared" si="11"/>
        <v>0</v>
      </c>
      <c r="AC28" s="122">
        <f t="shared" si="12"/>
        <v>0</v>
      </c>
    </row>
    <row r="29" spans="1:29" ht="15.75">
      <c r="A29" s="250"/>
      <c r="B29" s="105" t="s">
        <v>43</v>
      </c>
      <c r="C29" s="97"/>
      <c r="D29" s="20"/>
      <c r="E29" s="98">
        <f t="shared" si="0"/>
        <v>0</v>
      </c>
      <c r="F29" s="97"/>
      <c r="G29" s="20"/>
      <c r="H29" s="98">
        <f t="shared" si="1"/>
        <v>0</v>
      </c>
      <c r="I29" s="97"/>
      <c r="J29" s="20"/>
      <c r="K29" s="98">
        <f t="shared" si="2"/>
        <v>0</v>
      </c>
      <c r="L29" s="97"/>
      <c r="M29" s="20"/>
      <c r="N29" s="98">
        <f t="shared" si="3"/>
        <v>0</v>
      </c>
      <c r="O29" s="97"/>
      <c r="P29" s="20"/>
      <c r="Q29" s="98">
        <f t="shared" si="4"/>
        <v>0</v>
      </c>
      <c r="R29" s="97"/>
      <c r="S29" s="20"/>
      <c r="T29" s="98">
        <f t="shared" si="5"/>
        <v>0</v>
      </c>
      <c r="U29" s="219">
        <f t="shared" si="6"/>
        <v>0</v>
      </c>
      <c r="W29" s="105" t="s">
        <v>43</v>
      </c>
      <c r="X29" s="115">
        <f t="shared" si="7"/>
        <v>0</v>
      </c>
      <c r="Y29" s="116">
        <f t="shared" si="8"/>
        <v>0</v>
      </c>
      <c r="Z29" s="116">
        <f t="shared" si="9"/>
        <v>0</v>
      </c>
      <c r="AA29" s="116">
        <f t="shared" si="10"/>
        <v>0</v>
      </c>
      <c r="AB29" s="117">
        <f t="shared" si="11"/>
        <v>0</v>
      </c>
      <c r="AC29" s="122">
        <f t="shared" si="12"/>
        <v>0</v>
      </c>
    </row>
    <row r="30" spans="1:29" ht="15.75">
      <c r="A30" s="250"/>
      <c r="B30" s="135" t="s">
        <v>44</v>
      </c>
      <c r="C30" s="97"/>
      <c r="D30" s="20"/>
      <c r="E30" s="98">
        <f t="shared" si="0"/>
        <v>0</v>
      </c>
      <c r="F30" s="97"/>
      <c r="G30" s="20"/>
      <c r="H30" s="98">
        <f t="shared" si="1"/>
        <v>0</v>
      </c>
      <c r="I30" s="97"/>
      <c r="J30" s="20"/>
      <c r="K30" s="98">
        <f t="shared" si="2"/>
        <v>0</v>
      </c>
      <c r="L30" s="97"/>
      <c r="M30" s="20"/>
      <c r="N30" s="98">
        <f t="shared" si="3"/>
        <v>0</v>
      </c>
      <c r="O30" s="97"/>
      <c r="P30" s="20"/>
      <c r="Q30" s="98">
        <f t="shared" si="4"/>
        <v>0</v>
      </c>
      <c r="R30" s="97"/>
      <c r="S30" s="20"/>
      <c r="T30" s="98">
        <f t="shared" si="5"/>
        <v>0</v>
      </c>
      <c r="U30" s="219">
        <f t="shared" si="6"/>
        <v>0</v>
      </c>
      <c r="W30" s="135" t="s">
        <v>44</v>
      </c>
      <c r="X30" s="115">
        <f t="shared" si="7"/>
        <v>0</v>
      </c>
      <c r="Y30" s="4">
        <f t="shared" si="8"/>
        <v>0</v>
      </c>
      <c r="Z30" s="123">
        <f t="shared" si="9"/>
        <v>0</v>
      </c>
      <c r="AA30" s="4">
        <f t="shared" si="10"/>
        <v>0</v>
      </c>
      <c r="AB30" s="117">
        <f t="shared" si="11"/>
        <v>0</v>
      </c>
      <c r="AC30" s="122">
        <f t="shared" si="12"/>
        <v>0</v>
      </c>
    </row>
    <row r="31" spans="1:29" ht="15.75">
      <c r="A31" s="250"/>
      <c r="B31" s="135" t="s">
        <v>45</v>
      </c>
      <c r="C31" s="97"/>
      <c r="D31" s="20"/>
      <c r="E31" s="98">
        <f t="shared" si="0"/>
        <v>0</v>
      </c>
      <c r="F31" s="97"/>
      <c r="G31" s="20"/>
      <c r="H31" s="98">
        <f t="shared" si="1"/>
        <v>0</v>
      </c>
      <c r="I31" s="97"/>
      <c r="J31" s="20"/>
      <c r="K31" s="98">
        <f t="shared" si="2"/>
        <v>0</v>
      </c>
      <c r="L31" s="97"/>
      <c r="M31" s="20"/>
      <c r="N31" s="98">
        <f t="shared" si="3"/>
        <v>0</v>
      </c>
      <c r="O31" s="97"/>
      <c r="P31" s="20"/>
      <c r="Q31" s="98">
        <f t="shared" si="4"/>
        <v>0</v>
      </c>
      <c r="R31" s="97"/>
      <c r="S31" s="20"/>
      <c r="T31" s="98">
        <f t="shared" si="5"/>
        <v>0</v>
      </c>
      <c r="U31" s="219">
        <f t="shared" si="6"/>
        <v>0</v>
      </c>
      <c r="W31" s="135" t="s">
        <v>45</v>
      </c>
      <c r="X31" s="115">
        <f t="shared" si="7"/>
        <v>0</v>
      </c>
      <c r="Y31" s="4">
        <f t="shared" si="8"/>
        <v>0</v>
      </c>
      <c r="Z31" s="123">
        <f t="shared" si="9"/>
        <v>0</v>
      </c>
      <c r="AA31" s="4">
        <f t="shared" si="10"/>
        <v>0</v>
      </c>
      <c r="AB31" s="4">
        <f t="shared" si="11"/>
        <v>0</v>
      </c>
      <c r="AC31" s="122">
        <f t="shared" si="12"/>
        <v>0</v>
      </c>
    </row>
    <row r="32" spans="1:29" ht="15.75">
      <c r="A32" s="250"/>
      <c r="B32" s="135" t="s">
        <v>46</v>
      </c>
      <c r="C32" s="97"/>
      <c r="D32" s="20"/>
      <c r="E32" s="98">
        <f t="shared" si="0"/>
        <v>0</v>
      </c>
      <c r="F32" s="97"/>
      <c r="G32" s="20"/>
      <c r="H32" s="98">
        <f t="shared" si="1"/>
        <v>0</v>
      </c>
      <c r="I32" s="97"/>
      <c r="J32" s="20"/>
      <c r="K32" s="98">
        <f t="shared" si="2"/>
        <v>0</v>
      </c>
      <c r="L32" s="97"/>
      <c r="M32" s="20"/>
      <c r="N32" s="98">
        <f t="shared" si="3"/>
        <v>0</v>
      </c>
      <c r="O32" s="97"/>
      <c r="P32" s="20"/>
      <c r="Q32" s="98">
        <f t="shared" si="4"/>
        <v>0</v>
      </c>
      <c r="R32" s="97"/>
      <c r="S32" s="20"/>
      <c r="T32" s="98">
        <f t="shared" si="5"/>
        <v>0</v>
      </c>
      <c r="U32" s="219">
        <f t="shared" si="6"/>
        <v>0</v>
      </c>
      <c r="W32" s="135" t="s">
        <v>46</v>
      </c>
      <c r="X32" s="115">
        <f t="shared" si="7"/>
        <v>0</v>
      </c>
      <c r="Y32" s="4">
        <f t="shared" si="8"/>
        <v>0</v>
      </c>
      <c r="Z32" s="123">
        <f t="shared" si="9"/>
        <v>0</v>
      </c>
      <c r="AA32" s="4">
        <f t="shared" si="10"/>
        <v>0</v>
      </c>
      <c r="AB32" s="4">
        <f t="shared" si="11"/>
        <v>0</v>
      </c>
      <c r="AC32" s="122">
        <f t="shared" si="12"/>
        <v>0</v>
      </c>
    </row>
    <row r="33" spans="1:29" ht="15.75">
      <c r="A33" s="250"/>
      <c r="B33" s="135" t="s">
        <v>47</v>
      </c>
      <c r="C33" s="97"/>
      <c r="D33" s="20"/>
      <c r="E33" s="98">
        <f t="shared" si="0"/>
        <v>0</v>
      </c>
      <c r="F33" s="97"/>
      <c r="G33" s="20"/>
      <c r="H33" s="98">
        <f t="shared" si="1"/>
        <v>0</v>
      </c>
      <c r="I33" s="97"/>
      <c r="J33" s="20"/>
      <c r="K33" s="98">
        <f t="shared" si="2"/>
        <v>0</v>
      </c>
      <c r="L33" s="97"/>
      <c r="M33" s="20"/>
      <c r="N33" s="98">
        <f t="shared" si="3"/>
        <v>0</v>
      </c>
      <c r="O33" s="97"/>
      <c r="P33" s="20"/>
      <c r="Q33" s="98">
        <f t="shared" si="4"/>
        <v>0</v>
      </c>
      <c r="R33" s="97"/>
      <c r="S33" s="20"/>
      <c r="T33" s="98">
        <f t="shared" si="5"/>
        <v>0</v>
      </c>
      <c r="U33" s="219">
        <f t="shared" si="6"/>
        <v>0</v>
      </c>
      <c r="W33" s="135" t="s">
        <v>47</v>
      </c>
      <c r="X33" s="115">
        <f t="shared" si="7"/>
        <v>0</v>
      </c>
      <c r="Y33" s="4">
        <f t="shared" si="8"/>
        <v>0</v>
      </c>
      <c r="Z33" s="123">
        <f t="shared" si="9"/>
        <v>0</v>
      </c>
      <c r="AA33" s="4">
        <f t="shared" si="10"/>
        <v>0</v>
      </c>
      <c r="AB33" s="4">
        <f t="shared" si="11"/>
        <v>0</v>
      </c>
      <c r="AC33" s="122">
        <f t="shared" si="12"/>
        <v>0</v>
      </c>
    </row>
    <row r="34" spans="1:29" ht="15.75">
      <c r="A34" s="250"/>
      <c r="B34" s="135" t="s">
        <v>48</v>
      </c>
      <c r="C34" s="97"/>
      <c r="D34" s="20"/>
      <c r="E34" s="98">
        <f t="shared" si="0"/>
        <v>0</v>
      </c>
      <c r="F34" s="97"/>
      <c r="G34" s="20"/>
      <c r="H34" s="98">
        <f t="shared" si="1"/>
        <v>0</v>
      </c>
      <c r="I34" s="97"/>
      <c r="J34" s="20"/>
      <c r="K34" s="98">
        <f t="shared" si="2"/>
        <v>0</v>
      </c>
      <c r="L34" s="97"/>
      <c r="M34" s="20"/>
      <c r="N34" s="98">
        <f t="shared" si="3"/>
        <v>0</v>
      </c>
      <c r="O34" s="97"/>
      <c r="P34" s="20"/>
      <c r="Q34" s="98">
        <f t="shared" si="4"/>
        <v>0</v>
      </c>
      <c r="R34" s="97"/>
      <c r="S34" s="20"/>
      <c r="T34" s="98">
        <f t="shared" si="5"/>
        <v>0</v>
      </c>
      <c r="U34" s="219">
        <f t="shared" si="6"/>
        <v>0</v>
      </c>
      <c r="W34" s="135" t="s">
        <v>48</v>
      </c>
      <c r="X34" s="115">
        <f t="shared" si="7"/>
        <v>0</v>
      </c>
      <c r="Y34" s="4">
        <f t="shared" si="8"/>
        <v>0</v>
      </c>
      <c r="Z34" s="123">
        <f t="shared" si="9"/>
        <v>0</v>
      </c>
      <c r="AA34" s="4">
        <f t="shared" si="10"/>
        <v>0</v>
      </c>
      <c r="AB34" s="4">
        <f t="shared" si="11"/>
        <v>0</v>
      </c>
      <c r="AC34" s="122">
        <f t="shared" si="12"/>
        <v>0</v>
      </c>
    </row>
    <row r="35" spans="1:29" ht="15.75">
      <c r="A35" s="251"/>
      <c r="B35" s="136" t="s">
        <v>49</v>
      </c>
      <c r="C35" s="97"/>
      <c r="D35" s="20"/>
      <c r="E35" s="98">
        <f t="shared" si="0"/>
        <v>0</v>
      </c>
      <c r="F35" s="97"/>
      <c r="G35" s="20"/>
      <c r="H35" s="98">
        <f t="shared" si="1"/>
        <v>0</v>
      </c>
      <c r="I35" s="97"/>
      <c r="J35" s="20"/>
      <c r="K35" s="98">
        <f t="shared" si="2"/>
        <v>0</v>
      </c>
      <c r="L35" s="97"/>
      <c r="M35" s="20"/>
      <c r="N35" s="98">
        <f t="shared" si="3"/>
        <v>0</v>
      </c>
      <c r="O35" s="97"/>
      <c r="P35" s="20"/>
      <c r="Q35" s="98">
        <f t="shared" si="4"/>
        <v>0</v>
      </c>
      <c r="R35" s="97"/>
      <c r="S35" s="20"/>
      <c r="T35" s="98">
        <f t="shared" si="5"/>
        <v>0</v>
      </c>
      <c r="U35" s="219">
        <f t="shared" si="6"/>
        <v>0</v>
      </c>
      <c r="W35" s="136" t="s">
        <v>49</v>
      </c>
      <c r="X35" s="115">
        <f t="shared" si="7"/>
        <v>0</v>
      </c>
      <c r="Y35" s="4">
        <f t="shared" si="8"/>
        <v>0</v>
      </c>
      <c r="Z35" s="123">
        <f t="shared" si="9"/>
        <v>0</v>
      </c>
      <c r="AA35" s="4">
        <f t="shared" si="10"/>
        <v>0</v>
      </c>
      <c r="AB35" s="4">
        <f t="shared" si="11"/>
        <v>0</v>
      </c>
      <c r="AC35" s="122">
        <f t="shared" si="12"/>
        <v>0</v>
      </c>
    </row>
    <row r="36" spans="1:29" ht="15.75" customHeight="1">
      <c r="A36" s="249">
        <v>42770</v>
      </c>
      <c r="B36" s="134" t="s">
        <v>41</v>
      </c>
      <c r="C36" s="217"/>
      <c r="D36" s="95"/>
      <c r="E36" s="96">
        <f t="shared" si="0"/>
        <v>0</v>
      </c>
      <c r="F36" s="217"/>
      <c r="G36" s="95"/>
      <c r="H36" s="96">
        <f t="shared" si="1"/>
        <v>0</v>
      </c>
      <c r="I36" s="217"/>
      <c r="J36" s="95"/>
      <c r="K36" s="96">
        <f t="shared" si="2"/>
        <v>0</v>
      </c>
      <c r="L36" s="217"/>
      <c r="M36" s="95"/>
      <c r="N36" s="96">
        <f t="shared" si="3"/>
        <v>0</v>
      </c>
      <c r="O36" s="217"/>
      <c r="P36" s="95"/>
      <c r="Q36" s="96">
        <f t="shared" si="4"/>
        <v>0</v>
      </c>
      <c r="R36" s="217"/>
      <c r="S36" s="95"/>
      <c r="T36" s="96">
        <f t="shared" si="5"/>
        <v>0</v>
      </c>
      <c r="U36" s="218">
        <f t="shared" si="6"/>
        <v>0</v>
      </c>
      <c r="W36" s="134" t="s">
        <v>41</v>
      </c>
      <c r="X36" s="111">
        <f t="shared" si="7"/>
        <v>0</v>
      </c>
      <c r="Y36" s="112">
        <f t="shared" si="8"/>
        <v>0</v>
      </c>
      <c r="Z36" s="112">
        <f t="shared" si="9"/>
        <v>0</v>
      </c>
      <c r="AA36" s="112">
        <f t="shared" si="10"/>
        <v>0</v>
      </c>
      <c r="AB36" s="112">
        <f t="shared" si="11"/>
        <v>0</v>
      </c>
      <c r="AC36" s="124">
        <f t="shared" si="12"/>
        <v>0</v>
      </c>
    </row>
    <row r="37" spans="1:29" ht="15.75">
      <c r="A37" s="250"/>
      <c r="B37" s="135" t="s">
        <v>42</v>
      </c>
      <c r="C37" s="97"/>
      <c r="D37" s="20"/>
      <c r="E37" s="98">
        <f t="shared" si="0"/>
        <v>0</v>
      </c>
      <c r="F37" s="97"/>
      <c r="G37" s="20"/>
      <c r="H37" s="98">
        <f t="shared" si="1"/>
        <v>0</v>
      </c>
      <c r="I37" s="97"/>
      <c r="J37" s="20"/>
      <c r="K37" s="98">
        <f t="shared" si="2"/>
        <v>0</v>
      </c>
      <c r="L37" s="97"/>
      <c r="M37" s="20"/>
      <c r="N37" s="98">
        <f t="shared" si="3"/>
        <v>0</v>
      </c>
      <c r="O37" s="97"/>
      <c r="P37" s="20"/>
      <c r="Q37" s="98">
        <f t="shared" si="4"/>
        <v>0</v>
      </c>
      <c r="R37" s="97"/>
      <c r="S37" s="20"/>
      <c r="T37" s="98">
        <f t="shared" si="5"/>
        <v>0</v>
      </c>
      <c r="U37" s="219">
        <f t="shared" si="6"/>
        <v>0</v>
      </c>
      <c r="W37" s="135" t="s">
        <v>42</v>
      </c>
      <c r="X37" s="115">
        <f t="shared" si="7"/>
        <v>0</v>
      </c>
      <c r="Y37" s="116">
        <f t="shared" si="8"/>
        <v>0</v>
      </c>
      <c r="Z37" s="116">
        <f t="shared" si="9"/>
        <v>0</v>
      </c>
      <c r="AA37" s="116">
        <f t="shared" si="10"/>
        <v>0</v>
      </c>
      <c r="AB37" s="116">
        <f t="shared" si="11"/>
        <v>0</v>
      </c>
      <c r="AC37" s="122">
        <f t="shared" si="12"/>
        <v>0</v>
      </c>
    </row>
    <row r="38" spans="1:29" ht="15.75">
      <c r="A38" s="250"/>
      <c r="B38" s="105" t="s">
        <v>43</v>
      </c>
      <c r="C38" s="97"/>
      <c r="D38" s="20"/>
      <c r="E38" s="98">
        <f t="shared" si="0"/>
        <v>0</v>
      </c>
      <c r="F38" s="97"/>
      <c r="G38" s="20"/>
      <c r="H38" s="98">
        <f t="shared" si="1"/>
        <v>0</v>
      </c>
      <c r="I38" s="97"/>
      <c r="J38" s="20"/>
      <c r="K38" s="98">
        <f t="shared" si="2"/>
        <v>0</v>
      </c>
      <c r="L38" s="97"/>
      <c r="M38" s="20"/>
      <c r="N38" s="98">
        <f t="shared" si="3"/>
        <v>0</v>
      </c>
      <c r="O38" s="97"/>
      <c r="P38" s="20"/>
      <c r="Q38" s="98">
        <f t="shared" si="4"/>
        <v>0</v>
      </c>
      <c r="R38" s="97"/>
      <c r="S38" s="20"/>
      <c r="T38" s="98">
        <f t="shared" si="5"/>
        <v>0</v>
      </c>
      <c r="U38" s="219">
        <f t="shared" si="6"/>
        <v>0</v>
      </c>
      <c r="W38" s="105" t="s">
        <v>43</v>
      </c>
      <c r="X38" s="115">
        <f t="shared" si="7"/>
        <v>0</v>
      </c>
      <c r="Y38" s="116">
        <f t="shared" si="8"/>
        <v>0</v>
      </c>
      <c r="Z38" s="116">
        <f t="shared" si="9"/>
        <v>0</v>
      </c>
      <c r="AA38" s="116">
        <f t="shared" si="10"/>
        <v>0</v>
      </c>
      <c r="AB38" s="116">
        <f t="shared" si="11"/>
        <v>0</v>
      </c>
      <c r="AC38" s="122">
        <f t="shared" si="12"/>
        <v>0</v>
      </c>
    </row>
    <row r="39" spans="1:29" ht="15.75">
      <c r="A39" s="250"/>
      <c r="B39" s="135" t="s">
        <v>44</v>
      </c>
      <c r="C39" s="97"/>
      <c r="D39" s="20"/>
      <c r="E39" s="98">
        <f t="shared" si="0"/>
        <v>0</v>
      </c>
      <c r="F39" s="97"/>
      <c r="G39" s="20"/>
      <c r="H39" s="98">
        <f t="shared" si="1"/>
        <v>0</v>
      </c>
      <c r="I39" s="97"/>
      <c r="J39" s="20"/>
      <c r="K39" s="98">
        <f t="shared" si="2"/>
        <v>0</v>
      </c>
      <c r="L39" s="97"/>
      <c r="M39" s="20"/>
      <c r="N39" s="98">
        <f t="shared" si="3"/>
        <v>0</v>
      </c>
      <c r="O39" s="97"/>
      <c r="P39" s="20"/>
      <c r="Q39" s="98">
        <f t="shared" si="4"/>
        <v>0</v>
      </c>
      <c r="R39" s="97"/>
      <c r="S39" s="20"/>
      <c r="T39" s="98">
        <f t="shared" si="5"/>
        <v>0</v>
      </c>
      <c r="U39" s="219">
        <f t="shared" si="6"/>
        <v>0</v>
      </c>
      <c r="W39" s="135" t="s">
        <v>44</v>
      </c>
      <c r="X39" s="115">
        <f t="shared" si="7"/>
        <v>0</v>
      </c>
      <c r="Y39" s="116">
        <f t="shared" si="8"/>
        <v>0</v>
      </c>
      <c r="Z39" s="116">
        <f t="shared" si="9"/>
        <v>0</v>
      </c>
      <c r="AA39" s="116">
        <f t="shared" si="10"/>
        <v>0</v>
      </c>
      <c r="AB39" s="116">
        <f t="shared" si="11"/>
        <v>0</v>
      </c>
      <c r="AC39" s="122">
        <f t="shared" si="12"/>
        <v>0</v>
      </c>
    </row>
    <row r="40" spans="1:29" ht="15.75">
      <c r="A40" s="250"/>
      <c r="B40" s="135" t="s">
        <v>45</v>
      </c>
      <c r="C40" s="97"/>
      <c r="D40" s="20"/>
      <c r="E40" s="98">
        <f t="shared" si="0"/>
        <v>0</v>
      </c>
      <c r="F40" s="97"/>
      <c r="G40" s="20"/>
      <c r="H40" s="98">
        <f t="shared" si="1"/>
        <v>0</v>
      </c>
      <c r="I40" s="97"/>
      <c r="J40" s="20"/>
      <c r="K40" s="98">
        <f t="shared" si="2"/>
        <v>0</v>
      </c>
      <c r="L40" s="97"/>
      <c r="M40" s="20"/>
      <c r="N40" s="98">
        <f t="shared" si="3"/>
        <v>0</v>
      </c>
      <c r="O40" s="97"/>
      <c r="P40" s="20"/>
      <c r="Q40" s="98">
        <f t="shared" si="4"/>
        <v>0</v>
      </c>
      <c r="R40" s="97"/>
      <c r="S40" s="20"/>
      <c r="T40" s="98">
        <f t="shared" si="5"/>
        <v>0</v>
      </c>
      <c r="U40" s="219">
        <f t="shared" si="6"/>
        <v>0</v>
      </c>
      <c r="W40" s="135" t="s">
        <v>45</v>
      </c>
      <c r="X40" s="115">
        <f t="shared" si="7"/>
        <v>0</v>
      </c>
      <c r="Y40" s="116">
        <f t="shared" si="8"/>
        <v>0</v>
      </c>
      <c r="Z40" s="116">
        <f t="shared" si="9"/>
        <v>0</v>
      </c>
      <c r="AA40" s="116">
        <f t="shared" si="10"/>
        <v>0</v>
      </c>
      <c r="AB40" s="116">
        <f t="shared" si="11"/>
        <v>0</v>
      </c>
      <c r="AC40" s="122">
        <f t="shared" si="12"/>
        <v>0</v>
      </c>
    </row>
    <row r="41" spans="1:29" ht="15.75">
      <c r="A41" s="250"/>
      <c r="B41" s="135" t="s">
        <v>46</v>
      </c>
      <c r="C41" s="97"/>
      <c r="D41" s="20"/>
      <c r="E41" s="98">
        <f t="shared" si="0"/>
        <v>0</v>
      </c>
      <c r="F41" s="97"/>
      <c r="G41" s="20"/>
      <c r="H41" s="98">
        <f t="shared" si="1"/>
        <v>0</v>
      </c>
      <c r="I41" s="97"/>
      <c r="J41" s="20"/>
      <c r="K41" s="98">
        <f t="shared" si="2"/>
        <v>0</v>
      </c>
      <c r="L41" s="97"/>
      <c r="M41" s="20"/>
      <c r="N41" s="98">
        <f t="shared" si="3"/>
        <v>0</v>
      </c>
      <c r="O41" s="97"/>
      <c r="P41" s="20"/>
      <c r="Q41" s="98">
        <f t="shared" si="4"/>
        <v>0</v>
      </c>
      <c r="R41" s="97"/>
      <c r="S41" s="20"/>
      <c r="T41" s="98">
        <f t="shared" si="5"/>
        <v>0</v>
      </c>
      <c r="U41" s="219">
        <f t="shared" si="6"/>
        <v>0</v>
      </c>
      <c r="W41" s="135" t="s">
        <v>46</v>
      </c>
      <c r="X41" s="115">
        <f t="shared" si="7"/>
        <v>0</v>
      </c>
      <c r="Y41" s="116">
        <f t="shared" si="8"/>
        <v>0</v>
      </c>
      <c r="Z41" s="116">
        <f t="shared" si="9"/>
        <v>0</v>
      </c>
      <c r="AA41" s="116">
        <f t="shared" si="10"/>
        <v>0</v>
      </c>
      <c r="AB41" s="116">
        <f t="shared" si="11"/>
        <v>0</v>
      </c>
      <c r="AC41" s="122">
        <f t="shared" si="12"/>
        <v>0</v>
      </c>
    </row>
    <row r="42" spans="1:29" ht="15.75">
      <c r="A42" s="250"/>
      <c r="B42" s="135" t="s">
        <v>47</v>
      </c>
      <c r="C42" s="97"/>
      <c r="D42" s="20"/>
      <c r="E42" s="98">
        <f t="shared" si="0"/>
        <v>0</v>
      </c>
      <c r="F42" s="97"/>
      <c r="G42" s="20"/>
      <c r="H42" s="98">
        <f t="shared" si="1"/>
        <v>0</v>
      </c>
      <c r="I42" s="97"/>
      <c r="J42" s="20"/>
      <c r="K42" s="98">
        <f t="shared" si="2"/>
        <v>0</v>
      </c>
      <c r="L42" s="97"/>
      <c r="M42" s="20"/>
      <c r="N42" s="98">
        <f t="shared" si="3"/>
        <v>0</v>
      </c>
      <c r="O42" s="97"/>
      <c r="P42" s="20"/>
      <c r="Q42" s="98">
        <f t="shared" si="4"/>
        <v>0</v>
      </c>
      <c r="R42" s="97"/>
      <c r="S42" s="20"/>
      <c r="T42" s="98">
        <f t="shared" si="5"/>
        <v>0</v>
      </c>
      <c r="U42" s="219">
        <f t="shared" si="6"/>
        <v>0</v>
      </c>
      <c r="W42" s="135" t="s">
        <v>47</v>
      </c>
      <c r="X42" s="115">
        <f t="shared" si="7"/>
        <v>0</v>
      </c>
      <c r="Y42" s="116">
        <f t="shared" si="8"/>
        <v>0</v>
      </c>
      <c r="Z42" s="116">
        <f t="shared" si="9"/>
        <v>0</v>
      </c>
      <c r="AA42" s="116">
        <f t="shared" si="10"/>
        <v>0</v>
      </c>
      <c r="AB42" s="116">
        <f t="shared" si="11"/>
        <v>0</v>
      </c>
      <c r="AC42" s="122">
        <f t="shared" si="12"/>
        <v>0</v>
      </c>
    </row>
    <row r="43" spans="1:29" ht="15.75">
      <c r="A43" s="250"/>
      <c r="B43" s="135" t="s">
        <v>48</v>
      </c>
      <c r="C43" s="97"/>
      <c r="D43" s="20"/>
      <c r="E43" s="98">
        <f t="shared" si="0"/>
        <v>0</v>
      </c>
      <c r="F43" s="97"/>
      <c r="G43" s="20"/>
      <c r="H43" s="98">
        <f t="shared" si="1"/>
        <v>0</v>
      </c>
      <c r="I43" s="97"/>
      <c r="J43" s="20"/>
      <c r="K43" s="98">
        <f t="shared" si="2"/>
        <v>0</v>
      </c>
      <c r="L43" s="97"/>
      <c r="M43" s="20"/>
      <c r="N43" s="98">
        <f t="shared" si="3"/>
        <v>0</v>
      </c>
      <c r="O43" s="97"/>
      <c r="P43" s="20"/>
      <c r="Q43" s="98">
        <f t="shared" si="4"/>
        <v>0</v>
      </c>
      <c r="R43" s="97"/>
      <c r="S43" s="20"/>
      <c r="T43" s="98">
        <f t="shared" si="5"/>
        <v>0</v>
      </c>
      <c r="U43" s="219">
        <f t="shared" si="6"/>
        <v>0</v>
      </c>
      <c r="W43" s="135" t="s">
        <v>48</v>
      </c>
      <c r="X43" s="115">
        <f t="shared" si="7"/>
        <v>0</v>
      </c>
      <c r="Y43" s="116">
        <f t="shared" si="8"/>
        <v>0</v>
      </c>
      <c r="Z43" s="116">
        <f t="shared" si="9"/>
        <v>0</v>
      </c>
      <c r="AA43" s="116">
        <f t="shared" si="10"/>
        <v>0</v>
      </c>
      <c r="AB43" s="116">
        <f t="shared" si="11"/>
        <v>0</v>
      </c>
      <c r="AC43" s="122">
        <f t="shared" si="12"/>
        <v>0</v>
      </c>
    </row>
    <row r="44" spans="1:29" ht="15.75">
      <c r="A44" s="251"/>
      <c r="B44" s="136" t="s">
        <v>49</v>
      </c>
      <c r="C44" s="99"/>
      <c r="D44" s="100"/>
      <c r="E44" s="101">
        <f t="shared" si="0"/>
        <v>0</v>
      </c>
      <c r="F44" s="99"/>
      <c r="G44" s="100"/>
      <c r="H44" s="101">
        <f t="shared" si="1"/>
        <v>0</v>
      </c>
      <c r="I44" s="99"/>
      <c r="J44" s="100"/>
      <c r="K44" s="101">
        <f t="shared" si="2"/>
        <v>0</v>
      </c>
      <c r="L44" s="99"/>
      <c r="M44" s="100"/>
      <c r="N44" s="101">
        <f t="shared" si="3"/>
        <v>0</v>
      </c>
      <c r="O44" s="99"/>
      <c r="P44" s="100"/>
      <c r="Q44" s="101">
        <f t="shared" si="4"/>
        <v>0</v>
      </c>
      <c r="R44" s="99"/>
      <c r="S44" s="100"/>
      <c r="T44" s="101">
        <f t="shared" si="5"/>
        <v>0</v>
      </c>
      <c r="U44" s="220">
        <f t="shared" si="6"/>
        <v>0</v>
      </c>
      <c r="W44" s="136" t="s">
        <v>49</v>
      </c>
      <c r="X44" s="119">
        <f t="shared" si="7"/>
        <v>0</v>
      </c>
      <c r="Y44" s="120">
        <f t="shared" si="8"/>
        <v>0</v>
      </c>
      <c r="Z44" s="120">
        <f t="shared" si="9"/>
        <v>0</v>
      </c>
      <c r="AA44" s="120">
        <f t="shared" si="10"/>
        <v>0</v>
      </c>
      <c r="AB44" s="120">
        <f t="shared" si="11"/>
        <v>0</v>
      </c>
      <c r="AC44" s="125">
        <f t="shared" si="12"/>
        <v>0</v>
      </c>
    </row>
    <row r="45" spans="1:29" ht="15.75" customHeight="1">
      <c r="A45" s="249">
        <v>42771</v>
      </c>
      <c r="B45" s="134" t="s">
        <v>41</v>
      </c>
      <c r="C45" s="97"/>
      <c r="D45" s="20"/>
      <c r="E45" s="98">
        <f t="shared" si="0"/>
        <v>0</v>
      </c>
      <c r="F45" s="97"/>
      <c r="G45" s="20"/>
      <c r="H45" s="98">
        <f t="shared" si="1"/>
        <v>0</v>
      </c>
      <c r="I45" s="97"/>
      <c r="J45" s="20"/>
      <c r="K45" s="98">
        <f t="shared" si="2"/>
        <v>0</v>
      </c>
      <c r="L45" s="97"/>
      <c r="M45" s="20"/>
      <c r="N45" s="98">
        <f t="shared" si="3"/>
        <v>0</v>
      </c>
      <c r="O45" s="97"/>
      <c r="P45" s="20"/>
      <c r="Q45" s="98">
        <f t="shared" si="4"/>
        <v>0</v>
      </c>
      <c r="R45" s="97"/>
      <c r="S45" s="20"/>
      <c r="T45" s="98">
        <f t="shared" si="5"/>
        <v>0</v>
      </c>
      <c r="U45" s="219">
        <f t="shared" si="6"/>
        <v>0</v>
      </c>
      <c r="W45" s="134" t="s">
        <v>41</v>
      </c>
      <c r="X45" s="111">
        <f t="shared" si="7"/>
        <v>0</v>
      </c>
      <c r="Y45" s="112">
        <f t="shared" si="8"/>
        <v>0</v>
      </c>
      <c r="Z45" s="112">
        <f t="shared" si="9"/>
        <v>0</v>
      </c>
      <c r="AA45" s="112">
        <f t="shared" si="10"/>
        <v>0</v>
      </c>
      <c r="AB45" s="112">
        <f t="shared" si="11"/>
        <v>0</v>
      </c>
      <c r="AC45" s="124">
        <f t="shared" si="12"/>
        <v>0</v>
      </c>
    </row>
    <row r="46" spans="1:29" ht="15.75">
      <c r="A46" s="250"/>
      <c r="B46" s="135" t="s">
        <v>42</v>
      </c>
      <c r="C46" s="97"/>
      <c r="D46" s="90"/>
      <c r="E46" s="98">
        <f t="shared" si="0"/>
        <v>0</v>
      </c>
      <c r="F46" s="97"/>
      <c r="G46" s="6"/>
      <c r="H46" s="98">
        <f t="shared" si="1"/>
        <v>0</v>
      </c>
      <c r="I46" s="97"/>
      <c r="J46" s="20"/>
      <c r="K46" s="98">
        <f t="shared" si="2"/>
        <v>0</v>
      </c>
      <c r="L46" s="97"/>
      <c r="M46" s="20"/>
      <c r="N46" s="98">
        <f t="shared" si="3"/>
        <v>0</v>
      </c>
      <c r="O46" s="97"/>
      <c r="P46" s="6"/>
      <c r="Q46" s="98">
        <f t="shared" si="4"/>
        <v>0</v>
      </c>
      <c r="R46" s="97"/>
      <c r="S46" s="6"/>
      <c r="T46" s="98">
        <f t="shared" si="5"/>
        <v>0</v>
      </c>
      <c r="U46" s="219">
        <f t="shared" si="6"/>
        <v>0</v>
      </c>
      <c r="W46" s="135" t="s">
        <v>42</v>
      </c>
      <c r="X46" s="115">
        <f t="shared" si="7"/>
        <v>0</v>
      </c>
      <c r="Y46" s="116">
        <f t="shared" si="8"/>
        <v>0</v>
      </c>
      <c r="Z46" s="116">
        <f t="shared" si="9"/>
        <v>0</v>
      </c>
      <c r="AA46" s="116">
        <f t="shared" si="10"/>
        <v>0</v>
      </c>
      <c r="AB46" s="116">
        <f t="shared" si="11"/>
        <v>0</v>
      </c>
      <c r="AC46" s="122">
        <f t="shared" si="12"/>
        <v>0</v>
      </c>
    </row>
    <row r="47" spans="1:29" ht="15.75">
      <c r="A47" s="250"/>
      <c r="B47" s="105" t="s">
        <v>43</v>
      </c>
      <c r="C47" s="97"/>
      <c r="D47" s="6"/>
      <c r="E47" s="98">
        <f t="shared" si="0"/>
        <v>0</v>
      </c>
      <c r="F47" s="97"/>
      <c r="G47" s="6"/>
      <c r="H47" s="98">
        <f t="shared" si="1"/>
        <v>0</v>
      </c>
      <c r="I47" s="97"/>
      <c r="J47" s="20"/>
      <c r="K47" s="98">
        <f t="shared" si="2"/>
        <v>0</v>
      </c>
      <c r="L47" s="97"/>
      <c r="M47" s="20"/>
      <c r="N47" s="98">
        <f t="shared" si="3"/>
        <v>0</v>
      </c>
      <c r="O47" s="97"/>
      <c r="P47" s="6"/>
      <c r="Q47" s="98">
        <f t="shared" si="4"/>
        <v>0</v>
      </c>
      <c r="R47" s="97"/>
      <c r="S47" s="6"/>
      <c r="T47" s="98">
        <f t="shared" si="5"/>
        <v>0</v>
      </c>
      <c r="U47" s="219">
        <f t="shared" si="6"/>
        <v>0</v>
      </c>
      <c r="W47" s="105" t="s">
        <v>43</v>
      </c>
      <c r="X47" s="115">
        <f t="shared" si="7"/>
        <v>0</v>
      </c>
      <c r="Y47" s="116">
        <f t="shared" si="8"/>
        <v>0</v>
      </c>
      <c r="Z47" s="116">
        <f t="shared" si="9"/>
        <v>0</v>
      </c>
      <c r="AA47" s="116">
        <f t="shared" si="10"/>
        <v>0</v>
      </c>
      <c r="AB47" s="116">
        <f t="shared" si="11"/>
        <v>0</v>
      </c>
      <c r="AC47" s="122">
        <f t="shared" si="12"/>
        <v>0</v>
      </c>
    </row>
    <row r="48" spans="1:29" ht="15.75">
      <c r="A48" s="250"/>
      <c r="B48" s="135" t="s">
        <v>44</v>
      </c>
      <c r="C48" s="97"/>
      <c r="D48" s="6"/>
      <c r="E48" s="98">
        <f t="shared" si="0"/>
        <v>0</v>
      </c>
      <c r="F48" s="97"/>
      <c r="G48" s="6"/>
      <c r="H48" s="98">
        <f t="shared" si="1"/>
        <v>0</v>
      </c>
      <c r="I48" s="97"/>
      <c r="J48" s="20"/>
      <c r="K48" s="98">
        <f t="shared" si="2"/>
        <v>0</v>
      </c>
      <c r="L48" s="97"/>
      <c r="M48" s="20"/>
      <c r="N48" s="98">
        <f t="shared" si="3"/>
        <v>0</v>
      </c>
      <c r="O48" s="97"/>
      <c r="P48" s="6"/>
      <c r="Q48" s="98">
        <f t="shared" si="4"/>
        <v>0</v>
      </c>
      <c r="R48" s="97"/>
      <c r="S48" s="6"/>
      <c r="T48" s="98">
        <f t="shared" si="5"/>
        <v>0</v>
      </c>
      <c r="U48" s="219">
        <f t="shared" si="6"/>
        <v>0</v>
      </c>
      <c r="W48" s="135" t="s">
        <v>44</v>
      </c>
      <c r="X48" s="115">
        <f t="shared" si="7"/>
        <v>0</v>
      </c>
      <c r="Y48" s="116">
        <f t="shared" si="8"/>
        <v>0</v>
      </c>
      <c r="Z48" s="116">
        <f t="shared" si="9"/>
        <v>0</v>
      </c>
      <c r="AA48" s="116">
        <f t="shared" si="10"/>
        <v>0</v>
      </c>
      <c r="AB48" s="116">
        <f t="shared" si="11"/>
        <v>0</v>
      </c>
      <c r="AC48" s="122">
        <f t="shared" si="12"/>
        <v>0</v>
      </c>
    </row>
    <row r="49" spans="1:29" ht="15.75">
      <c r="A49" s="250"/>
      <c r="B49" s="135" t="s">
        <v>45</v>
      </c>
      <c r="C49" s="97"/>
      <c r="D49" s="6"/>
      <c r="E49" s="98">
        <f t="shared" si="0"/>
        <v>0</v>
      </c>
      <c r="F49" s="97"/>
      <c r="G49" s="6"/>
      <c r="H49" s="98">
        <f t="shared" si="1"/>
        <v>0</v>
      </c>
      <c r="I49" s="97"/>
      <c r="J49" s="20"/>
      <c r="K49" s="98">
        <f t="shared" si="2"/>
        <v>0</v>
      </c>
      <c r="L49" s="97"/>
      <c r="M49" s="20"/>
      <c r="N49" s="98">
        <f t="shared" si="3"/>
        <v>0</v>
      </c>
      <c r="O49" s="97"/>
      <c r="P49" s="6"/>
      <c r="Q49" s="98">
        <f t="shared" si="4"/>
        <v>0</v>
      </c>
      <c r="R49" s="97"/>
      <c r="S49" s="6"/>
      <c r="T49" s="98">
        <f t="shared" si="5"/>
        <v>0</v>
      </c>
      <c r="U49" s="219">
        <f t="shared" si="6"/>
        <v>0</v>
      </c>
      <c r="W49" s="135" t="s">
        <v>45</v>
      </c>
      <c r="X49" s="115">
        <f t="shared" si="7"/>
        <v>0</v>
      </c>
      <c r="Y49" s="116">
        <f t="shared" si="8"/>
        <v>0</v>
      </c>
      <c r="Z49" s="116">
        <f t="shared" si="9"/>
        <v>0</v>
      </c>
      <c r="AA49" s="116">
        <f t="shared" si="10"/>
        <v>0</v>
      </c>
      <c r="AB49" s="116">
        <f t="shared" si="11"/>
        <v>0</v>
      </c>
      <c r="AC49" s="122">
        <f t="shared" si="12"/>
        <v>0</v>
      </c>
    </row>
    <row r="50" spans="1:29" ht="15.75">
      <c r="A50" s="250"/>
      <c r="B50" s="135" t="s">
        <v>46</v>
      </c>
      <c r="C50" s="97"/>
      <c r="D50" s="6"/>
      <c r="E50" s="98">
        <f t="shared" si="0"/>
        <v>0</v>
      </c>
      <c r="F50" s="97"/>
      <c r="G50" s="6"/>
      <c r="H50" s="98">
        <f t="shared" si="1"/>
        <v>0</v>
      </c>
      <c r="I50" s="97"/>
      <c r="J50" s="20"/>
      <c r="K50" s="98">
        <f t="shared" si="2"/>
        <v>0</v>
      </c>
      <c r="L50" s="97"/>
      <c r="M50" s="20"/>
      <c r="N50" s="98">
        <f t="shared" si="3"/>
        <v>0</v>
      </c>
      <c r="O50" s="97"/>
      <c r="P50" s="6"/>
      <c r="Q50" s="98">
        <f t="shared" si="4"/>
        <v>0</v>
      </c>
      <c r="R50" s="97"/>
      <c r="S50" s="6"/>
      <c r="T50" s="98">
        <f t="shared" si="5"/>
        <v>0</v>
      </c>
      <c r="U50" s="219">
        <f t="shared" si="6"/>
        <v>0</v>
      </c>
      <c r="W50" s="135" t="s">
        <v>46</v>
      </c>
      <c r="X50" s="115">
        <f t="shared" si="7"/>
        <v>0</v>
      </c>
      <c r="Y50" s="116">
        <f t="shared" si="8"/>
        <v>0</v>
      </c>
      <c r="Z50" s="116">
        <f t="shared" si="9"/>
        <v>0</v>
      </c>
      <c r="AA50" s="116">
        <f t="shared" si="10"/>
        <v>0</v>
      </c>
      <c r="AB50" s="116">
        <f t="shared" si="11"/>
        <v>0</v>
      </c>
      <c r="AC50" s="122">
        <f t="shared" si="12"/>
        <v>0</v>
      </c>
    </row>
    <row r="51" spans="1:29" ht="15.75">
      <c r="A51" s="250"/>
      <c r="B51" s="135" t="s">
        <v>47</v>
      </c>
      <c r="C51" s="97"/>
      <c r="D51" s="6"/>
      <c r="E51" s="98">
        <f t="shared" si="0"/>
        <v>0</v>
      </c>
      <c r="F51" s="97"/>
      <c r="G51" s="6"/>
      <c r="H51" s="98">
        <f t="shared" si="1"/>
        <v>0</v>
      </c>
      <c r="I51" s="97"/>
      <c r="J51" s="20"/>
      <c r="K51" s="98">
        <f t="shared" si="2"/>
        <v>0</v>
      </c>
      <c r="L51" s="97"/>
      <c r="M51" s="20"/>
      <c r="N51" s="98">
        <f t="shared" si="3"/>
        <v>0</v>
      </c>
      <c r="O51" s="97"/>
      <c r="P51" s="6"/>
      <c r="Q51" s="98">
        <f t="shared" si="4"/>
        <v>0</v>
      </c>
      <c r="R51" s="97"/>
      <c r="S51" s="6"/>
      <c r="T51" s="98">
        <f t="shared" si="5"/>
        <v>0</v>
      </c>
      <c r="U51" s="219">
        <f t="shared" si="6"/>
        <v>0</v>
      </c>
      <c r="W51" s="135" t="s">
        <v>47</v>
      </c>
      <c r="X51" s="115">
        <f t="shared" si="7"/>
        <v>0</v>
      </c>
      <c r="Y51" s="116">
        <f t="shared" si="8"/>
        <v>0</v>
      </c>
      <c r="Z51" s="116">
        <f t="shared" si="9"/>
        <v>0</v>
      </c>
      <c r="AA51" s="116">
        <f t="shared" si="10"/>
        <v>0</v>
      </c>
      <c r="AB51" s="116">
        <f t="shared" si="11"/>
        <v>0</v>
      </c>
      <c r="AC51" s="122">
        <f t="shared" si="12"/>
        <v>0</v>
      </c>
    </row>
    <row r="52" spans="1:29" ht="15.75">
      <c r="A52" s="250"/>
      <c r="B52" s="135" t="s">
        <v>48</v>
      </c>
      <c r="C52" s="97"/>
      <c r="D52" s="6"/>
      <c r="E52" s="98">
        <f t="shared" si="0"/>
        <v>0</v>
      </c>
      <c r="F52" s="97"/>
      <c r="G52" s="6"/>
      <c r="H52" s="98">
        <f t="shared" si="1"/>
        <v>0</v>
      </c>
      <c r="I52" s="97"/>
      <c r="J52" s="20"/>
      <c r="K52" s="98">
        <f t="shared" si="2"/>
        <v>0</v>
      </c>
      <c r="L52" s="97"/>
      <c r="M52" s="20"/>
      <c r="N52" s="98">
        <f t="shared" si="3"/>
        <v>0</v>
      </c>
      <c r="O52" s="97"/>
      <c r="P52" s="6"/>
      <c r="Q52" s="98">
        <f t="shared" si="4"/>
        <v>0</v>
      </c>
      <c r="R52" s="97"/>
      <c r="S52" s="6"/>
      <c r="T52" s="98">
        <f t="shared" si="5"/>
        <v>0</v>
      </c>
      <c r="U52" s="219">
        <f t="shared" si="6"/>
        <v>0</v>
      </c>
      <c r="W52" s="135" t="s">
        <v>48</v>
      </c>
      <c r="X52" s="115">
        <f t="shared" si="7"/>
        <v>0</v>
      </c>
      <c r="Y52" s="116">
        <f t="shared" si="8"/>
        <v>0</v>
      </c>
      <c r="Z52" s="116">
        <f t="shared" si="9"/>
        <v>0</v>
      </c>
      <c r="AA52" s="116">
        <f t="shared" si="10"/>
        <v>0</v>
      </c>
      <c r="AB52" s="116">
        <f t="shared" si="11"/>
        <v>0</v>
      </c>
      <c r="AC52" s="122">
        <f t="shared" si="12"/>
        <v>0</v>
      </c>
    </row>
    <row r="53" spans="1:29" ht="15.75">
      <c r="A53" s="251"/>
      <c r="B53" s="136" t="s">
        <v>49</v>
      </c>
      <c r="C53" s="97"/>
      <c r="D53" s="6"/>
      <c r="E53" s="98">
        <f t="shared" si="0"/>
        <v>0</v>
      </c>
      <c r="F53" s="97"/>
      <c r="G53" s="6"/>
      <c r="H53" s="98">
        <f t="shared" si="1"/>
        <v>0</v>
      </c>
      <c r="I53" s="97"/>
      <c r="J53" s="20"/>
      <c r="K53" s="98">
        <f t="shared" si="2"/>
        <v>0</v>
      </c>
      <c r="L53" s="97"/>
      <c r="M53" s="20"/>
      <c r="N53" s="98">
        <f t="shared" si="3"/>
        <v>0</v>
      </c>
      <c r="O53" s="97"/>
      <c r="P53" s="6"/>
      <c r="Q53" s="98">
        <f t="shared" si="4"/>
        <v>0</v>
      </c>
      <c r="R53" s="97"/>
      <c r="S53" s="6"/>
      <c r="T53" s="98">
        <f t="shared" si="5"/>
        <v>0</v>
      </c>
      <c r="U53" s="219">
        <f t="shared" si="6"/>
        <v>0</v>
      </c>
      <c r="W53" s="136" t="s">
        <v>49</v>
      </c>
      <c r="X53" s="119">
        <f t="shared" si="7"/>
        <v>0</v>
      </c>
      <c r="Y53" s="120">
        <f t="shared" si="8"/>
        <v>0</v>
      </c>
      <c r="Z53" s="120">
        <f t="shared" si="9"/>
        <v>0</v>
      </c>
      <c r="AA53" s="120">
        <f t="shared" si="10"/>
        <v>0</v>
      </c>
      <c r="AB53" s="120">
        <f t="shared" si="11"/>
        <v>0</v>
      </c>
      <c r="AC53" s="125">
        <f t="shared" si="12"/>
        <v>0</v>
      </c>
    </row>
    <row r="54" spans="1:29" ht="15.75" customHeight="1">
      <c r="A54" s="249">
        <v>42772</v>
      </c>
      <c r="B54" s="134" t="s">
        <v>41</v>
      </c>
      <c r="C54" s="217"/>
      <c r="D54" s="95"/>
      <c r="E54" s="96">
        <f t="shared" si="0"/>
        <v>0</v>
      </c>
      <c r="F54" s="217"/>
      <c r="G54" s="95"/>
      <c r="H54" s="96">
        <f t="shared" si="1"/>
        <v>0</v>
      </c>
      <c r="I54" s="217"/>
      <c r="J54" s="95"/>
      <c r="K54" s="96">
        <f t="shared" si="2"/>
        <v>0</v>
      </c>
      <c r="L54" s="217"/>
      <c r="M54" s="95"/>
      <c r="N54" s="96">
        <f t="shared" si="3"/>
        <v>0</v>
      </c>
      <c r="O54" s="217"/>
      <c r="P54" s="95"/>
      <c r="Q54" s="96">
        <f t="shared" si="4"/>
        <v>0</v>
      </c>
      <c r="R54" s="217"/>
      <c r="S54" s="95"/>
      <c r="T54" s="96">
        <f t="shared" si="5"/>
        <v>0</v>
      </c>
      <c r="U54" s="218">
        <f t="shared" si="6"/>
        <v>0</v>
      </c>
      <c r="W54" s="134" t="s">
        <v>41</v>
      </c>
      <c r="X54" s="115">
        <f t="shared" si="7"/>
        <v>0</v>
      </c>
      <c r="Y54" s="116">
        <f t="shared" si="8"/>
        <v>0</v>
      </c>
      <c r="Z54" s="116">
        <f t="shared" si="9"/>
        <v>0</v>
      </c>
      <c r="AA54" s="116">
        <f t="shared" si="10"/>
        <v>0</v>
      </c>
      <c r="AB54" s="116">
        <f t="shared" si="11"/>
        <v>0</v>
      </c>
      <c r="AC54" s="122">
        <f t="shared" si="12"/>
        <v>0</v>
      </c>
    </row>
    <row r="55" spans="1:29" ht="15.75">
      <c r="A55" s="250"/>
      <c r="B55" s="135" t="s">
        <v>42</v>
      </c>
      <c r="C55" s="97"/>
      <c r="D55" s="20"/>
      <c r="E55" s="98">
        <f t="shared" si="0"/>
        <v>0</v>
      </c>
      <c r="F55" s="97"/>
      <c r="G55" s="20"/>
      <c r="H55" s="98">
        <f t="shared" si="1"/>
        <v>0</v>
      </c>
      <c r="I55" s="97"/>
      <c r="J55" s="20"/>
      <c r="K55" s="98">
        <f t="shared" si="2"/>
        <v>0</v>
      </c>
      <c r="L55" s="97"/>
      <c r="M55" s="20"/>
      <c r="N55" s="98">
        <f t="shared" si="3"/>
        <v>0</v>
      </c>
      <c r="O55" s="97"/>
      <c r="P55" s="20"/>
      <c r="Q55" s="98">
        <f t="shared" si="4"/>
        <v>0</v>
      </c>
      <c r="R55" s="97"/>
      <c r="S55" s="20"/>
      <c r="T55" s="98">
        <f t="shared" si="5"/>
        <v>0</v>
      </c>
      <c r="U55" s="219">
        <f t="shared" si="6"/>
        <v>0</v>
      </c>
      <c r="W55" s="135" t="s">
        <v>42</v>
      </c>
      <c r="X55" s="115">
        <f t="shared" si="7"/>
        <v>0</v>
      </c>
      <c r="Y55" s="116">
        <f t="shared" si="8"/>
        <v>0</v>
      </c>
      <c r="Z55" s="116">
        <f t="shared" si="9"/>
        <v>0</v>
      </c>
      <c r="AA55" s="116">
        <f t="shared" si="10"/>
        <v>0</v>
      </c>
      <c r="AB55" s="116">
        <f t="shared" si="11"/>
        <v>0</v>
      </c>
      <c r="AC55" s="122">
        <f t="shared" si="12"/>
        <v>0</v>
      </c>
    </row>
    <row r="56" spans="1:29" ht="15.75">
      <c r="A56" s="250"/>
      <c r="B56" s="105" t="s">
        <v>43</v>
      </c>
      <c r="C56" s="97"/>
      <c r="D56" s="20"/>
      <c r="E56" s="98">
        <f t="shared" si="0"/>
        <v>0</v>
      </c>
      <c r="F56" s="97"/>
      <c r="G56" s="20"/>
      <c r="H56" s="98">
        <f t="shared" si="1"/>
        <v>0</v>
      </c>
      <c r="I56" s="97"/>
      <c r="J56" s="20"/>
      <c r="K56" s="98">
        <f t="shared" si="2"/>
        <v>0</v>
      </c>
      <c r="L56" s="97"/>
      <c r="M56" s="20"/>
      <c r="N56" s="98">
        <f t="shared" si="3"/>
        <v>0</v>
      </c>
      <c r="O56" s="97"/>
      <c r="P56" s="20"/>
      <c r="Q56" s="98">
        <f t="shared" si="4"/>
        <v>0</v>
      </c>
      <c r="R56" s="97"/>
      <c r="S56" s="20"/>
      <c r="T56" s="98">
        <f t="shared" si="5"/>
        <v>0</v>
      </c>
      <c r="U56" s="219">
        <f t="shared" si="6"/>
        <v>0</v>
      </c>
      <c r="W56" s="105" t="s">
        <v>43</v>
      </c>
      <c r="X56" s="115">
        <f t="shared" si="7"/>
        <v>0</v>
      </c>
      <c r="Y56" s="116">
        <f t="shared" si="8"/>
        <v>0</v>
      </c>
      <c r="Z56" s="116">
        <f t="shared" si="9"/>
        <v>0</v>
      </c>
      <c r="AA56" s="116">
        <f t="shared" si="10"/>
        <v>0</v>
      </c>
      <c r="AB56" s="116">
        <f t="shared" si="11"/>
        <v>0</v>
      </c>
      <c r="AC56" s="122">
        <f t="shared" si="12"/>
        <v>0</v>
      </c>
    </row>
    <row r="57" spans="1:29" ht="15.75">
      <c r="A57" s="250"/>
      <c r="B57" s="135" t="s">
        <v>44</v>
      </c>
      <c r="C57" s="97"/>
      <c r="D57" s="20"/>
      <c r="E57" s="98">
        <f t="shared" si="0"/>
        <v>0</v>
      </c>
      <c r="F57" s="97"/>
      <c r="G57" s="20"/>
      <c r="H57" s="98">
        <f t="shared" si="1"/>
        <v>0</v>
      </c>
      <c r="I57" s="97"/>
      <c r="J57" s="20"/>
      <c r="K57" s="98">
        <f t="shared" si="2"/>
        <v>0</v>
      </c>
      <c r="L57" s="97"/>
      <c r="M57" s="20"/>
      <c r="N57" s="98">
        <f t="shared" si="3"/>
        <v>0</v>
      </c>
      <c r="O57" s="97"/>
      <c r="P57" s="20"/>
      <c r="Q57" s="98">
        <f t="shared" si="4"/>
        <v>0</v>
      </c>
      <c r="R57" s="97"/>
      <c r="S57" s="20"/>
      <c r="T57" s="98">
        <f t="shared" si="5"/>
        <v>0</v>
      </c>
      <c r="U57" s="219">
        <f t="shared" si="6"/>
        <v>0</v>
      </c>
      <c r="W57" s="135" t="s">
        <v>44</v>
      </c>
      <c r="X57" s="115">
        <f t="shared" si="7"/>
        <v>0</v>
      </c>
      <c r="Y57" s="116">
        <f t="shared" si="8"/>
        <v>0</v>
      </c>
      <c r="Z57" s="116">
        <f t="shared" si="9"/>
        <v>0</v>
      </c>
      <c r="AA57" s="116">
        <f t="shared" si="10"/>
        <v>0</v>
      </c>
      <c r="AB57" s="116">
        <f t="shared" si="11"/>
        <v>0</v>
      </c>
      <c r="AC57" s="122">
        <f t="shared" si="12"/>
        <v>0</v>
      </c>
    </row>
    <row r="58" spans="1:29" ht="15.75">
      <c r="A58" s="250"/>
      <c r="B58" s="135" t="s">
        <v>45</v>
      </c>
      <c r="C58" s="97"/>
      <c r="D58" s="20"/>
      <c r="E58" s="98">
        <f t="shared" si="0"/>
        <v>0</v>
      </c>
      <c r="F58" s="97"/>
      <c r="G58" s="20"/>
      <c r="H58" s="98">
        <f t="shared" si="1"/>
        <v>0</v>
      </c>
      <c r="I58" s="97"/>
      <c r="J58" s="20"/>
      <c r="K58" s="98">
        <f t="shared" si="2"/>
        <v>0</v>
      </c>
      <c r="L58" s="97"/>
      <c r="M58" s="20"/>
      <c r="N58" s="98">
        <f t="shared" si="3"/>
        <v>0</v>
      </c>
      <c r="O58" s="97"/>
      <c r="P58" s="20"/>
      <c r="Q58" s="98">
        <f t="shared" si="4"/>
        <v>0</v>
      </c>
      <c r="R58" s="97"/>
      <c r="S58" s="20"/>
      <c r="T58" s="98">
        <f t="shared" si="5"/>
        <v>0</v>
      </c>
      <c r="U58" s="219">
        <f t="shared" si="6"/>
        <v>0</v>
      </c>
      <c r="W58" s="135" t="s">
        <v>45</v>
      </c>
      <c r="X58" s="115">
        <f t="shared" si="7"/>
        <v>0</v>
      </c>
      <c r="Y58" s="116">
        <f t="shared" si="8"/>
        <v>0</v>
      </c>
      <c r="Z58" s="116">
        <f t="shared" si="9"/>
        <v>0</v>
      </c>
      <c r="AA58" s="116">
        <f t="shared" si="10"/>
        <v>0</v>
      </c>
      <c r="AB58" s="116">
        <f t="shared" si="11"/>
        <v>0</v>
      </c>
      <c r="AC58" s="122">
        <f t="shared" si="12"/>
        <v>0</v>
      </c>
    </row>
    <row r="59" spans="1:29" ht="15.75">
      <c r="A59" s="250"/>
      <c r="B59" s="135" t="s">
        <v>46</v>
      </c>
      <c r="C59" s="97"/>
      <c r="D59" s="20"/>
      <c r="E59" s="98">
        <f t="shared" si="0"/>
        <v>0</v>
      </c>
      <c r="F59" s="97"/>
      <c r="G59" s="20"/>
      <c r="H59" s="98">
        <f t="shared" si="1"/>
        <v>0</v>
      </c>
      <c r="I59" s="97"/>
      <c r="J59" s="20"/>
      <c r="K59" s="98">
        <f t="shared" si="2"/>
        <v>0</v>
      </c>
      <c r="L59" s="97"/>
      <c r="M59" s="20"/>
      <c r="N59" s="98">
        <f t="shared" si="3"/>
        <v>0</v>
      </c>
      <c r="O59" s="97"/>
      <c r="P59" s="20"/>
      <c r="Q59" s="98">
        <f t="shared" si="4"/>
        <v>0</v>
      </c>
      <c r="R59" s="97"/>
      <c r="S59" s="20"/>
      <c r="T59" s="98">
        <f t="shared" si="5"/>
        <v>0</v>
      </c>
      <c r="U59" s="219">
        <f t="shared" si="6"/>
        <v>0</v>
      </c>
      <c r="W59" s="135" t="s">
        <v>46</v>
      </c>
      <c r="X59" s="115">
        <f t="shared" si="7"/>
        <v>0</v>
      </c>
      <c r="Y59" s="116">
        <f t="shared" si="8"/>
        <v>0</v>
      </c>
      <c r="Z59" s="116">
        <f t="shared" si="9"/>
        <v>0</v>
      </c>
      <c r="AA59" s="116">
        <f t="shared" si="10"/>
        <v>0</v>
      </c>
      <c r="AB59" s="116">
        <f t="shared" si="11"/>
        <v>0</v>
      </c>
      <c r="AC59" s="122">
        <f t="shared" si="12"/>
        <v>0</v>
      </c>
    </row>
    <row r="60" spans="1:29" ht="16.5" customHeight="1">
      <c r="A60" s="250"/>
      <c r="B60" s="135" t="s">
        <v>47</v>
      </c>
      <c r="C60" s="97"/>
      <c r="D60" s="20"/>
      <c r="E60" s="98">
        <f t="shared" si="0"/>
        <v>0</v>
      </c>
      <c r="F60" s="97"/>
      <c r="G60" s="20"/>
      <c r="H60" s="98">
        <f t="shared" si="1"/>
        <v>0</v>
      </c>
      <c r="I60" s="97"/>
      <c r="J60" s="20"/>
      <c r="K60" s="98">
        <f t="shared" si="2"/>
        <v>0</v>
      </c>
      <c r="L60" s="97"/>
      <c r="M60" s="20"/>
      <c r="N60" s="98">
        <f t="shared" si="3"/>
        <v>0</v>
      </c>
      <c r="O60" s="97"/>
      <c r="P60" s="20"/>
      <c r="Q60" s="98">
        <f t="shared" si="4"/>
        <v>0</v>
      </c>
      <c r="R60" s="97"/>
      <c r="S60" s="20"/>
      <c r="T60" s="98">
        <f t="shared" si="5"/>
        <v>0</v>
      </c>
      <c r="U60" s="219">
        <f t="shared" si="6"/>
        <v>0</v>
      </c>
      <c r="W60" s="135" t="s">
        <v>47</v>
      </c>
      <c r="X60" s="115">
        <f t="shared" si="7"/>
        <v>0</v>
      </c>
      <c r="Y60" s="116">
        <f t="shared" si="8"/>
        <v>0</v>
      </c>
      <c r="Z60" s="116">
        <f t="shared" si="9"/>
        <v>0</v>
      </c>
      <c r="AA60" s="116">
        <f t="shared" si="10"/>
        <v>0</v>
      </c>
      <c r="AB60" s="116">
        <f t="shared" si="11"/>
        <v>0</v>
      </c>
      <c r="AC60" s="122">
        <f t="shared" si="12"/>
        <v>0</v>
      </c>
    </row>
    <row r="61" spans="1:29" ht="15.75">
      <c r="A61" s="250"/>
      <c r="B61" s="135" t="s">
        <v>48</v>
      </c>
      <c r="C61" s="97"/>
      <c r="D61" s="20"/>
      <c r="E61" s="98">
        <f t="shared" si="0"/>
        <v>0</v>
      </c>
      <c r="F61" s="97"/>
      <c r="G61" s="20"/>
      <c r="H61" s="98">
        <f t="shared" si="1"/>
        <v>0</v>
      </c>
      <c r="I61" s="97"/>
      <c r="J61" s="20"/>
      <c r="K61" s="98">
        <f t="shared" si="2"/>
        <v>0</v>
      </c>
      <c r="L61" s="97"/>
      <c r="M61" s="20"/>
      <c r="N61" s="98">
        <f t="shared" si="3"/>
        <v>0</v>
      </c>
      <c r="O61" s="97"/>
      <c r="P61" s="20"/>
      <c r="Q61" s="98">
        <f t="shared" si="4"/>
        <v>0</v>
      </c>
      <c r="R61" s="97"/>
      <c r="S61" s="20"/>
      <c r="T61" s="98">
        <f t="shared" si="5"/>
        <v>0</v>
      </c>
      <c r="U61" s="219">
        <f t="shared" si="6"/>
        <v>0</v>
      </c>
      <c r="W61" s="135" t="s">
        <v>48</v>
      </c>
      <c r="X61" s="115">
        <f t="shared" si="7"/>
        <v>0</v>
      </c>
      <c r="Y61" s="116">
        <f t="shared" si="8"/>
        <v>0</v>
      </c>
      <c r="Z61" s="116">
        <f t="shared" si="9"/>
        <v>0</v>
      </c>
      <c r="AA61" s="116">
        <f t="shared" si="10"/>
        <v>0</v>
      </c>
      <c r="AB61" s="116">
        <f t="shared" si="11"/>
        <v>0</v>
      </c>
      <c r="AC61" s="122">
        <f t="shared" si="12"/>
        <v>0</v>
      </c>
    </row>
    <row r="62" spans="1:29" ht="15.75">
      <c r="A62" s="251"/>
      <c r="B62" s="136" t="s">
        <v>49</v>
      </c>
      <c r="C62" s="99"/>
      <c r="D62" s="100"/>
      <c r="E62" s="101">
        <f t="shared" si="0"/>
        <v>0</v>
      </c>
      <c r="F62" s="99"/>
      <c r="G62" s="100"/>
      <c r="H62" s="101">
        <f t="shared" si="1"/>
        <v>0</v>
      </c>
      <c r="I62" s="99"/>
      <c r="J62" s="100"/>
      <c r="K62" s="101">
        <f t="shared" si="2"/>
        <v>0</v>
      </c>
      <c r="L62" s="99"/>
      <c r="M62" s="100"/>
      <c r="N62" s="101">
        <f t="shared" si="3"/>
        <v>0</v>
      </c>
      <c r="O62" s="99"/>
      <c r="P62" s="100"/>
      <c r="Q62" s="101">
        <f t="shared" si="4"/>
        <v>0</v>
      </c>
      <c r="R62" s="99"/>
      <c r="S62" s="100"/>
      <c r="T62" s="101">
        <f t="shared" si="5"/>
        <v>0</v>
      </c>
      <c r="U62" s="220">
        <f t="shared" si="6"/>
        <v>0</v>
      </c>
      <c r="W62" s="135" t="s">
        <v>49</v>
      </c>
      <c r="X62" s="115">
        <f t="shared" si="7"/>
        <v>0</v>
      </c>
      <c r="Y62" s="116">
        <f t="shared" si="8"/>
        <v>0</v>
      </c>
      <c r="Z62" s="116">
        <f t="shared" si="9"/>
        <v>0</v>
      </c>
      <c r="AA62" s="116">
        <f t="shared" si="10"/>
        <v>0</v>
      </c>
      <c r="AB62" s="116">
        <f t="shared" si="11"/>
        <v>0</v>
      </c>
      <c r="AC62" s="122">
        <f t="shared" si="12"/>
        <v>0</v>
      </c>
    </row>
    <row r="63" spans="1:29" ht="15.75" customHeight="1">
      <c r="A63" s="249">
        <v>42773</v>
      </c>
      <c r="B63" s="134" t="s">
        <v>41</v>
      </c>
      <c r="C63" s="217"/>
      <c r="D63" s="95"/>
      <c r="E63" s="96">
        <f t="shared" si="0"/>
        <v>0</v>
      </c>
      <c r="F63" s="217"/>
      <c r="G63" s="95"/>
      <c r="H63" s="96">
        <f t="shared" si="1"/>
        <v>0</v>
      </c>
      <c r="I63" s="217"/>
      <c r="J63" s="95"/>
      <c r="K63" s="96">
        <f t="shared" si="2"/>
        <v>0</v>
      </c>
      <c r="L63" s="217"/>
      <c r="M63" s="95"/>
      <c r="N63" s="96">
        <f t="shared" si="3"/>
        <v>0</v>
      </c>
      <c r="O63" s="217"/>
      <c r="P63" s="95"/>
      <c r="Q63" s="96">
        <f t="shared" si="4"/>
        <v>0</v>
      </c>
      <c r="R63" s="217"/>
      <c r="S63" s="95"/>
      <c r="T63" s="96">
        <f t="shared" si="5"/>
        <v>0</v>
      </c>
      <c r="U63" s="218">
        <f t="shared" si="6"/>
        <v>0</v>
      </c>
      <c r="W63" s="134" t="s">
        <v>41</v>
      </c>
      <c r="X63" s="111">
        <f t="shared" si="7"/>
        <v>0</v>
      </c>
      <c r="Y63" s="112">
        <f t="shared" si="8"/>
        <v>0</v>
      </c>
      <c r="Z63" s="112">
        <f t="shared" si="9"/>
        <v>0</v>
      </c>
      <c r="AA63" s="112">
        <f t="shared" si="10"/>
        <v>0</v>
      </c>
      <c r="AB63" s="112">
        <f t="shared" si="11"/>
        <v>0</v>
      </c>
      <c r="AC63" s="124">
        <f t="shared" si="12"/>
        <v>0</v>
      </c>
    </row>
    <row r="64" spans="1:29" ht="15.75">
      <c r="A64" s="250"/>
      <c r="B64" s="135" t="s">
        <v>42</v>
      </c>
      <c r="C64" s="97"/>
      <c r="D64" s="20"/>
      <c r="E64" s="98">
        <f t="shared" si="0"/>
        <v>0</v>
      </c>
      <c r="F64" s="97"/>
      <c r="G64" s="20"/>
      <c r="H64" s="98">
        <f t="shared" si="1"/>
        <v>0</v>
      </c>
      <c r="I64" s="97"/>
      <c r="J64" s="20"/>
      <c r="K64" s="98">
        <f t="shared" si="2"/>
        <v>0</v>
      </c>
      <c r="L64" s="97"/>
      <c r="M64" s="20"/>
      <c r="N64" s="98">
        <f t="shared" si="3"/>
        <v>0</v>
      </c>
      <c r="O64" s="97"/>
      <c r="P64" s="20"/>
      <c r="Q64" s="98">
        <f t="shared" si="4"/>
        <v>0</v>
      </c>
      <c r="R64" s="97"/>
      <c r="S64" s="20"/>
      <c r="T64" s="98">
        <f t="shared" si="5"/>
        <v>0</v>
      </c>
      <c r="U64" s="219">
        <f t="shared" si="6"/>
        <v>0</v>
      </c>
      <c r="W64" s="135" t="s">
        <v>42</v>
      </c>
      <c r="X64" s="115">
        <f t="shared" si="7"/>
        <v>0</v>
      </c>
      <c r="Y64" s="116">
        <f t="shared" si="8"/>
        <v>0</v>
      </c>
      <c r="Z64" s="116">
        <f t="shared" si="9"/>
        <v>0</v>
      </c>
      <c r="AA64" s="116">
        <f t="shared" si="10"/>
        <v>0</v>
      </c>
      <c r="AB64" s="116">
        <f t="shared" si="11"/>
        <v>0</v>
      </c>
      <c r="AC64" s="122">
        <f t="shared" si="12"/>
        <v>0</v>
      </c>
    </row>
    <row r="65" spans="1:29" ht="15.75">
      <c r="A65" s="250"/>
      <c r="B65" s="105" t="s">
        <v>43</v>
      </c>
      <c r="C65" s="97"/>
      <c r="D65" s="20"/>
      <c r="E65" s="98">
        <f t="shared" si="0"/>
        <v>0</v>
      </c>
      <c r="F65" s="97"/>
      <c r="G65" s="20"/>
      <c r="H65" s="98">
        <f t="shared" si="1"/>
        <v>0</v>
      </c>
      <c r="I65" s="97"/>
      <c r="J65" s="20"/>
      <c r="K65" s="98">
        <f t="shared" si="2"/>
        <v>0</v>
      </c>
      <c r="L65" s="97"/>
      <c r="M65" s="20"/>
      <c r="N65" s="98">
        <f t="shared" si="3"/>
        <v>0</v>
      </c>
      <c r="O65" s="97"/>
      <c r="P65" s="20"/>
      <c r="Q65" s="98">
        <f t="shared" si="4"/>
        <v>0</v>
      </c>
      <c r="R65" s="97"/>
      <c r="S65" s="20"/>
      <c r="T65" s="98">
        <f t="shared" si="5"/>
        <v>0</v>
      </c>
      <c r="U65" s="219">
        <f t="shared" si="6"/>
        <v>0</v>
      </c>
      <c r="W65" s="105" t="s">
        <v>43</v>
      </c>
      <c r="X65" s="115">
        <f t="shared" si="7"/>
        <v>0</v>
      </c>
      <c r="Y65" s="116">
        <f t="shared" si="8"/>
        <v>0</v>
      </c>
      <c r="Z65" s="116">
        <f t="shared" si="9"/>
        <v>0</v>
      </c>
      <c r="AA65" s="116">
        <f t="shared" si="10"/>
        <v>0</v>
      </c>
      <c r="AB65" s="116">
        <f t="shared" si="11"/>
        <v>0</v>
      </c>
      <c r="AC65" s="122">
        <f t="shared" si="12"/>
        <v>0</v>
      </c>
    </row>
    <row r="66" spans="1:29" ht="15.75">
      <c r="A66" s="250"/>
      <c r="B66" s="135" t="s">
        <v>44</v>
      </c>
      <c r="C66" s="97"/>
      <c r="D66" s="20"/>
      <c r="E66" s="98">
        <f t="shared" si="0"/>
        <v>0</v>
      </c>
      <c r="F66" s="97"/>
      <c r="G66" s="20"/>
      <c r="H66" s="98">
        <f t="shared" si="1"/>
        <v>0</v>
      </c>
      <c r="I66" s="97"/>
      <c r="J66" s="20"/>
      <c r="K66" s="98">
        <f t="shared" si="2"/>
        <v>0</v>
      </c>
      <c r="L66" s="97"/>
      <c r="M66" s="20"/>
      <c r="N66" s="98">
        <f t="shared" si="3"/>
        <v>0</v>
      </c>
      <c r="O66" s="97"/>
      <c r="P66" s="20"/>
      <c r="Q66" s="98">
        <f t="shared" si="4"/>
        <v>0</v>
      </c>
      <c r="R66" s="97"/>
      <c r="S66" s="20"/>
      <c r="T66" s="98">
        <f t="shared" si="5"/>
        <v>0</v>
      </c>
      <c r="U66" s="219">
        <f t="shared" si="6"/>
        <v>0</v>
      </c>
      <c r="W66" s="135" t="s">
        <v>44</v>
      </c>
      <c r="X66" s="115">
        <f t="shared" si="7"/>
        <v>0</v>
      </c>
      <c r="Y66" s="116">
        <f t="shared" si="8"/>
        <v>0</v>
      </c>
      <c r="Z66" s="116">
        <f t="shared" si="9"/>
        <v>0</v>
      </c>
      <c r="AA66" s="116">
        <f t="shared" si="10"/>
        <v>0</v>
      </c>
      <c r="AB66" s="116">
        <f t="shared" si="11"/>
        <v>0</v>
      </c>
      <c r="AC66" s="122">
        <f t="shared" si="12"/>
        <v>0</v>
      </c>
    </row>
    <row r="67" spans="1:29" ht="15.75">
      <c r="A67" s="250"/>
      <c r="B67" s="135" t="s">
        <v>45</v>
      </c>
      <c r="C67" s="97"/>
      <c r="D67" s="20"/>
      <c r="E67" s="98">
        <f t="shared" si="0"/>
        <v>0</v>
      </c>
      <c r="F67" s="97"/>
      <c r="G67" s="20"/>
      <c r="H67" s="98">
        <f t="shared" si="1"/>
        <v>0</v>
      </c>
      <c r="I67" s="97"/>
      <c r="J67" s="20"/>
      <c r="K67" s="98">
        <f t="shared" si="2"/>
        <v>0</v>
      </c>
      <c r="L67" s="97"/>
      <c r="M67" s="20"/>
      <c r="N67" s="98">
        <f t="shared" si="3"/>
        <v>0</v>
      </c>
      <c r="O67" s="97"/>
      <c r="P67" s="20"/>
      <c r="Q67" s="98">
        <f t="shared" si="4"/>
        <v>0</v>
      </c>
      <c r="R67" s="97"/>
      <c r="S67" s="20"/>
      <c r="T67" s="98">
        <f t="shared" si="5"/>
        <v>0</v>
      </c>
      <c r="U67" s="219">
        <f t="shared" si="6"/>
        <v>0</v>
      </c>
      <c r="W67" s="135" t="s">
        <v>45</v>
      </c>
      <c r="X67" s="115">
        <f t="shared" si="7"/>
        <v>0</v>
      </c>
      <c r="Y67" s="116">
        <f t="shared" si="8"/>
        <v>0</v>
      </c>
      <c r="Z67" s="116">
        <f t="shared" si="9"/>
        <v>0</v>
      </c>
      <c r="AA67" s="116">
        <f t="shared" si="10"/>
        <v>0</v>
      </c>
      <c r="AB67" s="116">
        <f t="shared" si="11"/>
        <v>0</v>
      </c>
      <c r="AC67" s="122">
        <f t="shared" si="12"/>
        <v>0</v>
      </c>
    </row>
    <row r="68" spans="1:29" ht="15.75">
      <c r="A68" s="250"/>
      <c r="B68" s="135" t="s">
        <v>46</v>
      </c>
      <c r="C68" s="97"/>
      <c r="D68" s="20"/>
      <c r="E68" s="98">
        <f t="shared" si="0"/>
        <v>0</v>
      </c>
      <c r="F68" s="97"/>
      <c r="G68" s="20"/>
      <c r="H68" s="98">
        <f t="shared" si="1"/>
        <v>0</v>
      </c>
      <c r="I68" s="97"/>
      <c r="J68" s="20"/>
      <c r="K68" s="98">
        <f t="shared" si="2"/>
        <v>0</v>
      </c>
      <c r="L68" s="97"/>
      <c r="M68" s="20"/>
      <c r="N68" s="98">
        <f t="shared" si="3"/>
        <v>0</v>
      </c>
      <c r="O68" s="97"/>
      <c r="P68" s="20"/>
      <c r="Q68" s="98">
        <f t="shared" si="4"/>
        <v>0</v>
      </c>
      <c r="R68" s="97"/>
      <c r="S68" s="20"/>
      <c r="T68" s="98">
        <f t="shared" si="5"/>
        <v>0</v>
      </c>
      <c r="U68" s="219">
        <f t="shared" si="6"/>
        <v>0</v>
      </c>
      <c r="W68" s="135" t="s">
        <v>46</v>
      </c>
      <c r="X68" s="115">
        <f t="shared" si="7"/>
        <v>0</v>
      </c>
      <c r="Y68" s="116">
        <f t="shared" si="8"/>
        <v>0</v>
      </c>
      <c r="Z68" s="116">
        <f t="shared" si="9"/>
        <v>0</v>
      </c>
      <c r="AA68" s="116">
        <f t="shared" si="10"/>
        <v>0</v>
      </c>
      <c r="AB68" s="116">
        <f t="shared" si="11"/>
        <v>0</v>
      </c>
      <c r="AC68" s="122">
        <f t="shared" si="12"/>
        <v>0</v>
      </c>
    </row>
    <row r="69" spans="1:29" ht="15.75">
      <c r="A69" s="250"/>
      <c r="B69" s="135" t="s">
        <v>47</v>
      </c>
      <c r="C69" s="97"/>
      <c r="D69" s="20"/>
      <c r="E69" s="98">
        <f t="shared" si="0"/>
        <v>0</v>
      </c>
      <c r="F69" s="97"/>
      <c r="G69" s="20"/>
      <c r="H69" s="98">
        <f t="shared" si="1"/>
        <v>0</v>
      </c>
      <c r="I69" s="97"/>
      <c r="J69" s="20"/>
      <c r="K69" s="98">
        <f t="shared" si="2"/>
        <v>0</v>
      </c>
      <c r="L69" s="97"/>
      <c r="M69" s="20"/>
      <c r="N69" s="98">
        <f t="shared" si="3"/>
        <v>0</v>
      </c>
      <c r="O69" s="97"/>
      <c r="P69" s="20"/>
      <c r="Q69" s="98">
        <f t="shared" si="4"/>
        <v>0</v>
      </c>
      <c r="R69" s="97"/>
      <c r="S69" s="20"/>
      <c r="T69" s="98">
        <f t="shared" si="5"/>
        <v>0</v>
      </c>
      <c r="U69" s="219">
        <f t="shared" si="6"/>
        <v>0</v>
      </c>
      <c r="W69" s="135" t="s">
        <v>47</v>
      </c>
      <c r="X69" s="115">
        <f t="shared" si="7"/>
        <v>0</v>
      </c>
      <c r="Y69" s="116">
        <f t="shared" si="8"/>
        <v>0</v>
      </c>
      <c r="Z69" s="116">
        <f t="shared" si="9"/>
        <v>0</v>
      </c>
      <c r="AA69" s="116">
        <f t="shared" si="10"/>
        <v>0</v>
      </c>
      <c r="AB69" s="116">
        <f t="shared" si="11"/>
        <v>0</v>
      </c>
      <c r="AC69" s="122">
        <f t="shared" si="12"/>
        <v>0</v>
      </c>
    </row>
    <row r="70" spans="1:29" ht="15.75">
      <c r="A70" s="250"/>
      <c r="B70" s="135" t="s">
        <v>48</v>
      </c>
      <c r="C70" s="97"/>
      <c r="D70" s="20"/>
      <c r="E70" s="98">
        <f t="shared" si="0"/>
        <v>0</v>
      </c>
      <c r="F70" s="97"/>
      <c r="G70" s="20"/>
      <c r="H70" s="98">
        <f t="shared" si="1"/>
        <v>0</v>
      </c>
      <c r="I70" s="97"/>
      <c r="J70" s="20"/>
      <c r="K70" s="98">
        <f t="shared" si="2"/>
        <v>0</v>
      </c>
      <c r="L70" s="97"/>
      <c r="M70" s="20"/>
      <c r="N70" s="98">
        <f t="shared" si="3"/>
        <v>0</v>
      </c>
      <c r="O70" s="97"/>
      <c r="P70" s="20"/>
      <c r="Q70" s="98">
        <f t="shared" si="4"/>
        <v>0</v>
      </c>
      <c r="R70" s="97"/>
      <c r="S70" s="20"/>
      <c r="T70" s="98">
        <f t="shared" si="5"/>
        <v>0</v>
      </c>
      <c r="U70" s="219">
        <f t="shared" si="6"/>
        <v>0</v>
      </c>
      <c r="W70" s="135" t="s">
        <v>48</v>
      </c>
      <c r="X70" s="115">
        <f t="shared" si="7"/>
        <v>0</v>
      </c>
      <c r="Y70" s="116">
        <f t="shared" si="8"/>
        <v>0</v>
      </c>
      <c r="Z70" s="116">
        <f t="shared" si="9"/>
        <v>0</v>
      </c>
      <c r="AA70" s="116">
        <f t="shared" si="10"/>
        <v>0</v>
      </c>
      <c r="AB70" s="116">
        <f t="shared" si="11"/>
        <v>0</v>
      </c>
      <c r="AC70" s="122">
        <f t="shared" si="12"/>
        <v>0</v>
      </c>
    </row>
    <row r="71" spans="1:29" ht="15.75">
      <c r="A71" s="251"/>
      <c r="B71" s="136" t="s">
        <v>49</v>
      </c>
      <c r="C71" s="99"/>
      <c r="D71" s="100"/>
      <c r="E71" s="101">
        <f t="shared" si="0"/>
        <v>0</v>
      </c>
      <c r="F71" s="99"/>
      <c r="G71" s="100"/>
      <c r="H71" s="101">
        <f t="shared" si="1"/>
        <v>0</v>
      </c>
      <c r="I71" s="99"/>
      <c r="J71" s="100"/>
      <c r="K71" s="101">
        <f t="shared" si="2"/>
        <v>0</v>
      </c>
      <c r="L71" s="99"/>
      <c r="M71" s="100"/>
      <c r="N71" s="101">
        <f t="shared" si="3"/>
        <v>0</v>
      </c>
      <c r="O71" s="99"/>
      <c r="P71" s="100"/>
      <c r="Q71" s="101">
        <f t="shared" si="4"/>
        <v>0</v>
      </c>
      <c r="R71" s="99"/>
      <c r="S71" s="100"/>
      <c r="T71" s="101">
        <f t="shared" si="5"/>
        <v>0</v>
      </c>
      <c r="U71" s="220">
        <f t="shared" si="6"/>
        <v>0</v>
      </c>
      <c r="W71" s="136" t="s">
        <v>49</v>
      </c>
      <c r="X71" s="119">
        <f t="shared" si="7"/>
        <v>0</v>
      </c>
      <c r="Y71" s="120">
        <f t="shared" si="8"/>
        <v>0</v>
      </c>
      <c r="Z71" s="120">
        <f t="shared" si="9"/>
        <v>0</v>
      </c>
      <c r="AA71" s="120">
        <f t="shared" si="10"/>
        <v>0</v>
      </c>
      <c r="AB71" s="120">
        <f t="shared" si="11"/>
        <v>0</v>
      </c>
      <c r="AC71" s="125">
        <f t="shared" si="12"/>
        <v>0</v>
      </c>
    </row>
    <row r="72" spans="1:29" ht="15.75" customHeight="1">
      <c r="A72" s="249">
        <v>42774</v>
      </c>
      <c r="B72" s="134" t="s">
        <v>41</v>
      </c>
      <c r="C72" s="97"/>
      <c r="D72" s="20"/>
      <c r="E72" s="98">
        <f t="shared" si="0"/>
        <v>0</v>
      </c>
      <c r="F72" s="97"/>
      <c r="G72" s="20"/>
      <c r="H72" s="98">
        <f t="shared" si="1"/>
        <v>0</v>
      </c>
      <c r="I72" s="97"/>
      <c r="J72" s="20"/>
      <c r="K72" s="98">
        <f t="shared" si="2"/>
        <v>0</v>
      </c>
      <c r="L72" s="97"/>
      <c r="M72" s="20"/>
      <c r="N72" s="98">
        <f t="shared" si="3"/>
        <v>0</v>
      </c>
      <c r="O72" s="97"/>
      <c r="P72" s="20"/>
      <c r="Q72" s="98">
        <f t="shared" si="4"/>
        <v>0</v>
      </c>
      <c r="R72" s="97"/>
      <c r="S72" s="20"/>
      <c r="T72" s="98">
        <f t="shared" si="5"/>
        <v>0</v>
      </c>
      <c r="U72" s="219">
        <f t="shared" si="6"/>
        <v>0</v>
      </c>
      <c r="W72" s="134" t="s">
        <v>41</v>
      </c>
      <c r="X72" s="111">
        <f t="shared" si="7"/>
        <v>0</v>
      </c>
      <c r="Y72" s="112">
        <f t="shared" si="8"/>
        <v>0</v>
      </c>
      <c r="Z72" s="112">
        <f t="shared" si="9"/>
        <v>0</v>
      </c>
      <c r="AA72" s="112">
        <f t="shared" si="10"/>
        <v>0</v>
      </c>
      <c r="AB72" s="112">
        <f t="shared" si="11"/>
        <v>0</v>
      </c>
      <c r="AC72" s="124">
        <f t="shared" si="12"/>
        <v>0</v>
      </c>
    </row>
    <row r="73" spans="1:29" ht="15.75">
      <c r="A73" s="250"/>
      <c r="B73" s="135" t="s">
        <v>42</v>
      </c>
      <c r="C73" s="97"/>
      <c r="D73" s="20"/>
      <c r="E73" s="98">
        <f t="shared" ref="E73:E136" si="13">C73-D73</f>
        <v>0</v>
      </c>
      <c r="F73" s="97"/>
      <c r="G73" s="20"/>
      <c r="H73" s="98">
        <f t="shared" ref="H73:H136" si="14">F73-G73</f>
        <v>0</v>
      </c>
      <c r="I73" s="97"/>
      <c r="J73" s="20"/>
      <c r="K73" s="98">
        <f t="shared" ref="K73:K136" si="15">I73-J73</f>
        <v>0</v>
      </c>
      <c r="L73" s="97"/>
      <c r="M73" s="20"/>
      <c r="N73" s="98">
        <f t="shared" ref="N73:N136" si="16">L73-M73</f>
        <v>0</v>
      </c>
      <c r="O73" s="97"/>
      <c r="P73" s="20"/>
      <c r="Q73" s="98">
        <f t="shared" ref="Q73:Q136" si="17">O73-P73</f>
        <v>0</v>
      </c>
      <c r="R73" s="97"/>
      <c r="S73" s="20"/>
      <c r="T73" s="98">
        <f t="shared" ref="T73:T136" si="18">R73-S73</f>
        <v>0</v>
      </c>
      <c r="U73" s="219">
        <f t="shared" si="6"/>
        <v>0</v>
      </c>
      <c r="W73" s="135" t="s">
        <v>42</v>
      </c>
      <c r="X73" s="115">
        <f t="shared" si="7"/>
        <v>0</v>
      </c>
      <c r="Y73" s="116">
        <f t="shared" si="8"/>
        <v>0</v>
      </c>
      <c r="Z73" s="116">
        <f t="shared" si="9"/>
        <v>0</v>
      </c>
      <c r="AA73" s="116">
        <f t="shared" si="10"/>
        <v>0</v>
      </c>
      <c r="AB73" s="116">
        <f t="shared" si="11"/>
        <v>0</v>
      </c>
      <c r="AC73" s="122">
        <f t="shared" si="12"/>
        <v>0</v>
      </c>
    </row>
    <row r="74" spans="1:29" ht="15.75">
      <c r="A74" s="250"/>
      <c r="B74" s="105" t="s">
        <v>43</v>
      </c>
      <c r="C74" s="97"/>
      <c r="D74" s="20"/>
      <c r="E74" s="98">
        <f t="shared" si="13"/>
        <v>0</v>
      </c>
      <c r="F74" s="97"/>
      <c r="G74" s="20"/>
      <c r="H74" s="98">
        <f t="shared" si="14"/>
        <v>0</v>
      </c>
      <c r="I74" s="97"/>
      <c r="J74" s="20"/>
      <c r="K74" s="98">
        <f t="shared" si="15"/>
        <v>0</v>
      </c>
      <c r="L74" s="97"/>
      <c r="M74" s="20"/>
      <c r="N74" s="98">
        <f t="shared" si="16"/>
        <v>0</v>
      </c>
      <c r="O74" s="97"/>
      <c r="P74" s="20"/>
      <c r="Q74" s="98">
        <f t="shared" si="17"/>
        <v>0</v>
      </c>
      <c r="R74" s="97"/>
      <c r="S74" s="20"/>
      <c r="T74" s="98">
        <f t="shared" si="18"/>
        <v>0</v>
      </c>
      <c r="U74" s="219">
        <f t="shared" ref="U74:U137" si="19">IF(D74=0,0,1)</f>
        <v>0</v>
      </c>
      <c r="W74" s="105" t="s">
        <v>43</v>
      </c>
      <c r="X74" s="115">
        <f t="shared" ref="X74:X137" si="20">+IF(AND(C74&lt;&gt;0,D74&lt;&gt;0,OR(E74&gt;100,E74&lt;-100)),1,0)</f>
        <v>0</v>
      </c>
      <c r="Y74" s="116">
        <f t="shared" ref="Y74:Y137" si="21">+IF(AND(F74&lt;&gt;0,G74&lt;&gt;0,OR(H74&gt;100,H74&lt;-100)),1,0)</f>
        <v>0</v>
      </c>
      <c r="Z74" s="116">
        <f t="shared" ref="Z74:Z137" si="22">+IF(AND(I74&lt;&gt;0,J74&lt;&gt;0,OR(K74&gt;100,K74&lt;-100)),1,0)</f>
        <v>0</v>
      </c>
      <c r="AA74" s="116">
        <f t="shared" ref="AA74:AA137" si="23">+IF(AND(L74&lt;&gt;0,M74&lt;&gt;0,OR(N74&gt;100,N74&lt;-100)),1,0)</f>
        <v>0</v>
      </c>
      <c r="AB74" s="116">
        <f t="shared" ref="AB74:AB137" si="24">+IF(AND(O74&lt;&gt;0,P74&lt;&gt;0,OR(Q74&gt;100,Q74&lt;-100)),1,0)</f>
        <v>0</v>
      </c>
      <c r="AC74" s="122">
        <f t="shared" ref="AC74:AC137" si="25">+IF(AND(R74&lt;&gt;0,S74&lt;&gt;0,OR(T74&gt;100,T74&lt;-100)),1,0)</f>
        <v>0</v>
      </c>
    </row>
    <row r="75" spans="1:29" ht="15.75">
      <c r="A75" s="250"/>
      <c r="B75" s="135" t="s">
        <v>44</v>
      </c>
      <c r="C75" s="97"/>
      <c r="D75" s="20"/>
      <c r="E75" s="98">
        <f t="shared" si="13"/>
        <v>0</v>
      </c>
      <c r="F75" s="97"/>
      <c r="G75" s="20"/>
      <c r="H75" s="98">
        <f t="shared" si="14"/>
        <v>0</v>
      </c>
      <c r="I75" s="97"/>
      <c r="J75" s="20"/>
      <c r="K75" s="98">
        <f t="shared" si="15"/>
        <v>0</v>
      </c>
      <c r="L75" s="97"/>
      <c r="M75" s="20"/>
      <c r="N75" s="98">
        <f t="shared" si="16"/>
        <v>0</v>
      </c>
      <c r="O75" s="97"/>
      <c r="P75" s="20"/>
      <c r="Q75" s="98">
        <f t="shared" si="17"/>
        <v>0</v>
      </c>
      <c r="R75" s="97"/>
      <c r="S75" s="20"/>
      <c r="T75" s="98">
        <f t="shared" si="18"/>
        <v>0</v>
      </c>
      <c r="U75" s="219">
        <f t="shared" si="19"/>
        <v>0</v>
      </c>
      <c r="W75" s="135" t="s">
        <v>44</v>
      </c>
      <c r="X75" s="115">
        <f t="shared" si="20"/>
        <v>0</v>
      </c>
      <c r="Y75" s="116">
        <f t="shared" si="21"/>
        <v>0</v>
      </c>
      <c r="Z75" s="116">
        <f t="shared" si="22"/>
        <v>0</v>
      </c>
      <c r="AA75" s="116">
        <f t="shared" si="23"/>
        <v>0</v>
      </c>
      <c r="AB75" s="116">
        <f t="shared" si="24"/>
        <v>0</v>
      </c>
      <c r="AC75" s="122">
        <f t="shared" si="25"/>
        <v>0</v>
      </c>
    </row>
    <row r="76" spans="1:29" ht="15.75">
      <c r="A76" s="250"/>
      <c r="B76" s="135" t="s">
        <v>45</v>
      </c>
      <c r="C76" s="97"/>
      <c r="D76" s="20"/>
      <c r="E76" s="98">
        <f t="shared" si="13"/>
        <v>0</v>
      </c>
      <c r="F76" s="97"/>
      <c r="G76" s="20"/>
      <c r="H76" s="98">
        <f t="shared" si="14"/>
        <v>0</v>
      </c>
      <c r="I76" s="97"/>
      <c r="J76" s="20"/>
      <c r="K76" s="98">
        <f t="shared" si="15"/>
        <v>0</v>
      </c>
      <c r="L76" s="97"/>
      <c r="M76" s="20"/>
      <c r="N76" s="98">
        <f t="shared" si="16"/>
        <v>0</v>
      </c>
      <c r="O76" s="97"/>
      <c r="P76" s="20"/>
      <c r="Q76" s="98">
        <f t="shared" si="17"/>
        <v>0</v>
      </c>
      <c r="R76" s="97"/>
      <c r="S76" s="20"/>
      <c r="T76" s="98">
        <f t="shared" si="18"/>
        <v>0</v>
      </c>
      <c r="U76" s="219">
        <f t="shared" si="19"/>
        <v>0</v>
      </c>
      <c r="W76" s="135" t="s">
        <v>45</v>
      </c>
      <c r="X76" s="115">
        <f t="shared" si="20"/>
        <v>0</v>
      </c>
      <c r="Y76" s="116">
        <f t="shared" si="21"/>
        <v>0</v>
      </c>
      <c r="Z76" s="116">
        <f t="shared" si="22"/>
        <v>0</v>
      </c>
      <c r="AA76" s="116">
        <f t="shared" si="23"/>
        <v>0</v>
      </c>
      <c r="AB76" s="116">
        <f t="shared" si="24"/>
        <v>0</v>
      </c>
      <c r="AC76" s="122">
        <f t="shared" si="25"/>
        <v>0</v>
      </c>
    </row>
    <row r="77" spans="1:29" ht="15.75">
      <c r="A77" s="250"/>
      <c r="B77" s="135" t="s">
        <v>46</v>
      </c>
      <c r="C77" s="97"/>
      <c r="D77" s="20"/>
      <c r="E77" s="98">
        <f t="shared" si="13"/>
        <v>0</v>
      </c>
      <c r="F77" s="97"/>
      <c r="G77" s="20"/>
      <c r="H77" s="98">
        <f t="shared" si="14"/>
        <v>0</v>
      </c>
      <c r="I77" s="97"/>
      <c r="J77" s="20"/>
      <c r="K77" s="98">
        <f t="shared" si="15"/>
        <v>0</v>
      </c>
      <c r="L77" s="97"/>
      <c r="M77" s="20"/>
      <c r="N77" s="98">
        <f t="shared" si="16"/>
        <v>0</v>
      </c>
      <c r="O77" s="97"/>
      <c r="P77" s="20"/>
      <c r="Q77" s="98">
        <f t="shared" si="17"/>
        <v>0</v>
      </c>
      <c r="R77" s="97"/>
      <c r="S77" s="20"/>
      <c r="T77" s="98">
        <f t="shared" si="18"/>
        <v>0</v>
      </c>
      <c r="U77" s="219">
        <f t="shared" si="19"/>
        <v>0</v>
      </c>
      <c r="W77" s="135" t="s">
        <v>46</v>
      </c>
      <c r="X77" s="115">
        <f t="shared" si="20"/>
        <v>0</v>
      </c>
      <c r="Y77" s="116">
        <f t="shared" si="21"/>
        <v>0</v>
      </c>
      <c r="Z77" s="116">
        <f t="shared" si="22"/>
        <v>0</v>
      </c>
      <c r="AA77" s="116">
        <f t="shared" si="23"/>
        <v>0</v>
      </c>
      <c r="AB77" s="116">
        <f t="shared" si="24"/>
        <v>0</v>
      </c>
      <c r="AC77" s="122">
        <f t="shared" si="25"/>
        <v>0</v>
      </c>
    </row>
    <row r="78" spans="1:29" ht="15.75">
      <c r="A78" s="250"/>
      <c r="B78" s="135" t="s">
        <v>47</v>
      </c>
      <c r="C78" s="97"/>
      <c r="D78" s="20"/>
      <c r="E78" s="98">
        <f t="shared" si="13"/>
        <v>0</v>
      </c>
      <c r="F78" s="97"/>
      <c r="G78" s="20"/>
      <c r="H78" s="98">
        <f t="shared" si="14"/>
        <v>0</v>
      </c>
      <c r="I78" s="97"/>
      <c r="J78" s="20"/>
      <c r="K78" s="98">
        <f t="shared" si="15"/>
        <v>0</v>
      </c>
      <c r="L78" s="97"/>
      <c r="M78" s="20"/>
      <c r="N78" s="98">
        <f t="shared" si="16"/>
        <v>0</v>
      </c>
      <c r="O78" s="97"/>
      <c r="P78" s="20"/>
      <c r="Q78" s="98">
        <f t="shared" si="17"/>
        <v>0</v>
      </c>
      <c r="R78" s="97"/>
      <c r="S78" s="20"/>
      <c r="T78" s="98">
        <f t="shared" si="18"/>
        <v>0</v>
      </c>
      <c r="U78" s="219">
        <f t="shared" si="19"/>
        <v>0</v>
      </c>
      <c r="W78" s="135" t="s">
        <v>47</v>
      </c>
      <c r="X78" s="115">
        <f t="shared" si="20"/>
        <v>0</v>
      </c>
      <c r="Y78" s="116">
        <f t="shared" si="21"/>
        <v>0</v>
      </c>
      <c r="Z78" s="116">
        <f t="shared" si="22"/>
        <v>0</v>
      </c>
      <c r="AA78" s="116">
        <f t="shared" si="23"/>
        <v>0</v>
      </c>
      <c r="AB78" s="116">
        <f t="shared" si="24"/>
        <v>0</v>
      </c>
      <c r="AC78" s="122">
        <f t="shared" si="25"/>
        <v>0</v>
      </c>
    </row>
    <row r="79" spans="1:29" ht="15.75">
      <c r="A79" s="250"/>
      <c r="B79" s="135" t="s">
        <v>48</v>
      </c>
      <c r="C79" s="97"/>
      <c r="D79" s="20"/>
      <c r="E79" s="98">
        <f t="shared" si="13"/>
        <v>0</v>
      </c>
      <c r="F79" s="97"/>
      <c r="G79" s="20"/>
      <c r="H79" s="98">
        <f t="shared" si="14"/>
        <v>0</v>
      </c>
      <c r="I79" s="97"/>
      <c r="J79" s="20"/>
      <c r="K79" s="98">
        <f t="shared" si="15"/>
        <v>0</v>
      </c>
      <c r="L79" s="97"/>
      <c r="M79" s="20"/>
      <c r="N79" s="98">
        <f t="shared" si="16"/>
        <v>0</v>
      </c>
      <c r="O79" s="97"/>
      <c r="P79" s="20"/>
      <c r="Q79" s="98">
        <f t="shared" si="17"/>
        <v>0</v>
      </c>
      <c r="R79" s="97"/>
      <c r="S79" s="20"/>
      <c r="T79" s="98">
        <f t="shared" si="18"/>
        <v>0</v>
      </c>
      <c r="U79" s="219">
        <f t="shared" si="19"/>
        <v>0</v>
      </c>
      <c r="W79" s="135" t="s">
        <v>48</v>
      </c>
      <c r="X79" s="115">
        <f t="shared" si="20"/>
        <v>0</v>
      </c>
      <c r="Y79" s="116">
        <f t="shared" si="21"/>
        <v>0</v>
      </c>
      <c r="Z79" s="116">
        <f t="shared" si="22"/>
        <v>0</v>
      </c>
      <c r="AA79" s="116">
        <f t="shared" si="23"/>
        <v>0</v>
      </c>
      <c r="AB79" s="116">
        <f t="shared" si="24"/>
        <v>0</v>
      </c>
      <c r="AC79" s="122">
        <f t="shared" si="25"/>
        <v>0</v>
      </c>
    </row>
    <row r="80" spans="1:29" ht="15.75">
      <c r="A80" s="251"/>
      <c r="B80" s="136" t="s">
        <v>49</v>
      </c>
      <c r="C80" s="97"/>
      <c r="D80" s="20"/>
      <c r="E80" s="98">
        <f t="shared" si="13"/>
        <v>0</v>
      </c>
      <c r="F80" s="97"/>
      <c r="G80" s="20"/>
      <c r="H80" s="98">
        <f t="shared" si="14"/>
        <v>0</v>
      </c>
      <c r="I80" s="97"/>
      <c r="J80" s="20"/>
      <c r="K80" s="98">
        <f t="shared" si="15"/>
        <v>0</v>
      </c>
      <c r="L80" s="97"/>
      <c r="M80" s="20"/>
      <c r="N80" s="98">
        <f t="shared" si="16"/>
        <v>0</v>
      </c>
      <c r="O80" s="97"/>
      <c r="P80" s="20"/>
      <c r="Q80" s="98">
        <f t="shared" si="17"/>
        <v>0</v>
      </c>
      <c r="R80" s="97"/>
      <c r="S80" s="20"/>
      <c r="T80" s="98">
        <f t="shared" si="18"/>
        <v>0</v>
      </c>
      <c r="U80" s="219">
        <f t="shared" si="19"/>
        <v>0</v>
      </c>
      <c r="W80" s="136" t="s">
        <v>49</v>
      </c>
      <c r="X80" s="119">
        <f t="shared" si="20"/>
        <v>0</v>
      </c>
      <c r="Y80" s="120">
        <f t="shared" si="21"/>
        <v>0</v>
      </c>
      <c r="Z80" s="120">
        <f t="shared" si="22"/>
        <v>0</v>
      </c>
      <c r="AA80" s="120">
        <f t="shared" si="23"/>
        <v>0</v>
      </c>
      <c r="AB80" s="120">
        <f t="shared" si="24"/>
        <v>0</v>
      </c>
      <c r="AC80" s="125">
        <f t="shared" si="25"/>
        <v>0</v>
      </c>
    </row>
    <row r="81" spans="1:29" ht="15.75" customHeight="1">
      <c r="A81" s="249">
        <v>42775</v>
      </c>
      <c r="B81" s="134" t="s">
        <v>41</v>
      </c>
      <c r="C81" s="217"/>
      <c r="D81" s="95"/>
      <c r="E81" s="96">
        <f t="shared" si="13"/>
        <v>0</v>
      </c>
      <c r="F81" s="217"/>
      <c r="G81" s="95"/>
      <c r="H81" s="96">
        <f t="shared" si="14"/>
        <v>0</v>
      </c>
      <c r="I81" s="217"/>
      <c r="J81" s="95"/>
      <c r="K81" s="96">
        <f t="shared" si="15"/>
        <v>0</v>
      </c>
      <c r="L81" s="217"/>
      <c r="M81" s="95"/>
      <c r="N81" s="96">
        <f t="shared" si="16"/>
        <v>0</v>
      </c>
      <c r="O81" s="217"/>
      <c r="P81" s="95"/>
      <c r="Q81" s="96">
        <f t="shared" si="17"/>
        <v>0</v>
      </c>
      <c r="R81" s="217"/>
      <c r="S81" s="95"/>
      <c r="T81" s="96">
        <f t="shared" si="18"/>
        <v>0</v>
      </c>
      <c r="U81" s="218">
        <f t="shared" si="19"/>
        <v>0</v>
      </c>
      <c r="W81" s="134" t="s">
        <v>41</v>
      </c>
      <c r="X81" s="115">
        <f t="shared" si="20"/>
        <v>0</v>
      </c>
      <c r="Y81" s="116">
        <f t="shared" si="21"/>
        <v>0</v>
      </c>
      <c r="Z81" s="116">
        <f t="shared" si="22"/>
        <v>0</v>
      </c>
      <c r="AA81" s="116">
        <f t="shared" si="23"/>
        <v>0</v>
      </c>
      <c r="AB81" s="116">
        <f t="shared" si="24"/>
        <v>0</v>
      </c>
      <c r="AC81" s="122">
        <f t="shared" si="25"/>
        <v>0</v>
      </c>
    </row>
    <row r="82" spans="1:29" ht="15.75">
      <c r="A82" s="250"/>
      <c r="B82" s="135" t="s">
        <v>42</v>
      </c>
      <c r="C82" s="97"/>
      <c r="D82" s="20"/>
      <c r="E82" s="98">
        <f t="shared" si="13"/>
        <v>0</v>
      </c>
      <c r="F82" s="97"/>
      <c r="G82" s="20"/>
      <c r="H82" s="98">
        <f t="shared" si="14"/>
        <v>0</v>
      </c>
      <c r="I82" s="97"/>
      <c r="J82" s="20"/>
      <c r="K82" s="98">
        <f t="shared" si="15"/>
        <v>0</v>
      </c>
      <c r="L82" s="97"/>
      <c r="M82" s="20"/>
      <c r="N82" s="98">
        <f t="shared" si="16"/>
        <v>0</v>
      </c>
      <c r="O82" s="97"/>
      <c r="P82" s="20"/>
      <c r="Q82" s="98">
        <f t="shared" si="17"/>
        <v>0</v>
      </c>
      <c r="R82" s="97"/>
      <c r="S82" s="20"/>
      <c r="T82" s="98">
        <f t="shared" si="18"/>
        <v>0</v>
      </c>
      <c r="U82" s="219">
        <f t="shared" si="19"/>
        <v>0</v>
      </c>
      <c r="W82" s="135" t="s">
        <v>42</v>
      </c>
      <c r="X82" s="115">
        <f t="shared" si="20"/>
        <v>0</v>
      </c>
      <c r="Y82" s="116">
        <f t="shared" si="21"/>
        <v>0</v>
      </c>
      <c r="Z82" s="116">
        <f t="shared" si="22"/>
        <v>0</v>
      </c>
      <c r="AA82" s="116">
        <f t="shared" si="23"/>
        <v>0</v>
      </c>
      <c r="AB82" s="116">
        <f t="shared" si="24"/>
        <v>0</v>
      </c>
      <c r="AC82" s="122">
        <f t="shared" si="25"/>
        <v>0</v>
      </c>
    </row>
    <row r="83" spans="1:29" ht="15.75">
      <c r="A83" s="250"/>
      <c r="B83" s="105" t="s">
        <v>43</v>
      </c>
      <c r="C83" s="97"/>
      <c r="D83" s="20"/>
      <c r="E83" s="98">
        <f t="shared" si="13"/>
        <v>0</v>
      </c>
      <c r="F83" s="97"/>
      <c r="G83" s="20"/>
      <c r="H83" s="98">
        <f t="shared" si="14"/>
        <v>0</v>
      </c>
      <c r="I83" s="97"/>
      <c r="J83" s="20"/>
      <c r="K83" s="98">
        <f t="shared" si="15"/>
        <v>0</v>
      </c>
      <c r="L83" s="97"/>
      <c r="M83" s="20"/>
      <c r="N83" s="98">
        <f t="shared" si="16"/>
        <v>0</v>
      </c>
      <c r="O83" s="97"/>
      <c r="P83" s="20"/>
      <c r="Q83" s="98">
        <f t="shared" si="17"/>
        <v>0</v>
      </c>
      <c r="R83" s="97"/>
      <c r="S83" s="20"/>
      <c r="T83" s="98">
        <f t="shared" si="18"/>
        <v>0</v>
      </c>
      <c r="U83" s="219">
        <f t="shared" si="19"/>
        <v>0</v>
      </c>
      <c r="W83" s="105" t="s">
        <v>43</v>
      </c>
      <c r="X83" s="115">
        <f t="shared" si="20"/>
        <v>0</v>
      </c>
      <c r="Y83" s="116">
        <f t="shared" si="21"/>
        <v>0</v>
      </c>
      <c r="Z83" s="116">
        <f t="shared" si="22"/>
        <v>0</v>
      </c>
      <c r="AA83" s="116">
        <f t="shared" si="23"/>
        <v>0</v>
      </c>
      <c r="AB83" s="116">
        <f t="shared" si="24"/>
        <v>0</v>
      </c>
      <c r="AC83" s="122">
        <f t="shared" si="25"/>
        <v>0</v>
      </c>
    </row>
    <row r="84" spans="1:29" ht="15.75">
      <c r="A84" s="250"/>
      <c r="B84" s="135" t="s">
        <v>44</v>
      </c>
      <c r="C84" s="97"/>
      <c r="D84" s="20"/>
      <c r="E84" s="98">
        <f t="shared" si="13"/>
        <v>0</v>
      </c>
      <c r="F84" s="97"/>
      <c r="G84" s="20"/>
      <c r="H84" s="98">
        <f t="shared" si="14"/>
        <v>0</v>
      </c>
      <c r="I84" s="97"/>
      <c r="J84" s="20"/>
      <c r="K84" s="98">
        <f t="shared" si="15"/>
        <v>0</v>
      </c>
      <c r="L84" s="97"/>
      <c r="M84" s="20"/>
      <c r="N84" s="98">
        <f t="shared" si="16"/>
        <v>0</v>
      </c>
      <c r="O84" s="97"/>
      <c r="P84" s="20"/>
      <c r="Q84" s="98">
        <f t="shared" si="17"/>
        <v>0</v>
      </c>
      <c r="R84" s="97"/>
      <c r="S84" s="20"/>
      <c r="T84" s="98">
        <f t="shared" si="18"/>
        <v>0</v>
      </c>
      <c r="U84" s="219">
        <f t="shared" si="19"/>
        <v>0</v>
      </c>
      <c r="W84" s="135" t="s">
        <v>44</v>
      </c>
      <c r="X84" s="115">
        <f t="shared" si="20"/>
        <v>0</v>
      </c>
      <c r="Y84" s="116">
        <f t="shared" si="21"/>
        <v>0</v>
      </c>
      <c r="Z84" s="116">
        <f t="shared" si="22"/>
        <v>0</v>
      </c>
      <c r="AA84" s="116">
        <f t="shared" si="23"/>
        <v>0</v>
      </c>
      <c r="AB84" s="116">
        <f t="shared" si="24"/>
        <v>0</v>
      </c>
      <c r="AC84" s="122">
        <f t="shared" si="25"/>
        <v>0</v>
      </c>
    </row>
    <row r="85" spans="1:29" ht="15.75">
      <c r="A85" s="250"/>
      <c r="B85" s="135" t="s">
        <v>45</v>
      </c>
      <c r="C85" s="97"/>
      <c r="D85" s="20"/>
      <c r="E85" s="98">
        <f t="shared" si="13"/>
        <v>0</v>
      </c>
      <c r="F85" s="97"/>
      <c r="G85" s="20"/>
      <c r="H85" s="98">
        <f t="shared" si="14"/>
        <v>0</v>
      </c>
      <c r="I85" s="97"/>
      <c r="J85" s="20"/>
      <c r="K85" s="98">
        <f t="shared" si="15"/>
        <v>0</v>
      </c>
      <c r="L85" s="97"/>
      <c r="M85" s="20"/>
      <c r="N85" s="98">
        <f t="shared" si="16"/>
        <v>0</v>
      </c>
      <c r="O85" s="97"/>
      <c r="P85" s="20"/>
      <c r="Q85" s="98">
        <f t="shared" si="17"/>
        <v>0</v>
      </c>
      <c r="R85" s="97"/>
      <c r="S85" s="20"/>
      <c r="T85" s="98">
        <f t="shared" si="18"/>
        <v>0</v>
      </c>
      <c r="U85" s="219">
        <f t="shared" si="19"/>
        <v>0</v>
      </c>
      <c r="W85" s="135" t="s">
        <v>45</v>
      </c>
      <c r="X85" s="115">
        <f t="shared" si="20"/>
        <v>0</v>
      </c>
      <c r="Y85" s="116">
        <f t="shared" si="21"/>
        <v>0</v>
      </c>
      <c r="Z85" s="116">
        <f t="shared" si="22"/>
        <v>0</v>
      </c>
      <c r="AA85" s="116">
        <f t="shared" si="23"/>
        <v>0</v>
      </c>
      <c r="AB85" s="116">
        <f t="shared" si="24"/>
        <v>0</v>
      </c>
      <c r="AC85" s="122">
        <f t="shared" si="25"/>
        <v>0</v>
      </c>
    </row>
    <row r="86" spans="1:29" ht="15.75">
      <c r="A86" s="250"/>
      <c r="B86" s="135" t="s">
        <v>46</v>
      </c>
      <c r="C86" s="97"/>
      <c r="D86" s="20"/>
      <c r="E86" s="98">
        <f t="shared" si="13"/>
        <v>0</v>
      </c>
      <c r="F86" s="97"/>
      <c r="G86" s="20"/>
      <c r="H86" s="98">
        <f t="shared" si="14"/>
        <v>0</v>
      </c>
      <c r="I86" s="97"/>
      <c r="J86" s="20"/>
      <c r="K86" s="98">
        <f t="shared" si="15"/>
        <v>0</v>
      </c>
      <c r="L86" s="97"/>
      <c r="M86" s="20"/>
      <c r="N86" s="98">
        <f t="shared" si="16"/>
        <v>0</v>
      </c>
      <c r="O86" s="97"/>
      <c r="P86" s="20"/>
      <c r="Q86" s="98">
        <f t="shared" si="17"/>
        <v>0</v>
      </c>
      <c r="R86" s="97"/>
      <c r="S86" s="20"/>
      <c r="T86" s="98">
        <f t="shared" si="18"/>
        <v>0</v>
      </c>
      <c r="U86" s="219">
        <f t="shared" si="19"/>
        <v>0</v>
      </c>
      <c r="W86" s="135" t="s">
        <v>46</v>
      </c>
      <c r="X86" s="115">
        <f t="shared" si="20"/>
        <v>0</v>
      </c>
      <c r="Y86" s="116">
        <f t="shared" si="21"/>
        <v>0</v>
      </c>
      <c r="Z86" s="116">
        <f t="shared" si="22"/>
        <v>0</v>
      </c>
      <c r="AA86" s="116">
        <f t="shared" si="23"/>
        <v>0</v>
      </c>
      <c r="AB86" s="116">
        <f t="shared" si="24"/>
        <v>0</v>
      </c>
      <c r="AC86" s="122">
        <f t="shared" si="25"/>
        <v>0</v>
      </c>
    </row>
    <row r="87" spans="1:29" ht="15.75">
      <c r="A87" s="250"/>
      <c r="B87" s="135" t="s">
        <v>47</v>
      </c>
      <c r="C87" s="97"/>
      <c r="D87" s="20"/>
      <c r="E87" s="98">
        <f t="shared" si="13"/>
        <v>0</v>
      </c>
      <c r="F87" s="97"/>
      <c r="G87" s="20"/>
      <c r="H87" s="98">
        <f t="shared" si="14"/>
        <v>0</v>
      </c>
      <c r="I87" s="97"/>
      <c r="J87" s="20"/>
      <c r="K87" s="98">
        <f t="shared" si="15"/>
        <v>0</v>
      </c>
      <c r="L87" s="97"/>
      <c r="M87" s="20"/>
      <c r="N87" s="98">
        <f t="shared" si="16"/>
        <v>0</v>
      </c>
      <c r="O87" s="97"/>
      <c r="P87" s="20"/>
      <c r="Q87" s="98">
        <f t="shared" si="17"/>
        <v>0</v>
      </c>
      <c r="R87" s="97"/>
      <c r="S87" s="20"/>
      <c r="T87" s="98">
        <f t="shared" si="18"/>
        <v>0</v>
      </c>
      <c r="U87" s="219">
        <f t="shared" si="19"/>
        <v>0</v>
      </c>
      <c r="W87" s="135" t="s">
        <v>47</v>
      </c>
      <c r="X87" s="115">
        <f t="shared" si="20"/>
        <v>0</v>
      </c>
      <c r="Y87" s="116">
        <f t="shared" si="21"/>
        <v>0</v>
      </c>
      <c r="Z87" s="116">
        <f t="shared" si="22"/>
        <v>0</v>
      </c>
      <c r="AA87" s="116">
        <f t="shared" si="23"/>
        <v>0</v>
      </c>
      <c r="AB87" s="116">
        <f t="shared" si="24"/>
        <v>0</v>
      </c>
      <c r="AC87" s="122">
        <f t="shared" si="25"/>
        <v>0</v>
      </c>
    </row>
    <row r="88" spans="1:29" ht="15.75">
      <c r="A88" s="250"/>
      <c r="B88" s="135" t="s">
        <v>48</v>
      </c>
      <c r="C88" s="97"/>
      <c r="D88" s="20"/>
      <c r="E88" s="98">
        <f t="shared" si="13"/>
        <v>0</v>
      </c>
      <c r="F88" s="97"/>
      <c r="G88" s="20"/>
      <c r="H88" s="98">
        <f t="shared" si="14"/>
        <v>0</v>
      </c>
      <c r="I88" s="97"/>
      <c r="J88" s="20"/>
      <c r="K88" s="98">
        <f t="shared" si="15"/>
        <v>0</v>
      </c>
      <c r="L88" s="97"/>
      <c r="M88" s="20"/>
      <c r="N88" s="98">
        <f t="shared" si="16"/>
        <v>0</v>
      </c>
      <c r="O88" s="97"/>
      <c r="P88" s="20"/>
      <c r="Q88" s="98">
        <f t="shared" si="17"/>
        <v>0</v>
      </c>
      <c r="R88" s="97"/>
      <c r="S88" s="20"/>
      <c r="T88" s="98">
        <f t="shared" si="18"/>
        <v>0</v>
      </c>
      <c r="U88" s="219">
        <f t="shared" si="19"/>
        <v>0</v>
      </c>
      <c r="W88" s="135" t="s">
        <v>48</v>
      </c>
      <c r="X88" s="115">
        <f t="shared" si="20"/>
        <v>0</v>
      </c>
      <c r="Y88" s="116">
        <f t="shared" si="21"/>
        <v>0</v>
      </c>
      <c r="Z88" s="116">
        <f t="shared" si="22"/>
        <v>0</v>
      </c>
      <c r="AA88" s="116">
        <f t="shared" si="23"/>
        <v>0</v>
      </c>
      <c r="AB88" s="116">
        <f t="shared" si="24"/>
        <v>0</v>
      </c>
      <c r="AC88" s="122">
        <f t="shared" si="25"/>
        <v>0</v>
      </c>
    </row>
    <row r="89" spans="1:29" ht="15.75">
      <c r="A89" s="251"/>
      <c r="B89" s="136" t="s">
        <v>49</v>
      </c>
      <c r="C89" s="99"/>
      <c r="D89" s="100"/>
      <c r="E89" s="101">
        <f t="shared" si="13"/>
        <v>0</v>
      </c>
      <c r="F89" s="99"/>
      <c r="G89" s="100"/>
      <c r="H89" s="101">
        <f t="shared" si="14"/>
        <v>0</v>
      </c>
      <c r="I89" s="99"/>
      <c r="J89" s="100"/>
      <c r="K89" s="101">
        <f t="shared" si="15"/>
        <v>0</v>
      </c>
      <c r="L89" s="99"/>
      <c r="M89" s="100"/>
      <c r="N89" s="101">
        <f t="shared" si="16"/>
        <v>0</v>
      </c>
      <c r="O89" s="99"/>
      <c r="P89" s="100"/>
      <c r="Q89" s="101">
        <f t="shared" si="17"/>
        <v>0</v>
      </c>
      <c r="R89" s="99"/>
      <c r="S89" s="100"/>
      <c r="T89" s="101">
        <f t="shared" si="18"/>
        <v>0</v>
      </c>
      <c r="U89" s="220">
        <f t="shared" si="19"/>
        <v>0</v>
      </c>
      <c r="W89" s="136" t="s">
        <v>49</v>
      </c>
      <c r="X89" s="115">
        <f t="shared" si="20"/>
        <v>0</v>
      </c>
      <c r="Y89" s="116">
        <f t="shared" si="21"/>
        <v>0</v>
      </c>
      <c r="Z89" s="116">
        <f t="shared" si="22"/>
        <v>0</v>
      </c>
      <c r="AA89" s="116">
        <f t="shared" si="23"/>
        <v>0</v>
      </c>
      <c r="AB89" s="116">
        <f t="shared" si="24"/>
        <v>0</v>
      </c>
      <c r="AC89" s="122">
        <f t="shared" si="25"/>
        <v>0</v>
      </c>
    </row>
    <row r="90" spans="1:29" ht="15.75" customHeight="1">
      <c r="A90" s="249">
        <v>42776</v>
      </c>
      <c r="B90" s="134" t="s">
        <v>41</v>
      </c>
      <c r="C90" s="97"/>
      <c r="D90" s="20"/>
      <c r="E90" s="98">
        <f t="shared" si="13"/>
        <v>0</v>
      </c>
      <c r="F90" s="97"/>
      <c r="G90" s="20"/>
      <c r="H90" s="98">
        <f t="shared" si="14"/>
        <v>0</v>
      </c>
      <c r="I90" s="97"/>
      <c r="J90" s="20"/>
      <c r="K90" s="98">
        <f t="shared" si="15"/>
        <v>0</v>
      </c>
      <c r="L90" s="97"/>
      <c r="M90" s="20"/>
      <c r="N90" s="98">
        <f t="shared" si="16"/>
        <v>0</v>
      </c>
      <c r="O90" s="97"/>
      <c r="P90" s="20"/>
      <c r="Q90" s="98">
        <f t="shared" si="17"/>
        <v>0</v>
      </c>
      <c r="R90" s="97"/>
      <c r="S90" s="20"/>
      <c r="T90" s="98">
        <f t="shared" si="18"/>
        <v>0</v>
      </c>
      <c r="U90" s="219">
        <f t="shared" si="19"/>
        <v>0</v>
      </c>
      <c r="W90" s="134" t="s">
        <v>41</v>
      </c>
      <c r="X90" s="111">
        <f t="shared" si="20"/>
        <v>0</v>
      </c>
      <c r="Y90" s="112">
        <f t="shared" si="21"/>
        <v>0</v>
      </c>
      <c r="Z90" s="112">
        <f t="shared" si="22"/>
        <v>0</v>
      </c>
      <c r="AA90" s="112">
        <f t="shared" si="23"/>
        <v>0</v>
      </c>
      <c r="AB90" s="112">
        <f t="shared" si="24"/>
        <v>0</v>
      </c>
      <c r="AC90" s="124">
        <f t="shared" si="25"/>
        <v>0</v>
      </c>
    </row>
    <row r="91" spans="1:29" ht="15.75">
      <c r="A91" s="250"/>
      <c r="B91" s="135" t="s">
        <v>42</v>
      </c>
      <c r="C91" s="97"/>
      <c r="D91" s="20"/>
      <c r="E91" s="98">
        <f t="shared" si="13"/>
        <v>0</v>
      </c>
      <c r="F91" s="97"/>
      <c r="G91" s="20"/>
      <c r="H91" s="98">
        <f t="shared" si="14"/>
        <v>0</v>
      </c>
      <c r="I91" s="97"/>
      <c r="J91" s="20"/>
      <c r="K91" s="98">
        <f t="shared" si="15"/>
        <v>0</v>
      </c>
      <c r="L91" s="97"/>
      <c r="M91" s="20"/>
      <c r="N91" s="98">
        <f t="shared" si="16"/>
        <v>0</v>
      </c>
      <c r="O91" s="97"/>
      <c r="P91" s="20"/>
      <c r="Q91" s="98">
        <f t="shared" si="17"/>
        <v>0</v>
      </c>
      <c r="R91" s="97"/>
      <c r="S91" s="20"/>
      <c r="T91" s="98">
        <f t="shared" si="18"/>
        <v>0</v>
      </c>
      <c r="U91" s="219">
        <f t="shared" si="19"/>
        <v>0</v>
      </c>
      <c r="W91" s="135" t="s">
        <v>42</v>
      </c>
      <c r="X91" s="115">
        <f t="shared" si="20"/>
        <v>0</v>
      </c>
      <c r="Y91" s="116">
        <f t="shared" si="21"/>
        <v>0</v>
      </c>
      <c r="Z91" s="116">
        <f t="shared" si="22"/>
        <v>0</v>
      </c>
      <c r="AA91" s="116">
        <f t="shared" si="23"/>
        <v>0</v>
      </c>
      <c r="AB91" s="116">
        <f t="shared" si="24"/>
        <v>0</v>
      </c>
      <c r="AC91" s="122">
        <f t="shared" si="25"/>
        <v>0</v>
      </c>
    </row>
    <row r="92" spans="1:29" ht="15.75">
      <c r="A92" s="250"/>
      <c r="B92" s="105" t="s">
        <v>43</v>
      </c>
      <c r="C92" s="97"/>
      <c r="D92" s="20"/>
      <c r="E92" s="98">
        <f t="shared" si="13"/>
        <v>0</v>
      </c>
      <c r="F92" s="97"/>
      <c r="G92" s="20"/>
      <c r="H92" s="98">
        <f t="shared" si="14"/>
        <v>0</v>
      </c>
      <c r="I92" s="97"/>
      <c r="J92" s="20"/>
      <c r="K92" s="98">
        <f t="shared" si="15"/>
        <v>0</v>
      </c>
      <c r="L92" s="97"/>
      <c r="M92" s="20"/>
      <c r="N92" s="98">
        <f t="shared" si="16"/>
        <v>0</v>
      </c>
      <c r="O92" s="97"/>
      <c r="P92" s="20"/>
      <c r="Q92" s="98">
        <f t="shared" si="17"/>
        <v>0</v>
      </c>
      <c r="R92" s="97"/>
      <c r="S92" s="20"/>
      <c r="T92" s="98">
        <f t="shared" si="18"/>
        <v>0</v>
      </c>
      <c r="U92" s="219">
        <f t="shared" si="19"/>
        <v>0</v>
      </c>
      <c r="W92" s="105" t="s">
        <v>43</v>
      </c>
      <c r="X92" s="115">
        <f t="shared" si="20"/>
        <v>0</v>
      </c>
      <c r="Y92" s="116">
        <f t="shared" si="21"/>
        <v>0</v>
      </c>
      <c r="Z92" s="116">
        <f t="shared" si="22"/>
        <v>0</v>
      </c>
      <c r="AA92" s="116">
        <f t="shared" si="23"/>
        <v>0</v>
      </c>
      <c r="AB92" s="116">
        <f t="shared" si="24"/>
        <v>0</v>
      </c>
      <c r="AC92" s="122">
        <f t="shared" si="25"/>
        <v>0</v>
      </c>
    </row>
    <row r="93" spans="1:29" ht="15.75">
      <c r="A93" s="250"/>
      <c r="B93" s="135" t="s">
        <v>44</v>
      </c>
      <c r="C93" s="97"/>
      <c r="D93" s="20"/>
      <c r="E93" s="98">
        <f t="shared" si="13"/>
        <v>0</v>
      </c>
      <c r="F93" s="97"/>
      <c r="G93" s="20"/>
      <c r="H93" s="98">
        <f t="shared" si="14"/>
        <v>0</v>
      </c>
      <c r="I93" s="97"/>
      <c r="J93" s="20"/>
      <c r="K93" s="98">
        <f t="shared" si="15"/>
        <v>0</v>
      </c>
      <c r="L93" s="97"/>
      <c r="M93" s="20"/>
      <c r="N93" s="98">
        <f t="shared" si="16"/>
        <v>0</v>
      </c>
      <c r="O93" s="97"/>
      <c r="P93" s="20"/>
      <c r="Q93" s="98">
        <f t="shared" si="17"/>
        <v>0</v>
      </c>
      <c r="R93" s="97"/>
      <c r="S93" s="20"/>
      <c r="T93" s="98">
        <f t="shared" si="18"/>
        <v>0</v>
      </c>
      <c r="U93" s="219">
        <f t="shared" si="19"/>
        <v>0</v>
      </c>
      <c r="W93" s="135" t="s">
        <v>44</v>
      </c>
      <c r="X93" s="115">
        <f t="shared" si="20"/>
        <v>0</v>
      </c>
      <c r="Y93" s="116">
        <f t="shared" si="21"/>
        <v>0</v>
      </c>
      <c r="Z93" s="116">
        <f t="shared" si="22"/>
        <v>0</v>
      </c>
      <c r="AA93" s="116">
        <f t="shared" si="23"/>
        <v>0</v>
      </c>
      <c r="AB93" s="116">
        <f t="shared" si="24"/>
        <v>0</v>
      </c>
      <c r="AC93" s="122">
        <f t="shared" si="25"/>
        <v>0</v>
      </c>
    </row>
    <row r="94" spans="1:29" ht="15.75">
      <c r="A94" s="250"/>
      <c r="B94" s="135" t="s">
        <v>45</v>
      </c>
      <c r="C94" s="97"/>
      <c r="D94" s="20"/>
      <c r="E94" s="98">
        <f t="shared" si="13"/>
        <v>0</v>
      </c>
      <c r="F94" s="97"/>
      <c r="G94" s="20"/>
      <c r="H94" s="98">
        <f t="shared" si="14"/>
        <v>0</v>
      </c>
      <c r="I94" s="97"/>
      <c r="J94" s="20"/>
      <c r="K94" s="98">
        <f t="shared" si="15"/>
        <v>0</v>
      </c>
      <c r="L94" s="97"/>
      <c r="M94" s="20"/>
      <c r="N94" s="98">
        <f t="shared" si="16"/>
        <v>0</v>
      </c>
      <c r="O94" s="97"/>
      <c r="P94" s="20"/>
      <c r="Q94" s="98">
        <f t="shared" si="17"/>
        <v>0</v>
      </c>
      <c r="R94" s="97"/>
      <c r="S94" s="20"/>
      <c r="T94" s="98">
        <f t="shared" si="18"/>
        <v>0</v>
      </c>
      <c r="U94" s="219">
        <f t="shared" si="19"/>
        <v>0</v>
      </c>
      <c r="W94" s="135" t="s">
        <v>45</v>
      </c>
      <c r="X94" s="115">
        <f t="shared" si="20"/>
        <v>0</v>
      </c>
      <c r="Y94" s="116">
        <f t="shared" si="21"/>
        <v>0</v>
      </c>
      <c r="Z94" s="116">
        <f t="shared" si="22"/>
        <v>0</v>
      </c>
      <c r="AA94" s="116">
        <f t="shared" si="23"/>
        <v>0</v>
      </c>
      <c r="AB94" s="116">
        <f t="shared" si="24"/>
        <v>0</v>
      </c>
      <c r="AC94" s="122">
        <f t="shared" si="25"/>
        <v>0</v>
      </c>
    </row>
    <row r="95" spans="1:29" ht="15.75">
      <c r="A95" s="250"/>
      <c r="B95" s="135" t="s">
        <v>46</v>
      </c>
      <c r="C95" s="97"/>
      <c r="D95" s="20"/>
      <c r="E95" s="98">
        <f t="shared" si="13"/>
        <v>0</v>
      </c>
      <c r="F95" s="97"/>
      <c r="G95" s="20"/>
      <c r="H95" s="98">
        <f t="shared" si="14"/>
        <v>0</v>
      </c>
      <c r="I95" s="97"/>
      <c r="J95" s="20"/>
      <c r="K95" s="98">
        <f t="shared" si="15"/>
        <v>0</v>
      </c>
      <c r="L95" s="97"/>
      <c r="M95" s="20"/>
      <c r="N95" s="98">
        <f t="shared" si="16"/>
        <v>0</v>
      </c>
      <c r="O95" s="97"/>
      <c r="P95" s="20"/>
      <c r="Q95" s="98">
        <f t="shared" si="17"/>
        <v>0</v>
      </c>
      <c r="R95" s="97"/>
      <c r="S95" s="20"/>
      <c r="T95" s="98">
        <f t="shared" si="18"/>
        <v>0</v>
      </c>
      <c r="U95" s="219">
        <f t="shared" si="19"/>
        <v>0</v>
      </c>
      <c r="W95" s="135" t="s">
        <v>46</v>
      </c>
      <c r="X95" s="115">
        <f t="shared" si="20"/>
        <v>0</v>
      </c>
      <c r="Y95" s="116">
        <f t="shared" si="21"/>
        <v>0</v>
      </c>
      <c r="Z95" s="116">
        <f t="shared" si="22"/>
        <v>0</v>
      </c>
      <c r="AA95" s="116">
        <f t="shared" si="23"/>
        <v>0</v>
      </c>
      <c r="AB95" s="116">
        <f t="shared" si="24"/>
        <v>0</v>
      </c>
      <c r="AC95" s="122">
        <f t="shared" si="25"/>
        <v>0</v>
      </c>
    </row>
    <row r="96" spans="1:29" ht="15.75">
      <c r="A96" s="250"/>
      <c r="B96" s="135" t="s">
        <v>47</v>
      </c>
      <c r="C96" s="97"/>
      <c r="D96" s="20"/>
      <c r="E96" s="98">
        <f t="shared" si="13"/>
        <v>0</v>
      </c>
      <c r="F96" s="97"/>
      <c r="G96" s="20"/>
      <c r="H96" s="98">
        <f t="shared" si="14"/>
        <v>0</v>
      </c>
      <c r="I96" s="97"/>
      <c r="J96" s="20"/>
      <c r="K96" s="98">
        <f t="shared" si="15"/>
        <v>0</v>
      </c>
      <c r="L96" s="97"/>
      <c r="M96" s="20"/>
      <c r="N96" s="98">
        <f t="shared" si="16"/>
        <v>0</v>
      </c>
      <c r="O96" s="97"/>
      <c r="P96" s="20"/>
      <c r="Q96" s="98">
        <f t="shared" si="17"/>
        <v>0</v>
      </c>
      <c r="R96" s="97"/>
      <c r="S96" s="20"/>
      <c r="T96" s="98">
        <f t="shared" si="18"/>
        <v>0</v>
      </c>
      <c r="U96" s="219">
        <f t="shared" si="19"/>
        <v>0</v>
      </c>
      <c r="W96" s="135" t="s">
        <v>47</v>
      </c>
      <c r="X96" s="115">
        <f t="shared" si="20"/>
        <v>0</v>
      </c>
      <c r="Y96" s="116">
        <f t="shared" si="21"/>
        <v>0</v>
      </c>
      <c r="Z96" s="116">
        <f t="shared" si="22"/>
        <v>0</v>
      </c>
      <c r="AA96" s="116">
        <f t="shared" si="23"/>
        <v>0</v>
      </c>
      <c r="AB96" s="116">
        <f t="shared" si="24"/>
        <v>0</v>
      </c>
      <c r="AC96" s="122">
        <f t="shared" si="25"/>
        <v>0</v>
      </c>
    </row>
    <row r="97" spans="1:29" ht="15.75">
      <c r="A97" s="250"/>
      <c r="B97" s="135" t="s">
        <v>48</v>
      </c>
      <c r="C97" s="97"/>
      <c r="D97" s="20"/>
      <c r="E97" s="98">
        <f t="shared" si="13"/>
        <v>0</v>
      </c>
      <c r="F97" s="97"/>
      <c r="G97" s="20"/>
      <c r="H97" s="98">
        <f t="shared" si="14"/>
        <v>0</v>
      </c>
      <c r="I97" s="97"/>
      <c r="J97" s="20"/>
      <c r="K97" s="98">
        <f t="shared" si="15"/>
        <v>0</v>
      </c>
      <c r="L97" s="97"/>
      <c r="M97" s="20"/>
      <c r="N97" s="98">
        <f t="shared" si="16"/>
        <v>0</v>
      </c>
      <c r="O97" s="97"/>
      <c r="P97" s="20"/>
      <c r="Q97" s="98">
        <f t="shared" si="17"/>
        <v>0</v>
      </c>
      <c r="R97" s="97"/>
      <c r="S97" s="20"/>
      <c r="T97" s="98">
        <f t="shared" si="18"/>
        <v>0</v>
      </c>
      <c r="U97" s="219">
        <f t="shared" si="19"/>
        <v>0</v>
      </c>
      <c r="W97" s="135" t="s">
        <v>48</v>
      </c>
      <c r="X97" s="115">
        <f t="shared" si="20"/>
        <v>0</v>
      </c>
      <c r="Y97" s="116">
        <f t="shared" si="21"/>
        <v>0</v>
      </c>
      <c r="Z97" s="116">
        <f t="shared" si="22"/>
        <v>0</v>
      </c>
      <c r="AA97" s="116">
        <f t="shared" si="23"/>
        <v>0</v>
      </c>
      <c r="AB97" s="116">
        <f t="shared" si="24"/>
        <v>0</v>
      </c>
      <c r="AC97" s="122">
        <f t="shared" si="25"/>
        <v>0</v>
      </c>
    </row>
    <row r="98" spans="1:29" ht="15.75">
      <c r="A98" s="251"/>
      <c r="B98" s="136" t="s">
        <v>49</v>
      </c>
      <c r="C98" s="97"/>
      <c r="D98" s="20"/>
      <c r="E98" s="98">
        <f t="shared" si="13"/>
        <v>0</v>
      </c>
      <c r="F98" s="97"/>
      <c r="G98" s="20"/>
      <c r="H98" s="98">
        <f t="shared" si="14"/>
        <v>0</v>
      </c>
      <c r="I98" s="97"/>
      <c r="J98" s="20"/>
      <c r="K98" s="98">
        <f t="shared" si="15"/>
        <v>0</v>
      </c>
      <c r="L98" s="97"/>
      <c r="M98" s="20"/>
      <c r="N98" s="98">
        <f t="shared" si="16"/>
        <v>0</v>
      </c>
      <c r="O98" s="97"/>
      <c r="P98" s="20"/>
      <c r="Q98" s="98">
        <f t="shared" si="17"/>
        <v>0</v>
      </c>
      <c r="R98" s="97"/>
      <c r="S98" s="20"/>
      <c r="T98" s="98">
        <f t="shared" si="18"/>
        <v>0</v>
      </c>
      <c r="U98" s="219">
        <f t="shared" si="19"/>
        <v>0</v>
      </c>
      <c r="W98" s="136" t="s">
        <v>49</v>
      </c>
      <c r="X98" s="119">
        <f t="shared" si="20"/>
        <v>0</v>
      </c>
      <c r="Y98" s="120">
        <f t="shared" si="21"/>
        <v>0</v>
      </c>
      <c r="Z98" s="120">
        <f t="shared" si="22"/>
        <v>0</v>
      </c>
      <c r="AA98" s="120">
        <f t="shared" si="23"/>
        <v>0</v>
      </c>
      <c r="AB98" s="120">
        <f t="shared" si="24"/>
        <v>0</v>
      </c>
      <c r="AC98" s="125">
        <f t="shared" si="25"/>
        <v>0</v>
      </c>
    </row>
    <row r="99" spans="1:29" ht="15.75" customHeight="1">
      <c r="A99" s="249">
        <v>42777</v>
      </c>
      <c r="B99" s="134" t="s">
        <v>41</v>
      </c>
      <c r="C99" s="217"/>
      <c r="D99" s="222"/>
      <c r="E99" s="96">
        <f t="shared" si="13"/>
        <v>0</v>
      </c>
      <c r="F99" s="217"/>
      <c r="G99" s="95"/>
      <c r="H99" s="96">
        <f t="shared" si="14"/>
        <v>0</v>
      </c>
      <c r="I99" s="217"/>
      <c r="J99" s="95"/>
      <c r="K99" s="96">
        <f t="shared" si="15"/>
        <v>0</v>
      </c>
      <c r="L99" s="217"/>
      <c r="M99" s="95"/>
      <c r="N99" s="96">
        <f t="shared" si="16"/>
        <v>0</v>
      </c>
      <c r="O99" s="217"/>
      <c r="P99" s="102"/>
      <c r="Q99" s="96">
        <f t="shared" si="17"/>
        <v>0</v>
      </c>
      <c r="R99" s="217"/>
      <c r="S99" s="95"/>
      <c r="T99" s="96">
        <f t="shared" si="18"/>
        <v>0</v>
      </c>
      <c r="U99" s="218">
        <f t="shared" si="19"/>
        <v>0</v>
      </c>
      <c r="W99" s="134" t="s">
        <v>41</v>
      </c>
      <c r="X99" s="111">
        <f t="shared" si="20"/>
        <v>0</v>
      </c>
      <c r="Y99" s="112">
        <f t="shared" si="21"/>
        <v>0</v>
      </c>
      <c r="Z99" s="112">
        <f t="shared" si="22"/>
        <v>0</v>
      </c>
      <c r="AA99" s="112">
        <f t="shared" si="23"/>
        <v>0</v>
      </c>
      <c r="AB99" s="112">
        <f t="shared" si="24"/>
        <v>0</v>
      </c>
      <c r="AC99" s="124">
        <f t="shared" si="25"/>
        <v>0</v>
      </c>
    </row>
    <row r="100" spans="1:29" ht="15.75">
      <c r="A100" s="250"/>
      <c r="B100" s="135" t="s">
        <v>42</v>
      </c>
      <c r="C100" s="97"/>
      <c r="D100" s="126"/>
      <c r="E100" s="98">
        <f t="shared" si="13"/>
        <v>0</v>
      </c>
      <c r="F100" s="97"/>
      <c r="G100" s="20"/>
      <c r="H100" s="98">
        <f t="shared" si="14"/>
        <v>0</v>
      </c>
      <c r="I100" s="97"/>
      <c r="J100" s="20"/>
      <c r="K100" s="98">
        <f t="shared" si="15"/>
        <v>0</v>
      </c>
      <c r="L100" s="97"/>
      <c r="M100" s="20"/>
      <c r="N100" s="98">
        <f t="shared" si="16"/>
        <v>0</v>
      </c>
      <c r="O100" s="97"/>
      <c r="P100" s="6"/>
      <c r="Q100" s="98">
        <f t="shared" si="17"/>
        <v>0</v>
      </c>
      <c r="R100" s="97"/>
      <c r="S100" s="20"/>
      <c r="T100" s="98">
        <f t="shared" si="18"/>
        <v>0</v>
      </c>
      <c r="U100" s="219">
        <f t="shared" si="19"/>
        <v>0</v>
      </c>
      <c r="W100" s="135" t="s">
        <v>42</v>
      </c>
      <c r="X100" s="115">
        <f t="shared" si="20"/>
        <v>0</v>
      </c>
      <c r="Y100" s="116">
        <f t="shared" si="21"/>
        <v>0</v>
      </c>
      <c r="Z100" s="116">
        <f t="shared" si="22"/>
        <v>0</v>
      </c>
      <c r="AA100" s="116">
        <f t="shared" si="23"/>
        <v>0</v>
      </c>
      <c r="AB100" s="116">
        <f t="shared" si="24"/>
        <v>0</v>
      </c>
      <c r="AC100" s="122">
        <f t="shared" si="25"/>
        <v>0</v>
      </c>
    </row>
    <row r="101" spans="1:29" ht="15.75">
      <c r="A101" s="250"/>
      <c r="B101" s="105" t="s">
        <v>43</v>
      </c>
      <c r="C101" s="97"/>
      <c r="D101" s="126"/>
      <c r="E101" s="98">
        <f t="shared" si="13"/>
        <v>0</v>
      </c>
      <c r="F101" s="97"/>
      <c r="G101" s="20"/>
      <c r="H101" s="98">
        <f t="shared" si="14"/>
        <v>0</v>
      </c>
      <c r="I101" s="97"/>
      <c r="J101" s="20"/>
      <c r="K101" s="98">
        <f t="shared" si="15"/>
        <v>0</v>
      </c>
      <c r="L101" s="97"/>
      <c r="M101" s="20"/>
      <c r="N101" s="98">
        <f t="shared" si="16"/>
        <v>0</v>
      </c>
      <c r="O101" s="97"/>
      <c r="P101" s="6"/>
      <c r="Q101" s="98">
        <f t="shared" si="17"/>
        <v>0</v>
      </c>
      <c r="R101" s="97"/>
      <c r="S101" s="20"/>
      <c r="T101" s="98">
        <f t="shared" si="18"/>
        <v>0</v>
      </c>
      <c r="U101" s="219">
        <f t="shared" si="19"/>
        <v>0</v>
      </c>
      <c r="W101" s="105" t="s">
        <v>43</v>
      </c>
      <c r="X101" s="115">
        <f t="shared" si="20"/>
        <v>0</v>
      </c>
      <c r="Y101" s="116">
        <f t="shared" si="21"/>
        <v>0</v>
      </c>
      <c r="Z101" s="116">
        <f t="shared" si="22"/>
        <v>0</v>
      </c>
      <c r="AA101" s="116">
        <f t="shared" si="23"/>
        <v>0</v>
      </c>
      <c r="AB101" s="116">
        <f t="shared" si="24"/>
        <v>0</v>
      </c>
      <c r="AC101" s="122">
        <f t="shared" si="25"/>
        <v>0</v>
      </c>
    </row>
    <row r="102" spans="1:29" ht="15.75">
      <c r="A102" s="250"/>
      <c r="B102" s="135" t="s">
        <v>44</v>
      </c>
      <c r="C102" s="97"/>
      <c r="D102" s="126"/>
      <c r="E102" s="98">
        <f t="shared" si="13"/>
        <v>0</v>
      </c>
      <c r="F102" s="97"/>
      <c r="G102" s="20"/>
      <c r="H102" s="98">
        <f t="shared" si="14"/>
        <v>0</v>
      </c>
      <c r="I102" s="97"/>
      <c r="J102" s="20"/>
      <c r="K102" s="98">
        <f t="shared" si="15"/>
        <v>0</v>
      </c>
      <c r="L102" s="97"/>
      <c r="M102" s="20"/>
      <c r="N102" s="98">
        <f t="shared" si="16"/>
        <v>0</v>
      </c>
      <c r="O102" s="97"/>
      <c r="P102" s="6"/>
      <c r="Q102" s="98">
        <f t="shared" si="17"/>
        <v>0</v>
      </c>
      <c r="R102" s="97"/>
      <c r="S102" s="20"/>
      <c r="T102" s="98">
        <f t="shared" si="18"/>
        <v>0</v>
      </c>
      <c r="U102" s="219">
        <f t="shared" si="19"/>
        <v>0</v>
      </c>
      <c r="W102" s="135" t="s">
        <v>44</v>
      </c>
      <c r="X102" s="115">
        <f t="shared" si="20"/>
        <v>0</v>
      </c>
      <c r="Y102" s="116">
        <f t="shared" si="21"/>
        <v>0</v>
      </c>
      <c r="Z102" s="116">
        <f t="shared" si="22"/>
        <v>0</v>
      </c>
      <c r="AA102" s="116">
        <f t="shared" si="23"/>
        <v>0</v>
      </c>
      <c r="AB102" s="116">
        <f t="shared" si="24"/>
        <v>0</v>
      </c>
      <c r="AC102" s="122">
        <f t="shared" si="25"/>
        <v>0</v>
      </c>
    </row>
    <row r="103" spans="1:29" ht="15.75">
      <c r="A103" s="250"/>
      <c r="B103" s="135" t="s">
        <v>45</v>
      </c>
      <c r="C103" s="97"/>
      <c r="D103" s="126"/>
      <c r="E103" s="98">
        <f t="shared" si="13"/>
        <v>0</v>
      </c>
      <c r="F103" s="97"/>
      <c r="G103" s="20"/>
      <c r="H103" s="98">
        <f t="shared" si="14"/>
        <v>0</v>
      </c>
      <c r="I103" s="97"/>
      <c r="J103" s="20"/>
      <c r="K103" s="98">
        <f t="shared" si="15"/>
        <v>0</v>
      </c>
      <c r="L103" s="97"/>
      <c r="M103" s="20"/>
      <c r="N103" s="98">
        <f t="shared" si="16"/>
        <v>0</v>
      </c>
      <c r="O103" s="97"/>
      <c r="P103" s="6"/>
      <c r="Q103" s="98">
        <f t="shared" si="17"/>
        <v>0</v>
      </c>
      <c r="R103" s="97"/>
      <c r="S103" s="20"/>
      <c r="T103" s="98">
        <f t="shared" si="18"/>
        <v>0</v>
      </c>
      <c r="U103" s="219">
        <f t="shared" si="19"/>
        <v>0</v>
      </c>
      <c r="W103" s="135" t="s">
        <v>45</v>
      </c>
      <c r="X103" s="115">
        <f t="shared" si="20"/>
        <v>0</v>
      </c>
      <c r="Y103" s="116">
        <f t="shared" si="21"/>
        <v>0</v>
      </c>
      <c r="Z103" s="116">
        <f t="shared" si="22"/>
        <v>0</v>
      </c>
      <c r="AA103" s="116">
        <f t="shared" si="23"/>
        <v>0</v>
      </c>
      <c r="AB103" s="116">
        <f t="shared" si="24"/>
        <v>0</v>
      </c>
      <c r="AC103" s="122">
        <f t="shared" si="25"/>
        <v>0</v>
      </c>
    </row>
    <row r="104" spans="1:29" ht="15.75">
      <c r="A104" s="250"/>
      <c r="B104" s="135" t="s">
        <v>46</v>
      </c>
      <c r="C104" s="97"/>
      <c r="D104" s="126"/>
      <c r="E104" s="98">
        <f t="shared" si="13"/>
        <v>0</v>
      </c>
      <c r="F104" s="97"/>
      <c r="G104" s="20"/>
      <c r="H104" s="98">
        <f t="shared" si="14"/>
        <v>0</v>
      </c>
      <c r="I104" s="97"/>
      <c r="J104" s="20"/>
      <c r="K104" s="98">
        <f t="shared" si="15"/>
        <v>0</v>
      </c>
      <c r="L104" s="97"/>
      <c r="M104" s="20"/>
      <c r="N104" s="98">
        <f t="shared" si="16"/>
        <v>0</v>
      </c>
      <c r="O104" s="97"/>
      <c r="P104" s="6"/>
      <c r="Q104" s="98">
        <f t="shared" si="17"/>
        <v>0</v>
      </c>
      <c r="R104" s="97"/>
      <c r="S104" s="20"/>
      <c r="T104" s="98">
        <f t="shared" si="18"/>
        <v>0</v>
      </c>
      <c r="U104" s="219">
        <f t="shared" si="19"/>
        <v>0</v>
      </c>
      <c r="W104" s="135" t="s">
        <v>46</v>
      </c>
      <c r="X104" s="115">
        <f t="shared" si="20"/>
        <v>0</v>
      </c>
      <c r="Y104" s="116">
        <f t="shared" si="21"/>
        <v>0</v>
      </c>
      <c r="Z104" s="116">
        <f t="shared" si="22"/>
        <v>0</v>
      </c>
      <c r="AA104" s="116">
        <f t="shared" si="23"/>
        <v>0</v>
      </c>
      <c r="AB104" s="116">
        <f t="shared" si="24"/>
        <v>0</v>
      </c>
      <c r="AC104" s="122">
        <f t="shared" si="25"/>
        <v>0</v>
      </c>
    </row>
    <row r="105" spans="1:29" ht="15.75">
      <c r="A105" s="250"/>
      <c r="B105" s="135" t="s">
        <v>47</v>
      </c>
      <c r="C105" s="97"/>
      <c r="D105" s="126"/>
      <c r="E105" s="98">
        <f t="shared" si="13"/>
        <v>0</v>
      </c>
      <c r="F105" s="97"/>
      <c r="G105" s="20"/>
      <c r="H105" s="98">
        <f t="shared" si="14"/>
        <v>0</v>
      </c>
      <c r="I105" s="97"/>
      <c r="J105" s="20"/>
      <c r="K105" s="98">
        <f t="shared" si="15"/>
        <v>0</v>
      </c>
      <c r="L105" s="97"/>
      <c r="M105" s="20"/>
      <c r="N105" s="98">
        <f t="shared" si="16"/>
        <v>0</v>
      </c>
      <c r="O105" s="97"/>
      <c r="P105" s="6"/>
      <c r="Q105" s="98">
        <f t="shared" si="17"/>
        <v>0</v>
      </c>
      <c r="R105" s="97"/>
      <c r="S105" s="20"/>
      <c r="T105" s="98">
        <f t="shared" si="18"/>
        <v>0</v>
      </c>
      <c r="U105" s="219">
        <f t="shared" si="19"/>
        <v>0</v>
      </c>
      <c r="W105" s="135" t="s">
        <v>47</v>
      </c>
      <c r="X105" s="115">
        <f t="shared" si="20"/>
        <v>0</v>
      </c>
      <c r="Y105" s="116">
        <f t="shared" si="21"/>
        <v>0</v>
      </c>
      <c r="Z105" s="116">
        <f t="shared" si="22"/>
        <v>0</v>
      </c>
      <c r="AA105" s="116">
        <f t="shared" si="23"/>
        <v>0</v>
      </c>
      <c r="AB105" s="116">
        <f t="shared" si="24"/>
        <v>0</v>
      </c>
      <c r="AC105" s="122">
        <f t="shared" si="25"/>
        <v>0</v>
      </c>
    </row>
    <row r="106" spans="1:29" ht="15.75">
      <c r="A106" s="250"/>
      <c r="B106" s="135" t="s">
        <v>48</v>
      </c>
      <c r="C106" s="97"/>
      <c r="D106" s="126"/>
      <c r="E106" s="98">
        <f t="shared" si="13"/>
        <v>0</v>
      </c>
      <c r="F106" s="97"/>
      <c r="G106" s="20"/>
      <c r="H106" s="98">
        <f t="shared" si="14"/>
        <v>0</v>
      </c>
      <c r="I106" s="97"/>
      <c r="J106" s="20"/>
      <c r="K106" s="98">
        <f t="shared" si="15"/>
        <v>0</v>
      </c>
      <c r="L106" s="97"/>
      <c r="M106" s="20"/>
      <c r="N106" s="98">
        <f t="shared" si="16"/>
        <v>0</v>
      </c>
      <c r="O106" s="97"/>
      <c r="P106" s="6"/>
      <c r="Q106" s="98">
        <f t="shared" si="17"/>
        <v>0</v>
      </c>
      <c r="R106" s="97"/>
      <c r="S106" s="20"/>
      <c r="T106" s="98">
        <f t="shared" si="18"/>
        <v>0</v>
      </c>
      <c r="U106" s="219">
        <f t="shared" si="19"/>
        <v>0</v>
      </c>
      <c r="W106" s="135" t="s">
        <v>48</v>
      </c>
      <c r="X106" s="115">
        <f t="shared" si="20"/>
        <v>0</v>
      </c>
      <c r="Y106" s="116">
        <f t="shared" si="21"/>
        <v>0</v>
      </c>
      <c r="Z106" s="116">
        <f t="shared" si="22"/>
        <v>0</v>
      </c>
      <c r="AA106" s="116">
        <f t="shared" si="23"/>
        <v>0</v>
      </c>
      <c r="AB106" s="116">
        <f t="shared" si="24"/>
        <v>0</v>
      </c>
      <c r="AC106" s="122">
        <f t="shared" si="25"/>
        <v>0</v>
      </c>
    </row>
    <row r="107" spans="1:29" ht="15.75">
      <c r="A107" s="251"/>
      <c r="B107" s="136" t="s">
        <v>49</v>
      </c>
      <c r="C107" s="99"/>
      <c r="D107" s="223"/>
      <c r="E107" s="101">
        <f t="shared" si="13"/>
        <v>0</v>
      </c>
      <c r="F107" s="99"/>
      <c r="G107" s="100"/>
      <c r="H107" s="101">
        <f t="shared" si="14"/>
        <v>0</v>
      </c>
      <c r="I107" s="99"/>
      <c r="J107" s="100"/>
      <c r="K107" s="101">
        <f t="shared" si="15"/>
        <v>0</v>
      </c>
      <c r="L107" s="99"/>
      <c r="M107" s="100"/>
      <c r="N107" s="101">
        <f t="shared" si="16"/>
        <v>0</v>
      </c>
      <c r="O107" s="99"/>
      <c r="P107" s="104"/>
      <c r="Q107" s="101">
        <f t="shared" si="17"/>
        <v>0</v>
      </c>
      <c r="R107" s="99"/>
      <c r="S107" s="100"/>
      <c r="T107" s="101">
        <f t="shared" si="18"/>
        <v>0</v>
      </c>
      <c r="U107" s="220">
        <f t="shared" si="19"/>
        <v>0</v>
      </c>
      <c r="W107" s="136" t="s">
        <v>49</v>
      </c>
      <c r="X107" s="119">
        <f t="shared" si="20"/>
        <v>0</v>
      </c>
      <c r="Y107" s="120">
        <f t="shared" si="21"/>
        <v>0</v>
      </c>
      <c r="Z107" s="120">
        <f t="shared" si="22"/>
        <v>0</v>
      </c>
      <c r="AA107" s="120">
        <f t="shared" si="23"/>
        <v>0</v>
      </c>
      <c r="AB107" s="120">
        <f t="shared" si="24"/>
        <v>0</v>
      </c>
      <c r="AC107" s="125">
        <f t="shared" si="25"/>
        <v>0</v>
      </c>
    </row>
    <row r="108" spans="1:29" ht="15.75" customHeight="1">
      <c r="A108" s="249">
        <v>42778</v>
      </c>
      <c r="B108" s="134" t="s">
        <v>41</v>
      </c>
      <c r="C108" s="97"/>
      <c r="D108" s="20"/>
      <c r="E108" s="98">
        <f t="shared" si="13"/>
        <v>0</v>
      </c>
      <c r="F108" s="97"/>
      <c r="G108" s="6"/>
      <c r="H108" s="98">
        <f t="shared" si="14"/>
        <v>0</v>
      </c>
      <c r="I108" s="97"/>
      <c r="J108" s="20"/>
      <c r="K108" s="98">
        <f t="shared" si="15"/>
        <v>0</v>
      </c>
      <c r="L108" s="97"/>
      <c r="M108" s="20"/>
      <c r="N108" s="98">
        <f t="shared" si="16"/>
        <v>0</v>
      </c>
      <c r="O108" s="97"/>
      <c r="P108" s="20"/>
      <c r="Q108" s="98">
        <f t="shared" si="17"/>
        <v>0</v>
      </c>
      <c r="R108" s="97"/>
      <c r="S108" s="6"/>
      <c r="T108" s="98">
        <f t="shared" si="18"/>
        <v>0</v>
      </c>
      <c r="U108" s="219">
        <f t="shared" si="19"/>
        <v>0</v>
      </c>
      <c r="W108" s="134" t="s">
        <v>41</v>
      </c>
      <c r="X108" s="115">
        <f t="shared" si="20"/>
        <v>0</v>
      </c>
      <c r="Y108" s="116">
        <f t="shared" si="21"/>
        <v>0</v>
      </c>
      <c r="Z108" s="116">
        <f t="shared" si="22"/>
        <v>0</v>
      </c>
      <c r="AA108" s="116">
        <f t="shared" si="23"/>
        <v>0</v>
      </c>
      <c r="AB108" s="116">
        <f t="shared" si="24"/>
        <v>0</v>
      </c>
      <c r="AC108" s="122">
        <f t="shared" si="25"/>
        <v>0</v>
      </c>
    </row>
    <row r="109" spans="1:29" ht="15.75">
      <c r="A109" s="250"/>
      <c r="B109" s="135" t="s">
        <v>42</v>
      </c>
      <c r="C109" s="97"/>
      <c r="D109" s="20"/>
      <c r="E109" s="98">
        <f t="shared" si="13"/>
        <v>0</v>
      </c>
      <c r="F109" s="97"/>
      <c r="G109" s="6"/>
      <c r="H109" s="98">
        <f t="shared" si="14"/>
        <v>0</v>
      </c>
      <c r="I109" s="97"/>
      <c r="J109" s="20"/>
      <c r="K109" s="98">
        <f t="shared" si="15"/>
        <v>0</v>
      </c>
      <c r="L109" s="97"/>
      <c r="M109" s="20"/>
      <c r="N109" s="98">
        <f t="shared" si="16"/>
        <v>0</v>
      </c>
      <c r="O109" s="97"/>
      <c r="P109" s="20"/>
      <c r="Q109" s="98">
        <f t="shared" si="17"/>
        <v>0</v>
      </c>
      <c r="R109" s="97"/>
      <c r="S109" s="6"/>
      <c r="T109" s="98">
        <f t="shared" si="18"/>
        <v>0</v>
      </c>
      <c r="U109" s="219">
        <f t="shared" si="19"/>
        <v>0</v>
      </c>
      <c r="W109" s="135" t="s">
        <v>42</v>
      </c>
      <c r="X109" s="115">
        <f t="shared" si="20"/>
        <v>0</v>
      </c>
      <c r="Y109" s="116">
        <f t="shared" si="21"/>
        <v>0</v>
      </c>
      <c r="Z109" s="116">
        <f t="shared" si="22"/>
        <v>0</v>
      </c>
      <c r="AA109" s="116">
        <f t="shared" si="23"/>
        <v>0</v>
      </c>
      <c r="AB109" s="116">
        <f t="shared" si="24"/>
        <v>0</v>
      </c>
      <c r="AC109" s="122">
        <f t="shared" si="25"/>
        <v>0</v>
      </c>
    </row>
    <row r="110" spans="1:29" ht="15.75">
      <c r="A110" s="250"/>
      <c r="B110" s="105" t="s">
        <v>43</v>
      </c>
      <c r="C110" s="97"/>
      <c r="D110" s="20"/>
      <c r="E110" s="98">
        <f t="shared" si="13"/>
        <v>0</v>
      </c>
      <c r="F110" s="97"/>
      <c r="G110" s="6"/>
      <c r="H110" s="98">
        <f t="shared" si="14"/>
        <v>0</v>
      </c>
      <c r="I110" s="97"/>
      <c r="J110" s="20"/>
      <c r="K110" s="98">
        <f t="shared" si="15"/>
        <v>0</v>
      </c>
      <c r="L110" s="97"/>
      <c r="M110" s="20"/>
      <c r="N110" s="98">
        <f t="shared" si="16"/>
        <v>0</v>
      </c>
      <c r="O110" s="97"/>
      <c r="P110" s="20"/>
      <c r="Q110" s="98">
        <f t="shared" si="17"/>
        <v>0</v>
      </c>
      <c r="R110" s="97"/>
      <c r="S110" s="6"/>
      <c r="T110" s="98">
        <f t="shared" si="18"/>
        <v>0</v>
      </c>
      <c r="U110" s="219">
        <f t="shared" si="19"/>
        <v>0</v>
      </c>
      <c r="W110" s="105" t="s">
        <v>43</v>
      </c>
      <c r="X110" s="115">
        <f t="shared" si="20"/>
        <v>0</v>
      </c>
      <c r="Y110" s="116">
        <f t="shared" si="21"/>
        <v>0</v>
      </c>
      <c r="Z110" s="116">
        <f t="shared" si="22"/>
        <v>0</v>
      </c>
      <c r="AA110" s="116">
        <f t="shared" si="23"/>
        <v>0</v>
      </c>
      <c r="AB110" s="116">
        <f t="shared" si="24"/>
        <v>0</v>
      </c>
      <c r="AC110" s="122">
        <f t="shared" si="25"/>
        <v>0</v>
      </c>
    </row>
    <row r="111" spans="1:29" ht="15.75">
      <c r="A111" s="250"/>
      <c r="B111" s="135" t="s">
        <v>44</v>
      </c>
      <c r="C111" s="97"/>
      <c r="D111" s="20"/>
      <c r="E111" s="98">
        <f t="shared" si="13"/>
        <v>0</v>
      </c>
      <c r="F111" s="97"/>
      <c r="G111" s="6"/>
      <c r="H111" s="98">
        <f t="shared" si="14"/>
        <v>0</v>
      </c>
      <c r="I111" s="97"/>
      <c r="J111" s="20"/>
      <c r="K111" s="98">
        <f t="shared" si="15"/>
        <v>0</v>
      </c>
      <c r="L111" s="97"/>
      <c r="M111" s="20"/>
      <c r="N111" s="98">
        <f t="shared" si="16"/>
        <v>0</v>
      </c>
      <c r="O111" s="97"/>
      <c r="P111" s="20"/>
      <c r="Q111" s="98">
        <f t="shared" si="17"/>
        <v>0</v>
      </c>
      <c r="R111" s="97"/>
      <c r="S111" s="6"/>
      <c r="T111" s="98">
        <f t="shared" si="18"/>
        <v>0</v>
      </c>
      <c r="U111" s="219">
        <f t="shared" si="19"/>
        <v>0</v>
      </c>
      <c r="W111" s="135" t="s">
        <v>44</v>
      </c>
      <c r="X111" s="115">
        <f t="shared" si="20"/>
        <v>0</v>
      </c>
      <c r="Y111" s="116">
        <f t="shared" si="21"/>
        <v>0</v>
      </c>
      <c r="Z111" s="116">
        <f t="shared" si="22"/>
        <v>0</v>
      </c>
      <c r="AA111" s="116">
        <f t="shared" si="23"/>
        <v>0</v>
      </c>
      <c r="AB111" s="116">
        <f t="shared" si="24"/>
        <v>0</v>
      </c>
      <c r="AC111" s="122">
        <f t="shared" si="25"/>
        <v>0</v>
      </c>
    </row>
    <row r="112" spans="1:29" ht="15.75">
      <c r="A112" s="250"/>
      <c r="B112" s="135" t="s">
        <v>45</v>
      </c>
      <c r="C112" s="97"/>
      <c r="D112" s="20"/>
      <c r="E112" s="98">
        <f t="shared" si="13"/>
        <v>0</v>
      </c>
      <c r="F112" s="97"/>
      <c r="G112" s="6"/>
      <c r="H112" s="98">
        <f t="shared" si="14"/>
        <v>0</v>
      </c>
      <c r="I112" s="97"/>
      <c r="J112" s="20"/>
      <c r="K112" s="98">
        <f t="shared" si="15"/>
        <v>0</v>
      </c>
      <c r="L112" s="97"/>
      <c r="M112" s="20"/>
      <c r="N112" s="98">
        <f t="shared" si="16"/>
        <v>0</v>
      </c>
      <c r="O112" s="97"/>
      <c r="P112" s="20"/>
      <c r="Q112" s="98">
        <f t="shared" si="17"/>
        <v>0</v>
      </c>
      <c r="R112" s="97"/>
      <c r="S112" s="6"/>
      <c r="T112" s="98">
        <f t="shared" si="18"/>
        <v>0</v>
      </c>
      <c r="U112" s="219">
        <f t="shared" si="19"/>
        <v>0</v>
      </c>
      <c r="W112" s="135" t="s">
        <v>45</v>
      </c>
      <c r="X112" s="115">
        <f t="shared" si="20"/>
        <v>0</v>
      </c>
      <c r="Y112" s="116">
        <f t="shared" si="21"/>
        <v>0</v>
      </c>
      <c r="Z112" s="116">
        <f t="shared" si="22"/>
        <v>0</v>
      </c>
      <c r="AA112" s="116">
        <f t="shared" si="23"/>
        <v>0</v>
      </c>
      <c r="AB112" s="116">
        <f t="shared" si="24"/>
        <v>0</v>
      </c>
      <c r="AC112" s="122">
        <f t="shared" si="25"/>
        <v>0</v>
      </c>
    </row>
    <row r="113" spans="1:29" ht="15.75">
      <c r="A113" s="250"/>
      <c r="B113" s="135" t="s">
        <v>46</v>
      </c>
      <c r="C113" s="97"/>
      <c r="D113" s="20"/>
      <c r="E113" s="98">
        <f t="shared" si="13"/>
        <v>0</v>
      </c>
      <c r="F113" s="97"/>
      <c r="G113" s="6"/>
      <c r="H113" s="98">
        <f t="shared" si="14"/>
        <v>0</v>
      </c>
      <c r="I113" s="97"/>
      <c r="J113" s="20"/>
      <c r="K113" s="98">
        <f t="shared" si="15"/>
        <v>0</v>
      </c>
      <c r="L113" s="97"/>
      <c r="M113" s="20"/>
      <c r="N113" s="98">
        <f t="shared" si="16"/>
        <v>0</v>
      </c>
      <c r="O113" s="97"/>
      <c r="P113" s="20"/>
      <c r="Q113" s="98">
        <f t="shared" si="17"/>
        <v>0</v>
      </c>
      <c r="R113" s="97"/>
      <c r="S113" s="6"/>
      <c r="T113" s="98">
        <f t="shared" si="18"/>
        <v>0</v>
      </c>
      <c r="U113" s="219">
        <f t="shared" si="19"/>
        <v>0</v>
      </c>
      <c r="W113" s="135" t="s">
        <v>46</v>
      </c>
      <c r="X113" s="115">
        <f t="shared" si="20"/>
        <v>0</v>
      </c>
      <c r="Y113" s="116">
        <f t="shared" si="21"/>
        <v>0</v>
      </c>
      <c r="Z113" s="116">
        <f t="shared" si="22"/>
        <v>0</v>
      </c>
      <c r="AA113" s="116">
        <f t="shared" si="23"/>
        <v>0</v>
      </c>
      <c r="AB113" s="116">
        <f t="shared" si="24"/>
        <v>0</v>
      </c>
      <c r="AC113" s="122">
        <f t="shared" si="25"/>
        <v>0</v>
      </c>
    </row>
    <row r="114" spans="1:29" ht="15.75">
      <c r="A114" s="250"/>
      <c r="B114" s="135" t="s">
        <v>47</v>
      </c>
      <c r="C114" s="97"/>
      <c r="D114" s="20"/>
      <c r="E114" s="98">
        <f t="shared" si="13"/>
        <v>0</v>
      </c>
      <c r="F114" s="97"/>
      <c r="G114" s="6"/>
      <c r="H114" s="98">
        <f t="shared" si="14"/>
        <v>0</v>
      </c>
      <c r="I114" s="97"/>
      <c r="J114" s="20"/>
      <c r="K114" s="98">
        <f t="shared" si="15"/>
        <v>0</v>
      </c>
      <c r="L114" s="97"/>
      <c r="M114" s="20"/>
      <c r="N114" s="98">
        <f t="shared" si="16"/>
        <v>0</v>
      </c>
      <c r="O114" s="97"/>
      <c r="P114" s="20"/>
      <c r="Q114" s="98">
        <f t="shared" si="17"/>
        <v>0</v>
      </c>
      <c r="R114" s="97"/>
      <c r="S114" s="6"/>
      <c r="T114" s="98">
        <f t="shared" si="18"/>
        <v>0</v>
      </c>
      <c r="U114" s="219">
        <f t="shared" si="19"/>
        <v>0</v>
      </c>
      <c r="W114" s="135" t="s">
        <v>47</v>
      </c>
      <c r="X114" s="115">
        <f t="shared" si="20"/>
        <v>0</v>
      </c>
      <c r="Y114" s="116">
        <f t="shared" si="21"/>
        <v>0</v>
      </c>
      <c r="Z114" s="116">
        <f t="shared" si="22"/>
        <v>0</v>
      </c>
      <c r="AA114" s="116">
        <f t="shared" si="23"/>
        <v>0</v>
      </c>
      <c r="AB114" s="116">
        <f t="shared" si="24"/>
        <v>0</v>
      </c>
      <c r="AC114" s="122">
        <f t="shared" si="25"/>
        <v>0</v>
      </c>
    </row>
    <row r="115" spans="1:29" ht="15.75">
      <c r="A115" s="250"/>
      <c r="B115" s="135" t="s">
        <v>48</v>
      </c>
      <c r="C115" s="97"/>
      <c r="D115" s="20"/>
      <c r="E115" s="98">
        <f t="shared" si="13"/>
        <v>0</v>
      </c>
      <c r="F115" s="97"/>
      <c r="G115" s="6"/>
      <c r="H115" s="98">
        <f t="shared" si="14"/>
        <v>0</v>
      </c>
      <c r="I115" s="97"/>
      <c r="J115" s="20"/>
      <c r="K115" s="98">
        <f t="shared" si="15"/>
        <v>0</v>
      </c>
      <c r="L115" s="97"/>
      <c r="M115" s="20"/>
      <c r="N115" s="98">
        <f t="shared" si="16"/>
        <v>0</v>
      </c>
      <c r="O115" s="97"/>
      <c r="P115" s="20"/>
      <c r="Q115" s="98">
        <f t="shared" si="17"/>
        <v>0</v>
      </c>
      <c r="R115" s="97"/>
      <c r="S115" s="6"/>
      <c r="T115" s="98">
        <f t="shared" si="18"/>
        <v>0</v>
      </c>
      <c r="U115" s="219">
        <f t="shared" si="19"/>
        <v>0</v>
      </c>
      <c r="W115" s="135" t="s">
        <v>48</v>
      </c>
      <c r="X115" s="115">
        <f t="shared" si="20"/>
        <v>0</v>
      </c>
      <c r="Y115" s="116">
        <f t="shared" si="21"/>
        <v>0</v>
      </c>
      <c r="Z115" s="116">
        <f t="shared" si="22"/>
        <v>0</v>
      </c>
      <c r="AA115" s="116">
        <f t="shared" si="23"/>
        <v>0</v>
      </c>
      <c r="AB115" s="116">
        <f t="shared" si="24"/>
        <v>0</v>
      </c>
      <c r="AC115" s="122">
        <f t="shared" si="25"/>
        <v>0</v>
      </c>
    </row>
    <row r="116" spans="1:29" ht="15.75">
      <c r="A116" s="251"/>
      <c r="B116" s="135" t="s">
        <v>49</v>
      </c>
      <c r="C116" s="97"/>
      <c r="D116" s="20"/>
      <c r="E116" s="98">
        <f t="shared" si="13"/>
        <v>0</v>
      </c>
      <c r="F116" s="97"/>
      <c r="G116" s="6"/>
      <c r="H116" s="98">
        <f t="shared" si="14"/>
        <v>0</v>
      </c>
      <c r="I116" s="97"/>
      <c r="J116" s="20"/>
      <c r="K116" s="98">
        <f t="shared" si="15"/>
        <v>0</v>
      </c>
      <c r="L116" s="97"/>
      <c r="M116" s="20"/>
      <c r="N116" s="98">
        <f t="shared" si="16"/>
        <v>0</v>
      </c>
      <c r="O116" s="97"/>
      <c r="P116" s="20"/>
      <c r="Q116" s="98">
        <f t="shared" si="17"/>
        <v>0</v>
      </c>
      <c r="R116" s="97"/>
      <c r="S116" s="6"/>
      <c r="T116" s="98">
        <f t="shared" si="18"/>
        <v>0</v>
      </c>
      <c r="U116" s="219">
        <f t="shared" si="19"/>
        <v>0</v>
      </c>
      <c r="W116" s="136" t="s">
        <v>49</v>
      </c>
      <c r="X116" s="119">
        <f t="shared" si="20"/>
        <v>0</v>
      </c>
      <c r="Y116" s="120">
        <f t="shared" si="21"/>
        <v>0</v>
      </c>
      <c r="Z116" s="120">
        <f t="shared" si="22"/>
        <v>0</v>
      </c>
      <c r="AA116" s="120">
        <f t="shared" si="23"/>
        <v>0</v>
      </c>
      <c r="AB116" s="120">
        <f t="shared" si="24"/>
        <v>0</v>
      </c>
      <c r="AC116" s="125">
        <f t="shared" si="25"/>
        <v>0</v>
      </c>
    </row>
    <row r="117" spans="1:29" ht="15.75" customHeight="1">
      <c r="A117" s="249">
        <v>42779</v>
      </c>
      <c r="B117" s="134" t="s">
        <v>41</v>
      </c>
      <c r="C117" s="217"/>
      <c r="D117" s="95"/>
      <c r="E117" s="96">
        <f t="shared" si="13"/>
        <v>0</v>
      </c>
      <c r="F117" s="217"/>
      <c r="G117" s="102"/>
      <c r="H117" s="96">
        <f t="shared" si="14"/>
        <v>0</v>
      </c>
      <c r="I117" s="217"/>
      <c r="J117" s="95"/>
      <c r="K117" s="96">
        <f t="shared" si="15"/>
        <v>0</v>
      </c>
      <c r="L117" s="217"/>
      <c r="M117" s="95"/>
      <c r="N117" s="96">
        <f t="shared" si="16"/>
        <v>0</v>
      </c>
      <c r="O117" s="217"/>
      <c r="P117" s="95"/>
      <c r="Q117" s="96">
        <f t="shared" si="17"/>
        <v>0</v>
      </c>
      <c r="R117" s="217"/>
      <c r="S117" s="102"/>
      <c r="T117" s="96">
        <f t="shared" si="18"/>
        <v>0</v>
      </c>
      <c r="U117" s="218">
        <f t="shared" si="19"/>
        <v>0</v>
      </c>
      <c r="W117" s="134" t="s">
        <v>41</v>
      </c>
      <c r="X117" s="115">
        <f t="shared" si="20"/>
        <v>0</v>
      </c>
      <c r="Y117" s="116">
        <f t="shared" si="21"/>
        <v>0</v>
      </c>
      <c r="Z117" s="116">
        <f t="shared" si="22"/>
        <v>0</v>
      </c>
      <c r="AA117" s="116">
        <f t="shared" si="23"/>
        <v>0</v>
      </c>
      <c r="AB117" s="116">
        <f t="shared" si="24"/>
        <v>0</v>
      </c>
      <c r="AC117" s="122">
        <f t="shared" si="25"/>
        <v>0</v>
      </c>
    </row>
    <row r="118" spans="1:29" ht="15.75">
      <c r="A118" s="250"/>
      <c r="B118" s="135" t="s">
        <v>42</v>
      </c>
      <c r="C118" s="97"/>
      <c r="D118" s="20"/>
      <c r="E118" s="98">
        <f t="shared" si="13"/>
        <v>0</v>
      </c>
      <c r="F118" s="97"/>
      <c r="G118" s="6"/>
      <c r="H118" s="98">
        <f t="shared" si="14"/>
        <v>0</v>
      </c>
      <c r="I118" s="97"/>
      <c r="J118" s="20"/>
      <c r="K118" s="98">
        <f t="shared" si="15"/>
        <v>0</v>
      </c>
      <c r="L118" s="97"/>
      <c r="M118" s="20"/>
      <c r="N118" s="98">
        <f t="shared" si="16"/>
        <v>0</v>
      </c>
      <c r="O118" s="97"/>
      <c r="P118" s="20"/>
      <c r="Q118" s="98">
        <f t="shared" si="17"/>
        <v>0</v>
      </c>
      <c r="R118" s="97"/>
      <c r="S118" s="6"/>
      <c r="T118" s="98">
        <f t="shared" si="18"/>
        <v>0</v>
      </c>
      <c r="U118" s="219">
        <f t="shared" si="19"/>
        <v>0</v>
      </c>
      <c r="W118" s="135" t="s">
        <v>42</v>
      </c>
      <c r="X118" s="115">
        <f t="shared" si="20"/>
        <v>0</v>
      </c>
      <c r="Y118" s="116">
        <f t="shared" si="21"/>
        <v>0</v>
      </c>
      <c r="Z118" s="116">
        <f t="shared" si="22"/>
        <v>0</v>
      </c>
      <c r="AA118" s="116">
        <f t="shared" si="23"/>
        <v>0</v>
      </c>
      <c r="AB118" s="116">
        <f t="shared" si="24"/>
        <v>0</v>
      </c>
      <c r="AC118" s="122">
        <f t="shared" si="25"/>
        <v>0</v>
      </c>
    </row>
    <row r="119" spans="1:29" ht="15.75">
      <c r="A119" s="250"/>
      <c r="B119" s="105" t="s">
        <v>43</v>
      </c>
      <c r="C119" s="97"/>
      <c r="D119" s="20"/>
      <c r="E119" s="98">
        <f t="shared" si="13"/>
        <v>0</v>
      </c>
      <c r="F119" s="97"/>
      <c r="G119" s="6"/>
      <c r="H119" s="98">
        <f t="shared" si="14"/>
        <v>0</v>
      </c>
      <c r="I119" s="97"/>
      <c r="J119" s="20"/>
      <c r="K119" s="98">
        <f t="shared" si="15"/>
        <v>0</v>
      </c>
      <c r="L119" s="97"/>
      <c r="M119" s="20"/>
      <c r="N119" s="98">
        <f t="shared" si="16"/>
        <v>0</v>
      </c>
      <c r="O119" s="97"/>
      <c r="P119" s="20"/>
      <c r="Q119" s="98">
        <f t="shared" si="17"/>
        <v>0</v>
      </c>
      <c r="R119" s="97"/>
      <c r="S119" s="6"/>
      <c r="T119" s="98">
        <f t="shared" si="18"/>
        <v>0</v>
      </c>
      <c r="U119" s="219">
        <f t="shared" si="19"/>
        <v>0</v>
      </c>
      <c r="W119" s="105" t="s">
        <v>43</v>
      </c>
      <c r="X119" s="115">
        <f t="shared" si="20"/>
        <v>0</v>
      </c>
      <c r="Y119" s="116">
        <f t="shared" si="21"/>
        <v>0</v>
      </c>
      <c r="Z119" s="116">
        <f t="shared" si="22"/>
        <v>0</v>
      </c>
      <c r="AA119" s="116">
        <f t="shared" si="23"/>
        <v>0</v>
      </c>
      <c r="AB119" s="116">
        <f t="shared" si="24"/>
        <v>0</v>
      </c>
      <c r="AC119" s="122">
        <f t="shared" si="25"/>
        <v>0</v>
      </c>
    </row>
    <row r="120" spans="1:29" ht="15.75">
      <c r="A120" s="250"/>
      <c r="B120" s="135" t="s">
        <v>44</v>
      </c>
      <c r="C120" s="97"/>
      <c r="D120" s="20"/>
      <c r="E120" s="98">
        <f t="shared" si="13"/>
        <v>0</v>
      </c>
      <c r="F120" s="97"/>
      <c r="G120" s="6"/>
      <c r="H120" s="98">
        <f t="shared" si="14"/>
        <v>0</v>
      </c>
      <c r="I120" s="97"/>
      <c r="J120" s="20"/>
      <c r="K120" s="98">
        <f t="shared" si="15"/>
        <v>0</v>
      </c>
      <c r="L120" s="97"/>
      <c r="M120" s="20"/>
      <c r="N120" s="98">
        <f t="shared" si="16"/>
        <v>0</v>
      </c>
      <c r="O120" s="97"/>
      <c r="P120" s="20"/>
      <c r="Q120" s="98">
        <f t="shared" si="17"/>
        <v>0</v>
      </c>
      <c r="R120" s="97"/>
      <c r="S120" s="6"/>
      <c r="T120" s="98">
        <f t="shared" si="18"/>
        <v>0</v>
      </c>
      <c r="U120" s="219">
        <f t="shared" si="19"/>
        <v>0</v>
      </c>
      <c r="W120" s="135" t="s">
        <v>44</v>
      </c>
      <c r="X120" s="115">
        <f t="shared" si="20"/>
        <v>0</v>
      </c>
      <c r="Y120" s="116">
        <f t="shared" si="21"/>
        <v>0</v>
      </c>
      <c r="Z120" s="116">
        <f t="shared" si="22"/>
        <v>0</v>
      </c>
      <c r="AA120" s="116">
        <f t="shared" si="23"/>
        <v>0</v>
      </c>
      <c r="AB120" s="116">
        <f t="shared" si="24"/>
        <v>0</v>
      </c>
      <c r="AC120" s="122">
        <f t="shared" si="25"/>
        <v>0</v>
      </c>
    </row>
    <row r="121" spans="1:29" ht="15.75">
      <c r="A121" s="250"/>
      <c r="B121" s="135" t="s">
        <v>45</v>
      </c>
      <c r="C121" s="97"/>
      <c r="D121" s="20"/>
      <c r="E121" s="98">
        <f t="shared" si="13"/>
        <v>0</v>
      </c>
      <c r="F121" s="97"/>
      <c r="G121" s="6"/>
      <c r="H121" s="98">
        <f t="shared" si="14"/>
        <v>0</v>
      </c>
      <c r="I121" s="97"/>
      <c r="J121" s="20"/>
      <c r="K121" s="98">
        <f t="shared" si="15"/>
        <v>0</v>
      </c>
      <c r="L121" s="97"/>
      <c r="M121" s="20"/>
      <c r="N121" s="98">
        <f t="shared" si="16"/>
        <v>0</v>
      </c>
      <c r="O121" s="97"/>
      <c r="P121" s="20"/>
      <c r="Q121" s="98">
        <f t="shared" si="17"/>
        <v>0</v>
      </c>
      <c r="R121" s="97"/>
      <c r="S121" s="6"/>
      <c r="T121" s="98">
        <f t="shared" si="18"/>
        <v>0</v>
      </c>
      <c r="U121" s="219">
        <f t="shared" si="19"/>
        <v>0</v>
      </c>
      <c r="W121" s="135" t="s">
        <v>45</v>
      </c>
      <c r="X121" s="115">
        <f t="shared" si="20"/>
        <v>0</v>
      </c>
      <c r="Y121" s="116">
        <f t="shared" si="21"/>
        <v>0</v>
      </c>
      <c r="Z121" s="116">
        <f t="shared" si="22"/>
        <v>0</v>
      </c>
      <c r="AA121" s="116">
        <f t="shared" si="23"/>
        <v>0</v>
      </c>
      <c r="AB121" s="116">
        <f t="shared" si="24"/>
        <v>0</v>
      </c>
      <c r="AC121" s="122">
        <f t="shared" si="25"/>
        <v>0</v>
      </c>
    </row>
    <row r="122" spans="1:29" ht="15.75">
      <c r="A122" s="250"/>
      <c r="B122" s="135" t="s">
        <v>46</v>
      </c>
      <c r="C122" s="97"/>
      <c r="D122" s="20"/>
      <c r="E122" s="98">
        <f t="shared" si="13"/>
        <v>0</v>
      </c>
      <c r="F122" s="97"/>
      <c r="G122" s="6"/>
      <c r="H122" s="98">
        <f t="shared" si="14"/>
        <v>0</v>
      </c>
      <c r="I122" s="97"/>
      <c r="J122" s="20"/>
      <c r="K122" s="98">
        <f t="shared" si="15"/>
        <v>0</v>
      </c>
      <c r="L122" s="97"/>
      <c r="M122" s="20"/>
      <c r="N122" s="98">
        <f t="shared" si="16"/>
        <v>0</v>
      </c>
      <c r="O122" s="97"/>
      <c r="P122" s="20"/>
      <c r="Q122" s="98">
        <f t="shared" si="17"/>
        <v>0</v>
      </c>
      <c r="R122" s="97"/>
      <c r="S122" s="6"/>
      <c r="T122" s="98">
        <f t="shared" si="18"/>
        <v>0</v>
      </c>
      <c r="U122" s="219">
        <f t="shared" si="19"/>
        <v>0</v>
      </c>
      <c r="W122" s="135" t="s">
        <v>46</v>
      </c>
      <c r="X122" s="115">
        <f t="shared" si="20"/>
        <v>0</v>
      </c>
      <c r="Y122" s="116">
        <f t="shared" si="21"/>
        <v>0</v>
      </c>
      <c r="Z122" s="116">
        <f t="shared" si="22"/>
        <v>0</v>
      </c>
      <c r="AA122" s="116">
        <f t="shared" si="23"/>
        <v>0</v>
      </c>
      <c r="AB122" s="116">
        <f t="shared" si="24"/>
        <v>0</v>
      </c>
      <c r="AC122" s="122">
        <f t="shared" si="25"/>
        <v>0</v>
      </c>
    </row>
    <row r="123" spans="1:29" ht="15.75">
      <c r="A123" s="250"/>
      <c r="B123" s="135" t="s">
        <v>47</v>
      </c>
      <c r="C123" s="97"/>
      <c r="D123" s="20"/>
      <c r="E123" s="98">
        <f t="shared" si="13"/>
        <v>0</v>
      </c>
      <c r="F123" s="97"/>
      <c r="G123" s="6"/>
      <c r="H123" s="98">
        <f t="shared" si="14"/>
        <v>0</v>
      </c>
      <c r="I123" s="97"/>
      <c r="J123" s="20"/>
      <c r="K123" s="98">
        <f t="shared" si="15"/>
        <v>0</v>
      </c>
      <c r="L123" s="97"/>
      <c r="M123" s="20"/>
      <c r="N123" s="98">
        <f t="shared" si="16"/>
        <v>0</v>
      </c>
      <c r="O123" s="97"/>
      <c r="P123" s="20"/>
      <c r="Q123" s="98">
        <f t="shared" si="17"/>
        <v>0</v>
      </c>
      <c r="R123" s="97"/>
      <c r="S123" s="6"/>
      <c r="T123" s="98">
        <f t="shared" si="18"/>
        <v>0</v>
      </c>
      <c r="U123" s="219">
        <f t="shared" si="19"/>
        <v>0</v>
      </c>
      <c r="W123" s="135" t="s">
        <v>47</v>
      </c>
      <c r="X123" s="115">
        <f t="shared" si="20"/>
        <v>0</v>
      </c>
      <c r="Y123" s="116">
        <f t="shared" si="21"/>
        <v>0</v>
      </c>
      <c r="Z123" s="116">
        <f t="shared" si="22"/>
        <v>0</v>
      </c>
      <c r="AA123" s="116">
        <f t="shared" si="23"/>
        <v>0</v>
      </c>
      <c r="AB123" s="116">
        <f t="shared" si="24"/>
        <v>0</v>
      </c>
      <c r="AC123" s="122">
        <f t="shared" si="25"/>
        <v>0</v>
      </c>
    </row>
    <row r="124" spans="1:29" ht="15.75">
      <c r="A124" s="250"/>
      <c r="B124" s="135" t="s">
        <v>48</v>
      </c>
      <c r="C124" s="97"/>
      <c r="D124" s="20"/>
      <c r="E124" s="98">
        <f t="shared" si="13"/>
        <v>0</v>
      </c>
      <c r="F124" s="97"/>
      <c r="G124" s="6"/>
      <c r="H124" s="98">
        <f t="shared" si="14"/>
        <v>0</v>
      </c>
      <c r="I124" s="97"/>
      <c r="J124" s="20"/>
      <c r="K124" s="98">
        <f t="shared" si="15"/>
        <v>0</v>
      </c>
      <c r="L124" s="97"/>
      <c r="M124" s="20"/>
      <c r="N124" s="98">
        <f t="shared" si="16"/>
        <v>0</v>
      </c>
      <c r="O124" s="97"/>
      <c r="P124" s="20"/>
      <c r="Q124" s="98">
        <f t="shared" si="17"/>
        <v>0</v>
      </c>
      <c r="R124" s="97"/>
      <c r="S124" s="6"/>
      <c r="T124" s="98">
        <f t="shared" si="18"/>
        <v>0</v>
      </c>
      <c r="U124" s="219">
        <f t="shared" si="19"/>
        <v>0</v>
      </c>
      <c r="W124" s="135" t="s">
        <v>48</v>
      </c>
      <c r="X124" s="115">
        <f t="shared" si="20"/>
        <v>0</v>
      </c>
      <c r="Y124" s="116">
        <f t="shared" si="21"/>
        <v>0</v>
      </c>
      <c r="Z124" s="116">
        <f t="shared" si="22"/>
        <v>0</v>
      </c>
      <c r="AA124" s="116">
        <f t="shared" si="23"/>
        <v>0</v>
      </c>
      <c r="AB124" s="116">
        <f t="shared" si="24"/>
        <v>0</v>
      </c>
      <c r="AC124" s="122">
        <f t="shared" si="25"/>
        <v>0</v>
      </c>
    </row>
    <row r="125" spans="1:29" ht="15.75">
      <c r="A125" s="251"/>
      <c r="B125" s="136" t="s">
        <v>49</v>
      </c>
      <c r="C125" s="99"/>
      <c r="D125" s="100"/>
      <c r="E125" s="101">
        <f t="shared" si="13"/>
        <v>0</v>
      </c>
      <c r="F125" s="99"/>
      <c r="G125" s="104"/>
      <c r="H125" s="101">
        <f t="shared" si="14"/>
        <v>0</v>
      </c>
      <c r="I125" s="99"/>
      <c r="J125" s="100"/>
      <c r="K125" s="101">
        <f t="shared" si="15"/>
        <v>0</v>
      </c>
      <c r="L125" s="99"/>
      <c r="M125" s="100"/>
      <c r="N125" s="101">
        <f t="shared" si="16"/>
        <v>0</v>
      </c>
      <c r="O125" s="99"/>
      <c r="P125" s="100"/>
      <c r="Q125" s="101">
        <f t="shared" si="17"/>
        <v>0</v>
      </c>
      <c r="R125" s="99"/>
      <c r="S125" s="104"/>
      <c r="T125" s="101">
        <f t="shared" si="18"/>
        <v>0</v>
      </c>
      <c r="U125" s="220">
        <f t="shared" si="19"/>
        <v>0</v>
      </c>
      <c r="W125" s="136" t="s">
        <v>49</v>
      </c>
      <c r="X125" s="119">
        <f t="shared" si="20"/>
        <v>0</v>
      </c>
      <c r="Y125" s="120">
        <f t="shared" si="21"/>
        <v>0</v>
      </c>
      <c r="Z125" s="120">
        <f t="shared" si="22"/>
        <v>0</v>
      </c>
      <c r="AA125" s="120">
        <f t="shared" si="23"/>
        <v>0</v>
      </c>
      <c r="AB125" s="120">
        <f t="shared" si="24"/>
        <v>0</v>
      </c>
      <c r="AC125" s="125">
        <f t="shared" si="25"/>
        <v>0</v>
      </c>
    </row>
    <row r="126" spans="1:29" ht="15.75" customHeight="1">
      <c r="A126" s="249">
        <v>42780</v>
      </c>
      <c r="B126" s="134" t="s">
        <v>41</v>
      </c>
      <c r="C126" s="217"/>
      <c r="D126" s="95"/>
      <c r="E126" s="96">
        <f t="shared" si="13"/>
        <v>0</v>
      </c>
      <c r="F126" s="217"/>
      <c r="G126" s="95"/>
      <c r="H126" s="96">
        <f t="shared" si="14"/>
        <v>0</v>
      </c>
      <c r="I126" s="217"/>
      <c r="J126" s="95"/>
      <c r="K126" s="96">
        <f t="shared" si="15"/>
        <v>0</v>
      </c>
      <c r="L126" s="217"/>
      <c r="M126" s="95"/>
      <c r="N126" s="96">
        <f t="shared" si="16"/>
        <v>0</v>
      </c>
      <c r="O126" s="217"/>
      <c r="P126" s="95"/>
      <c r="Q126" s="96">
        <f t="shared" si="17"/>
        <v>0</v>
      </c>
      <c r="R126" s="217"/>
      <c r="S126" s="95"/>
      <c r="T126" s="96">
        <f t="shared" si="18"/>
        <v>0</v>
      </c>
      <c r="U126" s="218">
        <f t="shared" si="19"/>
        <v>0</v>
      </c>
      <c r="W126" s="134" t="s">
        <v>41</v>
      </c>
      <c r="X126" s="115">
        <f t="shared" si="20"/>
        <v>0</v>
      </c>
      <c r="Y126" s="116">
        <f t="shared" si="21"/>
        <v>0</v>
      </c>
      <c r="Z126" s="116">
        <f t="shared" si="22"/>
        <v>0</v>
      </c>
      <c r="AA126" s="116">
        <f t="shared" si="23"/>
        <v>0</v>
      </c>
      <c r="AB126" s="116">
        <f t="shared" si="24"/>
        <v>0</v>
      </c>
      <c r="AC126" s="122">
        <f t="shared" si="25"/>
        <v>0</v>
      </c>
    </row>
    <row r="127" spans="1:29" ht="15.75">
      <c r="A127" s="250"/>
      <c r="B127" s="135" t="s">
        <v>42</v>
      </c>
      <c r="C127" s="97"/>
      <c r="D127" s="20"/>
      <c r="E127" s="98">
        <f t="shared" si="13"/>
        <v>0</v>
      </c>
      <c r="F127" s="97"/>
      <c r="G127" s="6"/>
      <c r="H127" s="98">
        <f t="shared" si="14"/>
        <v>0</v>
      </c>
      <c r="I127" s="97"/>
      <c r="J127" s="20"/>
      <c r="K127" s="98">
        <f t="shared" si="15"/>
        <v>0</v>
      </c>
      <c r="L127" s="97"/>
      <c r="M127" s="20"/>
      <c r="N127" s="98">
        <f t="shared" si="16"/>
        <v>0</v>
      </c>
      <c r="O127" s="97"/>
      <c r="P127" s="20"/>
      <c r="Q127" s="98">
        <f t="shared" si="17"/>
        <v>0</v>
      </c>
      <c r="R127" s="97"/>
      <c r="S127" s="20"/>
      <c r="T127" s="98">
        <f t="shared" si="18"/>
        <v>0</v>
      </c>
      <c r="U127" s="219">
        <f t="shared" si="19"/>
        <v>0</v>
      </c>
      <c r="W127" s="135" t="s">
        <v>42</v>
      </c>
      <c r="X127" s="115">
        <f t="shared" si="20"/>
        <v>0</v>
      </c>
      <c r="Y127" s="116">
        <f t="shared" si="21"/>
        <v>0</v>
      </c>
      <c r="Z127" s="116">
        <f t="shared" si="22"/>
        <v>0</v>
      </c>
      <c r="AA127" s="116">
        <f t="shared" si="23"/>
        <v>0</v>
      </c>
      <c r="AB127" s="116">
        <f t="shared" si="24"/>
        <v>0</v>
      </c>
      <c r="AC127" s="122">
        <f t="shared" si="25"/>
        <v>0</v>
      </c>
    </row>
    <row r="128" spans="1:29" ht="15.75">
      <c r="A128" s="250"/>
      <c r="B128" s="105" t="s">
        <v>43</v>
      </c>
      <c r="C128" s="97"/>
      <c r="D128" s="20"/>
      <c r="E128" s="98">
        <f t="shared" si="13"/>
        <v>0</v>
      </c>
      <c r="F128" s="97"/>
      <c r="G128" s="6"/>
      <c r="H128" s="98">
        <f t="shared" si="14"/>
        <v>0</v>
      </c>
      <c r="I128" s="97"/>
      <c r="J128" s="20"/>
      <c r="K128" s="98">
        <f t="shared" si="15"/>
        <v>0</v>
      </c>
      <c r="L128" s="97"/>
      <c r="M128" s="20"/>
      <c r="N128" s="98">
        <f t="shared" si="16"/>
        <v>0</v>
      </c>
      <c r="O128" s="97"/>
      <c r="P128" s="20"/>
      <c r="Q128" s="98">
        <f t="shared" si="17"/>
        <v>0</v>
      </c>
      <c r="R128" s="97"/>
      <c r="S128" s="20"/>
      <c r="T128" s="98">
        <f t="shared" si="18"/>
        <v>0</v>
      </c>
      <c r="U128" s="219">
        <f t="shared" si="19"/>
        <v>0</v>
      </c>
      <c r="W128" s="105" t="s">
        <v>43</v>
      </c>
      <c r="X128" s="115">
        <f t="shared" si="20"/>
        <v>0</v>
      </c>
      <c r="Y128" s="116">
        <f t="shared" si="21"/>
        <v>0</v>
      </c>
      <c r="Z128" s="116">
        <f t="shared" si="22"/>
        <v>0</v>
      </c>
      <c r="AA128" s="116">
        <f t="shared" si="23"/>
        <v>0</v>
      </c>
      <c r="AB128" s="116">
        <f t="shared" si="24"/>
        <v>0</v>
      </c>
      <c r="AC128" s="122">
        <f t="shared" si="25"/>
        <v>0</v>
      </c>
    </row>
    <row r="129" spans="1:29" ht="15.75">
      <c r="A129" s="250"/>
      <c r="B129" s="135" t="s">
        <v>44</v>
      </c>
      <c r="C129" s="97"/>
      <c r="D129" s="20"/>
      <c r="E129" s="98">
        <f t="shared" si="13"/>
        <v>0</v>
      </c>
      <c r="F129" s="97"/>
      <c r="G129" s="6"/>
      <c r="H129" s="98">
        <f t="shared" si="14"/>
        <v>0</v>
      </c>
      <c r="I129" s="97"/>
      <c r="J129" s="20"/>
      <c r="K129" s="98">
        <f t="shared" si="15"/>
        <v>0</v>
      </c>
      <c r="L129" s="97"/>
      <c r="M129" s="20"/>
      <c r="N129" s="98">
        <f t="shared" si="16"/>
        <v>0</v>
      </c>
      <c r="O129" s="97"/>
      <c r="P129" s="20"/>
      <c r="Q129" s="98">
        <f t="shared" si="17"/>
        <v>0</v>
      </c>
      <c r="R129" s="97"/>
      <c r="S129" s="20"/>
      <c r="T129" s="98">
        <f t="shared" si="18"/>
        <v>0</v>
      </c>
      <c r="U129" s="219">
        <f t="shared" si="19"/>
        <v>0</v>
      </c>
      <c r="W129" s="135" t="s">
        <v>44</v>
      </c>
      <c r="X129" s="115">
        <f t="shared" si="20"/>
        <v>0</v>
      </c>
      <c r="Y129" s="116">
        <f t="shared" si="21"/>
        <v>0</v>
      </c>
      <c r="Z129" s="116">
        <f t="shared" si="22"/>
        <v>0</v>
      </c>
      <c r="AA129" s="116">
        <f t="shared" si="23"/>
        <v>0</v>
      </c>
      <c r="AB129" s="116">
        <f t="shared" si="24"/>
        <v>0</v>
      </c>
      <c r="AC129" s="122">
        <f t="shared" si="25"/>
        <v>0</v>
      </c>
    </row>
    <row r="130" spans="1:29" ht="15.75">
      <c r="A130" s="250"/>
      <c r="B130" s="135" t="s">
        <v>45</v>
      </c>
      <c r="C130" s="97"/>
      <c r="D130" s="20"/>
      <c r="E130" s="98">
        <f t="shared" si="13"/>
        <v>0</v>
      </c>
      <c r="F130" s="97"/>
      <c r="G130" s="6"/>
      <c r="H130" s="98">
        <f t="shared" si="14"/>
        <v>0</v>
      </c>
      <c r="I130" s="97"/>
      <c r="J130" s="20"/>
      <c r="K130" s="98">
        <f t="shared" si="15"/>
        <v>0</v>
      </c>
      <c r="L130" s="97"/>
      <c r="M130" s="20"/>
      <c r="N130" s="98">
        <f t="shared" si="16"/>
        <v>0</v>
      </c>
      <c r="O130" s="97"/>
      <c r="P130" s="20"/>
      <c r="Q130" s="98">
        <f t="shared" si="17"/>
        <v>0</v>
      </c>
      <c r="R130" s="97"/>
      <c r="S130" s="20"/>
      <c r="T130" s="98">
        <f t="shared" si="18"/>
        <v>0</v>
      </c>
      <c r="U130" s="219">
        <f t="shared" si="19"/>
        <v>0</v>
      </c>
      <c r="W130" s="135" t="s">
        <v>45</v>
      </c>
      <c r="X130" s="115">
        <f t="shared" si="20"/>
        <v>0</v>
      </c>
      <c r="Y130" s="116">
        <f t="shared" si="21"/>
        <v>0</v>
      </c>
      <c r="Z130" s="116">
        <f t="shared" si="22"/>
        <v>0</v>
      </c>
      <c r="AA130" s="116">
        <f t="shared" si="23"/>
        <v>0</v>
      </c>
      <c r="AB130" s="116">
        <f t="shared" si="24"/>
        <v>0</v>
      </c>
      <c r="AC130" s="122">
        <f t="shared" si="25"/>
        <v>0</v>
      </c>
    </row>
    <row r="131" spans="1:29" ht="15.75">
      <c r="A131" s="250"/>
      <c r="B131" s="135" t="s">
        <v>46</v>
      </c>
      <c r="C131" s="97"/>
      <c r="D131" s="20"/>
      <c r="E131" s="98">
        <f t="shared" si="13"/>
        <v>0</v>
      </c>
      <c r="F131" s="97"/>
      <c r="G131" s="6"/>
      <c r="H131" s="98">
        <f t="shared" si="14"/>
        <v>0</v>
      </c>
      <c r="I131" s="97"/>
      <c r="J131" s="20"/>
      <c r="K131" s="98">
        <f t="shared" si="15"/>
        <v>0</v>
      </c>
      <c r="L131" s="97"/>
      <c r="M131" s="20"/>
      <c r="N131" s="98">
        <f t="shared" si="16"/>
        <v>0</v>
      </c>
      <c r="O131" s="97"/>
      <c r="P131" s="20"/>
      <c r="Q131" s="98">
        <f t="shared" si="17"/>
        <v>0</v>
      </c>
      <c r="R131" s="97"/>
      <c r="S131" s="20"/>
      <c r="T131" s="98">
        <f t="shared" si="18"/>
        <v>0</v>
      </c>
      <c r="U131" s="219">
        <f t="shared" si="19"/>
        <v>0</v>
      </c>
      <c r="W131" s="135" t="s">
        <v>46</v>
      </c>
      <c r="X131" s="115">
        <f t="shared" si="20"/>
        <v>0</v>
      </c>
      <c r="Y131" s="116">
        <f t="shared" si="21"/>
        <v>0</v>
      </c>
      <c r="Z131" s="116">
        <f t="shared" si="22"/>
        <v>0</v>
      </c>
      <c r="AA131" s="116">
        <f t="shared" si="23"/>
        <v>0</v>
      </c>
      <c r="AB131" s="116">
        <f t="shared" si="24"/>
        <v>0</v>
      </c>
      <c r="AC131" s="122">
        <f t="shared" si="25"/>
        <v>0</v>
      </c>
    </row>
    <row r="132" spans="1:29" ht="15.75">
      <c r="A132" s="250"/>
      <c r="B132" s="135" t="s">
        <v>47</v>
      </c>
      <c r="C132" s="97"/>
      <c r="D132" s="20"/>
      <c r="E132" s="98">
        <f t="shared" si="13"/>
        <v>0</v>
      </c>
      <c r="F132" s="97"/>
      <c r="G132" s="6"/>
      <c r="H132" s="98">
        <f t="shared" si="14"/>
        <v>0</v>
      </c>
      <c r="I132" s="97"/>
      <c r="J132" s="20"/>
      <c r="K132" s="98">
        <f t="shared" si="15"/>
        <v>0</v>
      </c>
      <c r="L132" s="97"/>
      <c r="M132" s="20"/>
      <c r="N132" s="98">
        <f t="shared" si="16"/>
        <v>0</v>
      </c>
      <c r="O132" s="97"/>
      <c r="P132" s="20"/>
      <c r="Q132" s="98">
        <f t="shared" si="17"/>
        <v>0</v>
      </c>
      <c r="R132" s="97"/>
      <c r="S132" s="20"/>
      <c r="T132" s="98">
        <f t="shared" si="18"/>
        <v>0</v>
      </c>
      <c r="U132" s="219">
        <f t="shared" si="19"/>
        <v>0</v>
      </c>
      <c r="W132" s="135" t="s">
        <v>47</v>
      </c>
      <c r="X132" s="115">
        <f t="shared" si="20"/>
        <v>0</v>
      </c>
      <c r="Y132" s="116">
        <f t="shared" si="21"/>
        <v>0</v>
      </c>
      <c r="Z132" s="116">
        <f t="shared" si="22"/>
        <v>0</v>
      </c>
      <c r="AA132" s="116">
        <f t="shared" si="23"/>
        <v>0</v>
      </c>
      <c r="AB132" s="116">
        <f t="shared" si="24"/>
        <v>0</v>
      </c>
      <c r="AC132" s="122">
        <f t="shared" si="25"/>
        <v>0</v>
      </c>
    </row>
    <row r="133" spans="1:29" ht="15.75">
      <c r="A133" s="250"/>
      <c r="B133" s="135" t="s">
        <v>48</v>
      </c>
      <c r="C133" s="97"/>
      <c r="D133" s="20"/>
      <c r="E133" s="98">
        <f t="shared" si="13"/>
        <v>0</v>
      </c>
      <c r="F133" s="97"/>
      <c r="G133" s="6"/>
      <c r="H133" s="98">
        <f t="shared" si="14"/>
        <v>0</v>
      </c>
      <c r="I133" s="97"/>
      <c r="J133" s="20"/>
      <c r="K133" s="98">
        <f t="shared" si="15"/>
        <v>0</v>
      </c>
      <c r="L133" s="97"/>
      <c r="M133" s="20"/>
      <c r="N133" s="98">
        <f t="shared" si="16"/>
        <v>0</v>
      </c>
      <c r="O133" s="97"/>
      <c r="P133" s="20"/>
      <c r="Q133" s="98">
        <f t="shared" si="17"/>
        <v>0</v>
      </c>
      <c r="R133" s="97"/>
      <c r="S133" s="20"/>
      <c r="T133" s="98">
        <f t="shared" si="18"/>
        <v>0</v>
      </c>
      <c r="U133" s="219">
        <f t="shared" si="19"/>
        <v>0</v>
      </c>
      <c r="W133" s="135" t="s">
        <v>48</v>
      </c>
      <c r="X133" s="115">
        <f t="shared" si="20"/>
        <v>0</v>
      </c>
      <c r="Y133" s="116">
        <f t="shared" si="21"/>
        <v>0</v>
      </c>
      <c r="Z133" s="116">
        <f t="shared" si="22"/>
        <v>0</v>
      </c>
      <c r="AA133" s="116">
        <f t="shared" si="23"/>
        <v>0</v>
      </c>
      <c r="AB133" s="116">
        <f t="shared" si="24"/>
        <v>0</v>
      </c>
      <c r="AC133" s="122">
        <f t="shared" si="25"/>
        <v>0</v>
      </c>
    </row>
    <row r="134" spans="1:29" ht="15.75">
      <c r="A134" s="251"/>
      <c r="B134" s="136" t="s">
        <v>49</v>
      </c>
      <c r="C134" s="99"/>
      <c r="D134" s="100"/>
      <c r="E134" s="101">
        <f t="shared" si="13"/>
        <v>0</v>
      </c>
      <c r="F134" s="99"/>
      <c r="G134" s="104"/>
      <c r="H134" s="101">
        <f t="shared" si="14"/>
        <v>0</v>
      </c>
      <c r="I134" s="99"/>
      <c r="J134" s="100"/>
      <c r="K134" s="101">
        <f t="shared" si="15"/>
        <v>0</v>
      </c>
      <c r="L134" s="99"/>
      <c r="M134" s="100"/>
      <c r="N134" s="101">
        <f t="shared" si="16"/>
        <v>0</v>
      </c>
      <c r="O134" s="99"/>
      <c r="P134" s="100"/>
      <c r="Q134" s="101">
        <f t="shared" si="17"/>
        <v>0</v>
      </c>
      <c r="R134" s="99"/>
      <c r="S134" s="100"/>
      <c r="T134" s="101">
        <f t="shared" si="18"/>
        <v>0</v>
      </c>
      <c r="U134" s="220">
        <f t="shared" si="19"/>
        <v>0</v>
      </c>
      <c r="W134" s="136" t="s">
        <v>49</v>
      </c>
      <c r="X134" s="115">
        <f t="shared" si="20"/>
        <v>0</v>
      </c>
      <c r="Y134" s="116">
        <f t="shared" si="21"/>
        <v>0</v>
      </c>
      <c r="Z134" s="116">
        <f t="shared" si="22"/>
        <v>0</v>
      </c>
      <c r="AA134" s="116">
        <f t="shared" si="23"/>
        <v>0</v>
      </c>
      <c r="AB134" s="116">
        <f t="shared" si="24"/>
        <v>0</v>
      </c>
      <c r="AC134" s="122">
        <f t="shared" si="25"/>
        <v>0</v>
      </c>
    </row>
    <row r="135" spans="1:29" ht="15.75" customHeight="1">
      <c r="A135" s="249">
        <v>42781</v>
      </c>
      <c r="B135" s="134" t="s">
        <v>41</v>
      </c>
      <c r="C135" s="137"/>
      <c r="D135" s="20"/>
      <c r="E135" s="98">
        <f t="shared" si="13"/>
        <v>0</v>
      </c>
      <c r="F135" s="137"/>
      <c r="G135" s="20"/>
      <c r="H135" s="98">
        <f t="shared" si="14"/>
        <v>0</v>
      </c>
      <c r="I135" s="137"/>
      <c r="J135" s="133"/>
      <c r="K135" s="98">
        <f t="shared" si="15"/>
        <v>0</v>
      </c>
      <c r="L135" s="137"/>
      <c r="M135" s="133"/>
      <c r="N135" s="98">
        <f t="shared" si="16"/>
        <v>0</v>
      </c>
      <c r="O135" s="137"/>
      <c r="P135" s="20"/>
      <c r="Q135" s="98">
        <f t="shared" si="17"/>
        <v>0</v>
      </c>
      <c r="R135" s="137"/>
      <c r="S135" s="20"/>
      <c r="T135" s="98">
        <f t="shared" si="18"/>
        <v>0</v>
      </c>
      <c r="U135" s="219">
        <f t="shared" si="19"/>
        <v>0</v>
      </c>
      <c r="W135" s="134" t="s">
        <v>41</v>
      </c>
      <c r="X135" s="111">
        <f t="shared" si="20"/>
        <v>0</v>
      </c>
      <c r="Y135" s="112">
        <f t="shared" si="21"/>
        <v>0</v>
      </c>
      <c r="Z135" s="112">
        <f t="shared" si="22"/>
        <v>0</v>
      </c>
      <c r="AA135" s="112">
        <f t="shared" si="23"/>
        <v>0</v>
      </c>
      <c r="AB135" s="112">
        <f t="shared" si="24"/>
        <v>0</v>
      </c>
      <c r="AC135" s="124">
        <f t="shared" si="25"/>
        <v>0</v>
      </c>
    </row>
    <row r="136" spans="1:29" ht="15.75">
      <c r="A136" s="250"/>
      <c r="B136" s="135" t="s">
        <v>42</v>
      </c>
      <c r="C136" s="97"/>
      <c r="D136" s="20"/>
      <c r="E136" s="98">
        <f t="shared" si="13"/>
        <v>0</v>
      </c>
      <c r="F136" s="97"/>
      <c r="G136" s="20"/>
      <c r="H136" s="98">
        <f t="shared" si="14"/>
        <v>0</v>
      </c>
      <c r="I136" s="97"/>
      <c r="J136" s="20"/>
      <c r="K136" s="98">
        <f t="shared" si="15"/>
        <v>0</v>
      </c>
      <c r="L136" s="97"/>
      <c r="M136" s="20"/>
      <c r="N136" s="98">
        <f t="shared" si="16"/>
        <v>0</v>
      </c>
      <c r="O136" s="97"/>
      <c r="P136" s="20"/>
      <c r="Q136" s="98">
        <f t="shared" si="17"/>
        <v>0</v>
      </c>
      <c r="R136" s="97"/>
      <c r="S136" s="20"/>
      <c r="T136" s="98">
        <f t="shared" si="18"/>
        <v>0</v>
      </c>
      <c r="U136" s="219">
        <f t="shared" si="19"/>
        <v>0</v>
      </c>
      <c r="W136" s="135" t="s">
        <v>42</v>
      </c>
      <c r="X136" s="115">
        <f t="shared" si="20"/>
        <v>0</v>
      </c>
      <c r="Y136" s="116">
        <f t="shared" si="21"/>
        <v>0</v>
      </c>
      <c r="Z136" s="116">
        <f t="shared" si="22"/>
        <v>0</v>
      </c>
      <c r="AA136" s="116">
        <f t="shared" si="23"/>
        <v>0</v>
      </c>
      <c r="AB136" s="116">
        <f t="shared" si="24"/>
        <v>0</v>
      </c>
      <c r="AC136" s="122">
        <f t="shared" si="25"/>
        <v>0</v>
      </c>
    </row>
    <row r="137" spans="1:29" ht="15.75">
      <c r="A137" s="250"/>
      <c r="B137" s="105" t="s">
        <v>43</v>
      </c>
      <c r="C137" s="97"/>
      <c r="D137" s="20"/>
      <c r="E137" s="98">
        <f t="shared" ref="E137:E200" si="26">C137-D137</f>
        <v>0</v>
      </c>
      <c r="F137" s="97"/>
      <c r="G137" s="20"/>
      <c r="H137" s="98">
        <f t="shared" ref="H137:H200" si="27">F137-G137</f>
        <v>0</v>
      </c>
      <c r="I137" s="97"/>
      <c r="J137" s="20"/>
      <c r="K137" s="98">
        <f t="shared" ref="K137:K200" si="28">I137-J137</f>
        <v>0</v>
      </c>
      <c r="L137" s="97"/>
      <c r="M137" s="20"/>
      <c r="N137" s="98">
        <f t="shared" ref="N137:N200" si="29">L137-M137</f>
        <v>0</v>
      </c>
      <c r="O137" s="97"/>
      <c r="P137" s="20"/>
      <c r="Q137" s="98">
        <f t="shared" ref="Q137:Q200" si="30">O137-P137</f>
        <v>0</v>
      </c>
      <c r="R137" s="97"/>
      <c r="S137" s="20"/>
      <c r="T137" s="98">
        <f t="shared" ref="T137:T200" si="31">R137-S137</f>
        <v>0</v>
      </c>
      <c r="U137" s="219">
        <f t="shared" si="19"/>
        <v>0</v>
      </c>
      <c r="W137" s="105" t="s">
        <v>43</v>
      </c>
      <c r="X137" s="115">
        <f t="shared" si="20"/>
        <v>0</v>
      </c>
      <c r="Y137" s="116">
        <f t="shared" si="21"/>
        <v>0</v>
      </c>
      <c r="Z137" s="116">
        <f t="shared" si="22"/>
        <v>0</v>
      </c>
      <c r="AA137" s="116">
        <f t="shared" si="23"/>
        <v>0</v>
      </c>
      <c r="AB137" s="116">
        <f t="shared" si="24"/>
        <v>0</v>
      </c>
      <c r="AC137" s="122">
        <f t="shared" si="25"/>
        <v>0</v>
      </c>
    </row>
    <row r="138" spans="1:29" ht="15.75">
      <c r="A138" s="250"/>
      <c r="B138" s="135" t="s">
        <v>44</v>
      </c>
      <c r="C138" s="97"/>
      <c r="D138" s="20"/>
      <c r="E138" s="98">
        <f t="shared" si="26"/>
        <v>0</v>
      </c>
      <c r="F138" s="97"/>
      <c r="G138" s="20"/>
      <c r="H138" s="98">
        <f t="shared" si="27"/>
        <v>0</v>
      </c>
      <c r="I138" s="97"/>
      <c r="J138" s="20"/>
      <c r="K138" s="98">
        <f t="shared" si="28"/>
        <v>0</v>
      </c>
      <c r="L138" s="97"/>
      <c r="M138" s="20"/>
      <c r="N138" s="98">
        <f t="shared" si="29"/>
        <v>0</v>
      </c>
      <c r="O138" s="97"/>
      <c r="P138" s="20"/>
      <c r="Q138" s="98">
        <f t="shared" si="30"/>
        <v>0</v>
      </c>
      <c r="R138" s="97"/>
      <c r="S138" s="20"/>
      <c r="T138" s="98">
        <f t="shared" si="31"/>
        <v>0</v>
      </c>
      <c r="U138" s="219">
        <f t="shared" ref="U138:U201" si="32">IF(D138=0,0,1)</f>
        <v>0</v>
      </c>
      <c r="W138" s="135" t="s">
        <v>44</v>
      </c>
      <c r="X138" s="115">
        <f t="shared" ref="X138:X201" si="33">+IF(AND(C138&lt;&gt;0,D138&lt;&gt;0,OR(E138&gt;100,E138&lt;-100)),1,0)</f>
        <v>0</v>
      </c>
      <c r="Y138" s="116">
        <f t="shared" ref="Y138:Y201" si="34">+IF(AND(F138&lt;&gt;0,G138&lt;&gt;0,OR(H138&gt;100,H138&lt;-100)),1,0)</f>
        <v>0</v>
      </c>
      <c r="Z138" s="116">
        <f t="shared" ref="Z138:Z201" si="35">+IF(AND(I138&lt;&gt;0,J138&lt;&gt;0,OR(K138&gt;100,K138&lt;-100)),1,0)</f>
        <v>0</v>
      </c>
      <c r="AA138" s="116">
        <f t="shared" ref="AA138:AA201" si="36">+IF(AND(L138&lt;&gt;0,M138&lt;&gt;0,OR(N138&gt;100,N138&lt;-100)),1,0)</f>
        <v>0</v>
      </c>
      <c r="AB138" s="116">
        <f t="shared" ref="AB138:AB201" si="37">+IF(AND(O138&lt;&gt;0,P138&lt;&gt;0,OR(Q138&gt;100,Q138&lt;-100)),1,0)</f>
        <v>0</v>
      </c>
      <c r="AC138" s="122">
        <f t="shared" ref="AC138:AC201" si="38">+IF(AND(R138&lt;&gt;0,S138&lt;&gt;0,OR(T138&gt;100,T138&lt;-100)),1,0)</f>
        <v>0</v>
      </c>
    </row>
    <row r="139" spans="1:29" ht="15.75">
      <c r="A139" s="250"/>
      <c r="B139" s="135" t="s">
        <v>45</v>
      </c>
      <c r="C139" s="97"/>
      <c r="D139" s="20"/>
      <c r="E139" s="98">
        <f t="shared" si="26"/>
        <v>0</v>
      </c>
      <c r="F139" s="97"/>
      <c r="G139" s="20"/>
      <c r="H139" s="98">
        <f t="shared" si="27"/>
        <v>0</v>
      </c>
      <c r="I139" s="97"/>
      <c r="J139" s="20"/>
      <c r="K139" s="98">
        <f t="shared" si="28"/>
        <v>0</v>
      </c>
      <c r="L139" s="97"/>
      <c r="M139" s="20"/>
      <c r="N139" s="98">
        <f t="shared" si="29"/>
        <v>0</v>
      </c>
      <c r="O139" s="97"/>
      <c r="P139" s="20"/>
      <c r="Q139" s="98">
        <f t="shared" si="30"/>
        <v>0</v>
      </c>
      <c r="R139" s="97"/>
      <c r="S139" s="20"/>
      <c r="T139" s="98">
        <f t="shared" si="31"/>
        <v>0</v>
      </c>
      <c r="U139" s="219">
        <f t="shared" si="32"/>
        <v>0</v>
      </c>
      <c r="W139" s="135" t="s">
        <v>45</v>
      </c>
      <c r="X139" s="115">
        <f t="shared" si="33"/>
        <v>0</v>
      </c>
      <c r="Y139" s="116">
        <f t="shared" si="34"/>
        <v>0</v>
      </c>
      <c r="Z139" s="116">
        <f t="shared" si="35"/>
        <v>0</v>
      </c>
      <c r="AA139" s="116">
        <f t="shared" si="36"/>
        <v>0</v>
      </c>
      <c r="AB139" s="116">
        <f t="shared" si="37"/>
        <v>0</v>
      </c>
      <c r="AC139" s="122">
        <f t="shared" si="38"/>
        <v>0</v>
      </c>
    </row>
    <row r="140" spans="1:29" ht="15.75">
      <c r="A140" s="250"/>
      <c r="B140" s="135" t="s">
        <v>46</v>
      </c>
      <c r="C140" s="97"/>
      <c r="D140" s="20"/>
      <c r="E140" s="98">
        <f t="shared" si="26"/>
        <v>0</v>
      </c>
      <c r="F140" s="97"/>
      <c r="G140" s="20"/>
      <c r="H140" s="98">
        <f t="shared" si="27"/>
        <v>0</v>
      </c>
      <c r="I140" s="97"/>
      <c r="J140" s="20"/>
      <c r="K140" s="98">
        <f t="shared" si="28"/>
        <v>0</v>
      </c>
      <c r="L140" s="97"/>
      <c r="M140" s="20"/>
      <c r="N140" s="98">
        <f t="shared" si="29"/>
        <v>0</v>
      </c>
      <c r="O140" s="97"/>
      <c r="P140" s="20"/>
      <c r="Q140" s="98">
        <f t="shared" si="30"/>
        <v>0</v>
      </c>
      <c r="R140" s="97"/>
      <c r="S140" s="20"/>
      <c r="T140" s="98">
        <f t="shared" si="31"/>
        <v>0</v>
      </c>
      <c r="U140" s="219">
        <f t="shared" si="32"/>
        <v>0</v>
      </c>
      <c r="W140" s="135" t="s">
        <v>46</v>
      </c>
      <c r="X140" s="115">
        <f t="shared" si="33"/>
        <v>0</v>
      </c>
      <c r="Y140" s="116">
        <f t="shared" si="34"/>
        <v>0</v>
      </c>
      <c r="Z140" s="116">
        <f t="shared" si="35"/>
        <v>0</v>
      </c>
      <c r="AA140" s="116">
        <f t="shared" si="36"/>
        <v>0</v>
      </c>
      <c r="AB140" s="116">
        <f t="shared" si="37"/>
        <v>0</v>
      </c>
      <c r="AC140" s="122">
        <f t="shared" si="38"/>
        <v>0</v>
      </c>
    </row>
    <row r="141" spans="1:29" ht="15.75">
      <c r="A141" s="250"/>
      <c r="B141" s="135" t="s">
        <v>47</v>
      </c>
      <c r="C141" s="97"/>
      <c r="D141" s="20"/>
      <c r="E141" s="98">
        <f t="shared" si="26"/>
        <v>0</v>
      </c>
      <c r="F141" s="97"/>
      <c r="G141" s="20"/>
      <c r="H141" s="98">
        <f t="shared" si="27"/>
        <v>0</v>
      </c>
      <c r="I141" s="97"/>
      <c r="J141" s="20"/>
      <c r="K141" s="98">
        <f t="shared" si="28"/>
        <v>0</v>
      </c>
      <c r="L141" s="97"/>
      <c r="M141" s="20"/>
      <c r="N141" s="98">
        <f t="shared" si="29"/>
        <v>0</v>
      </c>
      <c r="O141" s="97"/>
      <c r="P141" s="20"/>
      <c r="Q141" s="98">
        <f t="shared" si="30"/>
        <v>0</v>
      </c>
      <c r="R141" s="97"/>
      <c r="S141" s="20"/>
      <c r="T141" s="98">
        <f t="shared" si="31"/>
        <v>0</v>
      </c>
      <c r="U141" s="219">
        <f t="shared" si="32"/>
        <v>0</v>
      </c>
      <c r="W141" s="135" t="s">
        <v>47</v>
      </c>
      <c r="X141" s="115">
        <f t="shared" si="33"/>
        <v>0</v>
      </c>
      <c r="Y141" s="116">
        <f t="shared" si="34"/>
        <v>0</v>
      </c>
      <c r="Z141" s="116">
        <f t="shared" si="35"/>
        <v>0</v>
      </c>
      <c r="AA141" s="116">
        <f t="shared" si="36"/>
        <v>0</v>
      </c>
      <c r="AB141" s="116">
        <f t="shared" si="37"/>
        <v>0</v>
      </c>
      <c r="AC141" s="122">
        <f t="shared" si="38"/>
        <v>0</v>
      </c>
    </row>
    <row r="142" spans="1:29" ht="15.75">
      <c r="A142" s="250"/>
      <c r="B142" s="135" t="s">
        <v>48</v>
      </c>
      <c r="C142" s="97"/>
      <c r="D142" s="20"/>
      <c r="E142" s="98">
        <f t="shared" si="26"/>
        <v>0</v>
      </c>
      <c r="F142" s="97"/>
      <c r="G142" s="20"/>
      <c r="H142" s="98">
        <f t="shared" si="27"/>
        <v>0</v>
      </c>
      <c r="I142" s="97"/>
      <c r="J142" s="20"/>
      <c r="K142" s="98">
        <f t="shared" si="28"/>
        <v>0</v>
      </c>
      <c r="L142" s="97"/>
      <c r="M142" s="20"/>
      <c r="N142" s="98">
        <f t="shared" si="29"/>
        <v>0</v>
      </c>
      <c r="O142" s="97"/>
      <c r="P142" s="20"/>
      <c r="Q142" s="98">
        <f t="shared" si="30"/>
        <v>0</v>
      </c>
      <c r="R142" s="97"/>
      <c r="S142" s="20"/>
      <c r="T142" s="98">
        <f t="shared" si="31"/>
        <v>0</v>
      </c>
      <c r="U142" s="219">
        <f t="shared" si="32"/>
        <v>0</v>
      </c>
      <c r="W142" s="135" t="s">
        <v>48</v>
      </c>
      <c r="X142" s="115">
        <f t="shared" si="33"/>
        <v>0</v>
      </c>
      <c r="Y142" s="116">
        <f t="shared" si="34"/>
        <v>0</v>
      </c>
      <c r="Z142" s="116">
        <f t="shared" si="35"/>
        <v>0</v>
      </c>
      <c r="AA142" s="116">
        <f t="shared" si="36"/>
        <v>0</v>
      </c>
      <c r="AB142" s="116">
        <f t="shared" si="37"/>
        <v>0</v>
      </c>
      <c r="AC142" s="122">
        <f t="shared" si="38"/>
        <v>0</v>
      </c>
    </row>
    <row r="143" spans="1:29" ht="15.75">
      <c r="A143" s="251"/>
      <c r="B143" s="136" t="s">
        <v>49</v>
      </c>
      <c r="C143" s="97"/>
      <c r="D143" s="20"/>
      <c r="E143" s="98">
        <f t="shared" si="26"/>
        <v>0</v>
      </c>
      <c r="F143" s="97"/>
      <c r="G143" s="20"/>
      <c r="H143" s="98">
        <f t="shared" si="27"/>
        <v>0</v>
      </c>
      <c r="I143" s="97"/>
      <c r="J143" s="20"/>
      <c r="K143" s="98">
        <f t="shared" si="28"/>
        <v>0</v>
      </c>
      <c r="L143" s="97"/>
      <c r="M143" s="20"/>
      <c r="N143" s="98">
        <f t="shared" si="29"/>
        <v>0</v>
      </c>
      <c r="O143" s="97"/>
      <c r="P143" s="20"/>
      <c r="Q143" s="98">
        <f t="shared" si="30"/>
        <v>0</v>
      </c>
      <c r="R143" s="97"/>
      <c r="S143" s="20"/>
      <c r="T143" s="98">
        <f t="shared" si="31"/>
        <v>0</v>
      </c>
      <c r="U143" s="219">
        <f t="shared" si="32"/>
        <v>0</v>
      </c>
      <c r="W143" s="136" t="s">
        <v>49</v>
      </c>
      <c r="X143" s="119">
        <f t="shared" si="33"/>
        <v>0</v>
      </c>
      <c r="Y143" s="120">
        <f t="shared" si="34"/>
        <v>0</v>
      </c>
      <c r="Z143" s="120">
        <f t="shared" si="35"/>
        <v>0</v>
      </c>
      <c r="AA143" s="120">
        <f t="shared" si="36"/>
        <v>0</v>
      </c>
      <c r="AB143" s="120">
        <f t="shared" si="37"/>
        <v>0</v>
      </c>
      <c r="AC143" s="125">
        <f t="shared" si="38"/>
        <v>0</v>
      </c>
    </row>
    <row r="144" spans="1:29" ht="15.75" customHeight="1">
      <c r="A144" s="249">
        <v>42782</v>
      </c>
      <c r="B144" s="134" t="s">
        <v>41</v>
      </c>
      <c r="C144" s="217"/>
      <c r="D144" s="224"/>
      <c r="E144" s="96">
        <f t="shared" si="26"/>
        <v>0</v>
      </c>
      <c r="F144" s="217"/>
      <c r="G144" s="95"/>
      <c r="H144" s="96">
        <f t="shared" si="27"/>
        <v>0</v>
      </c>
      <c r="I144" s="217"/>
      <c r="J144" s="95"/>
      <c r="K144" s="96">
        <f t="shared" si="28"/>
        <v>0</v>
      </c>
      <c r="L144" s="217"/>
      <c r="M144" s="95"/>
      <c r="N144" s="96">
        <f t="shared" si="29"/>
        <v>0</v>
      </c>
      <c r="O144" s="217"/>
      <c r="P144" s="224"/>
      <c r="Q144" s="96">
        <f t="shared" si="30"/>
        <v>0</v>
      </c>
      <c r="R144" s="217"/>
      <c r="S144" s="95"/>
      <c r="T144" s="96">
        <f t="shared" si="31"/>
        <v>0</v>
      </c>
      <c r="U144" s="218">
        <f t="shared" si="32"/>
        <v>0</v>
      </c>
      <c r="W144" s="134" t="s">
        <v>41</v>
      </c>
      <c r="X144" s="111">
        <f t="shared" si="33"/>
        <v>0</v>
      </c>
      <c r="Y144" s="112">
        <f t="shared" si="34"/>
        <v>0</v>
      </c>
      <c r="Z144" s="112">
        <f t="shared" si="35"/>
        <v>0</v>
      </c>
      <c r="AA144" s="112">
        <f t="shared" si="36"/>
        <v>0</v>
      </c>
      <c r="AB144" s="112">
        <f t="shared" si="37"/>
        <v>0</v>
      </c>
      <c r="AC144" s="124">
        <f t="shared" si="38"/>
        <v>0</v>
      </c>
    </row>
    <row r="145" spans="1:29" ht="15.75">
      <c r="A145" s="250"/>
      <c r="B145" s="135" t="s">
        <v>42</v>
      </c>
      <c r="C145" s="97"/>
      <c r="D145" s="133"/>
      <c r="E145" s="98">
        <f t="shared" si="26"/>
        <v>0</v>
      </c>
      <c r="F145" s="97"/>
      <c r="G145" s="20"/>
      <c r="H145" s="98">
        <f t="shared" si="27"/>
        <v>0</v>
      </c>
      <c r="I145" s="97"/>
      <c r="J145" s="20"/>
      <c r="K145" s="98">
        <f t="shared" si="28"/>
        <v>0</v>
      </c>
      <c r="L145" s="97"/>
      <c r="M145" s="20"/>
      <c r="N145" s="98">
        <f t="shared" si="29"/>
        <v>0</v>
      </c>
      <c r="O145" s="97"/>
      <c r="P145" s="133"/>
      <c r="Q145" s="98">
        <f t="shared" si="30"/>
        <v>0</v>
      </c>
      <c r="R145" s="97"/>
      <c r="S145" s="20"/>
      <c r="T145" s="98">
        <f t="shared" si="31"/>
        <v>0</v>
      </c>
      <c r="U145" s="219">
        <f t="shared" si="32"/>
        <v>0</v>
      </c>
      <c r="W145" s="135" t="s">
        <v>42</v>
      </c>
      <c r="X145" s="115">
        <f t="shared" si="33"/>
        <v>0</v>
      </c>
      <c r="Y145" s="116">
        <f t="shared" si="34"/>
        <v>0</v>
      </c>
      <c r="Z145" s="116">
        <f t="shared" si="35"/>
        <v>0</v>
      </c>
      <c r="AA145" s="116">
        <f t="shared" si="36"/>
        <v>0</v>
      </c>
      <c r="AB145" s="116">
        <f t="shared" si="37"/>
        <v>0</v>
      </c>
      <c r="AC145" s="122">
        <f t="shared" si="38"/>
        <v>0</v>
      </c>
    </row>
    <row r="146" spans="1:29" ht="15.75">
      <c r="A146" s="250"/>
      <c r="B146" s="105" t="s">
        <v>43</v>
      </c>
      <c r="C146" s="97"/>
      <c r="D146" s="20"/>
      <c r="E146" s="98">
        <f t="shared" si="26"/>
        <v>0</v>
      </c>
      <c r="F146" s="97"/>
      <c r="G146" s="20"/>
      <c r="H146" s="98">
        <f t="shared" si="27"/>
        <v>0</v>
      </c>
      <c r="I146" s="97"/>
      <c r="J146" s="20"/>
      <c r="K146" s="98">
        <f t="shared" si="28"/>
        <v>0</v>
      </c>
      <c r="L146" s="97"/>
      <c r="M146" s="20"/>
      <c r="N146" s="98">
        <f t="shared" si="29"/>
        <v>0</v>
      </c>
      <c r="O146" s="97"/>
      <c r="P146" s="20"/>
      <c r="Q146" s="98">
        <f t="shared" si="30"/>
        <v>0</v>
      </c>
      <c r="R146" s="97"/>
      <c r="S146" s="20"/>
      <c r="T146" s="98">
        <f t="shared" si="31"/>
        <v>0</v>
      </c>
      <c r="U146" s="219">
        <f t="shared" si="32"/>
        <v>0</v>
      </c>
      <c r="W146" s="105" t="s">
        <v>43</v>
      </c>
      <c r="X146" s="115">
        <f t="shared" si="33"/>
        <v>0</v>
      </c>
      <c r="Y146" s="116">
        <f t="shared" si="34"/>
        <v>0</v>
      </c>
      <c r="Z146" s="116">
        <f t="shared" si="35"/>
        <v>0</v>
      </c>
      <c r="AA146" s="116">
        <f t="shared" si="36"/>
        <v>0</v>
      </c>
      <c r="AB146" s="116">
        <f t="shared" si="37"/>
        <v>0</v>
      </c>
      <c r="AC146" s="122">
        <f t="shared" si="38"/>
        <v>0</v>
      </c>
    </row>
    <row r="147" spans="1:29" ht="15.75">
      <c r="A147" s="250"/>
      <c r="B147" s="135" t="s">
        <v>44</v>
      </c>
      <c r="C147" s="97"/>
      <c r="D147" s="20"/>
      <c r="E147" s="98">
        <f t="shared" si="26"/>
        <v>0</v>
      </c>
      <c r="F147" s="97"/>
      <c r="G147" s="20"/>
      <c r="H147" s="98">
        <f t="shared" si="27"/>
        <v>0</v>
      </c>
      <c r="I147" s="97"/>
      <c r="J147" s="20"/>
      <c r="K147" s="98">
        <f t="shared" si="28"/>
        <v>0</v>
      </c>
      <c r="L147" s="97"/>
      <c r="M147" s="20"/>
      <c r="N147" s="98">
        <f t="shared" si="29"/>
        <v>0</v>
      </c>
      <c r="O147" s="97"/>
      <c r="P147" s="20"/>
      <c r="Q147" s="98">
        <f t="shared" si="30"/>
        <v>0</v>
      </c>
      <c r="R147" s="97"/>
      <c r="S147" s="20"/>
      <c r="T147" s="98">
        <f t="shared" si="31"/>
        <v>0</v>
      </c>
      <c r="U147" s="219">
        <f t="shared" si="32"/>
        <v>0</v>
      </c>
      <c r="W147" s="135" t="s">
        <v>44</v>
      </c>
      <c r="X147" s="115">
        <f t="shared" si="33"/>
        <v>0</v>
      </c>
      <c r="Y147" s="116">
        <f t="shared" si="34"/>
        <v>0</v>
      </c>
      <c r="Z147" s="116">
        <f t="shared" si="35"/>
        <v>0</v>
      </c>
      <c r="AA147" s="116">
        <f t="shared" si="36"/>
        <v>0</v>
      </c>
      <c r="AB147" s="116">
        <f t="shared" si="37"/>
        <v>0</v>
      </c>
      <c r="AC147" s="122">
        <f t="shared" si="38"/>
        <v>0</v>
      </c>
    </row>
    <row r="148" spans="1:29" ht="15.75">
      <c r="A148" s="250"/>
      <c r="B148" s="135" t="s">
        <v>45</v>
      </c>
      <c r="C148" s="97"/>
      <c r="D148" s="20"/>
      <c r="E148" s="98">
        <f t="shared" si="26"/>
        <v>0</v>
      </c>
      <c r="F148" s="97"/>
      <c r="G148" s="20"/>
      <c r="H148" s="98">
        <f t="shared" si="27"/>
        <v>0</v>
      </c>
      <c r="I148" s="97"/>
      <c r="J148" s="20"/>
      <c r="K148" s="98">
        <f t="shared" si="28"/>
        <v>0</v>
      </c>
      <c r="L148" s="97"/>
      <c r="M148" s="20"/>
      <c r="N148" s="98">
        <f t="shared" si="29"/>
        <v>0</v>
      </c>
      <c r="O148" s="97"/>
      <c r="P148" s="20"/>
      <c r="Q148" s="98">
        <f t="shared" si="30"/>
        <v>0</v>
      </c>
      <c r="R148" s="97"/>
      <c r="S148" s="20"/>
      <c r="T148" s="98">
        <f t="shared" si="31"/>
        <v>0</v>
      </c>
      <c r="U148" s="219">
        <f t="shared" si="32"/>
        <v>0</v>
      </c>
      <c r="W148" s="135" t="s">
        <v>45</v>
      </c>
      <c r="X148" s="115">
        <f t="shared" si="33"/>
        <v>0</v>
      </c>
      <c r="Y148" s="116">
        <f t="shared" si="34"/>
        <v>0</v>
      </c>
      <c r="Z148" s="116">
        <f t="shared" si="35"/>
        <v>0</v>
      </c>
      <c r="AA148" s="116">
        <f t="shared" si="36"/>
        <v>0</v>
      </c>
      <c r="AB148" s="116">
        <f t="shared" si="37"/>
        <v>0</v>
      </c>
      <c r="AC148" s="122">
        <f t="shared" si="38"/>
        <v>0</v>
      </c>
    </row>
    <row r="149" spans="1:29" ht="15.75">
      <c r="A149" s="250"/>
      <c r="B149" s="135" t="s">
        <v>46</v>
      </c>
      <c r="C149" s="97"/>
      <c r="D149" s="20"/>
      <c r="E149" s="98">
        <f t="shared" si="26"/>
        <v>0</v>
      </c>
      <c r="F149" s="97"/>
      <c r="G149" s="20"/>
      <c r="H149" s="98">
        <f t="shared" si="27"/>
        <v>0</v>
      </c>
      <c r="I149" s="97"/>
      <c r="J149" s="20"/>
      <c r="K149" s="98">
        <f t="shared" si="28"/>
        <v>0</v>
      </c>
      <c r="L149" s="97"/>
      <c r="M149" s="20"/>
      <c r="N149" s="98">
        <f t="shared" si="29"/>
        <v>0</v>
      </c>
      <c r="O149" s="97"/>
      <c r="P149" s="20"/>
      <c r="Q149" s="98">
        <f t="shared" si="30"/>
        <v>0</v>
      </c>
      <c r="R149" s="97"/>
      <c r="S149" s="20"/>
      <c r="T149" s="98">
        <f t="shared" si="31"/>
        <v>0</v>
      </c>
      <c r="U149" s="219">
        <f t="shared" si="32"/>
        <v>0</v>
      </c>
      <c r="W149" s="135" t="s">
        <v>46</v>
      </c>
      <c r="X149" s="115">
        <f t="shared" si="33"/>
        <v>0</v>
      </c>
      <c r="Y149" s="116">
        <f t="shared" si="34"/>
        <v>0</v>
      </c>
      <c r="Z149" s="116">
        <f t="shared" si="35"/>
        <v>0</v>
      </c>
      <c r="AA149" s="116">
        <f t="shared" si="36"/>
        <v>0</v>
      </c>
      <c r="AB149" s="116">
        <f t="shared" si="37"/>
        <v>0</v>
      </c>
      <c r="AC149" s="122">
        <f t="shared" si="38"/>
        <v>0</v>
      </c>
    </row>
    <row r="150" spans="1:29" ht="15.75">
      <c r="A150" s="250"/>
      <c r="B150" s="135" t="s">
        <v>47</v>
      </c>
      <c r="C150" s="97"/>
      <c r="D150" s="20"/>
      <c r="E150" s="98">
        <f t="shared" si="26"/>
        <v>0</v>
      </c>
      <c r="F150" s="97"/>
      <c r="G150" s="20"/>
      <c r="H150" s="98">
        <f t="shared" si="27"/>
        <v>0</v>
      </c>
      <c r="I150" s="97"/>
      <c r="J150" s="20"/>
      <c r="K150" s="98">
        <f t="shared" si="28"/>
        <v>0</v>
      </c>
      <c r="L150" s="97"/>
      <c r="M150" s="20"/>
      <c r="N150" s="98">
        <f t="shared" si="29"/>
        <v>0</v>
      </c>
      <c r="O150" s="97"/>
      <c r="P150" s="20"/>
      <c r="Q150" s="98">
        <f t="shared" si="30"/>
        <v>0</v>
      </c>
      <c r="R150" s="97"/>
      <c r="S150" s="20"/>
      <c r="T150" s="98">
        <f t="shared" si="31"/>
        <v>0</v>
      </c>
      <c r="U150" s="219">
        <f t="shared" si="32"/>
        <v>0</v>
      </c>
      <c r="W150" s="135" t="s">
        <v>47</v>
      </c>
      <c r="X150" s="115">
        <f t="shared" si="33"/>
        <v>0</v>
      </c>
      <c r="Y150" s="116">
        <f t="shared" si="34"/>
        <v>0</v>
      </c>
      <c r="Z150" s="116">
        <f t="shared" si="35"/>
        <v>0</v>
      </c>
      <c r="AA150" s="116">
        <f t="shared" si="36"/>
        <v>0</v>
      </c>
      <c r="AB150" s="116">
        <f t="shared" si="37"/>
        <v>0</v>
      </c>
      <c r="AC150" s="122">
        <f t="shared" si="38"/>
        <v>0</v>
      </c>
    </row>
    <row r="151" spans="1:29" ht="15.75">
      <c r="A151" s="250"/>
      <c r="B151" s="135" t="s">
        <v>48</v>
      </c>
      <c r="C151" s="97"/>
      <c r="D151" s="20"/>
      <c r="E151" s="98">
        <f t="shared" si="26"/>
        <v>0</v>
      </c>
      <c r="F151" s="97"/>
      <c r="G151" s="20"/>
      <c r="H151" s="98">
        <f t="shared" si="27"/>
        <v>0</v>
      </c>
      <c r="I151" s="97"/>
      <c r="J151" s="20"/>
      <c r="K151" s="98">
        <f t="shared" si="28"/>
        <v>0</v>
      </c>
      <c r="L151" s="97"/>
      <c r="M151" s="20"/>
      <c r="N151" s="98">
        <f t="shared" si="29"/>
        <v>0</v>
      </c>
      <c r="O151" s="97"/>
      <c r="P151" s="20"/>
      <c r="Q151" s="98">
        <f t="shared" si="30"/>
        <v>0</v>
      </c>
      <c r="R151" s="97"/>
      <c r="S151" s="20"/>
      <c r="T151" s="98">
        <f t="shared" si="31"/>
        <v>0</v>
      </c>
      <c r="U151" s="219">
        <f t="shared" si="32"/>
        <v>0</v>
      </c>
      <c r="W151" s="135" t="s">
        <v>48</v>
      </c>
      <c r="X151" s="115">
        <f t="shared" si="33"/>
        <v>0</v>
      </c>
      <c r="Y151" s="116">
        <f t="shared" si="34"/>
        <v>0</v>
      </c>
      <c r="Z151" s="116">
        <f t="shared" si="35"/>
        <v>0</v>
      </c>
      <c r="AA151" s="116">
        <f t="shared" si="36"/>
        <v>0</v>
      </c>
      <c r="AB151" s="116">
        <f t="shared" si="37"/>
        <v>0</v>
      </c>
      <c r="AC151" s="122">
        <f t="shared" si="38"/>
        <v>0</v>
      </c>
    </row>
    <row r="152" spans="1:29" ht="15.75">
      <c r="A152" s="251"/>
      <c r="B152" s="136" t="s">
        <v>49</v>
      </c>
      <c r="C152" s="99"/>
      <c r="D152" s="100"/>
      <c r="E152" s="101">
        <f t="shared" si="26"/>
        <v>0</v>
      </c>
      <c r="F152" s="99"/>
      <c r="G152" s="100"/>
      <c r="H152" s="101">
        <f t="shared" si="27"/>
        <v>0</v>
      </c>
      <c r="I152" s="99"/>
      <c r="J152" s="100"/>
      <c r="K152" s="101">
        <f t="shared" si="28"/>
        <v>0</v>
      </c>
      <c r="L152" s="99"/>
      <c r="M152" s="100"/>
      <c r="N152" s="101">
        <f t="shared" si="29"/>
        <v>0</v>
      </c>
      <c r="O152" s="99"/>
      <c r="P152" s="100"/>
      <c r="Q152" s="101">
        <f t="shared" si="30"/>
        <v>0</v>
      </c>
      <c r="R152" s="99"/>
      <c r="S152" s="100"/>
      <c r="T152" s="101">
        <f t="shared" si="31"/>
        <v>0</v>
      </c>
      <c r="U152" s="220">
        <f t="shared" si="32"/>
        <v>0</v>
      </c>
      <c r="W152" s="136" t="s">
        <v>49</v>
      </c>
      <c r="X152" s="119">
        <f t="shared" si="33"/>
        <v>0</v>
      </c>
      <c r="Y152" s="120">
        <f t="shared" si="34"/>
        <v>0</v>
      </c>
      <c r="Z152" s="120">
        <f t="shared" si="35"/>
        <v>0</v>
      </c>
      <c r="AA152" s="120">
        <f t="shared" si="36"/>
        <v>0</v>
      </c>
      <c r="AB152" s="120">
        <f t="shared" si="37"/>
        <v>0</v>
      </c>
      <c r="AC152" s="125">
        <f t="shared" si="38"/>
        <v>0</v>
      </c>
    </row>
    <row r="153" spans="1:29" ht="15.75" customHeight="1">
      <c r="A153" s="249">
        <v>42783</v>
      </c>
      <c r="B153" s="134" t="s">
        <v>41</v>
      </c>
      <c r="C153" s="97"/>
      <c r="D153" s="20"/>
      <c r="E153" s="98">
        <f t="shared" si="26"/>
        <v>0</v>
      </c>
      <c r="F153" s="97"/>
      <c r="G153" s="20"/>
      <c r="H153" s="98">
        <f t="shared" si="27"/>
        <v>0</v>
      </c>
      <c r="I153" s="97"/>
      <c r="J153" s="20"/>
      <c r="K153" s="98">
        <f t="shared" si="28"/>
        <v>0</v>
      </c>
      <c r="L153" s="97"/>
      <c r="M153" s="20"/>
      <c r="N153" s="98">
        <f t="shared" si="29"/>
        <v>0</v>
      </c>
      <c r="O153" s="97"/>
      <c r="P153" s="20"/>
      <c r="Q153" s="98">
        <f t="shared" si="30"/>
        <v>0</v>
      </c>
      <c r="R153" s="97"/>
      <c r="S153" s="133"/>
      <c r="T153" s="98">
        <f t="shared" si="31"/>
        <v>0</v>
      </c>
      <c r="U153" s="219">
        <f t="shared" si="32"/>
        <v>0</v>
      </c>
      <c r="W153" s="134" t="s">
        <v>41</v>
      </c>
      <c r="X153" s="111">
        <f t="shared" si="33"/>
        <v>0</v>
      </c>
      <c r="Y153" s="112">
        <f t="shared" si="34"/>
        <v>0</v>
      </c>
      <c r="Z153" s="112">
        <f t="shared" si="35"/>
        <v>0</v>
      </c>
      <c r="AA153" s="112">
        <f t="shared" si="36"/>
        <v>0</v>
      </c>
      <c r="AB153" s="112">
        <f t="shared" si="37"/>
        <v>0</v>
      </c>
      <c r="AC153" s="124">
        <f t="shared" si="38"/>
        <v>0</v>
      </c>
    </row>
    <row r="154" spans="1:29" ht="15.75">
      <c r="A154" s="250"/>
      <c r="B154" s="135" t="s">
        <v>42</v>
      </c>
      <c r="C154" s="97"/>
      <c r="D154" s="20"/>
      <c r="E154" s="98">
        <f t="shared" si="26"/>
        <v>0</v>
      </c>
      <c r="F154" s="97"/>
      <c r="G154" s="20"/>
      <c r="H154" s="98">
        <f t="shared" si="27"/>
        <v>0</v>
      </c>
      <c r="I154" s="97"/>
      <c r="J154" s="20"/>
      <c r="K154" s="98">
        <f t="shared" si="28"/>
        <v>0</v>
      </c>
      <c r="L154" s="97"/>
      <c r="M154" s="20"/>
      <c r="N154" s="98">
        <f t="shared" si="29"/>
        <v>0</v>
      </c>
      <c r="O154" s="97"/>
      <c r="P154" s="20"/>
      <c r="Q154" s="98">
        <f t="shared" si="30"/>
        <v>0</v>
      </c>
      <c r="R154" s="97"/>
      <c r="S154" s="20"/>
      <c r="T154" s="98">
        <f t="shared" si="31"/>
        <v>0</v>
      </c>
      <c r="U154" s="219">
        <f t="shared" si="32"/>
        <v>0</v>
      </c>
      <c r="W154" s="135" t="s">
        <v>42</v>
      </c>
      <c r="X154" s="115">
        <f t="shared" si="33"/>
        <v>0</v>
      </c>
      <c r="Y154" s="116">
        <f t="shared" si="34"/>
        <v>0</v>
      </c>
      <c r="Z154" s="116">
        <f t="shared" si="35"/>
        <v>0</v>
      </c>
      <c r="AA154" s="116">
        <f t="shared" si="36"/>
        <v>0</v>
      </c>
      <c r="AB154" s="116">
        <f t="shared" si="37"/>
        <v>0</v>
      </c>
      <c r="AC154" s="122">
        <f t="shared" si="38"/>
        <v>0</v>
      </c>
    </row>
    <row r="155" spans="1:29" ht="15.75">
      <c r="A155" s="250"/>
      <c r="B155" s="105" t="s">
        <v>43</v>
      </c>
      <c r="C155" s="97"/>
      <c r="D155" s="20"/>
      <c r="E155" s="98">
        <f t="shared" si="26"/>
        <v>0</v>
      </c>
      <c r="F155" s="97"/>
      <c r="G155" s="20"/>
      <c r="H155" s="98">
        <f t="shared" si="27"/>
        <v>0</v>
      </c>
      <c r="I155" s="97"/>
      <c r="J155" s="20"/>
      <c r="K155" s="98">
        <f t="shared" si="28"/>
        <v>0</v>
      </c>
      <c r="L155" s="97"/>
      <c r="M155" s="20"/>
      <c r="N155" s="98">
        <f t="shared" si="29"/>
        <v>0</v>
      </c>
      <c r="O155" s="97"/>
      <c r="P155" s="20"/>
      <c r="Q155" s="98">
        <f t="shared" si="30"/>
        <v>0</v>
      </c>
      <c r="R155" s="97"/>
      <c r="S155" s="20"/>
      <c r="T155" s="98">
        <f t="shared" si="31"/>
        <v>0</v>
      </c>
      <c r="U155" s="219">
        <f t="shared" si="32"/>
        <v>0</v>
      </c>
      <c r="W155" s="105" t="s">
        <v>43</v>
      </c>
      <c r="X155" s="115">
        <f t="shared" si="33"/>
        <v>0</v>
      </c>
      <c r="Y155" s="116">
        <f t="shared" si="34"/>
        <v>0</v>
      </c>
      <c r="Z155" s="116">
        <f t="shared" si="35"/>
        <v>0</v>
      </c>
      <c r="AA155" s="116">
        <f t="shared" si="36"/>
        <v>0</v>
      </c>
      <c r="AB155" s="116">
        <f t="shared" si="37"/>
        <v>0</v>
      </c>
      <c r="AC155" s="122">
        <f t="shared" si="38"/>
        <v>0</v>
      </c>
    </row>
    <row r="156" spans="1:29" ht="15.75">
      <c r="A156" s="250"/>
      <c r="B156" s="135" t="s">
        <v>44</v>
      </c>
      <c r="C156" s="97"/>
      <c r="D156" s="20"/>
      <c r="E156" s="98">
        <f t="shared" si="26"/>
        <v>0</v>
      </c>
      <c r="F156" s="97"/>
      <c r="G156" s="20"/>
      <c r="H156" s="98">
        <f t="shared" si="27"/>
        <v>0</v>
      </c>
      <c r="I156" s="97"/>
      <c r="J156" s="20"/>
      <c r="K156" s="98">
        <f t="shared" si="28"/>
        <v>0</v>
      </c>
      <c r="L156" s="97"/>
      <c r="M156" s="20"/>
      <c r="N156" s="98">
        <f t="shared" si="29"/>
        <v>0</v>
      </c>
      <c r="O156" s="97"/>
      <c r="P156" s="20"/>
      <c r="Q156" s="98">
        <f t="shared" si="30"/>
        <v>0</v>
      </c>
      <c r="R156" s="97"/>
      <c r="S156" s="20"/>
      <c r="T156" s="98">
        <f t="shared" si="31"/>
        <v>0</v>
      </c>
      <c r="U156" s="219">
        <f t="shared" si="32"/>
        <v>0</v>
      </c>
      <c r="W156" s="135" t="s">
        <v>44</v>
      </c>
      <c r="X156" s="115">
        <f t="shared" si="33"/>
        <v>0</v>
      </c>
      <c r="Y156" s="116">
        <f t="shared" si="34"/>
        <v>0</v>
      </c>
      <c r="Z156" s="116">
        <f t="shared" si="35"/>
        <v>0</v>
      </c>
      <c r="AA156" s="116">
        <f t="shared" si="36"/>
        <v>0</v>
      </c>
      <c r="AB156" s="116">
        <f t="shared" si="37"/>
        <v>0</v>
      </c>
      <c r="AC156" s="122">
        <f t="shared" si="38"/>
        <v>0</v>
      </c>
    </row>
    <row r="157" spans="1:29" ht="15.75">
      <c r="A157" s="250"/>
      <c r="B157" s="135" t="s">
        <v>45</v>
      </c>
      <c r="C157" s="97"/>
      <c r="D157" s="20"/>
      <c r="E157" s="98">
        <f t="shared" si="26"/>
        <v>0</v>
      </c>
      <c r="F157" s="97"/>
      <c r="G157" s="20"/>
      <c r="H157" s="98">
        <f t="shared" si="27"/>
        <v>0</v>
      </c>
      <c r="I157" s="97"/>
      <c r="J157" s="20"/>
      <c r="K157" s="98">
        <f t="shared" si="28"/>
        <v>0</v>
      </c>
      <c r="L157" s="97"/>
      <c r="M157" s="20"/>
      <c r="N157" s="98">
        <f t="shared" si="29"/>
        <v>0</v>
      </c>
      <c r="O157" s="97"/>
      <c r="P157" s="20"/>
      <c r="Q157" s="98">
        <f t="shared" si="30"/>
        <v>0</v>
      </c>
      <c r="R157" s="97"/>
      <c r="S157" s="20"/>
      <c r="T157" s="98">
        <f t="shared" si="31"/>
        <v>0</v>
      </c>
      <c r="U157" s="219">
        <f t="shared" si="32"/>
        <v>0</v>
      </c>
      <c r="W157" s="135" t="s">
        <v>45</v>
      </c>
      <c r="X157" s="115">
        <f t="shared" si="33"/>
        <v>0</v>
      </c>
      <c r="Y157" s="116">
        <f t="shared" si="34"/>
        <v>0</v>
      </c>
      <c r="Z157" s="116">
        <f t="shared" si="35"/>
        <v>0</v>
      </c>
      <c r="AA157" s="116">
        <f t="shared" si="36"/>
        <v>0</v>
      </c>
      <c r="AB157" s="116">
        <f t="shared" si="37"/>
        <v>0</v>
      </c>
      <c r="AC157" s="122">
        <f t="shared" si="38"/>
        <v>0</v>
      </c>
    </row>
    <row r="158" spans="1:29" ht="15.75">
      <c r="A158" s="250"/>
      <c r="B158" s="135" t="s">
        <v>46</v>
      </c>
      <c r="C158" s="97"/>
      <c r="D158" s="20"/>
      <c r="E158" s="98">
        <f t="shared" si="26"/>
        <v>0</v>
      </c>
      <c r="F158" s="97"/>
      <c r="G158" s="20"/>
      <c r="H158" s="98">
        <f t="shared" si="27"/>
        <v>0</v>
      </c>
      <c r="I158" s="97"/>
      <c r="J158" s="20"/>
      <c r="K158" s="98">
        <f t="shared" si="28"/>
        <v>0</v>
      </c>
      <c r="L158" s="97"/>
      <c r="M158" s="20"/>
      <c r="N158" s="98">
        <f t="shared" si="29"/>
        <v>0</v>
      </c>
      <c r="O158" s="97"/>
      <c r="P158" s="20"/>
      <c r="Q158" s="98">
        <f t="shared" si="30"/>
        <v>0</v>
      </c>
      <c r="R158" s="97"/>
      <c r="S158" s="20"/>
      <c r="T158" s="98">
        <f t="shared" si="31"/>
        <v>0</v>
      </c>
      <c r="U158" s="219">
        <f t="shared" si="32"/>
        <v>0</v>
      </c>
      <c r="W158" s="135" t="s">
        <v>46</v>
      </c>
      <c r="X158" s="115">
        <f t="shared" si="33"/>
        <v>0</v>
      </c>
      <c r="Y158" s="116">
        <f t="shared" si="34"/>
        <v>0</v>
      </c>
      <c r="Z158" s="116">
        <f t="shared" si="35"/>
        <v>0</v>
      </c>
      <c r="AA158" s="116">
        <f t="shared" si="36"/>
        <v>0</v>
      </c>
      <c r="AB158" s="116">
        <f t="shared" si="37"/>
        <v>0</v>
      </c>
      <c r="AC158" s="122">
        <f t="shared" si="38"/>
        <v>0</v>
      </c>
    </row>
    <row r="159" spans="1:29" ht="15.75">
      <c r="A159" s="250"/>
      <c r="B159" s="135" t="s">
        <v>47</v>
      </c>
      <c r="C159" s="97"/>
      <c r="D159" s="20"/>
      <c r="E159" s="98">
        <f t="shared" si="26"/>
        <v>0</v>
      </c>
      <c r="F159" s="97"/>
      <c r="G159" s="20"/>
      <c r="H159" s="98">
        <f t="shared" si="27"/>
        <v>0</v>
      </c>
      <c r="I159" s="97"/>
      <c r="J159" s="20"/>
      <c r="K159" s="98">
        <f t="shared" si="28"/>
        <v>0</v>
      </c>
      <c r="L159" s="97"/>
      <c r="M159" s="20"/>
      <c r="N159" s="98">
        <f t="shared" si="29"/>
        <v>0</v>
      </c>
      <c r="O159" s="97"/>
      <c r="P159" s="20"/>
      <c r="Q159" s="98">
        <f t="shared" si="30"/>
        <v>0</v>
      </c>
      <c r="R159" s="97"/>
      <c r="S159" s="20"/>
      <c r="T159" s="98">
        <f t="shared" si="31"/>
        <v>0</v>
      </c>
      <c r="U159" s="219">
        <f t="shared" si="32"/>
        <v>0</v>
      </c>
      <c r="W159" s="135" t="s">
        <v>47</v>
      </c>
      <c r="X159" s="115">
        <f t="shared" si="33"/>
        <v>0</v>
      </c>
      <c r="Y159" s="116">
        <f t="shared" si="34"/>
        <v>0</v>
      </c>
      <c r="Z159" s="116">
        <f t="shared" si="35"/>
        <v>0</v>
      </c>
      <c r="AA159" s="116">
        <f t="shared" si="36"/>
        <v>0</v>
      </c>
      <c r="AB159" s="116">
        <f t="shared" si="37"/>
        <v>0</v>
      </c>
      <c r="AC159" s="122">
        <f t="shared" si="38"/>
        <v>0</v>
      </c>
    </row>
    <row r="160" spans="1:29" ht="15.75">
      <c r="A160" s="250"/>
      <c r="B160" s="135" t="s">
        <v>48</v>
      </c>
      <c r="C160" s="97"/>
      <c r="D160" s="20"/>
      <c r="E160" s="98">
        <f t="shared" si="26"/>
        <v>0</v>
      </c>
      <c r="F160" s="97"/>
      <c r="G160" s="20"/>
      <c r="H160" s="98">
        <f t="shared" si="27"/>
        <v>0</v>
      </c>
      <c r="I160" s="97"/>
      <c r="J160" s="20"/>
      <c r="K160" s="98">
        <f t="shared" si="28"/>
        <v>0</v>
      </c>
      <c r="L160" s="97"/>
      <c r="M160" s="20"/>
      <c r="N160" s="98">
        <f t="shared" si="29"/>
        <v>0</v>
      </c>
      <c r="O160" s="97"/>
      <c r="P160" s="20"/>
      <c r="Q160" s="98">
        <f t="shared" si="30"/>
        <v>0</v>
      </c>
      <c r="R160" s="97"/>
      <c r="S160" s="20"/>
      <c r="T160" s="98">
        <f t="shared" si="31"/>
        <v>0</v>
      </c>
      <c r="U160" s="219">
        <f t="shared" si="32"/>
        <v>0</v>
      </c>
      <c r="W160" s="135" t="s">
        <v>48</v>
      </c>
      <c r="X160" s="115">
        <f t="shared" si="33"/>
        <v>0</v>
      </c>
      <c r="Y160" s="116">
        <f t="shared" si="34"/>
        <v>0</v>
      </c>
      <c r="Z160" s="116">
        <f t="shared" si="35"/>
        <v>0</v>
      </c>
      <c r="AA160" s="116">
        <f t="shared" si="36"/>
        <v>0</v>
      </c>
      <c r="AB160" s="116">
        <f t="shared" si="37"/>
        <v>0</v>
      </c>
      <c r="AC160" s="122">
        <f t="shared" si="38"/>
        <v>0</v>
      </c>
    </row>
    <row r="161" spans="1:29" ht="15.75">
      <c r="A161" s="251"/>
      <c r="B161" s="136" t="s">
        <v>49</v>
      </c>
      <c r="C161" s="97"/>
      <c r="D161" s="20"/>
      <c r="E161" s="98">
        <f t="shared" si="26"/>
        <v>0</v>
      </c>
      <c r="F161" s="97"/>
      <c r="G161" s="20"/>
      <c r="H161" s="98">
        <f t="shared" si="27"/>
        <v>0</v>
      </c>
      <c r="I161" s="97"/>
      <c r="J161" s="20"/>
      <c r="K161" s="98">
        <f t="shared" si="28"/>
        <v>0</v>
      </c>
      <c r="L161" s="97"/>
      <c r="M161" s="20"/>
      <c r="N161" s="98">
        <f t="shared" si="29"/>
        <v>0</v>
      </c>
      <c r="O161" s="97"/>
      <c r="P161" s="20"/>
      <c r="Q161" s="98">
        <f t="shared" si="30"/>
        <v>0</v>
      </c>
      <c r="R161" s="97"/>
      <c r="S161" s="20"/>
      <c r="T161" s="98">
        <f t="shared" si="31"/>
        <v>0</v>
      </c>
      <c r="U161" s="219">
        <f t="shared" si="32"/>
        <v>0</v>
      </c>
      <c r="W161" s="136" t="s">
        <v>49</v>
      </c>
      <c r="X161" s="119">
        <f t="shared" si="33"/>
        <v>0</v>
      </c>
      <c r="Y161" s="120">
        <f t="shared" si="34"/>
        <v>0</v>
      </c>
      <c r="Z161" s="120">
        <f t="shared" si="35"/>
        <v>0</v>
      </c>
      <c r="AA161" s="120">
        <f t="shared" si="36"/>
        <v>0</v>
      </c>
      <c r="AB161" s="120">
        <f t="shared" si="37"/>
        <v>0</v>
      </c>
      <c r="AC161" s="125">
        <f t="shared" si="38"/>
        <v>0</v>
      </c>
    </row>
    <row r="162" spans="1:29" ht="15.75" customHeight="1">
      <c r="A162" s="249">
        <v>42784</v>
      </c>
      <c r="B162" s="134" t="s">
        <v>41</v>
      </c>
      <c r="C162" s="217"/>
      <c r="D162" s="95"/>
      <c r="E162" s="96">
        <f t="shared" si="26"/>
        <v>0</v>
      </c>
      <c r="F162" s="217"/>
      <c r="G162" s="95"/>
      <c r="H162" s="96">
        <f t="shared" si="27"/>
        <v>0</v>
      </c>
      <c r="I162" s="217"/>
      <c r="J162" s="95"/>
      <c r="K162" s="96">
        <f t="shared" si="28"/>
        <v>0</v>
      </c>
      <c r="L162" s="217"/>
      <c r="M162" s="95"/>
      <c r="N162" s="96">
        <f t="shared" si="29"/>
        <v>0</v>
      </c>
      <c r="O162" s="217"/>
      <c r="P162" s="95"/>
      <c r="Q162" s="96">
        <f t="shared" si="30"/>
        <v>0</v>
      </c>
      <c r="R162" s="217"/>
      <c r="S162" s="95"/>
      <c r="T162" s="96">
        <f t="shared" si="31"/>
        <v>0</v>
      </c>
      <c r="U162" s="218">
        <f t="shared" si="32"/>
        <v>0</v>
      </c>
      <c r="W162" s="134" t="s">
        <v>41</v>
      </c>
      <c r="X162" s="111">
        <f t="shared" si="33"/>
        <v>0</v>
      </c>
      <c r="Y162" s="112">
        <f t="shared" si="34"/>
        <v>0</v>
      </c>
      <c r="Z162" s="112">
        <f t="shared" si="35"/>
        <v>0</v>
      </c>
      <c r="AA162" s="112">
        <f t="shared" si="36"/>
        <v>0</v>
      </c>
      <c r="AB162" s="112">
        <f t="shared" si="37"/>
        <v>0</v>
      </c>
      <c r="AC162" s="124">
        <f t="shared" si="38"/>
        <v>0</v>
      </c>
    </row>
    <row r="163" spans="1:29" ht="15.75">
      <c r="A163" s="250"/>
      <c r="B163" s="135" t="s">
        <v>42</v>
      </c>
      <c r="C163" s="97"/>
      <c r="D163" s="20"/>
      <c r="E163" s="98">
        <f t="shared" si="26"/>
        <v>0</v>
      </c>
      <c r="F163" s="97"/>
      <c r="G163" s="20"/>
      <c r="H163" s="98">
        <f t="shared" si="27"/>
        <v>0</v>
      </c>
      <c r="I163" s="97"/>
      <c r="J163" s="20"/>
      <c r="K163" s="98">
        <f t="shared" si="28"/>
        <v>0</v>
      </c>
      <c r="L163" s="97"/>
      <c r="M163" s="20"/>
      <c r="N163" s="98">
        <f t="shared" si="29"/>
        <v>0</v>
      </c>
      <c r="O163" s="97"/>
      <c r="P163" s="20"/>
      <c r="Q163" s="98">
        <f t="shared" si="30"/>
        <v>0</v>
      </c>
      <c r="R163" s="97"/>
      <c r="S163" s="20"/>
      <c r="T163" s="98">
        <f t="shared" si="31"/>
        <v>0</v>
      </c>
      <c r="U163" s="219">
        <f t="shared" si="32"/>
        <v>0</v>
      </c>
      <c r="W163" s="135" t="s">
        <v>42</v>
      </c>
      <c r="X163" s="115">
        <f t="shared" si="33"/>
        <v>0</v>
      </c>
      <c r="Y163" s="116">
        <f t="shared" si="34"/>
        <v>0</v>
      </c>
      <c r="Z163" s="116">
        <f t="shared" si="35"/>
        <v>0</v>
      </c>
      <c r="AA163" s="116">
        <f t="shared" si="36"/>
        <v>0</v>
      </c>
      <c r="AB163" s="116">
        <f t="shared" si="37"/>
        <v>0</v>
      </c>
      <c r="AC163" s="122">
        <f t="shared" si="38"/>
        <v>0</v>
      </c>
    </row>
    <row r="164" spans="1:29" ht="15.75">
      <c r="A164" s="250"/>
      <c r="B164" s="105" t="s">
        <v>43</v>
      </c>
      <c r="C164" s="97"/>
      <c r="D164" s="20"/>
      <c r="E164" s="98">
        <f t="shared" si="26"/>
        <v>0</v>
      </c>
      <c r="F164" s="97"/>
      <c r="G164" s="20"/>
      <c r="H164" s="98">
        <f t="shared" si="27"/>
        <v>0</v>
      </c>
      <c r="I164" s="97"/>
      <c r="J164" s="20"/>
      <c r="K164" s="98">
        <f t="shared" si="28"/>
        <v>0</v>
      </c>
      <c r="L164" s="97"/>
      <c r="M164" s="20"/>
      <c r="N164" s="98">
        <f t="shared" si="29"/>
        <v>0</v>
      </c>
      <c r="O164" s="97"/>
      <c r="P164" s="20"/>
      <c r="Q164" s="98">
        <f t="shared" si="30"/>
        <v>0</v>
      </c>
      <c r="R164" s="97"/>
      <c r="S164" s="20"/>
      <c r="T164" s="98">
        <f t="shared" si="31"/>
        <v>0</v>
      </c>
      <c r="U164" s="219">
        <f t="shared" si="32"/>
        <v>0</v>
      </c>
      <c r="W164" s="105" t="s">
        <v>43</v>
      </c>
      <c r="X164" s="115">
        <f t="shared" si="33"/>
        <v>0</v>
      </c>
      <c r="Y164" s="116">
        <f t="shared" si="34"/>
        <v>0</v>
      </c>
      <c r="Z164" s="116">
        <f t="shared" si="35"/>
        <v>0</v>
      </c>
      <c r="AA164" s="116">
        <f t="shared" si="36"/>
        <v>0</v>
      </c>
      <c r="AB164" s="116">
        <f t="shared" si="37"/>
        <v>0</v>
      </c>
      <c r="AC164" s="122">
        <f t="shared" si="38"/>
        <v>0</v>
      </c>
    </row>
    <row r="165" spans="1:29" ht="15.75">
      <c r="A165" s="250"/>
      <c r="B165" s="135" t="s">
        <v>44</v>
      </c>
      <c r="C165" s="97"/>
      <c r="D165" s="20"/>
      <c r="E165" s="98">
        <f t="shared" si="26"/>
        <v>0</v>
      </c>
      <c r="F165" s="97"/>
      <c r="G165" s="20"/>
      <c r="H165" s="98">
        <f t="shared" si="27"/>
        <v>0</v>
      </c>
      <c r="I165" s="97"/>
      <c r="J165" s="20"/>
      <c r="K165" s="98">
        <f t="shared" si="28"/>
        <v>0</v>
      </c>
      <c r="L165" s="97"/>
      <c r="M165" s="20"/>
      <c r="N165" s="98">
        <f t="shared" si="29"/>
        <v>0</v>
      </c>
      <c r="O165" s="97"/>
      <c r="P165" s="20"/>
      <c r="Q165" s="98">
        <f t="shared" si="30"/>
        <v>0</v>
      </c>
      <c r="R165" s="97"/>
      <c r="S165" s="20"/>
      <c r="T165" s="98">
        <f t="shared" si="31"/>
        <v>0</v>
      </c>
      <c r="U165" s="219">
        <f t="shared" si="32"/>
        <v>0</v>
      </c>
      <c r="W165" s="135" t="s">
        <v>44</v>
      </c>
      <c r="X165" s="115">
        <f t="shared" si="33"/>
        <v>0</v>
      </c>
      <c r="Y165" s="116">
        <f t="shared" si="34"/>
        <v>0</v>
      </c>
      <c r="Z165" s="116">
        <f t="shared" si="35"/>
        <v>0</v>
      </c>
      <c r="AA165" s="116">
        <f t="shared" si="36"/>
        <v>0</v>
      </c>
      <c r="AB165" s="116">
        <f t="shared" si="37"/>
        <v>0</v>
      </c>
      <c r="AC165" s="122">
        <f t="shared" si="38"/>
        <v>0</v>
      </c>
    </row>
    <row r="166" spans="1:29" ht="15.75">
      <c r="A166" s="250"/>
      <c r="B166" s="135" t="s">
        <v>45</v>
      </c>
      <c r="C166" s="97"/>
      <c r="D166" s="20"/>
      <c r="E166" s="98">
        <f t="shared" si="26"/>
        <v>0</v>
      </c>
      <c r="F166" s="97"/>
      <c r="G166" s="20"/>
      <c r="H166" s="98">
        <f t="shared" si="27"/>
        <v>0</v>
      </c>
      <c r="I166" s="97"/>
      <c r="J166" s="20"/>
      <c r="K166" s="98">
        <f t="shared" si="28"/>
        <v>0</v>
      </c>
      <c r="L166" s="97"/>
      <c r="M166" s="20"/>
      <c r="N166" s="98">
        <f t="shared" si="29"/>
        <v>0</v>
      </c>
      <c r="O166" s="97"/>
      <c r="P166" s="20"/>
      <c r="Q166" s="98">
        <f t="shared" si="30"/>
        <v>0</v>
      </c>
      <c r="R166" s="97"/>
      <c r="S166" s="20"/>
      <c r="T166" s="98">
        <f t="shared" si="31"/>
        <v>0</v>
      </c>
      <c r="U166" s="219">
        <f t="shared" si="32"/>
        <v>0</v>
      </c>
      <c r="W166" s="135" t="s">
        <v>45</v>
      </c>
      <c r="X166" s="115">
        <f t="shared" si="33"/>
        <v>0</v>
      </c>
      <c r="Y166" s="116">
        <f t="shared" si="34"/>
        <v>0</v>
      </c>
      <c r="Z166" s="116">
        <f t="shared" si="35"/>
        <v>0</v>
      </c>
      <c r="AA166" s="116">
        <f t="shared" si="36"/>
        <v>0</v>
      </c>
      <c r="AB166" s="116">
        <f t="shared" si="37"/>
        <v>0</v>
      </c>
      <c r="AC166" s="122">
        <f t="shared" si="38"/>
        <v>0</v>
      </c>
    </row>
    <row r="167" spans="1:29" ht="15.75">
      <c r="A167" s="250"/>
      <c r="B167" s="135" t="s">
        <v>46</v>
      </c>
      <c r="C167" s="97"/>
      <c r="D167" s="20"/>
      <c r="E167" s="98">
        <f t="shared" si="26"/>
        <v>0</v>
      </c>
      <c r="F167" s="97"/>
      <c r="G167" s="20"/>
      <c r="H167" s="98">
        <f t="shared" si="27"/>
        <v>0</v>
      </c>
      <c r="I167" s="97"/>
      <c r="J167" s="20"/>
      <c r="K167" s="98">
        <f t="shared" si="28"/>
        <v>0</v>
      </c>
      <c r="L167" s="97"/>
      <c r="M167" s="20"/>
      <c r="N167" s="98">
        <f t="shared" si="29"/>
        <v>0</v>
      </c>
      <c r="O167" s="97"/>
      <c r="P167" s="20"/>
      <c r="Q167" s="98">
        <f t="shared" si="30"/>
        <v>0</v>
      </c>
      <c r="R167" s="97"/>
      <c r="S167" s="20"/>
      <c r="T167" s="98">
        <f t="shared" si="31"/>
        <v>0</v>
      </c>
      <c r="U167" s="219">
        <f t="shared" si="32"/>
        <v>0</v>
      </c>
      <c r="W167" s="135" t="s">
        <v>46</v>
      </c>
      <c r="X167" s="115">
        <f t="shared" si="33"/>
        <v>0</v>
      </c>
      <c r="Y167" s="116">
        <f t="shared" si="34"/>
        <v>0</v>
      </c>
      <c r="Z167" s="116">
        <f t="shared" si="35"/>
        <v>0</v>
      </c>
      <c r="AA167" s="116">
        <f t="shared" si="36"/>
        <v>0</v>
      </c>
      <c r="AB167" s="116">
        <f t="shared" si="37"/>
        <v>0</v>
      </c>
      <c r="AC167" s="122">
        <f t="shared" si="38"/>
        <v>0</v>
      </c>
    </row>
    <row r="168" spans="1:29" ht="15.75">
      <c r="A168" s="250"/>
      <c r="B168" s="135" t="s">
        <v>47</v>
      </c>
      <c r="C168" s="97"/>
      <c r="D168" s="20"/>
      <c r="E168" s="98">
        <f t="shared" si="26"/>
        <v>0</v>
      </c>
      <c r="F168" s="97"/>
      <c r="G168" s="20"/>
      <c r="H168" s="98">
        <f t="shared" si="27"/>
        <v>0</v>
      </c>
      <c r="I168" s="97"/>
      <c r="J168" s="20"/>
      <c r="K168" s="98">
        <f t="shared" si="28"/>
        <v>0</v>
      </c>
      <c r="L168" s="97"/>
      <c r="M168" s="20"/>
      <c r="N168" s="98">
        <f t="shared" si="29"/>
        <v>0</v>
      </c>
      <c r="O168" s="97"/>
      <c r="P168" s="20"/>
      <c r="Q168" s="98">
        <f t="shared" si="30"/>
        <v>0</v>
      </c>
      <c r="R168" s="97"/>
      <c r="S168" s="20"/>
      <c r="T168" s="98">
        <f t="shared" si="31"/>
        <v>0</v>
      </c>
      <c r="U168" s="219">
        <f t="shared" si="32"/>
        <v>0</v>
      </c>
      <c r="W168" s="135" t="s">
        <v>47</v>
      </c>
      <c r="X168" s="115">
        <f t="shared" si="33"/>
        <v>0</v>
      </c>
      <c r="Y168" s="116">
        <f t="shared" si="34"/>
        <v>0</v>
      </c>
      <c r="Z168" s="116">
        <f t="shared" si="35"/>
        <v>0</v>
      </c>
      <c r="AA168" s="116">
        <f t="shared" si="36"/>
        <v>0</v>
      </c>
      <c r="AB168" s="116">
        <f t="shared" si="37"/>
        <v>0</v>
      </c>
      <c r="AC168" s="122">
        <f t="shared" si="38"/>
        <v>0</v>
      </c>
    </row>
    <row r="169" spans="1:29" ht="15.75">
      <c r="A169" s="250"/>
      <c r="B169" s="135" t="s">
        <v>48</v>
      </c>
      <c r="C169" s="97"/>
      <c r="D169" s="20"/>
      <c r="E169" s="98">
        <f t="shared" si="26"/>
        <v>0</v>
      </c>
      <c r="F169" s="97"/>
      <c r="G169" s="20"/>
      <c r="H169" s="98">
        <f t="shared" si="27"/>
        <v>0</v>
      </c>
      <c r="I169" s="97"/>
      <c r="J169" s="20"/>
      <c r="K169" s="98">
        <f t="shared" si="28"/>
        <v>0</v>
      </c>
      <c r="L169" s="97"/>
      <c r="M169" s="20"/>
      <c r="N169" s="98">
        <f t="shared" si="29"/>
        <v>0</v>
      </c>
      <c r="O169" s="97"/>
      <c r="P169" s="20"/>
      <c r="Q169" s="98">
        <f t="shared" si="30"/>
        <v>0</v>
      </c>
      <c r="R169" s="97"/>
      <c r="S169" s="20"/>
      <c r="T169" s="98">
        <f t="shared" si="31"/>
        <v>0</v>
      </c>
      <c r="U169" s="219">
        <f t="shared" si="32"/>
        <v>0</v>
      </c>
      <c r="W169" s="135" t="s">
        <v>48</v>
      </c>
      <c r="X169" s="115">
        <f t="shared" si="33"/>
        <v>0</v>
      </c>
      <c r="Y169" s="116">
        <f t="shared" si="34"/>
        <v>0</v>
      </c>
      <c r="Z169" s="116">
        <f t="shared" si="35"/>
        <v>0</v>
      </c>
      <c r="AA169" s="116">
        <f t="shared" si="36"/>
        <v>0</v>
      </c>
      <c r="AB169" s="116">
        <f t="shared" si="37"/>
        <v>0</v>
      </c>
      <c r="AC169" s="122">
        <f t="shared" si="38"/>
        <v>0</v>
      </c>
    </row>
    <row r="170" spans="1:29" ht="15.75">
      <c r="A170" s="251"/>
      <c r="B170" s="136" t="s">
        <v>49</v>
      </c>
      <c r="C170" s="99"/>
      <c r="D170" s="100"/>
      <c r="E170" s="101">
        <f t="shared" si="26"/>
        <v>0</v>
      </c>
      <c r="F170" s="99"/>
      <c r="G170" s="100"/>
      <c r="H170" s="101">
        <f t="shared" si="27"/>
        <v>0</v>
      </c>
      <c r="I170" s="99"/>
      <c r="J170" s="100"/>
      <c r="K170" s="101">
        <f t="shared" si="28"/>
        <v>0</v>
      </c>
      <c r="L170" s="99"/>
      <c r="M170" s="100"/>
      <c r="N170" s="101">
        <f t="shared" si="29"/>
        <v>0</v>
      </c>
      <c r="O170" s="99"/>
      <c r="P170" s="100"/>
      <c r="Q170" s="101">
        <f t="shared" si="30"/>
        <v>0</v>
      </c>
      <c r="R170" s="99"/>
      <c r="S170" s="100"/>
      <c r="T170" s="101">
        <f t="shared" si="31"/>
        <v>0</v>
      </c>
      <c r="U170" s="220">
        <f t="shared" si="32"/>
        <v>0</v>
      </c>
      <c r="W170" s="136" t="s">
        <v>49</v>
      </c>
      <c r="X170" s="119">
        <f t="shared" si="33"/>
        <v>0</v>
      </c>
      <c r="Y170" s="120">
        <f t="shared" si="34"/>
        <v>0</v>
      </c>
      <c r="Z170" s="120">
        <f t="shared" si="35"/>
        <v>0</v>
      </c>
      <c r="AA170" s="120">
        <f t="shared" si="36"/>
        <v>0</v>
      </c>
      <c r="AB170" s="120">
        <f t="shared" si="37"/>
        <v>0</v>
      </c>
      <c r="AC170" s="125">
        <f t="shared" si="38"/>
        <v>0</v>
      </c>
    </row>
    <row r="171" spans="1:29" ht="15.75" customHeight="1">
      <c r="A171" s="249">
        <v>42785</v>
      </c>
      <c r="B171" s="134" t="s">
        <v>41</v>
      </c>
      <c r="C171" s="97"/>
      <c r="D171" s="20"/>
      <c r="E171" s="98">
        <f t="shared" si="26"/>
        <v>0</v>
      </c>
      <c r="F171" s="97"/>
      <c r="G171" s="20"/>
      <c r="H171" s="98">
        <f t="shared" si="27"/>
        <v>0</v>
      </c>
      <c r="I171" s="97"/>
      <c r="J171" s="20"/>
      <c r="K171" s="98">
        <f t="shared" si="28"/>
        <v>0</v>
      </c>
      <c r="L171" s="97"/>
      <c r="M171" s="20"/>
      <c r="N171" s="98">
        <f t="shared" si="29"/>
        <v>0</v>
      </c>
      <c r="O171" s="97"/>
      <c r="P171" s="20"/>
      <c r="Q171" s="98">
        <f t="shared" si="30"/>
        <v>0</v>
      </c>
      <c r="R171" s="97"/>
      <c r="S171" s="20"/>
      <c r="T171" s="98">
        <f t="shared" si="31"/>
        <v>0</v>
      </c>
      <c r="U171" s="219">
        <f t="shared" si="32"/>
        <v>0</v>
      </c>
      <c r="W171" s="134" t="s">
        <v>41</v>
      </c>
      <c r="X171" s="111">
        <f t="shared" si="33"/>
        <v>0</v>
      </c>
      <c r="Y171" s="112">
        <f t="shared" si="34"/>
        <v>0</v>
      </c>
      <c r="Z171" s="112">
        <f t="shared" si="35"/>
        <v>0</v>
      </c>
      <c r="AA171" s="112">
        <f t="shared" si="36"/>
        <v>0</v>
      </c>
      <c r="AB171" s="112">
        <f t="shared" si="37"/>
        <v>0</v>
      </c>
      <c r="AC171" s="124">
        <f t="shared" si="38"/>
        <v>0</v>
      </c>
    </row>
    <row r="172" spans="1:29" ht="15.75">
      <c r="A172" s="250"/>
      <c r="B172" s="135" t="s">
        <v>42</v>
      </c>
      <c r="C172" s="97"/>
      <c r="D172" s="20"/>
      <c r="E172" s="98">
        <f t="shared" si="26"/>
        <v>0</v>
      </c>
      <c r="F172" s="97"/>
      <c r="G172" s="20"/>
      <c r="H172" s="98">
        <f t="shared" si="27"/>
        <v>0</v>
      </c>
      <c r="I172" s="97"/>
      <c r="J172" s="20"/>
      <c r="K172" s="98">
        <f t="shared" si="28"/>
        <v>0</v>
      </c>
      <c r="L172" s="97"/>
      <c r="M172" s="20"/>
      <c r="N172" s="98">
        <f t="shared" si="29"/>
        <v>0</v>
      </c>
      <c r="O172" s="97"/>
      <c r="P172" s="20"/>
      <c r="Q172" s="98">
        <f t="shared" si="30"/>
        <v>0</v>
      </c>
      <c r="R172" s="97"/>
      <c r="S172" s="20"/>
      <c r="T172" s="98">
        <f t="shared" si="31"/>
        <v>0</v>
      </c>
      <c r="U172" s="219">
        <f t="shared" si="32"/>
        <v>0</v>
      </c>
      <c r="W172" s="135" t="s">
        <v>42</v>
      </c>
      <c r="X172" s="115">
        <f t="shared" si="33"/>
        <v>0</v>
      </c>
      <c r="Y172" s="116">
        <f t="shared" si="34"/>
        <v>0</v>
      </c>
      <c r="Z172" s="116">
        <f t="shared" si="35"/>
        <v>0</v>
      </c>
      <c r="AA172" s="116">
        <f t="shared" si="36"/>
        <v>0</v>
      </c>
      <c r="AB172" s="116">
        <f t="shared" si="37"/>
        <v>0</v>
      </c>
      <c r="AC172" s="122">
        <f t="shared" si="38"/>
        <v>0</v>
      </c>
    </row>
    <row r="173" spans="1:29" ht="15.75">
      <c r="A173" s="250"/>
      <c r="B173" s="105" t="s">
        <v>43</v>
      </c>
      <c r="C173" s="97"/>
      <c r="D173" s="20"/>
      <c r="E173" s="98">
        <f t="shared" si="26"/>
        <v>0</v>
      </c>
      <c r="F173" s="97"/>
      <c r="G173" s="20"/>
      <c r="H173" s="98">
        <f t="shared" si="27"/>
        <v>0</v>
      </c>
      <c r="I173" s="97"/>
      <c r="J173" s="20"/>
      <c r="K173" s="98">
        <f t="shared" si="28"/>
        <v>0</v>
      </c>
      <c r="L173" s="97"/>
      <c r="M173" s="20"/>
      <c r="N173" s="98">
        <f t="shared" si="29"/>
        <v>0</v>
      </c>
      <c r="O173" s="97"/>
      <c r="P173" s="20"/>
      <c r="Q173" s="98">
        <f t="shared" si="30"/>
        <v>0</v>
      </c>
      <c r="R173" s="97"/>
      <c r="S173" s="20"/>
      <c r="T173" s="98">
        <f t="shared" si="31"/>
        <v>0</v>
      </c>
      <c r="U173" s="219">
        <f t="shared" si="32"/>
        <v>0</v>
      </c>
      <c r="W173" s="105" t="s">
        <v>43</v>
      </c>
      <c r="X173" s="115">
        <f t="shared" si="33"/>
        <v>0</v>
      </c>
      <c r="Y173" s="116">
        <f t="shared" si="34"/>
        <v>0</v>
      </c>
      <c r="Z173" s="116">
        <f t="shared" si="35"/>
        <v>0</v>
      </c>
      <c r="AA173" s="116">
        <f t="shared" si="36"/>
        <v>0</v>
      </c>
      <c r="AB173" s="116">
        <f t="shared" si="37"/>
        <v>0</v>
      </c>
      <c r="AC173" s="122">
        <f t="shared" si="38"/>
        <v>0</v>
      </c>
    </row>
    <row r="174" spans="1:29" ht="15.75">
      <c r="A174" s="250"/>
      <c r="B174" s="135" t="s">
        <v>44</v>
      </c>
      <c r="C174" s="97"/>
      <c r="D174" s="20"/>
      <c r="E174" s="98">
        <f t="shared" si="26"/>
        <v>0</v>
      </c>
      <c r="F174" s="97"/>
      <c r="G174" s="20"/>
      <c r="H174" s="98">
        <f t="shared" si="27"/>
        <v>0</v>
      </c>
      <c r="I174" s="97"/>
      <c r="J174" s="20"/>
      <c r="K174" s="98">
        <f t="shared" si="28"/>
        <v>0</v>
      </c>
      <c r="L174" s="97"/>
      <c r="M174" s="20"/>
      <c r="N174" s="98">
        <f t="shared" si="29"/>
        <v>0</v>
      </c>
      <c r="O174" s="97"/>
      <c r="P174" s="20"/>
      <c r="Q174" s="98">
        <f t="shared" si="30"/>
        <v>0</v>
      </c>
      <c r="R174" s="97"/>
      <c r="S174" s="20"/>
      <c r="T174" s="98">
        <f t="shared" si="31"/>
        <v>0</v>
      </c>
      <c r="U174" s="219">
        <f t="shared" si="32"/>
        <v>0</v>
      </c>
      <c r="W174" s="135" t="s">
        <v>44</v>
      </c>
      <c r="X174" s="115">
        <f t="shared" si="33"/>
        <v>0</v>
      </c>
      <c r="Y174" s="116">
        <f t="shared" si="34"/>
        <v>0</v>
      </c>
      <c r="Z174" s="116">
        <f t="shared" si="35"/>
        <v>0</v>
      </c>
      <c r="AA174" s="116">
        <f t="shared" si="36"/>
        <v>0</v>
      </c>
      <c r="AB174" s="116">
        <f t="shared" si="37"/>
        <v>0</v>
      </c>
      <c r="AC174" s="122">
        <f t="shared" si="38"/>
        <v>0</v>
      </c>
    </row>
    <row r="175" spans="1:29" ht="15.75">
      <c r="A175" s="250"/>
      <c r="B175" s="135" t="s">
        <v>45</v>
      </c>
      <c r="C175" s="97"/>
      <c r="D175" s="20"/>
      <c r="E175" s="98">
        <f t="shared" si="26"/>
        <v>0</v>
      </c>
      <c r="F175" s="97"/>
      <c r="G175" s="20"/>
      <c r="H175" s="98">
        <f t="shared" si="27"/>
        <v>0</v>
      </c>
      <c r="I175" s="97"/>
      <c r="J175" s="20"/>
      <c r="K175" s="98">
        <f t="shared" si="28"/>
        <v>0</v>
      </c>
      <c r="L175" s="97"/>
      <c r="M175" s="20"/>
      <c r="N175" s="98">
        <f t="shared" si="29"/>
        <v>0</v>
      </c>
      <c r="O175" s="97"/>
      <c r="P175" s="20"/>
      <c r="Q175" s="98">
        <f t="shared" si="30"/>
        <v>0</v>
      </c>
      <c r="R175" s="97"/>
      <c r="S175" s="20"/>
      <c r="T175" s="98">
        <f t="shared" si="31"/>
        <v>0</v>
      </c>
      <c r="U175" s="219">
        <f t="shared" si="32"/>
        <v>0</v>
      </c>
      <c r="W175" s="135" t="s">
        <v>45</v>
      </c>
      <c r="X175" s="115">
        <f t="shared" si="33"/>
        <v>0</v>
      </c>
      <c r="Y175" s="116">
        <f t="shared" si="34"/>
        <v>0</v>
      </c>
      <c r="Z175" s="116">
        <f t="shared" si="35"/>
        <v>0</v>
      </c>
      <c r="AA175" s="116">
        <f t="shared" si="36"/>
        <v>0</v>
      </c>
      <c r="AB175" s="116">
        <f t="shared" si="37"/>
        <v>0</v>
      </c>
      <c r="AC175" s="122">
        <f t="shared" si="38"/>
        <v>0</v>
      </c>
    </row>
    <row r="176" spans="1:29" ht="15.75">
      <c r="A176" s="250"/>
      <c r="B176" s="135" t="s">
        <v>46</v>
      </c>
      <c r="C176" s="97"/>
      <c r="D176" s="20"/>
      <c r="E176" s="98">
        <f t="shared" si="26"/>
        <v>0</v>
      </c>
      <c r="F176" s="97"/>
      <c r="G176" s="20"/>
      <c r="H176" s="98">
        <f t="shared" si="27"/>
        <v>0</v>
      </c>
      <c r="I176" s="97"/>
      <c r="J176" s="20"/>
      <c r="K176" s="98">
        <f t="shared" si="28"/>
        <v>0</v>
      </c>
      <c r="L176" s="97"/>
      <c r="M176" s="20"/>
      <c r="N176" s="98">
        <f t="shared" si="29"/>
        <v>0</v>
      </c>
      <c r="O176" s="97"/>
      <c r="P176" s="20"/>
      <c r="Q176" s="98">
        <f t="shared" si="30"/>
        <v>0</v>
      </c>
      <c r="R176" s="97"/>
      <c r="S176" s="20"/>
      <c r="T176" s="98">
        <f t="shared" si="31"/>
        <v>0</v>
      </c>
      <c r="U176" s="219">
        <f t="shared" si="32"/>
        <v>0</v>
      </c>
      <c r="W176" s="135" t="s">
        <v>46</v>
      </c>
      <c r="X176" s="115">
        <f t="shared" si="33"/>
        <v>0</v>
      </c>
      <c r="Y176" s="116">
        <f t="shared" si="34"/>
        <v>0</v>
      </c>
      <c r="Z176" s="116">
        <f t="shared" si="35"/>
        <v>0</v>
      </c>
      <c r="AA176" s="116">
        <f t="shared" si="36"/>
        <v>0</v>
      </c>
      <c r="AB176" s="116">
        <f t="shared" si="37"/>
        <v>0</v>
      </c>
      <c r="AC176" s="122">
        <f t="shared" si="38"/>
        <v>0</v>
      </c>
    </row>
    <row r="177" spans="1:29" ht="15.75">
      <c r="A177" s="250"/>
      <c r="B177" s="135" t="s">
        <v>47</v>
      </c>
      <c r="C177" s="97"/>
      <c r="D177" s="20"/>
      <c r="E177" s="98">
        <f t="shared" si="26"/>
        <v>0</v>
      </c>
      <c r="F177" s="97"/>
      <c r="G177" s="20"/>
      <c r="H177" s="98">
        <f t="shared" si="27"/>
        <v>0</v>
      </c>
      <c r="I177" s="97"/>
      <c r="J177" s="20"/>
      <c r="K177" s="98">
        <f t="shared" si="28"/>
        <v>0</v>
      </c>
      <c r="L177" s="97"/>
      <c r="M177" s="20"/>
      <c r="N177" s="98">
        <f t="shared" si="29"/>
        <v>0</v>
      </c>
      <c r="O177" s="97"/>
      <c r="P177" s="20"/>
      <c r="Q177" s="98">
        <f t="shared" si="30"/>
        <v>0</v>
      </c>
      <c r="R177" s="97"/>
      <c r="S177" s="20"/>
      <c r="T177" s="98">
        <f t="shared" si="31"/>
        <v>0</v>
      </c>
      <c r="U177" s="219">
        <f t="shared" si="32"/>
        <v>0</v>
      </c>
      <c r="W177" s="135" t="s">
        <v>47</v>
      </c>
      <c r="X177" s="115">
        <f t="shared" si="33"/>
        <v>0</v>
      </c>
      <c r="Y177" s="116">
        <f t="shared" si="34"/>
        <v>0</v>
      </c>
      <c r="Z177" s="116">
        <f t="shared" si="35"/>
        <v>0</v>
      </c>
      <c r="AA177" s="116">
        <f t="shared" si="36"/>
        <v>0</v>
      </c>
      <c r="AB177" s="116">
        <f t="shared" si="37"/>
        <v>0</v>
      </c>
      <c r="AC177" s="122">
        <f t="shared" si="38"/>
        <v>0</v>
      </c>
    </row>
    <row r="178" spans="1:29" ht="15.75">
      <c r="A178" s="250"/>
      <c r="B178" s="135" t="s">
        <v>48</v>
      </c>
      <c r="C178" s="97"/>
      <c r="D178" s="20"/>
      <c r="E178" s="98">
        <f t="shared" si="26"/>
        <v>0</v>
      </c>
      <c r="F178" s="97"/>
      <c r="G178" s="20"/>
      <c r="H178" s="98">
        <f t="shared" si="27"/>
        <v>0</v>
      </c>
      <c r="I178" s="97"/>
      <c r="J178" s="20"/>
      <c r="K178" s="98">
        <f t="shared" si="28"/>
        <v>0</v>
      </c>
      <c r="L178" s="97"/>
      <c r="M178" s="20"/>
      <c r="N178" s="98">
        <f t="shared" si="29"/>
        <v>0</v>
      </c>
      <c r="O178" s="97"/>
      <c r="P178" s="20"/>
      <c r="Q178" s="98">
        <f t="shared" si="30"/>
        <v>0</v>
      </c>
      <c r="R178" s="97"/>
      <c r="S178" s="20"/>
      <c r="T178" s="98">
        <f t="shared" si="31"/>
        <v>0</v>
      </c>
      <c r="U178" s="219">
        <f t="shared" si="32"/>
        <v>0</v>
      </c>
      <c r="W178" s="135" t="s">
        <v>48</v>
      </c>
      <c r="X178" s="115">
        <f t="shared" si="33"/>
        <v>0</v>
      </c>
      <c r="Y178" s="116">
        <f t="shared" si="34"/>
        <v>0</v>
      </c>
      <c r="Z178" s="116">
        <f t="shared" si="35"/>
        <v>0</v>
      </c>
      <c r="AA178" s="116">
        <f t="shared" si="36"/>
        <v>0</v>
      </c>
      <c r="AB178" s="116">
        <f t="shared" si="37"/>
        <v>0</v>
      </c>
      <c r="AC178" s="122">
        <f t="shared" si="38"/>
        <v>0</v>
      </c>
    </row>
    <row r="179" spans="1:29" ht="15.75">
      <c r="A179" s="251"/>
      <c r="B179" s="136" t="s">
        <v>49</v>
      </c>
      <c r="C179" s="97"/>
      <c r="D179" s="20"/>
      <c r="E179" s="98">
        <f t="shared" si="26"/>
        <v>0</v>
      </c>
      <c r="F179" s="97"/>
      <c r="G179" s="20"/>
      <c r="H179" s="98">
        <f t="shared" si="27"/>
        <v>0</v>
      </c>
      <c r="I179" s="97"/>
      <c r="J179" s="20"/>
      <c r="K179" s="98">
        <f t="shared" si="28"/>
        <v>0</v>
      </c>
      <c r="L179" s="97"/>
      <c r="M179" s="20"/>
      <c r="N179" s="98">
        <f t="shared" si="29"/>
        <v>0</v>
      </c>
      <c r="O179" s="97"/>
      <c r="P179" s="20"/>
      <c r="Q179" s="98">
        <f t="shared" si="30"/>
        <v>0</v>
      </c>
      <c r="R179" s="97"/>
      <c r="S179" s="20"/>
      <c r="T179" s="98">
        <f t="shared" si="31"/>
        <v>0</v>
      </c>
      <c r="U179" s="219">
        <f t="shared" si="32"/>
        <v>0</v>
      </c>
      <c r="W179" s="136" t="s">
        <v>49</v>
      </c>
      <c r="X179" s="119">
        <f t="shared" si="33"/>
        <v>0</v>
      </c>
      <c r="Y179" s="120">
        <f t="shared" si="34"/>
        <v>0</v>
      </c>
      <c r="Z179" s="120">
        <f t="shared" si="35"/>
        <v>0</v>
      </c>
      <c r="AA179" s="120">
        <f t="shared" si="36"/>
        <v>0</v>
      </c>
      <c r="AB179" s="120">
        <f t="shared" si="37"/>
        <v>0</v>
      </c>
      <c r="AC179" s="125">
        <f t="shared" si="38"/>
        <v>0</v>
      </c>
    </row>
    <row r="180" spans="1:29" ht="15.75" customHeight="1">
      <c r="A180" s="249">
        <v>42786</v>
      </c>
      <c r="B180" s="134" t="s">
        <v>41</v>
      </c>
      <c r="C180" s="217"/>
      <c r="D180" s="95"/>
      <c r="E180" s="96">
        <f t="shared" si="26"/>
        <v>0</v>
      </c>
      <c r="F180" s="217"/>
      <c r="G180" s="102"/>
      <c r="H180" s="96">
        <f t="shared" si="27"/>
        <v>0</v>
      </c>
      <c r="I180" s="217"/>
      <c r="J180" s="95"/>
      <c r="K180" s="96">
        <f t="shared" si="28"/>
        <v>0</v>
      </c>
      <c r="L180" s="217"/>
      <c r="M180" s="95"/>
      <c r="N180" s="96">
        <f t="shared" si="29"/>
        <v>0</v>
      </c>
      <c r="O180" s="217"/>
      <c r="P180" s="95"/>
      <c r="Q180" s="96">
        <f t="shared" si="30"/>
        <v>0</v>
      </c>
      <c r="R180" s="217"/>
      <c r="S180" s="95"/>
      <c r="T180" s="96">
        <f t="shared" si="31"/>
        <v>0</v>
      </c>
      <c r="U180" s="218">
        <f t="shared" si="32"/>
        <v>0</v>
      </c>
      <c r="W180" s="134" t="s">
        <v>41</v>
      </c>
      <c r="X180" s="115">
        <f t="shared" si="33"/>
        <v>0</v>
      </c>
      <c r="Y180" s="116">
        <f t="shared" si="34"/>
        <v>0</v>
      </c>
      <c r="Z180" s="116">
        <f t="shared" si="35"/>
        <v>0</v>
      </c>
      <c r="AA180" s="116">
        <f t="shared" si="36"/>
        <v>0</v>
      </c>
      <c r="AB180" s="116">
        <f t="shared" si="37"/>
        <v>0</v>
      </c>
      <c r="AC180" s="122">
        <f t="shared" si="38"/>
        <v>0</v>
      </c>
    </row>
    <row r="181" spans="1:29" ht="15.75">
      <c r="A181" s="250"/>
      <c r="B181" s="135" t="s">
        <v>42</v>
      </c>
      <c r="C181" s="97"/>
      <c r="D181" s="20"/>
      <c r="E181" s="98">
        <f t="shared" si="26"/>
        <v>0</v>
      </c>
      <c r="F181" s="97"/>
      <c r="G181" s="6"/>
      <c r="H181" s="98">
        <f t="shared" si="27"/>
        <v>0</v>
      </c>
      <c r="I181" s="97"/>
      <c r="J181" s="20"/>
      <c r="K181" s="98">
        <f t="shared" si="28"/>
        <v>0</v>
      </c>
      <c r="L181" s="97"/>
      <c r="M181" s="20"/>
      <c r="N181" s="98">
        <f t="shared" si="29"/>
        <v>0</v>
      </c>
      <c r="O181" s="97"/>
      <c r="P181" s="20"/>
      <c r="Q181" s="98">
        <f t="shared" si="30"/>
        <v>0</v>
      </c>
      <c r="R181" s="97"/>
      <c r="S181" s="20"/>
      <c r="T181" s="98">
        <f t="shared" si="31"/>
        <v>0</v>
      </c>
      <c r="U181" s="219">
        <f t="shared" si="32"/>
        <v>0</v>
      </c>
      <c r="W181" s="135" t="s">
        <v>42</v>
      </c>
      <c r="X181" s="115">
        <f t="shared" si="33"/>
        <v>0</v>
      </c>
      <c r="Y181" s="116">
        <f t="shared" si="34"/>
        <v>0</v>
      </c>
      <c r="Z181" s="116">
        <f t="shared" si="35"/>
        <v>0</v>
      </c>
      <c r="AA181" s="116">
        <f t="shared" si="36"/>
        <v>0</v>
      </c>
      <c r="AB181" s="116">
        <f t="shared" si="37"/>
        <v>0</v>
      </c>
      <c r="AC181" s="122">
        <f t="shared" si="38"/>
        <v>0</v>
      </c>
    </row>
    <row r="182" spans="1:29" ht="15.75">
      <c r="A182" s="250"/>
      <c r="B182" s="105" t="s">
        <v>43</v>
      </c>
      <c r="C182" s="97"/>
      <c r="D182" s="20"/>
      <c r="E182" s="98">
        <f t="shared" si="26"/>
        <v>0</v>
      </c>
      <c r="F182" s="97"/>
      <c r="G182" s="6"/>
      <c r="H182" s="98">
        <f t="shared" si="27"/>
        <v>0</v>
      </c>
      <c r="I182" s="97"/>
      <c r="J182" s="20"/>
      <c r="K182" s="98">
        <f t="shared" si="28"/>
        <v>0</v>
      </c>
      <c r="L182" s="97"/>
      <c r="M182" s="20"/>
      <c r="N182" s="98">
        <f t="shared" si="29"/>
        <v>0</v>
      </c>
      <c r="O182" s="97"/>
      <c r="P182" s="20"/>
      <c r="Q182" s="98">
        <f t="shared" si="30"/>
        <v>0</v>
      </c>
      <c r="R182" s="97"/>
      <c r="S182" s="20"/>
      <c r="T182" s="98">
        <f t="shared" si="31"/>
        <v>0</v>
      </c>
      <c r="U182" s="219">
        <f t="shared" si="32"/>
        <v>0</v>
      </c>
      <c r="W182" s="105" t="s">
        <v>43</v>
      </c>
      <c r="X182" s="115">
        <f t="shared" si="33"/>
        <v>0</v>
      </c>
      <c r="Y182" s="116">
        <f t="shared" si="34"/>
        <v>0</v>
      </c>
      <c r="Z182" s="116">
        <f t="shared" si="35"/>
        <v>0</v>
      </c>
      <c r="AA182" s="116">
        <f t="shared" si="36"/>
        <v>0</v>
      </c>
      <c r="AB182" s="116">
        <f t="shared" si="37"/>
        <v>0</v>
      </c>
      <c r="AC182" s="122">
        <f t="shared" si="38"/>
        <v>0</v>
      </c>
    </row>
    <row r="183" spans="1:29" ht="15.75">
      <c r="A183" s="250"/>
      <c r="B183" s="135" t="s">
        <v>44</v>
      </c>
      <c r="C183" s="97"/>
      <c r="D183" s="20"/>
      <c r="E183" s="98">
        <f t="shared" si="26"/>
        <v>0</v>
      </c>
      <c r="F183" s="97"/>
      <c r="G183" s="6"/>
      <c r="H183" s="98">
        <f t="shared" si="27"/>
        <v>0</v>
      </c>
      <c r="I183" s="97"/>
      <c r="J183" s="20"/>
      <c r="K183" s="98">
        <f t="shared" si="28"/>
        <v>0</v>
      </c>
      <c r="L183" s="97"/>
      <c r="M183" s="20"/>
      <c r="N183" s="98">
        <f t="shared" si="29"/>
        <v>0</v>
      </c>
      <c r="O183" s="97"/>
      <c r="P183" s="20"/>
      <c r="Q183" s="98">
        <f t="shared" si="30"/>
        <v>0</v>
      </c>
      <c r="R183" s="97"/>
      <c r="S183" s="20"/>
      <c r="T183" s="98">
        <f t="shared" si="31"/>
        <v>0</v>
      </c>
      <c r="U183" s="219">
        <f t="shared" si="32"/>
        <v>0</v>
      </c>
      <c r="W183" s="135" t="s">
        <v>44</v>
      </c>
      <c r="X183" s="115">
        <f t="shared" si="33"/>
        <v>0</v>
      </c>
      <c r="Y183" s="116">
        <f t="shared" si="34"/>
        <v>0</v>
      </c>
      <c r="Z183" s="116">
        <f t="shared" si="35"/>
        <v>0</v>
      </c>
      <c r="AA183" s="116">
        <f t="shared" si="36"/>
        <v>0</v>
      </c>
      <c r="AB183" s="116">
        <f t="shared" si="37"/>
        <v>0</v>
      </c>
      <c r="AC183" s="122">
        <f t="shared" si="38"/>
        <v>0</v>
      </c>
    </row>
    <row r="184" spans="1:29" ht="15.75">
      <c r="A184" s="250"/>
      <c r="B184" s="135" t="s">
        <v>45</v>
      </c>
      <c r="C184" s="97"/>
      <c r="D184" s="20"/>
      <c r="E184" s="98">
        <f t="shared" si="26"/>
        <v>0</v>
      </c>
      <c r="F184" s="97"/>
      <c r="G184" s="6"/>
      <c r="H184" s="98">
        <f t="shared" si="27"/>
        <v>0</v>
      </c>
      <c r="I184" s="97"/>
      <c r="J184" s="20"/>
      <c r="K184" s="98">
        <f t="shared" si="28"/>
        <v>0</v>
      </c>
      <c r="L184" s="97"/>
      <c r="M184" s="20"/>
      <c r="N184" s="98">
        <f t="shared" si="29"/>
        <v>0</v>
      </c>
      <c r="O184" s="97"/>
      <c r="P184" s="20"/>
      <c r="Q184" s="98">
        <f t="shared" si="30"/>
        <v>0</v>
      </c>
      <c r="R184" s="97"/>
      <c r="S184" s="20"/>
      <c r="T184" s="98">
        <f t="shared" si="31"/>
        <v>0</v>
      </c>
      <c r="U184" s="219">
        <f t="shared" si="32"/>
        <v>0</v>
      </c>
      <c r="W184" s="135" t="s">
        <v>45</v>
      </c>
      <c r="X184" s="115">
        <f t="shared" si="33"/>
        <v>0</v>
      </c>
      <c r="Y184" s="116">
        <f t="shared" si="34"/>
        <v>0</v>
      </c>
      <c r="Z184" s="116">
        <f t="shared" si="35"/>
        <v>0</v>
      </c>
      <c r="AA184" s="116">
        <f t="shared" si="36"/>
        <v>0</v>
      </c>
      <c r="AB184" s="116">
        <f t="shared" si="37"/>
        <v>0</v>
      </c>
      <c r="AC184" s="122">
        <f t="shared" si="38"/>
        <v>0</v>
      </c>
    </row>
    <row r="185" spans="1:29" ht="15.75">
      <c r="A185" s="250"/>
      <c r="B185" s="135" t="s">
        <v>46</v>
      </c>
      <c r="C185" s="97"/>
      <c r="D185" s="20"/>
      <c r="E185" s="98">
        <f t="shared" si="26"/>
        <v>0</v>
      </c>
      <c r="F185" s="97"/>
      <c r="G185" s="6"/>
      <c r="H185" s="98">
        <f t="shared" si="27"/>
        <v>0</v>
      </c>
      <c r="I185" s="97"/>
      <c r="J185" s="20"/>
      <c r="K185" s="98">
        <f t="shared" si="28"/>
        <v>0</v>
      </c>
      <c r="L185" s="97"/>
      <c r="M185" s="20"/>
      <c r="N185" s="98">
        <f t="shared" si="29"/>
        <v>0</v>
      </c>
      <c r="O185" s="97"/>
      <c r="P185" s="20"/>
      <c r="Q185" s="98">
        <f t="shared" si="30"/>
        <v>0</v>
      </c>
      <c r="R185" s="97"/>
      <c r="S185" s="20"/>
      <c r="T185" s="98">
        <f t="shared" si="31"/>
        <v>0</v>
      </c>
      <c r="U185" s="219">
        <f t="shared" si="32"/>
        <v>0</v>
      </c>
      <c r="W185" s="135" t="s">
        <v>46</v>
      </c>
      <c r="X185" s="115">
        <f t="shared" si="33"/>
        <v>0</v>
      </c>
      <c r="Y185" s="116">
        <f t="shared" si="34"/>
        <v>0</v>
      </c>
      <c r="Z185" s="116">
        <f t="shared" si="35"/>
        <v>0</v>
      </c>
      <c r="AA185" s="116">
        <f t="shared" si="36"/>
        <v>0</v>
      </c>
      <c r="AB185" s="116">
        <f t="shared" si="37"/>
        <v>0</v>
      </c>
      <c r="AC185" s="122">
        <f t="shared" si="38"/>
        <v>0</v>
      </c>
    </row>
    <row r="186" spans="1:29" ht="15.75">
      <c r="A186" s="250"/>
      <c r="B186" s="135" t="s">
        <v>47</v>
      </c>
      <c r="C186" s="97"/>
      <c r="D186" s="20"/>
      <c r="E186" s="98">
        <f t="shared" si="26"/>
        <v>0</v>
      </c>
      <c r="F186" s="97"/>
      <c r="G186" s="6"/>
      <c r="H186" s="98">
        <f t="shared" si="27"/>
        <v>0</v>
      </c>
      <c r="I186" s="97"/>
      <c r="J186" s="20"/>
      <c r="K186" s="98">
        <f t="shared" si="28"/>
        <v>0</v>
      </c>
      <c r="L186" s="97"/>
      <c r="M186" s="20"/>
      <c r="N186" s="98">
        <f t="shared" si="29"/>
        <v>0</v>
      </c>
      <c r="O186" s="97"/>
      <c r="P186" s="20"/>
      <c r="Q186" s="98">
        <f t="shared" si="30"/>
        <v>0</v>
      </c>
      <c r="R186" s="97"/>
      <c r="S186" s="20"/>
      <c r="T186" s="98">
        <f t="shared" si="31"/>
        <v>0</v>
      </c>
      <c r="U186" s="219">
        <f t="shared" si="32"/>
        <v>0</v>
      </c>
      <c r="W186" s="135" t="s">
        <v>47</v>
      </c>
      <c r="X186" s="115">
        <f t="shared" si="33"/>
        <v>0</v>
      </c>
      <c r="Y186" s="116">
        <f t="shared" si="34"/>
        <v>0</v>
      </c>
      <c r="Z186" s="116">
        <f t="shared" si="35"/>
        <v>0</v>
      </c>
      <c r="AA186" s="116">
        <f t="shared" si="36"/>
        <v>0</v>
      </c>
      <c r="AB186" s="116">
        <f t="shared" si="37"/>
        <v>0</v>
      </c>
      <c r="AC186" s="122">
        <f t="shared" si="38"/>
        <v>0</v>
      </c>
    </row>
    <row r="187" spans="1:29" ht="15.75">
      <c r="A187" s="250"/>
      <c r="B187" s="135" t="s">
        <v>48</v>
      </c>
      <c r="C187" s="97"/>
      <c r="D187" s="20"/>
      <c r="E187" s="98">
        <f t="shared" si="26"/>
        <v>0</v>
      </c>
      <c r="F187" s="97"/>
      <c r="G187" s="6"/>
      <c r="H187" s="98">
        <f t="shared" si="27"/>
        <v>0</v>
      </c>
      <c r="I187" s="97"/>
      <c r="J187" s="20"/>
      <c r="K187" s="98">
        <f t="shared" si="28"/>
        <v>0</v>
      </c>
      <c r="L187" s="97"/>
      <c r="M187" s="20"/>
      <c r="N187" s="98">
        <f t="shared" si="29"/>
        <v>0</v>
      </c>
      <c r="O187" s="97"/>
      <c r="P187" s="20"/>
      <c r="Q187" s="98">
        <f t="shared" si="30"/>
        <v>0</v>
      </c>
      <c r="R187" s="97"/>
      <c r="S187" s="20"/>
      <c r="T187" s="98">
        <f t="shared" si="31"/>
        <v>0</v>
      </c>
      <c r="U187" s="219">
        <f t="shared" si="32"/>
        <v>0</v>
      </c>
      <c r="W187" s="135" t="s">
        <v>48</v>
      </c>
      <c r="X187" s="115">
        <f t="shared" si="33"/>
        <v>0</v>
      </c>
      <c r="Y187" s="116">
        <f t="shared" si="34"/>
        <v>0</v>
      </c>
      <c r="Z187" s="116">
        <f t="shared" si="35"/>
        <v>0</v>
      </c>
      <c r="AA187" s="116">
        <f t="shared" si="36"/>
        <v>0</v>
      </c>
      <c r="AB187" s="116">
        <f t="shared" si="37"/>
        <v>0</v>
      </c>
      <c r="AC187" s="122">
        <f t="shared" si="38"/>
        <v>0</v>
      </c>
    </row>
    <row r="188" spans="1:29" ht="15.75">
      <c r="A188" s="251"/>
      <c r="B188" s="136" t="s">
        <v>49</v>
      </c>
      <c r="C188" s="99"/>
      <c r="D188" s="100"/>
      <c r="E188" s="101">
        <f t="shared" si="26"/>
        <v>0</v>
      </c>
      <c r="F188" s="99"/>
      <c r="G188" s="104"/>
      <c r="H188" s="101">
        <f t="shared" si="27"/>
        <v>0</v>
      </c>
      <c r="I188" s="99"/>
      <c r="J188" s="100"/>
      <c r="K188" s="101">
        <f t="shared" si="28"/>
        <v>0</v>
      </c>
      <c r="L188" s="99"/>
      <c r="M188" s="100"/>
      <c r="N188" s="101">
        <f t="shared" si="29"/>
        <v>0</v>
      </c>
      <c r="O188" s="99"/>
      <c r="P188" s="100"/>
      <c r="Q188" s="101">
        <f t="shared" si="30"/>
        <v>0</v>
      </c>
      <c r="R188" s="99"/>
      <c r="S188" s="100"/>
      <c r="T188" s="101">
        <f t="shared" si="31"/>
        <v>0</v>
      </c>
      <c r="U188" s="220">
        <f t="shared" si="32"/>
        <v>0</v>
      </c>
      <c r="W188" s="136" t="s">
        <v>49</v>
      </c>
      <c r="X188" s="119">
        <f t="shared" si="33"/>
        <v>0</v>
      </c>
      <c r="Y188" s="120">
        <f t="shared" si="34"/>
        <v>0</v>
      </c>
      <c r="Z188" s="120">
        <f t="shared" si="35"/>
        <v>0</v>
      </c>
      <c r="AA188" s="120">
        <f t="shared" si="36"/>
        <v>0</v>
      </c>
      <c r="AB188" s="120">
        <f t="shared" si="37"/>
        <v>0</v>
      </c>
      <c r="AC188" s="125">
        <f t="shared" si="38"/>
        <v>0</v>
      </c>
    </row>
    <row r="189" spans="1:29" ht="15.75" customHeight="1">
      <c r="A189" s="249">
        <v>42787</v>
      </c>
      <c r="B189" s="134" t="s">
        <v>41</v>
      </c>
      <c r="C189" s="97"/>
      <c r="D189" s="20"/>
      <c r="E189" s="98">
        <f t="shared" si="26"/>
        <v>0</v>
      </c>
      <c r="F189" s="97"/>
      <c r="G189" s="20"/>
      <c r="H189" s="98">
        <f t="shared" si="27"/>
        <v>0</v>
      </c>
      <c r="I189" s="97"/>
      <c r="J189" s="20"/>
      <c r="K189" s="98">
        <f t="shared" si="28"/>
        <v>0</v>
      </c>
      <c r="L189" s="97"/>
      <c r="M189" s="20"/>
      <c r="N189" s="98">
        <f t="shared" si="29"/>
        <v>0</v>
      </c>
      <c r="O189" s="97"/>
      <c r="P189" s="20"/>
      <c r="Q189" s="98">
        <f t="shared" si="30"/>
        <v>0</v>
      </c>
      <c r="R189" s="97"/>
      <c r="S189" s="20"/>
      <c r="T189" s="98">
        <f t="shared" si="31"/>
        <v>0</v>
      </c>
      <c r="U189" s="219">
        <f t="shared" si="32"/>
        <v>0</v>
      </c>
      <c r="W189" s="134" t="s">
        <v>41</v>
      </c>
      <c r="X189" s="111">
        <f t="shared" si="33"/>
        <v>0</v>
      </c>
      <c r="Y189" s="112">
        <f t="shared" si="34"/>
        <v>0</v>
      </c>
      <c r="Z189" s="112">
        <f t="shared" si="35"/>
        <v>0</v>
      </c>
      <c r="AA189" s="112">
        <f t="shared" si="36"/>
        <v>0</v>
      </c>
      <c r="AB189" s="112">
        <f t="shared" si="37"/>
        <v>0</v>
      </c>
      <c r="AC189" s="124">
        <f t="shared" si="38"/>
        <v>0</v>
      </c>
    </row>
    <row r="190" spans="1:29" ht="15.75">
      <c r="A190" s="250"/>
      <c r="B190" s="135" t="s">
        <v>42</v>
      </c>
      <c r="C190" s="97"/>
      <c r="D190" s="20"/>
      <c r="E190" s="98">
        <f t="shared" si="26"/>
        <v>0</v>
      </c>
      <c r="F190" s="97"/>
      <c r="G190" s="20"/>
      <c r="H190" s="98">
        <f t="shared" si="27"/>
        <v>0</v>
      </c>
      <c r="I190" s="97"/>
      <c r="J190" s="20"/>
      <c r="K190" s="98">
        <f t="shared" si="28"/>
        <v>0</v>
      </c>
      <c r="L190" s="97"/>
      <c r="M190" s="20"/>
      <c r="N190" s="98">
        <f t="shared" si="29"/>
        <v>0</v>
      </c>
      <c r="O190" s="97"/>
      <c r="P190" s="20"/>
      <c r="Q190" s="98">
        <f t="shared" si="30"/>
        <v>0</v>
      </c>
      <c r="R190" s="97"/>
      <c r="S190" s="20"/>
      <c r="T190" s="98">
        <f t="shared" si="31"/>
        <v>0</v>
      </c>
      <c r="U190" s="219">
        <f t="shared" si="32"/>
        <v>0</v>
      </c>
      <c r="W190" s="135" t="s">
        <v>42</v>
      </c>
      <c r="X190" s="115">
        <f t="shared" si="33"/>
        <v>0</v>
      </c>
      <c r="Y190" s="116">
        <f t="shared" si="34"/>
        <v>0</v>
      </c>
      <c r="Z190" s="116">
        <f t="shared" si="35"/>
        <v>0</v>
      </c>
      <c r="AA190" s="116">
        <f t="shared" si="36"/>
        <v>0</v>
      </c>
      <c r="AB190" s="116">
        <f t="shared" si="37"/>
        <v>0</v>
      </c>
      <c r="AC190" s="122">
        <f t="shared" si="38"/>
        <v>0</v>
      </c>
    </row>
    <row r="191" spans="1:29" ht="15.75">
      <c r="A191" s="250"/>
      <c r="B191" s="105" t="s">
        <v>43</v>
      </c>
      <c r="C191" s="97"/>
      <c r="D191" s="20"/>
      <c r="E191" s="98">
        <f t="shared" si="26"/>
        <v>0</v>
      </c>
      <c r="F191" s="97"/>
      <c r="G191" s="20"/>
      <c r="H191" s="98">
        <f t="shared" si="27"/>
        <v>0</v>
      </c>
      <c r="I191" s="97"/>
      <c r="J191" s="20"/>
      <c r="K191" s="98">
        <f t="shared" si="28"/>
        <v>0</v>
      </c>
      <c r="L191" s="97"/>
      <c r="M191" s="20"/>
      <c r="N191" s="98">
        <f t="shared" si="29"/>
        <v>0</v>
      </c>
      <c r="O191" s="97"/>
      <c r="P191" s="20"/>
      <c r="Q191" s="98">
        <f t="shared" si="30"/>
        <v>0</v>
      </c>
      <c r="R191" s="97"/>
      <c r="S191" s="20"/>
      <c r="T191" s="98">
        <f t="shared" si="31"/>
        <v>0</v>
      </c>
      <c r="U191" s="219">
        <f t="shared" si="32"/>
        <v>0</v>
      </c>
      <c r="W191" s="105" t="s">
        <v>43</v>
      </c>
      <c r="X191" s="115">
        <f t="shared" si="33"/>
        <v>0</v>
      </c>
      <c r="Y191" s="116">
        <f t="shared" si="34"/>
        <v>0</v>
      </c>
      <c r="Z191" s="116">
        <f t="shared" si="35"/>
        <v>0</v>
      </c>
      <c r="AA191" s="116">
        <f t="shared" si="36"/>
        <v>0</v>
      </c>
      <c r="AB191" s="116">
        <f t="shared" si="37"/>
        <v>0</v>
      </c>
      <c r="AC191" s="122">
        <f t="shared" si="38"/>
        <v>0</v>
      </c>
    </row>
    <row r="192" spans="1:29" ht="15.75">
      <c r="A192" s="250"/>
      <c r="B192" s="135" t="s">
        <v>44</v>
      </c>
      <c r="C192" s="97"/>
      <c r="D192" s="20"/>
      <c r="E192" s="98">
        <f t="shared" si="26"/>
        <v>0</v>
      </c>
      <c r="F192" s="97"/>
      <c r="G192" s="20"/>
      <c r="H192" s="98">
        <f t="shared" si="27"/>
        <v>0</v>
      </c>
      <c r="I192" s="97"/>
      <c r="J192" s="20"/>
      <c r="K192" s="98">
        <f t="shared" si="28"/>
        <v>0</v>
      </c>
      <c r="L192" s="97"/>
      <c r="M192" s="20"/>
      <c r="N192" s="98">
        <f t="shared" si="29"/>
        <v>0</v>
      </c>
      <c r="O192" s="97"/>
      <c r="P192" s="20"/>
      <c r="Q192" s="98">
        <f t="shared" si="30"/>
        <v>0</v>
      </c>
      <c r="R192" s="97"/>
      <c r="S192" s="20"/>
      <c r="T192" s="98">
        <f t="shared" si="31"/>
        <v>0</v>
      </c>
      <c r="U192" s="219">
        <f t="shared" si="32"/>
        <v>0</v>
      </c>
      <c r="W192" s="135" t="s">
        <v>44</v>
      </c>
      <c r="X192" s="115">
        <f t="shared" si="33"/>
        <v>0</v>
      </c>
      <c r="Y192" s="116">
        <f t="shared" si="34"/>
        <v>0</v>
      </c>
      <c r="Z192" s="116">
        <f t="shared" si="35"/>
        <v>0</v>
      </c>
      <c r="AA192" s="116">
        <f t="shared" si="36"/>
        <v>0</v>
      </c>
      <c r="AB192" s="116">
        <f t="shared" si="37"/>
        <v>0</v>
      </c>
      <c r="AC192" s="122">
        <f t="shared" si="38"/>
        <v>0</v>
      </c>
    </row>
    <row r="193" spans="1:29" ht="15.75">
      <c r="A193" s="250"/>
      <c r="B193" s="135" t="s">
        <v>45</v>
      </c>
      <c r="C193" s="97"/>
      <c r="D193" s="20"/>
      <c r="E193" s="98">
        <f t="shared" si="26"/>
        <v>0</v>
      </c>
      <c r="F193" s="97"/>
      <c r="G193" s="20"/>
      <c r="H193" s="98">
        <f t="shared" si="27"/>
        <v>0</v>
      </c>
      <c r="I193" s="97"/>
      <c r="J193" s="20"/>
      <c r="K193" s="98">
        <f t="shared" si="28"/>
        <v>0</v>
      </c>
      <c r="L193" s="97"/>
      <c r="M193" s="20"/>
      <c r="N193" s="98">
        <f t="shared" si="29"/>
        <v>0</v>
      </c>
      <c r="O193" s="97"/>
      <c r="P193" s="20"/>
      <c r="Q193" s="98">
        <f t="shared" si="30"/>
        <v>0</v>
      </c>
      <c r="R193" s="97"/>
      <c r="S193" s="20"/>
      <c r="T193" s="98">
        <f t="shared" si="31"/>
        <v>0</v>
      </c>
      <c r="U193" s="219">
        <f t="shared" si="32"/>
        <v>0</v>
      </c>
      <c r="W193" s="135" t="s">
        <v>45</v>
      </c>
      <c r="X193" s="115">
        <f t="shared" si="33"/>
        <v>0</v>
      </c>
      <c r="Y193" s="116">
        <f t="shared" si="34"/>
        <v>0</v>
      </c>
      <c r="Z193" s="116">
        <f t="shared" si="35"/>
        <v>0</v>
      </c>
      <c r="AA193" s="116">
        <f t="shared" si="36"/>
        <v>0</v>
      </c>
      <c r="AB193" s="116">
        <f t="shared" si="37"/>
        <v>0</v>
      </c>
      <c r="AC193" s="122">
        <f t="shared" si="38"/>
        <v>0</v>
      </c>
    </row>
    <row r="194" spans="1:29" ht="15.75">
      <c r="A194" s="250"/>
      <c r="B194" s="135" t="s">
        <v>46</v>
      </c>
      <c r="C194" s="97"/>
      <c r="D194" s="20"/>
      <c r="E194" s="98">
        <f t="shared" si="26"/>
        <v>0</v>
      </c>
      <c r="F194" s="97"/>
      <c r="G194" s="20"/>
      <c r="H194" s="98">
        <f t="shared" si="27"/>
        <v>0</v>
      </c>
      <c r="I194" s="97"/>
      <c r="J194" s="20"/>
      <c r="K194" s="98">
        <f t="shared" si="28"/>
        <v>0</v>
      </c>
      <c r="L194" s="97"/>
      <c r="M194" s="20"/>
      <c r="N194" s="98">
        <f t="shared" si="29"/>
        <v>0</v>
      </c>
      <c r="O194" s="97"/>
      <c r="P194" s="20"/>
      <c r="Q194" s="98">
        <f t="shared" si="30"/>
        <v>0</v>
      </c>
      <c r="R194" s="97"/>
      <c r="S194" s="20"/>
      <c r="T194" s="98">
        <f t="shared" si="31"/>
        <v>0</v>
      </c>
      <c r="U194" s="219">
        <f t="shared" si="32"/>
        <v>0</v>
      </c>
      <c r="W194" s="135" t="s">
        <v>46</v>
      </c>
      <c r="X194" s="115">
        <f t="shared" si="33"/>
        <v>0</v>
      </c>
      <c r="Y194" s="116">
        <f t="shared" si="34"/>
        <v>0</v>
      </c>
      <c r="Z194" s="116">
        <f t="shared" si="35"/>
        <v>0</v>
      </c>
      <c r="AA194" s="116">
        <f t="shared" si="36"/>
        <v>0</v>
      </c>
      <c r="AB194" s="116">
        <f t="shared" si="37"/>
        <v>0</v>
      </c>
      <c r="AC194" s="122">
        <f t="shared" si="38"/>
        <v>0</v>
      </c>
    </row>
    <row r="195" spans="1:29" ht="15.75">
      <c r="A195" s="250"/>
      <c r="B195" s="135" t="s">
        <v>47</v>
      </c>
      <c r="C195" s="97"/>
      <c r="D195" s="20"/>
      <c r="E195" s="98">
        <f t="shared" si="26"/>
        <v>0</v>
      </c>
      <c r="F195" s="97"/>
      <c r="G195" s="20"/>
      <c r="H195" s="98">
        <f t="shared" si="27"/>
        <v>0</v>
      </c>
      <c r="I195" s="97"/>
      <c r="J195" s="20"/>
      <c r="K195" s="98">
        <f t="shared" si="28"/>
        <v>0</v>
      </c>
      <c r="L195" s="97"/>
      <c r="M195" s="20"/>
      <c r="N195" s="98">
        <f t="shared" si="29"/>
        <v>0</v>
      </c>
      <c r="O195" s="97"/>
      <c r="P195" s="20"/>
      <c r="Q195" s="98">
        <f t="shared" si="30"/>
        <v>0</v>
      </c>
      <c r="R195" s="97"/>
      <c r="S195" s="20"/>
      <c r="T195" s="98">
        <f t="shared" si="31"/>
        <v>0</v>
      </c>
      <c r="U195" s="219">
        <f t="shared" si="32"/>
        <v>0</v>
      </c>
      <c r="W195" s="135" t="s">
        <v>47</v>
      </c>
      <c r="X195" s="115">
        <f t="shared" si="33"/>
        <v>0</v>
      </c>
      <c r="Y195" s="116">
        <f t="shared" si="34"/>
        <v>0</v>
      </c>
      <c r="Z195" s="116">
        <f t="shared" si="35"/>
        <v>0</v>
      </c>
      <c r="AA195" s="116">
        <f t="shared" si="36"/>
        <v>0</v>
      </c>
      <c r="AB195" s="116">
        <f t="shared" si="37"/>
        <v>0</v>
      </c>
      <c r="AC195" s="122">
        <f t="shared" si="38"/>
        <v>0</v>
      </c>
    </row>
    <row r="196" spans="1:29" ht="15.75">
      <c r="A196" s="250"/>
      <c r="B196" s="135" t="s">
        <v>48</v>
      </c>
      <c r="C196" s="97"/>
      <c r="D196" s="20"/>
      <c r="E196" s="98">
        <f t="shared" si="26"/>
        <v>0</v>
      </c>
      <c r="F196" s="97"/>
      <c r="G196" s="20"/>
      <c r="H196" s="98">
        <f t="shared" si="27"/>
        <v>0</v>
      </c>
      <c r="I196" s="97"/>
      <c r="J196" s="20"/>
      <c r="K196" s="98">
        <f t="shared" si="28"/>
        <v>0</v>
      </c>
      <c r="L196" s="97"/>
      <c r="M196" s="20"/>
      <c r="N196" s="98">
        <f t="shared" si="29"/>
        <v>0</v>
      </c>
      <c r="O196" s="97"/>
      <c r="P196" s="20"/>
      <c r="Q196" s="98">
        <f t="shared" si="30"/>
        <v>0</v>
      </c>
      <c r="R196" s="97"/>
      <c r="S196" s="20"/>
      <c r="T196" s="98">
        <f t="shared" si="31"/>
        <v>0</v>
      </c>
      <c r="U196" s="219">
        <f t="shared" si="32"/>
        <v>0</v>
      </c>
      <c r="W196" s="135" t="s">
        <v>48</v>
      </c>
      <c r="X196" s="115">
        <f t="shared" si="33"/>
        <v>0</v>
      </c>
      <c r="Y196" s="116">
        <f t="shared" si="34"/>
        <v>0</v>
      </c>
      <c r="Z196" s="116">
        <f t="shared" si="35"/>
        <v>0</v>
      </c>
      <c r="AA196" s="116">
        <f t="shared" si="36"/>
        <v>0</v>
      </c>
      <c r="AB196" s="116">
        <f t="shared" si="37"/>
        <v>0</v>
      </c>
      <c r="AC196" s="122">
        <f t="shared" si="38"/>
        <v>0</v>
      </c>
    </row>
    <row r="197" spans="1:29" ht="15.75">
      <c r="A197" s="251"/>
      <c r="B197" s="136" t="s">
        <v>49</v>
      </c>
      <c r="C197" s="97"/>
      <c r="D197" s="20"/>
      <c r="E197" s="98">
        <f t="shared" si="26"/>
        <v>0</v>
      </c>
      <c r="F197" s="97"/>
      <c r="G197" s="20"/>
      <c r="H197" s="98">
        <f t="shared" si="27"/>
        <v>0</v>
      </c>
      <c r="I197" s="97"/>
      <c r="J197" s="20"/>
      <c r="K197" s="98">
        <f t="shared" si="28"/>
        <v>0</v>
      </c>
      <c r="L197" s="97"/>
      <c r="M197" s="20"/>
      <c r="N197" s="98">
        <f t="shared" si="29"/>
        <v>0</v>
      </c>
      <c r="O197" s="97"/>
      <c r="P197" s="20"/>
      <c r="Q197" s="98">
        <f t="shared" si="30"/>
        <v>0</v>
      </c>
      <c r="R197" s="97"/>
      <c r="S197" s="20"/>
      <c r="T197" s="98">
        <f t="shared" si="31"/>
        <v>0</v>
      </c>
      <c r="U197" s="219">
        <f t="shared" si="32"/>
        <v>0</v>
      </c>
      <c r="W197" s="136" t="s">
        <v>49</v>
      </c>
      <c r="X197" s="119">
        <f t="shared" si="33"/>
        <v>0</v>
      </c>
      <c r="Y197" s="120">
        <f t="shared" si="34"/>
        <v>0</v>
      </c>
      <c r="Z197" s="120">
        <f t="shared" si="35"/>
        <v>0</v>
      </c>
      <c r="AA197" s="120">
        <f t="shared" si="36"/>
        <v>0</v>
      </c>
      <c r="AB197" s="120">
        <f t="shared" si="37"/>
        <v>0</v>
      </c>
      <c r="AC197" s="125">
        <f t="shared" si="38"/>
        <v>0</v>
      </c>
    </row>
    <row r="198" spans="1:29" ht="15.75" customHeight="1">
      <c r="A198" s="249">
        <v>42788</v>
      </c>
      <c r="B198" s="134" t="s">
        <v>41</v>
      </c>
      <c r="C198" s="217"/>
      <c r="D198" s="95"/>
      <c r="E198" s="96">
        <f t="shared" si="26"/>
        <v>0</v>
      </c>
      <c r="F198" s="217"/>
      <c r="G198" s="95"/>
      <c r="H198" s="96">
        <f t="shared" si="27"/>
        <v>0</v>
      </c>
      <c r="I198" s="217"/>
      <c r="J198" s="95"/>
      <c r="K198" s="96">
        <f t="shared" si="28"/>
        <v>0</v>
      </c>
      <c r="L198" s="217"/>
      <c r="M198" s="95"/>
      <c r="N198" s="96">
        <f t="shared" si="29"/>
        <v>0</v>
      </c>
      <c r="O198" s="217"/>
      <c r="P198" s="95"/>
      <c r="Q198" s="96">
        <f t="shared" si="30"/>
        <v>0</v>
      </c>
      <c r="R198" s="217"/>
      <c r="S198" s="95"/>
      <c r="T198" s="96">
        <f t="shared" si="31"/>
        <v>0</v>
      </c>
      <c r="U198" s="218">
        <f t="shared" si="32"/>
        <v>0</v>
      </c>
      <c r="W198" s="134" t="s">
        <v>41</v>
      </c>
      <c r="X198" s="111">
        <f t="shared" si="33"/>
        <v>0</v>
      </c>
      <c r="Y198" s="112">
        <f t="shared" si="34"/>
        <v>0</v>
      </c>
      <c r="Z198" s="112">
        <f t="shared" si="35"/>
        <v>0</v>
      </c>
      <c r="AA198" s="112">
        <f t="shared" si="36"/>
        <v>0</v>
      </c>
      <c r="AB198" s="112">
        <f t="shared" si="37"/>
        <v>0</v>
      </c>
      <c r="AC198" s="124">
        <f t="shared" si="38"/>
        <v>0</v>
      </c>
    </row>
    <row r="199" spans="1:29" ht="15.75">
      <c r="A199" s="250"/>
      <c r="B199" s="135" t="s">
        <v>42</v>
      </c>
      <c r="C199" s="97"/>
      <c r="D199" s="20"/>
      <c r="E199" s="98">
        <f t="shared" si="26"/>
        <v>0</v>
      </c>
      <c r="F199" s="97"/>
      <c r="G199" s="20"/>
      <c r="H199" s="98">
        <f t="shared" si="27"/>
        <v>0</v>
      </c>
      <c r="I199" s="97"/>
      <c r="J199" s="20"/>
      <c r="K199" s="98">
        <f t="shared" si="28"/>
        <v>0</v>
      </c>
      <c r="L199" s="97"/>
      <c r="M199" s="20"/>
      <c r="N199" s="98">
        <f t="shared" si="29"/>
        <v>0</v>
      </c>
      <c r="O199" s="97"/>
      <c r="P199" s="20"/>
      <c r="Q199" s="98">
        <f t="shared" si="30"/>
        <v>0</v>
      </c>
      <c r="R199" s="97"/>
      <c r="S199" s="20"/>
      <c r="T199" s="98">
        <f t="shared" si="31"/>
        <v>0</v>
      </c>
      <c r="U199" s="219">
        <f t="shared" si="32"/>
        <v>0</v>
      </c>
      <c r="W199" s="135" t="s">
        <v>42</v>
      </c>
      <c r="X199" s="115">
        <f t="shared" si="33"/>
        <v>0</v>
      </c>
      <c r="Y199" s="116">
        <f t="shared" si="34"/>
        <v>0</v>
      </c>
      <c r="Z199" s="116">
        <f t="shared" si="35"/>
        <v>0</v>
      </c>
      <c r="AA199" s="116">
        <f t="shared" si="36"/>
        <v>0</v>
      </c>
      <c r="AB199" s="116">
        <f t="shared" si="37"/>
        <v>0</v>
      </c>
      <c r="AC199" s="122">
        <f t="shared" si="38"/>
        <v>0</v>
      </c>
    </row>
    <row r="200" spans="1:29" ht="15.75">
      <c r="A200" s="250"/>
      <c r="B200" s="105" t="s">
        <v>43</v>
      </c>
      <c r="C200" s="97"/>
      <c r="D200" s="20"/>
      <c r="E200" s="98">
        <f t="shared" si="26"/>
        <v>0</v>
      </c>
      <c r="F200" s="97"/>
      <c r="G200" s="20"/>
      <c r="H200" s="98">
        <f t="shared" si="27"/>
        <v>0</v>
      </c>
      <c r="I200" s="97"/>
      <c r="J200" s="20"/>
      <c r="K200" s="98">
        <f t="shared" si="28"/>
        <v>0</v>
      </c>
      <c r="L200" s="97"/>
      <c r="M200" s="20"/>
      <c r="N200" s="98">
        <f t="shared" si="29"/>
        <v>0</v>
      </c>
      <c r="O200" s="97"/>
      <c r="P200" s="20"/>
      <c r="Q200" s="98">
        <f t="shared" si="30"/>
        <v>0</v>
      </c>
      <c r="R200" s="97"/>
      <c r="S200" s="20"/>
      <c r="T200" s="98">
        <f t="shared" si="31"/>
        <v>0</v>
      </c>
      <c r="U200" s="219">
        <f t="shared" si="32"/>
        <v>0</v>
      </c>
      <c r="W200" s="105" t="s">
        <v>43</v>
      </c>
      <c r="X200" s="115">
        <f t="shared" si="33"/>
        <v>0</v>
      </c>
      <c r="Y200" s="116">
        <f t="shared" si="34"/>
        <v>0</v>
      </c>
      <c r="Z200" s="116">
        <f t="shared" si="35"/>
        <v>0</v>
      </c>
      <c r="AA200" s="116">
        <f t="shared" si="36"/>
        <v>0</v>
      </c>
      <c r="AB200" s="116">
        <f t="shared" si="37"/>
        <v>0</v>
      </c>
      <c r="AC200" s="122">
        <f t="shared" si="38"/>
        <v>0</v>
      </c>
    </row>
    <row r="201" spans="1:29" ht="15.75">
      <c r="A201" s="250"/>
      <c r="B201" s="135" t="s">
        <v>44</v>
      </c>
      <c r="C201" s="97"/>
      <c r="D201" s="20"/>
      <c r="E201" s="98">
        <f t="shared" ref="E201:E215" si="39">C201-D201</f>
        <v>0</v>
      </c>
      <c r="F201" s="97"/>
      <c r="G201" s="20"/>
      <c r="H201" s="98">
        <f t="shared" ref="H201:H215" si="40">F201-G201</f>
        <v>0</v>
      </c>
      <c r="I201" s="97"/>
      <c r="J201" s="20"/>
      <c r="K201" s="98">
        <f t="shared" ref="K201:K215" si="41">I201-J201</f>
        <v>0</v>
      </c>
      <c r="L201" s="97"/>
      <c r="M201" s="20"/>
      <c r="N201" s="98">
        <f t="shared" ref="N201:N215" si="42">L201-M201</f>
        <v>0</v>
      </c>
      <c r="O201" s="97"/>
      <c r="P201" s="20"/>
      <c r="Q201" s="98">
        <f t="shared" ref="Q201:Q215" si="43">O201-P201</f>
        <v>0</v>
      </c>
      <c r="R201" s="97"/>
      <c r="S201" s="20"/>
      <c r="T201" s="98">
        <f t="shared" ref="T201:T215" si="44">R201-S201</f>
        <v>0</v>
      </c>
      <c r="U201" s="219">
        <f t="shared" si="32"/>
        <v>0</v>
      </c>
      <c r="W201" s="135" t="s">
        <v>44</v>
      </c>
      <c r="X201" s="115">
        <f t="shared" si="33"/>
        <v>0</v>
      </c>
      <c r="Y201" s="116">
        <f t="shared" si="34"/>
        <v>0</v>
      </c>
      <c r="Z201" s="116">
        <f t="shared" si="35"/>
        <v>0</v>
      </c>
      <c r="AA201" s="116">
        <f t="shared" si="36"/>
        <v>0</v>
      </c>
      <c r="AB201" s="116">
        <f t="shared" si="37"/>
        <v>0</v>
      </c>
      <c r="AC201" s="122">
        <f t="shared" si="38"/>
        <v>0</v>
      </c>
    </row>
    <row r="202" spans="1:29" ht="15.75">
      <c r="A202" s="250"/>
      <c r="B202" s="135" t="s">
        <v>45</v>
      </c>
      <c r="C202" s="97"/>
      <c r="D202" s="20"/>
      <c r="E202" s="98">
        <f t="shared" si="39"/>
        <v>0</v>
      </c>
      <c r="F202" s="97"/>
      <c r="G202" s="20"/>
      <c r="H202" s="98">
        <f t="shared" si="40"/>
        <v>0</v>
      </c>
      <c r="I202" s="97"/>
      <c r="J202" s="20"/>
      <c r="K202" s="98">
        <f t="shared" si="41"/>
        <v>0</v>
      </c>
      <c r="L202" s="97"/>
      <c r="M202" s="20"/>
      <c r="N202" s="98">
        <f t="shared" si="42"/>
        <v>0</v>
      </c>
      <c r="O202" s="97"/>
      <c r="P202" s="20"/>
      <c r="Q202" s="98">
        <f t="shared" si="43"/>
        <v>0</v>
      </c>
      <c r="R202" s="97"/>
      <c r="S202" s="20"/>
      <c r="T202" s="98">
        <f t="shared" si="44"/>
        <v>0</v>
      </c>
      <c r="U202" s="219">
        <f t="shared" ref="U202:U215" si="45">IF(D202=0,0,1)</f>
        <v>0</v>
      </c>
      <c r="W202" s="135" t="s">
        <v>45</v>
      </c>
      <c r="X202" s="115">
        <f t="shared" ref="X202:X215" si="46">+IF(AND(C202&lt;&gt;0,D202&lt;&gt;0,OR(E202&gt;100,E202&lt;-100)),1,0)</f>
        <v>0</v>
      </c>
      <c r="Y202" s="116">
        <f t="shared" ref="Y202:Y215" si="47">+IF(AND(F202&lt;&gt;0,G202&lt;&gt;0,OR(H202&gt;100,H202&lt;-100)),1,0)</f>
        <v>0</v>
      </c>
      <c r="Z202" s="116">
        <f t="shared" ref="Z202:Z215" si="48">+IF(AND(I202&lt;&gt;0,J202&lt;&gt;0,OR(K202&gt;100,K202&lt;-100)),1,0)</f>
        <v>0</v>
      </c>
      <c r="AA202" s="116">
        <f t="shared" ref="AA202:AA215" si="49">+IF(AND(L202&lt;&gt;0,M202&lt;&gt;0,OR(N202&gt;100,N202&lt;-100)),1,0)</f>
        <v>0</v>
      </c>
      <c r="AB202" s="116">
        <f t="shared" ref="AB202:AB215" si="50">+IF(AND(O202&lt;&gt;0,P202&lt;&gt;0,OR(Q202&gt;100,Q202&lt;-100)),1,0)</f>
        <v>0</v>
      </c>
      <c r="AC202" s="122">
        <f t="shared" ref="AC202:AC215" si="51">+IF(AND(R202&lt;&gt;0,S202&lt;&gt;0,OR(T202&gt;100,T202&lt;-100)),1,0)</f>
        <v>0</v>
      </c>
    </row>
    <row r="203" spans="1:29" ht="15.75">
      <c r="A203" s="250"/>
      <c r="B203" s="135" t="s">
        <v>46</v>
      </c>
      <c r="C203" s="97"/>
      <c r="D203" s="20"/>
      <c r="E203" s="98">
        <f t="shared" si="39"/>
        <v>0</v>
      </c>
      <c r="F203" s="97"/>
      <c r="G203" s="20"/>
      <c r="H203" s="98">
        <f t="shared" si="40"/>
        <v>0</v>
      </c>
      <c r="I203" s="97"/>
      <c r="J203" s="20"/>
      <c r="K203" s="98">
        <f t="shared" si="41"/>
        <v>0</v>
      </c>
      <c r="L203" s="97"/>
      <c r="M203" s="20"/>
      <c r="N203" s="98">
        <f t="shared" si="42"/>
        <v>0</v>
      </c>
      <c r="O203" s="97"/>
      <c r="P203" s="20"/>
      <c r="Q203" s="98">
        <f t="shared" si="43"/>
        <v>0</v>
      </c>
      <c r="R203" s="97"/>
      <c r="S203" s="20"/>
      <c r="T203" s="98">
        <f t="shared" si="44"/>
        <v>0</v>
      </c>
      <c r="U203" s="219">
        <f t="shared" si="45"/>
        <v>0</v>
      </c>
      <c r="W203" s="135" t="s">
        <v>46</v>
      </c>
      <c r="X203" s="115">
        <f t="shared" si="46"/>
        <v>0</v>
      </c>
      <c r="Y203" s="116">
        <f t="shared" si="47"/>
        <v>0</v>
      </c>
      <c r="Z203" s="116">
        <f t="shared" si="48"/>
        <v>0</v>
      </c>
      <c r="AA203" s="116">
        <f t="shared" si="49"/>
        <v>0</v>
      </c>
      <c r="AB203" s="116">
        <f t="shared" si="50"/>
        <v>0</v>
      </c>
      <c r="AC203" s="122">
        <f t="shared" si="51"/>
        <v>0</v>
      </c>
    </row>
    <row r="204" spans="1:29" ht="15.75">
      <c r="A204" s="250"/>
      <c r="B204" s="135" t="s">
        <v>47</v>
      </c>
      <c r="C204" s="97"/>
      <c r="D204" s="20"/>
      <c r="E204" s="98">
        <f t="shared" si="39"/>
        <v>0</v>
      </c>
      <c r="F204" s="97"/>
      <c r="G204" s="20"/>
      <c r="H204" s="98">
        <f t="shared" si="40"/>
        <v>0</v>
      </c>
      <c r="I204" s="97"/>
      <c r="J204" s="20"/>
      <c r="K204" s="98">
        <f t="shared" si="41"/>
        <v>0</v>
      </c>
      <c r="L204" s="97"/>
      <c r="M204" s="20"/>
      <c r="N204" s="98">
        <f t="shared" si="42"/>
        <v>0</v>
      </c>
      <c r="O204" s="97"/>
      <c r="P204" s="20"/>
      <c r="Q204" s="98">
        <f t="shared" si="43"/>
        <v>0</v>
      </c>
      <c r="R204" s="97"/>
      <c r="S204" s="20"/>
      <c r="T204" s="98">
        <f t="shared" si="44"/>
        <v>0</v>
      </c>
      <c r="U204" s="219">
        <f t="shared" si="45"/>
        <v>0</v>
      </c>
      <c r="W204" s="135" t="s">
        <v>47</v>
      </c>
      <c r="X204" s="115">
        <f t="shared" si="46"/>
        <v>0</v>
      </c>
      <c r="Y204" s="116">
        <f t="shared" si="47"/>
        <v>0</v>
      </c>
      <c r="Z204" s="116">
        <f t="shared" si="48"/>
        <v>0</v>
      </c>
      <c r="AA204" s="116">
        <f t="shared" si="49"/>
        <v>0</v>
      </c>
      <c r="AB204" s="116">
        <f t="shared" si="50"/>
        <v>0</v>
      </c>
      <c r="AC204" s="122">
        <f t="shared" si="51"/>
        <v>0</v>
      </c>
    </row>
    <row r="205" spans="1:29" ht="15.75">
      <c r="A205" s="250"/>
      <c r="B205" s="135" t="s">
        <v>48</v>
      </c>
      <c r="C205" s="97"/>
      <c r="D205" s="20"/>
      <c r="E205" s="98">
        <f t="shared" si="39"/>
        <v>0</v>
      </c>
      <c r="F205" s="97"/>
      <c r="G205" s="20"/>
      <c r="H205" s="98">
        <f t="shared" si="40"/>
        <v>0</v>
      </c>
      <c r="I205" s="97"/>
      <c r="J205" s="20"/>
      <c r="K205" s="98">
        <f t="shared" si="41"/>
        <v>0</v>
      </c>
      <c r="L205" s="97"/>
      <c r="M205" s="20"/>
      <c r="N205" s="98">
        <f t="shared" si="42"/>
        <v>0</v>
      </c>
      <c r="O205" s="97"/>
      <c r="P205" s="20"/>
      <c r="Q205" s="98">
        <f t="shared" si="43"/>
        <v>0</v>
      </c>
      <c r="R205" s="97"/>
      <c r="S205" s="20"/>
      <c r="T205" s="98">
        <f t="shared" si="44"/>
        <v>0</v>
      </c>
      <c r="U205" s="219">
        <f t="shared" si="45"/>
        <v>0</v>
      </c>
      <c r="W205" s="135" t="s">
        <v>48</v>
      </c>
      <c r="X205" s="115">
        <f t="shared" si="46"/>
        <v>0</v>
      </c>
      <c r="Y205" s="116">
        <f t="shared" si="47"/>
        <v>0</v>
      </c>
      <c r="Z205" s="116">
        <f t="shared" si="48"/>
        <v>0</v>
      </c>
      <c r="AA205" s="116">
        <f t="shared" si="49"/>
        <v>0</v>
      </c>
      <c r="AB205" s="116">
        <f t="shared" si="50"/>
        <v>0</v>
      </c>
      <c r="AC205" s="122">
        <f t="shared" si="51"/>
        <v>0</v>
      </c>
    </row>
    <row r="206" spans="1:29" ht="15.75">
      <c r="A206" s="251"/>
      <c r="B206" s="136" t="s">
        <v>49</v>
      </c>
      <c r="C206" s="99"/>
      <c r="D206" s="100"/>
      <c r="E206" s="101">
        <f t="shared" si="39"/>
        <v>0</v>
      </c>
      <c r="F206" s="99"/>
      <c r="G206" s="100"/>
      <c r="H206" s="101">
        <f t="shared" si="40"/>
        <v>0</v>
      </c>
      <c r="I206" s="99"/>
      <c r="J206" s="100"/>
      <c r="K206" s="101">
        <f t="shared" si="41"/>
        <v>0</v>
      </c>
      <c r="L206" s="99"/>
      <c r="M206" s="100"/>
      <c r="N206" s="101">
        <f t="shared" si="42"/>
        <v>0</v>
      </c>
      <c r="O206" s="99"/>
      <c r="P206" s="100"/>
      <c r="Q206" s="101">
        <f t="shared" si="43"/>
        <v>0</v>
      </c>
      <c r="R206" s="99"/>
      <c r="S206" s="100"/>
      <c r="T206" s="101">
        <f t="shared" si="44"/>
        <v>0</v>
      </c>
      <c r="U206" s="220">
        <f t="shared" si="45"/>
        <v>0</v>
      </c>
      <c r="W206" s="136" t="s">
        <v>49</v>
      </c>
      <c r="X206" s="119">
        <f t="shared" si="46"/>
        <v>0</v>
      </c>
      <c r="Y206" s="120">
        <f t="shared" si="47"/>
        <v>0</v>
      </c>
      <c r="Z206" s="120">
        <f t="shared" si="48"/>
        <v>0</v>
      </c>
      <c r="AA206" s="120">
        <f t="shared" si="49"/>
        <v>0</v>
      </c>
      <c r="AB206" s="120">
        <f t="shared" si="50"/>
        <v>0</v>
      </c>
      <c r="AC206" s="125">
        <f t="shared" si="51"/>
        <v>0</v>
      </c>
    </row>
    <row r="207" spans="1:29" ht="15.75" customHeight="1">
      <c r="A207" s="249">
        <v>42789</v>
      </c>
      <c r="B207" s="134" t="s">
        <v>41</v>
      </c>
      <c r="C207" s="217"/>
      <c r="D207" s="95"/>
      <c r="E207" s="96">
        <f t="shared" si="39"/>
        <v>0</v>
      </c>
      <c r="F207" s="217"/>
      <c r="G207" s="95"/>
      <c r="H207" s="96">
        <f t="shared" si="40"/>
        <v>0</v>
      </c>
      <c r="I207" s="217"/>
      <c r="J207" s="95"/>
      <c r="K207" s="96">
        <f t="shared" si="41"/>
        <v>0</v>
      </c>
      <c r="L207" s="217"/>
      <c r="M207" s="95"/>
      <c r="N207" s="96">
        <f t="shared" si="42"/>
        <v>0</v>
      </c>
      <c r="O207" s="217"/>
      <c r="P207" s="95"/>
      <c r="Q207" s="96">
        <f t="shared" si="43"/>
        <v>0</v>
      </c>
      <c r="R207" s="217"/>
      <c r="S207" s="95"/>
      <c r="T207" s="96">
        <f t="shared" si="44"/>
        <v>0</v>
      </c>
      <c r="U207" s="218">
        <f t="shared" si="45"/>
        <v>0</v>
      </c>
      <c r="W207" s="134" t="s">
        <v>41</v>
      </c>
      <c r="X207" s="111">
        <f t="shared" si="46"/>
        <v>0</v>
      </c>
      <c r="Y207" s="112">
        <f t="shared" si="47"/>
        <v>0</v>
      </c>
      <c r="Z207" s="112">
        <f t="shared" si="48"/>
        <v>0</v>
      </c>
      <c r="AA207" s="112">
        <f t="shared" si="49"/>
        <v>0</v>
      </c>
      <c r="AB207" s="112">
        <f t="shared" si="50"/>
        <v>0</v>
      </c>
      <c r="AC207" s="124">
        <f t="shared" si="51"/>
        <v>0</v>
      </c>
    </row>
    <row r="208" spans="1:29" ht="15.75">
      <c r="A208" s="250"/>
      <c r="B208" s="135" t="s">
        <v>42</v>
      </c>
      <c r="C208" s="97"/>
      <c r="D208" s="20"/>
      <c r="E208" s="98">
        <f t="shared" si="39"/>
        <v>0</v>
      </c>
      <c r="F208" s="97"/>
      <c r="G208" s="20"/>
      <c r="H208" s="98">
        <f t="shared" si="40"/>
        <v>0</v>
      </c>
      <c r="I208" s="97"/>
      <c r="J208" s="20"/>
      <c r="K208" s="98">
        <f t="shared" si="41"/>
        <v>0</v>
      </c>
      <c r="L208" s="97"/>
      <c r="M208" s="20"/>
      <c r="N208" s="98">
        <f t="shared" si="42"/>
        <v>0</v>
      </c>
      <c r="O208" s="97"/>
      <c r="P208" s="20"/>
      <c r="Q208" s="98">
        <f t="shared" si="43"/>
        <v>0</v>
      </c>
      <c r="R208" s="97"/>
      <c r="S208" s="20"/>
      <c r="T208" s="98">
        <f t="shared" si="44"/>
        <v>0</v>
      </c>
      <c r="U208" s="219">
        <f t="shared" si="45"/>
        <v>0</v>
      </c>
      <c r="W208" s="135" t="s">
        <v>42</v>
      </c>
      <c r="X208" s="115">
        <f t="shared" si="46"/>
        <v>0</v>
      </c>
      <c r="Y208" s="116">
        <f t="shared" si="47"/>
        <v>0</v>
      </c>
      <c r="Z208" s="116">
        <f t="shared" si="48"/>
        <v>0</v>
      </c>
      <c r="AA208" s="116">
        <f t="shared" si="49"/>
        <v>0</v>
      </c>
      <c r="AB208" s="116">
        <f t="shared" si="50"/>
        <v>0</v>
      </c>
      <c r="AC208" s="122">
        <f t="shared" si="51"/>
        <v>0</v>
      </c>
    </row>
    <row r="209" spans="1:29" ht="15.75">
      <c r="A209" s="250"/>
      <c r="B209" s="105" t="s">
        <v>43</v>
      </c>
      <c r="C209" s="97"/>
      <c r="D209" s="20"/>
      <c r="E209" s="98">
        <f t="shared" si="39"/>
        <v>0</v>
      </c>
      <c r="F209" s="97"/>
      <c r="G209" s="20"/>
      <c r="H209" s="98">
        <f t="shared" si="40"/>
        <v>0</v>
      </c>
      <c r="I209" s="97"/>
      <c r="J209" s="20"/>
      <c r="K209" s="98">
        <f t="shared" si="41"/>
        <v>0</v>
      </c>
      <c r="L209" s="97"/>
      <c r="M209" s="20"/>
      <c r="N209" s="98">
        <f t="shared" si="42"/>
        <v>0</v>
      </c>
      <c r="O209" s="97"/>
      <c r="P209" s="20"/>
      <c r="Q209" s="98">
        <f t="shared" si="43"/>
        <v>0</v>
      </c>
      <c r="R209" s="97"/>
      <c r="S209" s="20"/>
      <c r="T209" s="98">
        <f t="shared" si="44"/>
        <v>0</v>
      </c>
      <c r="U209" s="219">
        <f t="shared" si="45"/>
        <v>0</v>
      </c>
      <c r="W209" s="105" t="s">
        <v>43</v>
      </c>
      <c r="X209" s="115">
        <f t="shared" si="46"/>
        <v>0</v>
      </c>
      <c r="Y209" s="116">
        <f t="shared" si="47"/>
        <v>0</v>
      </c>
      <c r="Z209" s="116">
        <f t="shared" si="48"/>
        <v>0</v>
      </c>
      <c r="AA209" s="116">
        <f t="shared" si="49"/>
        <v>0</v>
      </c>
      <c r="AB209" s="116">
        <f t="shared" si="50"/>
        <v>0</v>
      </c>
      <c r="AC209" s="122">
        <f t="shared" si="51"/>
        <v>0</v>
      </c>
    </row>
    <row r="210" spans="1:29" ht="15.75">
      <c r="A210" s="250"/>
      <c r="B210" s="135" t="s">
        <v>44</v>
      </c>
      <c r="C210" s="97"/>
      <c r="D210" s="20"/>
      <c r="E210" s="98">
        <f t="shared" si="39"/>
        <v>0</v>
      </c>
      <c r="F210" s="97"/>
      <c r="G210" s="20"/>
      <c r="H210" s="98">
        <f t="shared" si="40"/>
        <v>0</v>
      </c>
      <c r="I210" s="97"/>
      <c r="J210" s="20"/>
      <c r="K210" s="98">
        <f t="shared" si="41"/>
        <v>0</v>
      </c>
      <c r="L210" s="97"/>
      <c r="M210" s="20"/>
      <c r="N210" s="98">
        <f t="shared" si="42"/>
        <v>0</v>
      </c>
      <c r="O210" s="97"/>
      <c r="P210" s="20"/>
      <c r="Q210" s="98">
        <f t="shared" si="43"/>
        <v>0</v>
      </c>
      <c r="R210" s="97"/>
      <c r="S210" s="20"/>
      <c r="T210" s="98">
        <f t="shared" si="44"/>
        <v>0</v>
      </c>
      <c r="U210" s="219">
        <f t="shared" si="45"/>
        <v>0</v>
      </c>
      <c r="W210" s="135" t="s">
        <v>44</v>
      </c>
      <c r="X210" s="115">
        <f t="shared" si="46"/>
        <v>0</v>
      </c>
      <c r="Y210" s="116">
        <f t="shared" si="47"/>
        <v>0</v>
      </c>
      <c r="Z210" s="116">
        <f t="shared" si="48"/>
        <v>0</v>
      </c>
      <c r="AA210" s="116">
        <f t="shared" si="49"/>
        <v>0</v>
      </c>
      <c r="AB210" s="116">
        <f t="shared" si="50"/>
        <v>0</v>
      </c>
      <c r="AC210" s="122">
        <f t="shared" si="51"/>
        <v>0</v>
      </c>
    </row>
    <row r="211" spans="1:29" ht="15.75">
      <c r="A211" s="250"/>
      <c r="B211" s="135" t="s">
        <v>45</v>
      </c>
      <c r="C211" s="97"/>
      <c r="D211" s="20"/>
      <c r="E211" s="98">
        <f t="shared" si="39"/>
        <v>0</v>
      </c>
      <c r="F211" s="97"/>
      <c r="G211" s="20"/>
      <c r="H211" s="98">
        <f t="shared" si="40"/>
        <v>0</v>
      </c>
      <c r="I211" s="97"/>
      <c r="J211" s="20"/>
      <c r="K211" s="98">
        <f t="shared" si="41"/>
        <v>0</v>
      </c>
      <c r="L211" s="97"/>
      <c r="M211" s="20"/>
      <c r="N211" s="98">
        <f t="shared" si="42"/>
        <v>0</v>
      </c>
      <c r="O211" s="97"/>
      <c r="P211" s="20"/>
      <c r="Q211" s="98">
        <f t="shared" si="43"/>
        <v>0</v>
      </c>
      <c r="R211" s="97"/>
      <c r="S211" s="20"/>
      <c r="T211" s="98">
        <f t="shared" si="44"/>
        <v>0</v>
      </c>
      <c r="U211" s="219">
        <f t="shared" si="45"/>
        <v>0</v>
      </c>
      <c r="W211" s="135" t="s">
        <v>45</v>
      </c>
      <c r="X211" s="115">
        <f t="shared" si="46"/>
        <v>0</v>
      </c>
      <c r="Y211" s="116">
        <f t="shared" si="47"/>
        <v>0</v>
      </c>
      <c r="Z211" s="116">
        <f t="shared" si="48"/>
        <v>0</v>
      </c>
      <c r="AA211" s="116">
        <f t="shared" si="49"/>
        <v>0</v>
      </c>
      <c r="AB211" s="116">
        <f t="shared" si="50"/>
        <v>0</v>
      </c>
      <c r="AC211" s="122">
        <f t="shared" si="51"/>
        <v>0</v>
      </c>
    </row>
    <row r="212" spans="1:29" ht="15.75">
      <c r="A212" s="250"/>
      <c r="B212" s="135" t="s">
        <v>46</v>
      </c>
      <c r="C212" s="97"/>
      <c r="D212" s="20"/>
      <c r="E212" s="98">
        <f t="shared" si="39"/>
        <v>0</v>
      </c>
      <c r="F212" s="97"/>
      <c r="G212" s="20"/>
      <c r="H212" s="98">
        <f t="shared" si="40"/>
        <v>0</v>
      </c>
      <c r="I212" s="97"/>
      <c r="J212" s="20"/>
      <c r="K212" s="98">
        <f t="shared" si="41"/>
        <v>0</v>
      </c>
      <c r="L212" s="97"/>
      <c r="M212" s="20"/>
      <c r="N212" s="98">
        <f t="shared" si="42"/>
        <v>0</v>
      </c>
      <c r="O212" s="97"/>
      <c r="P212" s="20"/>
      <c r="Q212" s="98">
        <f t="shared" si="43"/>
        <v>0</v>
      </c>
      <c r="R212" s="97"/>
      <c r="S212" s="20"/>
      <c r="T212" s="98">
        <f t="shared" si="44"/>
        <v>0</v>
      </c>
      <c r="U212" s="219">
        <f t="shared" si="45"/>
        <v>0</v>
      </c>
      <c r="W212" s="135" t="s">
        <v>46</v>
      </c>
      <c r="X212" s="115">
        <f t="shared" si="46"/>
        <v>0</v>
      </c>
      <c r="Y212" s="116">
        <f t="shared" si="47"/>
        <v>0</v>
      </c>
      <c r="Z212" s="116">
        <f t="shared" si="48"/>
        <v>0</v>
      </c>
      <c r="AA212" s="116">
        <f t="shared" si="49"/>
        <v>0</v>
      </c>
      <c r="AB212" s="116">
        <f t="shared" si="50"/>
        <v>0</v>
      </c>
      <c r="AC212" s="122">
        <f t="shared" si="51"/>
        <v>0</v>
      </c>
    </row>
    <row r="213" spans="1:29" ht="15.75">
      <c r="A213" s="250"/>
      <c r="B213" s="135" t="s">
        <v>47</v>
      </c>
      <c r="C213" s="97"/>
      <c r="D213" s="20"/>
      <c r="E213" s="98">
        <f t="shared" si="39"/>
        <v>0</v>
      </c>
      <c r="F213" s="97"/>
      <c r="G213" s="20"/>
      <c r="H213" s="98">
        <f t="shared" si="40"/>
        <v>0</v>
      </c>
      <c r="I213" s="97"/>
      <c r="J213" s="20"/>
      <c r="K213" s="98">
        <f t="shared" si="41"/>
        <v>0</v>
      </c>
      <c r="L213" s="97"/>
      <c r="M213" s="20"/>
      <c r="N213" s="98">
        <f t="shared" si="42"/>
        <v>0</v>
      </c>
      <c r="O213" s="97"/>
      <c r="P213" s="20"/>
      <c r="Q213" s="98">
        <f t="shared" si="43"/>
        <v>0</v>
      </c>
      <c r="R213" s="97"/>
      <c r="S213" s="20"/>
      <c r="T213" s="98">
        <f t="shared" si="44"/>
        <v>0</v>
      </c>
      <c r="U213" s="219">
        <f t="shared" si="45"/>
        <v>0</v>
      </c>
      <c r="W213" s="135" t="s">
        <v>47</v>
      </c>
      <c r="X213" s="115">
        <f t="shared" si="46"/>
        <v>0</v>
      </c>
      <c r="Y213" s="116">
        <f t="shared" si="47"/>
        <v>0</v>
      </c>
      <c r="Z213" s="116">
        <f t="shared" si="48"/>
        <v>0</v>
      </c>
      <c r="AA213" s="116">
        <f t="shared" si="49"/>
        <v>0</v>
      </c>
      <c r="AB213" s="116">
        <f t="shared" si="50"/>
        <v>0</v>
      </c>
      <c r="AC213" s="122">
        <f t="shared" si="51"/>
        <v>0</v>
      </c>
    </row>
    <row r="214" spans="1:29" ht="15.75">
      <c r="A214" s="250"/>
      <c r="B214" s="135" t="s">
        <v>48</v>
      </c>
      <c r="C214" s="97"/>
      <c r="D214" s="20"/>
      <c r="E214" s="98">
        <f t="shared" si="39"/>
        <v>0</v>
      </c>
      <c r="F214" s="97"/>
      <c r="G214" s="20"/>
      <c r="H214" s="98">
        <f t="shared" si="40"/>
        <v>0</v>
      </c>
      <c r="I214" s="97"/>
      <c r="J214" s="20"/>
      <c r="K214" s="98">
        <f t="shared" si="41"/>
        <v>0</v>
      </c>
      <c r="L214" s="97"/>
      <c r="M214" s="20"/>
      <c r="N214" s="98">
        <f t="shared" si="42"/>
        <v>0</v>
      </c>
      <c r="O214" s="97"/>
      <c r="P214" s="20"/>
      <c r="Q214" s="98">
        <f t="shared" si="43"/>
        <v>0</v>
      </c>
      <c r="R214" s="97"/>
      <c r="S214" s="20"/>
      <c r="T214" s="98">
        <f t="shared" si="44"/>
        <v>0</v>
      </c>
      <c r="U214" s="219">
        <f t="shared" si="45"/>
        <v>0</v>
      </c>
      <c r="W214" s="135" t="s">
        <v>48</v>
      </c>
      <c r="X214" s="115">
        <f t="shared" si="46"/>
        <v>0</v>
      </c>
      <c r="Y214" s="116">
        <f t="shared" si="47"/>
        <v>0</v>
      </c>
      <c r="Z214" s="116">
        <f t="shared" si="48"/>
        <v>0</v>
      </c>
      <c r="AA214" s="116">
        <f t="shared" si="49"/>
        <v>0</v>
      </c>
      <c r="AB214" s="116">
        <f t="shared" si="50"/>
        <v>0</v>
      </c>
      <c r="AC214" s="122">
        <f t="shared" si="51"/>
        <v>0</v>
      </c>
    </row>
    <row r="215" spans="1:29" ht="15.75">
      <c r="A215" s="251"/>
      <c r="B215" s="136" t="s">
        <v>49</v>
      </c>
      <c r="C215" s="99"/>
      <c r="D215" s="100"/>
      <c r="E215" s="101">
        <f t="shared" si="39"/>
        <v>0</v>
      </c>
      <c r="F215" s="99"/>
      <c r="G215" s="100"/>
      <c r="H215" s="101">
        <f t="shared" si="40"/>
        <v>0</v>
      </c>
      <c r="I215" s="99">
        <v>2161.56</v>
      </c>
      <c r="J215" s="100"/>
      <c r="K215" s="101">
        <f t="shared" si="41"/>
        <v>2161.56</v>
      </c>
      <c r="L215" s="99"/>
      <c r="M215" s="100"/>
      <c r="N215" s="101">
        <f t="shared" si="42"/>
        <v>0</v>
      </c>
      <c r="O215" s="99"/>
      <c r="P215" s="100"/>
      <c r="Q215" s="101">
        <f t="shared" si="43"/>
        <v>0</v>
      </c>
      <c r="R215" s="99"/>
      <c r="S215" s="100"/>
      <c r="T215" s="101">
        <f t="shared" si="44"/>
        <v>0</v>
      </c>
      <c r="U215" s="220">
        <f t="shared" si="45"/>
        <v>0</v>
      </c>
      <c r="W215" s="136" t="s">
        <v>49</v>
      </c>
      <c r="X215" s="119">
        <f t="shared" si="46"/>
        <v>0</v>
      </c>
      <c r="Y215" s="120">
        <f t="shared" si="47"/>
        <v>0</v>
      </c>
      <c r="Z215" s="120">
        <f t="shared" si="48"/>
        <v>0</v>
      </c>
      <c r="AA215" s="120">
        <f t="shared" si="49"/>
        <v>0</v>
      </c>
      <c r="AB215" s="120">
        <f t="shared" si="50"/>
        <v>0</v>
      </c>
      <c r="AC215" s="125">
        <f t="shared" si="51"/>
        <v>0</v>
      </c>
    </row>
    <row r="216" spans="1:29">
      <c r="B216" s="225"/>
      <c r="G216" s="20"/>
      <c r="P216" s="20"/>
    </row>
    <row r="217" spans="1:29">
      <c r="B217" s="225"/>
      <c r="G217" s="20"/>
      <c r="P217" s="20"/>
      <c r="U217" s="193" t="s">
        <v>1332</v>
      </c>
      <c r="X217" s="91" t="s">
        <v>13</v>
      </c>
      <c r="Y217" s="91" t="s">
        <v>14</v>
      </c>
      <c r="Z217" s="110" t="s">
        <v>15</v>
      </c>
      <c r="AA217" s="91" t="s">
        <v>16</v>
      </c>
      <c r="AB217" s="91" t="s">
        <v>17</v>
      </c>
      <c r="AC217" s="91" t="s">
        <v>18</v>
      </c>
    </row>
    <row r="218" spans="1:29">
      <c r="B218" s="4"/>
      <c r="G218" s="20"/>
      <c r="P218" s="20"/>
      <c r="U218" s="190">
        <f>U9+U18+U27+U36+U45+U54+U63+U72+U81+U90+U99+U108+U117+U126+U135+U144+U153+U162+U171+U180+U189+U198+U207</f>
        <v>0</v>
      </c>
      <c r="W218" s="134" t="s">
        <v>41</v>
      </c>
      <c r="X218" s="111">
        <f t="shared" ref="X218:AC226" si="52">X9+X18+X27+X36+X45+X54+X63+X72+X81+X90+X99+X108+X117+X126+X135+X144+X153+X162+X171+X180+X189+X198+X207</f>
        <v>0</v>
      </c>
      <c r="Y218" s="112">
        <f t="shared" si="52"/>
        <v>0</v>
      </c>
      <c r="Z218" s="112">
        <f t="shared" si="52"/>
        <v>0</v>
      </c>
      <c r="AA218" s="112">
        <f t="shared" si="52"/>
        <v>0</v>
      </c>
      <c r="AB218" s="112">
        <f t="shared" si="52"/>
        <v>0</v>
      </c>
      <c r="AC218" s="114">
        <f t="shared" si="52"/>
        <v>0</v>
      </c>
    </row>
    <row r="219" spans="1:29">
      <c r="B219" s="225"/>
      <c r="G219" s="20"/>
      <c r="P219" s="20"/>
      <c r="U219" s="191">
        <f t="shared" ref="U219:U226" si="53">U10+U19+U28+U37+U46+U55+U64+U73+U82+U91+U100+U109+U118+U127+U136+U145+U154+U163+U172+U181+U190+U199+U208</f>
        <v>0</v>
      </c>
      <c r="W219" s="135" t="s">
        <v>42</v>
      </c>
      <c r="X219" s="115">
        <f t="shared" si="52"/>
        <v>0</v>
      </c>
      <c r="Y219" s="116">
        <f t="shared" si="52"/>
        <v>0</v>
      </c>
      <c r="Z219" s="116">
        <f t="shared" si="52"/>
        <v>0</v>
      </c>
      <c r="AA219" s="116">
        <f t="shared" si="52"/>
        <v>0</v>
      </c>
      <c r="AB219" s="116">
        <f t="shared" si="52"/>
        <v>0</v>
      </c>
      <c r="AC219" s="118">
        <f t="shared" si="52"/>
        <v>0</v>
      </c>
    </row>
    <row r="220" spans="1:29">
      <c r="B220" s="225"/>
      <c r="G220" s="20"/>
      <c r="P220" s="20"/>
      <c r="U220" s="191">
        <f t="shared" si="53"/>
        <v>0</v>
      </c>
      <c r="W220" s="105" t="s">
        <v>43</v>
      </c>
      <c r="X220" s="115">
        <f t="shared" si="52"/>
        <v>0</v>
      </c>
      <c r="Y220" s="116">
        <f t="shared" si="52"/>
        <v>0</v>
      </c>
      <c r="Z220" s="116">
        <f t="shared" si="52"/>
        <v>0</v>
      </c>
      <c r="AA220" s="116">
        <f t="shared" si="52"/>
        <v>0</v>
      </c>
      <c r="AB220" s="116">
        <f t="shared" si="52"/>
        <v>0</v>
      </c>
      <c r="AC220" s="118">
        <f t="shared" si="52"/>
        <v>0</v>
      </c>
    </row>
    <row r="221" spans="1:29">
      <c r="B221" s="225"/>
      <c r="U221" s="191">
        <f t="shared" si="53"/>
        <v>0</v>
      </c>
      <c r="W221" s="135" t="s">
        <v>44</v>
      </c>
      <c r="X221" s="115">
        <f t="shared" si="52"/>
        <v>0</v>
      </c>
      <c r="Y221" s="116">
        <f t="shared" si="52"/>
        <v>0</v>
      </c>
      <c r="Z221" s="116">
        <f t="shared" si="52"/>
        <v>0</v>
      </c>
      <c r="AA221" s="116">
        <f t="shared" si="52"/>
        <v>0</v>
      </c>
      <c r="AB221" s="116">
        <f t="shared" si="52"/>
        <v>0</v>
      </c>
      <c r="AC221" s="118">
        <f t="shared" si="52"/>
        <v>0</v>
      </c>
    </row>
    <row r="222" spans="1:29">
      <c r="B222" s="225"/>
      <c r="U222" s="191">
        <f t="shared" si="53"/>
        <v>0</v>
      </c>
      <c r="W222" s="135" t="s">
        <v>45</v>
      </c>
      <c r="X222" s="115">
        <f t="shared" si="52"/>
        <v>0</v>
      </c>
      <c r="Y222" s="116">
        <f t="shared" si="52"/>
        <v>0</v>
      </c>
      <c r="Z222" s="116">
        <f t="shared" si="52"/>
        <v>0</v>
      </c>
      <c r="AA222" s="116">
        <f t="shared" si="52"/>
        <v>0</v>
      </c>
      <c r="AB222" s="116">
        <f t="shared" si="52"/>
        <v>0</v>
      </c>
      <c r="AC222" s="118">
        <f t="shared" si="52"/>
        <v>0</v>
      </c>
    </row>
    <row r="223" spans="1:29">
      <c r="B223" s="225"/>
      <c r="U223" s="191">
        <f t="shared" si="53"/>
        <v>0</v>
      </c>
      <c r="W223" s="135" t="s">
        <v>46</v>
      </c>
      <c r="X223" s="115">
        <f t="shared" si="52"/>
        <v>0</v>
      </c>
      <c r="Y223" s="116">
        <f t="shared" si="52"/>
        <v>0</v>
      </c>
      <c r="Z223" s="116">
        <f t="shared" si="52"/>
        <v>0</v>
      </c>
      <c r="AA223" s="116">
        <f t="shared" si="52"/>
        <v>0</v>
      </c>
      <c r="AB223" s="116">
        <f t="shared" si="52"/>
        <v>0</v>
      </c>
      <c r="AC223" s="118">
        <f t="shared" si="52"/>
        <v>0</v>
      </c>
    </row>
    <row r="224" spans="1:29">
      <c r="B224" s="225"/>
      <c r="U224" s="191">
        <f t="shared" si="53"/>
        <v>0</v>
      </c>
      <c r="W224" s="135" t="s">
        <v>47</v>
      </c>
      <c r="X224" s="115">
        <f t="shared" si="52"/>
        <v>0</v>
      </c>
      <c r="Y224" s="116">
        <f t="shared" si="52"/>
        <v>0</v>
      </c>
      <c r="Z224" s="116">
        <f t="shared" si="52"/>
        <v>0</v>
      </c>
      <c r="AA224" s="116">
        <f t="shared" si="52"/>
        <v>0</v>
      </c>
      <c r="AB224" s="116">
        <f t="shared" si="52"/>
        <v>0</v>
      </c>
      <c r="AC224" s="118">
        <f t="shared" si="52"/>
        <v>0</v>
      </c>
    </row>
    <row r="225" spans="2:29">
      <c r="B225" s="3"/>
      <c r="U225" s="191">
        <f t="shared" si="53"/>
        <v>0</v>
      </c>
      <c r="W225" s="135" t="s">
        <v>48</v>
      </c>
      <c r="X225" s="115">
        <f t="shared" si="52"/>
        <v>0</v>
      </c>
      <c r="Y225" s="116">
        <f t="shared" si="52"/>
        <v>0</v>
      </c>
      <c r="Z225" s="116">
        <f t="shared" si="52"/>
        <v>0</v>
      </c>
      <c r="AA225" s="116">
        <f t="shared" si="52"/>
        <v>0</v>
      </c>
      <c r="AB225" s="116">
        <f t="shared" si="52"/>
        <v>0</v>
      </c>
      <c r="AC225" s="118">
        <f t="shared" si="52"/>
        <v>0</v>
      </c>
    </row>
    <row r="226" spans="2:29">
      <c r="U226" s="192">
        <f t="shared" si="53"/>
        <v>0</v>
      </c>
      <c r="W226" s="136" t="s">
        <v>49</v>
      </c>
      <c r="X226" s="119">
        <f t="shared" si="52"/>
        <v>0</v>
      </c>
      <c r="Y226" s="120">
        <f t="shared" si="52"/>
        <v>0</v>
      </c>
      <c r="Z226" s="120">
        <f t="shared" si="52"/>
        <v>0</v>
      </c>
      <c r="AA226" s="120">
        <f t="shared" si="52"/>
        <v>0</v>
      </c>
      <c r="AB226" s="120">
        <f t="shared" si="52"/>
        <v>0</v>
      </c>
      <c r="AC226" s="221">
        <f t="shared" si="52"/>
        <v>0</v>
      </c>
    </row>
    <row r="227" spans="2:29">
      <c r="X227" s="116"/>
      <c r="Y227" s="116"/>
      <c r="Z227" s="116"/>
      <c r="AA227" s="116"/>
      <c r="AB227" s="116"/>
      <c r="AC227" s="116"/>
    </row>
  </sheetData>
  <mergeCells count="31">
    <mergeCell ref="A207:A215"/>
    <mergeCell ref="A153:A161"/>
    <mergeCell ref="A162:A170"/>
    <mergeCell ref="A171:A179"/>
    <mergeCell ref="A180:A188"/>
    <mergeCell ref="A189:A197"/>
    <mergeCell ref="A198:A206"/>
    <mergeCell ref="A99:A107"/>
    <mergeCell ref="A108:A116"/>
    <mergeCell ref="A117:A125"/>
    <mergeCell ref="A126:A134"/>
    <mergeCell ref="A135:A143"/>
    <mergeCell ref="A144:A152"/>
    <mergeCell ref="A45:A53"/>
    <mergeCell ref="A54:A62"/>
    <mergeCell ref="A63:A71"/>
    <mergeCell ref="A72:A80"/>
    <mergeCell ref="A81:A89"/>
    <mergeCell ref="A90:A98"/>
    <mergeCell ref="R7:T7"/>
    <mergeCell ref="U7:U8"/>
    <mergeCell ref="A9:A17"/>
    <mergeCell ref="A18:A26"/>
    <mergeCell ref="A27:A35"/>
    <mergeCell ref="A36:A44"/>
    <mergeCell ref="B7:B8"/>
    <mergeCell ref="C7:E7"/>
    <mergeCell ref="F7:H7"/>
    <mergeCell ref="I7:K7"/>
    <mergeCell ref="L7:N7"/>
    <mergeCell ref="O7:Q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00"/>
  <sheetViews>
    <sheetView zoomScale="70" zoomScaleNormal="70" workbookViewId="0">
      <selection activeCell="B23" sqref="B23"/>
    </sheetView>
  </sheetViews>
  <sheetFormatPr baseColWidth="10" defaultRowHeight="15"/>
  <cols>
    <col min="1" max="1" width="2.85546875" customWidth="1"/>
    <col min="2" max="2" width="28" customWidth="1"/>
    <col min="3" max="3" width="0.7109375" style="16" customWidth="1"/>
    <col min="4" max="5" width="17" customWidth="1"/>
    <col min="6" max="6" width="0.7109375" style="17" customWidth="1"/>
    <col min="7" max="7" width="17" customWidth="1"/>
    <col min="8" max="8" width="19.7109375" customWidth="1"/>
    <col min="9" max="10" width="17" customWidth="1"/>
    <col min="11" max="11" width="0.7109375" style="17" customWidth="1"/>
    <col min="12" max="13" width="17" customWidth="1"/>
    <col min="14" max="14" width="0.7109375" style="17" customWidth="1"/>
    <col min="15" max="15" width="18.85546875" customWidth="1"/>
    <col min="64" max="64" width="14.140625" customWidth="1"/>
    <col min="65" max="65" width="15.7109375" customWidth="1"/>
    <col min="66" max="66" width="4.85546875" bestFit="1" customWidth="1"/>
    <col min="68" max="68" width="12.85546875" bestFit="1" customWidth="1"/>
    <col min="69" max="69" width="13.5703125" bestFit="1" customWidth="1"/>
  </cols>
  <sheetData>
    <row r="1" spans="1:57">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row>
    <row r="2" spans="1:57" ht="28.5">
      <c r="B2" s="257" t="s">
        <v>1304</v>
      </c>
      <c r="C2" s="258"/>
      <c r="D2" s="258"/>
      <c r="E2" s="258"/>
      <c r="F2" s="258"/>
      <c r="G2" s="258"/>
      <c r="H2" s="258"/>
      <c r="I2" s="258"/>
      <c r="J2" s="258"/>
      <c r="K2" s="258"/>
      <c r="L2" s="258"/>
      <c r="M2" s="258"/>
      <c r="N2" s="258"/>
      <c r="O2" s="259"/>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row>
    <row r="3" spans="1:57">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row>
    <row r="4" spans="1:57">
      <c r="A4" s="7"/>
      <c r="B4" s="7"/>
      <c r="C4" s="8"/>
      <c r="D4" s="7"/>
      <c r="E4" s="7"/>
      <c r="F4" s="9"/>
      <c r="G4" s="260" t="s">
        <v>19</v>
      </c>
      <c r="H4" s="260"/>
      <c r="I4" s="260"/>
      <c r="J4" s="260"/>
      <c r="K4" s="9"/>
      <c r="L4" s="260" t="s">
        <v>20</v>
      </c>
      <c r="M4" s="260"/>
      <c r="N4" s="9"/>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row>
    <row r="5" spans="1:57" ht="30">
      <c r="A5" s="7"/>
      <c r="B5" s="23" t="s">
        <v>21</v>
      </c>
      <c r="C5" s="36"/>
      <c r="D5" s="64" t="s">
        <v>1305</v>
      </c>
      <c r="E5" s="65" t="s">
        <v>22</v>
      </c>
      <c r="F5" s="37"/>
      <c r="G5" s="64" t="s">
        <v>23</v>
      </c>
      <c r="H5" s="66" t="s">
        <v>24</v>
      </c>
      <c r="I5" s="66" t="s">
        <v>11</v>
      </c>
      <c r="J5" s="65" t="s">
        <v>25</v>
      </c>
      <c r="K5" s="37"/>
      <c r="L5" s="64" t="s">
        <v>26</v>
      </c>
      <c r="M5" s="65" t="s">
        <v>27</v>
      </c>
      <c r="N5" s="37"/>
      <c r="O5" s="67" t="s">
        <v>39</v>
      </c>
      <c r="P5" s="11"/>
      <c r="Q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row>
    <row r="6" spans="1:57">
      <c r="A6" s="12"/>
      <c r="B6" s="21" t="s">
        <v>41</v>
      </c>
      <c r="C6" s="10"/>
      <c r="D6" s="24">
        <v>20</v>
      </c>
      <c r="E6" s="25">
        <v>20</v>
      </c>
      <c r="F6" s="52"/>
      <c r="G6" s="53">
        <v>1</v>
      </c>
      <c r="H6" s="54">
        <v>2</v>
      </c>
      <c r="I6" s="55">
        <v>0</v>
      </c>
      <c r="J6" s="56">
        <v>0</v>
      </c>
      <c r="K6" s="52"/>
      <c r="L6" s="53">
        <v>0</v>
      </c>
      <c r="M6" s="56">
        <v>0</v>
      </c>
      <c r="N6" s="52"/>
      <c r="O6" s="57">
        <f>SUM(G6:M6)</f>
        <v>3</v>
      </c>
      <c r="P6" s="11"/>
      <c r="Q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row>
    <row r="7" spans="1:57" s="11" customFormat="1">
      <c r="A7" s="8"/>
      <c r="B7" s="21" t="s">
        <v>42</v>
      </c>
      <c r="C7" s="10"/>
      <c r="D7" s="26">
        <v>18</v>
      </c>
      <c r="E7" s="27">
        <v>15</v>
      </c>
      <c r="F7" s="58"/>
      <c r="G7" s="59">
        <v>7</v>
      </c>
      <c r="H7" s="30">
        <v>0</v>
      </c>
      <c r="I7" s="60">
        <v>0</v>
      </c>
      <c r="J7" s="61">
        <v>0</v>
      </c>
      <c r="K7" s="58"/>
      <c r="L7" s="59">
        <v>0</v>
      </c>
      <c r="M7" s="61">
        <v>0</v>
      </c>
      <c r="N7" s="58"/>
      <c r="O7" s="62">
        <f t="shared" ref="O7:O13" si="0">SUM(G7:M7)</f>
        <v>7</v>
      </c>
    </row>
    <row r="8" spans="1:57" s="11" customFormat="1">
      <c r="A8" s="8"/>
      <c r="B8" s="22" t="s">
        <v>43</v>
      </c>
      <c r="C8" s="10"/>
      <c r="D8" s="26">
        <v>10</v>
      </c>
      <c r="E8" s="27">
        <v>4</v>
      </c>
      <c r="F8" s="58"/>
      <c r="G8" s="59">
        <v>0</v>
      </c>
      <c r="H8" s="30">
        <v>1</v>
      </c>
      <c r="I8" s="60">
        <v>0</v>
      </c>
      <c r="J8" s="61">
        <v>0</v>
      </c>
      <c r="K8" s="58"/>
      <c r="L8" s="59">
        <v>0</v>
      </c>
      <c r="M8" s="61">
        <v>0</v>
      </c>
      <c r="N8" s="58"/>
      <c r="O8" s="62">
        <f t="shared" si="0"/>
        <v>1</v>
      </c>
    </row>
    <row r="9" spans="1:57" s="11" customFormat="1">
      <c r="A9" s="8"/>
      <c r="B9" s="21" t="s">
        <v>44</v>
      </c>
      <c r="C9" s="10"/>
      <c r="D9" s="26">
        <v>13</v>
      </c>
      <c r="E9" s="27">
        <v>13</v>
      </c>
      <c r="F9" s="58"/>
      <c r="G9" s="59">
        <v>8</v>
      </c>
      <c r="H9" s="30">
        <v>1</v>
      </c>
      <c r="I9" s="60">
        <v>0</v>
      </c>
      <c r="J9" s="61">
        <v>2</v>
      </c>
      <c r="K9" s="58"/>
      <c r="L9" s="59">
        <v>2</v>
      </c>
      <c r="M9" s="61">
        <v>0</v>
      </c>
      <c r="N9" s="58"/>
      <c r="O9" s="62">
        <f t="shared" si="0"/>
        <v>13</v>
      </c>
      <c r="P9" s="214"/>
    </row>
    <row r="10" spans="1:57" s="11" customFormat="1">
      <c r="A10" s="8"/>
      <c r="B10" s="21" t="s">
        <v>45</v>
      </c>
      <c r="C10" s="10"/>
      <c r="D10" s="26">
        <v>21</v>
      </c>
      <c r="E10" s="27">
        <v>22</v>
      </c>
      <c r="F10" s="58"/>
      <c r="G10" s="59">
        <v>2</v>
      </c>
      <c r="H10" s="30">
        <v>4</v>
      </c>
      <c r="I10" s="60">
        <v>11</v>
      </c>
      <c r="J10" s="61">
        <v>3</v>
      </c>
      <c r="K10" s="58"/>
      <c r="L10" s="59">
        <v>0</v>
      </c>
      <c r="M10" s="61">
        <v>0</v>
      </c>
      <c r="N10" s="58"/>
      <c r="O10" s="62">
        <f t="shared" si="0"/>
        <v>20</v>
      </c>
      <c r="P10" s="216"/>
      <c r="Q10" s="215"/>
      <c r="R10" s="14"/>
      <c r="S10" s="14"/>
      <c r="T10" s="14"/>
      <c r="U10" s="15"/>
    </row>
    <row r="11" spans="1:57" s="11" customFormat="1">
      <c r="A11" s="8"/>
      <c r="B11" s="21" t="s">
        <v>46</v>
      </c>
      <c r="C11" s="10"/>
      <c r="D11" s="26">
        <v>19</v>
      </c>
      <c r="E11" s="27">
        <v>19</v>
      </c>
      <c r="F11" s="58"/>
      <c r="G11" s="59">
        <v>17</v>
      </c>
      <c r="H11" s="30">
        <v>0</v>
      </c>
      <c r="I11" s="60">
        <v>5</v>
      </c>
      <c r="J11" s="61">
        <v>18</v>
      </c>
      <c r="K11" s="58"/>
      <c r="L11" s="59">
        <v>4</v>
      </c>
      <c r="M11" s="61">
        <v>3</v>
      </c>
      <c r="N11" s="58"/>
      <c r="O11" s="62">
        <f t="shared" si="0"/>
        <v>47</v>
      </c>
    </row>
    <row r="12" spans="1:57" s="11" customFormat="1">
      <c r="A12" s="8"/>
      <c r="B12" s="21" t="s">
        <v>47</v>
      </c>
      <c r="C12" s="10"/>
      <c r="D12" s="26">
        <v>1</v>
      </c>
      <c r="E12" s="27">
        <v>1</v>
      </c>
      <c r="F12" s="58"/>
      <c r="G12" s="59">
        <v>1</v>
      </c>
      <c r="H12" s="30">
        <v>0</v>
      </c>
      <c r="I12" s="60">
        <v>0</v>
      </c>
      <c r="J12" s="61">
        <v>0</v>
      </c>
      <c r="K12" s="58"/>
      <c r="L12" s="59">
        <v>0</v>
      </c>
      <c r="M12" s="61">
        <v>0</v>
      </c>
      <c r="N12" s="58"/>
      <c r="O12" s="62">
        <f t="shared" si="0"/>
        <v>1</v>
      </c>
    </row>
    <row r="13" spans="1:57" s="11" customFormat="1">
      <c r="A13" s="8"/>
      <c r="B13" s="21" t="s">
        <v>48</v>
      </c>
      <c r="C13" s="10"/>
      <c r="D13" s="26">
        <v>0</v>
      </c>
      <c r="E13" s="27">
        <v>0</v>
      </c>
      <c r="F13" s="58"/>
      <c r="G13" s="59">
        <v>0</v>
      </c>
      <c r="H13" s="30">
        <v>0</v>
      </c>
      <c r="I13" s="60">
        <v>0</v>
      </c>
      <c r="J13" s="61">
        <v>0</v>
      </c>
      <c r="K13" s="58"/>
      <c r="L13" s="59">
        <v>0</v>
      </c>
      <c r="M13" s="61">
        <v>0</v>
      </c>
      <c r="N13" s="58"/>
      <c r="O13" s="62">
        <f t="shared" si="0"/>
        <v>0</v>
      </c>
    </row>
    <row r="14" spans="1:57">
      <c r="A14" s="12"/>
      <c r="B14" s="21" t="s">
        <v>49</v>
      </c>
      <c r="C14" s="10"/>
      <c r="D14" s="26">
        <v>16</v>
      </c>
      <c r="E14" s="27">
        <v>16</v>
      </c>
      <c r="F14" s="52"/>
      <c r="G14" s="59">
        <v>0</v>
      </c>
      <c r="H14" s="30">
        <v>2</v>
      </c>
      <c r="I14" s="60">
        <v>3</v>
      </c>
      <c r="J14" s="61">
        <v>0</v>
      </c>
      <c r="K14" s="52"/>
      <c r="L14" s="59">
        <v>0</v>
      </c>
      <c r="M14" s="61">
        <v>0</v>
      </c>
      <c r="N14" s="58"/>
      <c r="O14" s="62">
        <f>SUM(G14:M14)</f>
        <v>5</v>
      </c>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row>
    <row r="15" spans="1:57" ht="15.75">
      <c r="B15" s="23" t="s">
        <v>38</v>
      </c>
      <c r="C15" s="15"/>
      <c r="D15" s="28">
        <f>+AVERAGE(D6:D14)</f>
        <v>13.111111111111111</v>
      </c>
      <c r="E15" s="29">
        <f>+AVERAGE(E6:E14)</f>
        <v>12.222222222222221</v>
      </c>
      <c r="F15" s="13"/>
      <c r="G15" s="31">
        <f>SUM(G6:G14)</f>
        <v>36</v>
      </c>
      <c r="H15" s="32">
        <f>SUM(H6:H14)</f>
        <v>10</v>
      </c>
      <c r="I15" s="32">
        <f>SUM(I6:I14)</f>
        <v>19</v>
      </c>
      <c r="J15" s="33">
        <f>SUM(J6:J14)</f>
        <v>23</v>
      </c>
      <c r="K15" s="34"/>
      <c r="L15" s="31">
        <f>SUM(L6:L14)</f>
        <v>6</v>
      </c>
      <c r="M15" s="33">
        <f>SUM(M6:M14)</f>
        <v>3</v>
      </c>
      <c r="N15" s="34"/>
      <c r="O15" s="35">
        <f>SUM(O6:O14)</f>
        <v>97</v>
      </c>
      <c r="P15" s="11"/>
      <c r="Q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row>
    <row r="16" spans="1:57" ht="15.75">
      <c r="A16" s="48" t="s">
        <v>28</v>
      </c>
      <c r="B16" s="49"/>
      <c r="C16" s="50"/>
      <c r="D16" s="49"/>
      <c r="E16" s="51"/>
      <c r="J16" s="16"/>
      <c r="K16" s="16"/>
      <c r="L16" s="16"/>
      <c r="M16" s="16"/>
      <c r="O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row>
    <row r="17" spans="1:57" ht="15.75">
      <c r="A17" s="49" t="s">
        <v>1306</v>
      </c>
      <c r="B17" s="49"/>
      <c r="C17" s="50"/>
      <c r="D17" s="49"/>
      <c r="E17" s="51"/>
      <c r="J17" s="16"/>
      <c r="K17" s="16"/>
      <c r="L17" s="16"/>
      <c r="M17" s="16"/>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row>
    <row r="18" spans="1:57">
      <c r="E18" s="17"/>
      <c r="J18" s="16"/>
      <c r="K18" s="16"/>
      <c r="L18" s="16"/>
      <c r="M18" s="16"/>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row>
    <row r="19" spans="1:57" s="17" customFormat="1" ht="18.75">
      <c r="A19" s="63" t="s">
        <v>32</v>
      </c>
      <c r="B19" s="46"/>
      <c r="C19" s="42"/>
      <c r="D19" s="41"/>
      <c r="E19" s="43"/>
      <c r="F19" s="44"/>
      <c r="G19" s="45"/>
      <c r="H19"/>
      <c r="I19"/>
      <c r="J19" s="16"/>
      <c r="K19" s="16"/>
      <c r="L19" s="16"/>
      <c r="M19" s="16"/>
      <c r="O19"/>
      <c r="P19"/>
      <c r="Q19"/>
      <c r="R19"/>
      <c r="S19"/>
      <c r="T19"/>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row>
    <row r="20" spans="1:57" s="17" customFormat="1" ht="18.75">
      <c r="A20" s="68" t="s">
        <v>33</v>
      </c>
      <c r="B20" s="69"/>
      <c r="C20" s="74"/>
      <c r="D20" s="74"/>
      <c r="E20" s="74"/>
      <c r="F20" s="74"/>
      <c r="G20" s="74"/>
      <c r="H20" s="83"/>
      <c r="I20" s="70"/>
      <c r="J20" s="16"/>
      <c r="K20" s="16"/>
      <c r="L20" s="16"/>
      <c r="M20" s="16"/>
      <c r="O20"/>
      <c r="P20"/>
      <c r="Q20"/>
      <c r="R20"/>
      <c r="S20"/>
      <c r="T20"/>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row>
    <row r="21" spans="1:57" s="17" customFormat="1" ht="18.75">
      <c r="A21" s="76" t="s">
        <v>29</v>
      </c>
      <c r="B21" s="77"/>
      <c r="C21" s="77"/>
      <c r="D21" s="77"/>
      <c r="E21" s="77"/>
      <c r="F21" s="77"/>
      <c r="G21" s="77"/>
      <c r="H21" s="82"/>
      <c r="I21" s="71"/>
      <c r="J21" s="200"/>
      <c r="K21" s="16"/>
      <c r="L21" s="16"/>
      <c r="M21" s="200"/>
      <c r="O21"/>
      <c r="P21"/>
      <c r="Q21"/>
      <c r="R21"/>
      <c r="S21"/>
      <c r="T2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row>
    <row r="22" spans="1:57" s="17" customFormat="1" ht="18.75">
      <c r="A22" s="76" t="s">
        <v>30</v>
      </c>
      <c r="B22" s="77"/>
      <c r="C22" s="77"/>
      <c r="D22" s="77"/>
      <c r="E22" s="77"/>
      <c r="F22" s="77"/>
      <c r="G22" s="77"/>
      <c r="H22" s="82"/>
      <c r="I22" s="71"/>
      <c r="J22" s="200"/>
      <c r="K22" s="16"/>
      <c r="L22" s="16"/>
      <c r="M22" s="200"/>
      <c r="O22"/>
      <c r="P22"/>
      <c r="Q22"/>
      <c r="R22"/>
      <c r="S22"/>
      <c r="T22"/>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row>
    <row r="23" spans="1:57" s="17" customFormat="1" ht="18.75">
      <c r="A23" s="79" t="s">
        <v>31</v>
      </c>
      <c r="B23" s="80"/>
      <c r="C23" s="80"/>
      <c r="D23" s="80"/>
      <c r="E23" s="80"/>
      <c r="F23" s="80"/>
      <c r="G23" s="80"/>
      <c r="H23" s="84"/>
      <c r="I23" s="72"/>
      <c r="J23" s="200"/>
      <c r="K23" s="16"/>
      <c r="L23" s="16"/>
      <c r="M23" s="200"/>
      <c r="O23"/>
      <c r="P23"/>
      <c r="Q23"/>
      <c r="R23"/>
      <c r="S23"/>
      <c r="T23"/>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row>
    <row r="24" spans="1:57" s="17" customFormat="1">
      <c r="A24" s="47"/>
      <c r="B24" s="38"/>
      <c r="C24" s="39"/>
      <c r="D24" s="38"/>
      <c r="E24" s="40"/>
      <c r="F24" s="40"/>
      <c r="G24" s="38"/>
      <c r="H24"/>
      <c r="I24"/>
      <c r="J24" s="16"/>
      <c r="K24" s="16"/>
      <c r="L24" s="16"/>
      <c r="M24" s="16"/>
      <c r="O24"/>
      <c r="P24"/>
      <c r="Q24"/>
      <c r="R24"/>
      <c r="S24"/>
      <c r="T24"/>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row>
    <row r="25" spans="1:57" s="17" customFormat="1" ht="18.75">
      <c r="A25" s="68" t="s">
        <v>34</v>
      </c>
      <c r="B25" s="74"/>
      <c r="C25" s="74"/>
      <c r="D25" s="74"/>
      <c r="E25" s="74"/>
      <c r="F25" s="74"/>
      <c r="G25" s="74"/>
      <c r="H25" s="75"/>
      <c r="I25"/>
      <c r="J25" s="16"/>
      <c r="K25" s="16"/>
      <c r="L25" s="16"/>
      <c r="M25" s="16"/>
      <c r="O25"/>
      <c r="P25"/>
      <c r="Q25"/>
      <c r="R25"/>
      <c r="S25"/>
      <c r="T25"/>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row>
    <row r="26" spans="1:57" s="17" customFormat="1" ht="18.75">
      <c r="A26" s="76" t="s">
        <v>35</v>
      </c>
      <c r="B26" s="77"/>
      <c r="C26" s="77"/>
      <c r="D26" s="77"/>
      <c r="E26" s="77"/>
      <c r="F26" s="77"/>
      <c r="G26" s="77"/>
      <c r="H26" s="78"/>
      <c r="I26"/>
      <c r="J26" s="16"/>
      <c r="K26" s="16">
        <f>IF(AND(K17&gt;100,J17&lt;&gt;0),1,0)</f>
        <v>0</v>
      </c>
      <c r="L26" s="16"/>
      <c r="M26" s="16"/>
      <c r="N26" s="17">
        <f>IF(AND(N17&gt;100,M17&lt;&gt;0),1,0)</f>
        <v>0</v>
      </c>
      <c r="O26"/>
      <c r="P26"/>
      <c r="Q26"/>
      <c r="R26"/>
      <c r="S26"/>
      <c r="T26"/>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row>
    <row r="27" spans="1:57" s="17" customFormat="1" ht="18.75">
      <c r="A27" s="79" t="s">
        <v>36</v>
      </c>
      <c r="B27" s="80"/>
      <c r="C27" s="80"/>
      <c r="D27" s="80"/>
      <c r="E27" s="80"/>
      <c r="F27" s="80"/>
      <c r="G27" s="80"/>
      <c r="H27" s="81"/>
      <c r="I27"/>
      <c r="J27" s="16"/>
      <c r="K27" s="16" t="e">
        <f>IF(AND(#REF!&gt;100,#REF!&lt;&gt;0),1,0)</f>
        <v>#REF!</v>
      </c>
      <c r="L27" s="16"/>
      <c r="M27" s="16"/>
      <c r="N27" s="17" t="e">
        <f>IF(AND(#REF!&gt;100,#REF!&lt;&gt;0),1,0)</f>
        <v>#REF!</v>
      </c>
      <c r="O27"/>
      <c r="P27"/>
      <c r="Q27"/>
      <c r="R27"/>
      <c r="S27"/>
      <c r="T27"/>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row>
    <row r="28" spans="1:57">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row>
    <row r="29" spans="1:57" s="17" customFormat="1" ht="18.75">
      <c r="A29" s="73" t="s">
        <v>37</v>
      </c>
      <c r="B29" s="75"/>
      <c r="C29" s="85"/>
      <c r="D29" s="86"/>
      <c r="E29" s="86"/>
      <c r="F29" s="87"/>
      <c r="G29" s="86"/>
      <c r="H29" s="86"/>
      <c r="I29" s="86"/>
      <c r="J29" s="86"/>
      <c r="K29" s="87"/>
      <c r="L29" s="86"/>
      <c r="M29" s="86"/>
      <c r="O29"/>
      <c r="P29"/>
      <c r="Q29"/>
      <c r="R29"/>
      <c r="S29"/>
      <c r="T29"/>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row>
    <row r="30" spans="1:57" s="17" customFormat="1" ht="35.25" customHeight="1">
      <c r="A30" s="261" t="s">
        <v>1311</v>
      </c>
      <c r="B30" s="261"/>
      <c r="C30" s="261"/>
      <c r="D30" s="261"/>
      <c r="E30" s="261"/>
      <c r="F30" s="261"/>
      <c r="G30" s="261"/>
      <c r="H30" s="261"/>
      <c r="I30" s="261"/>
      <c r="J30" s="261"/>
      <c r="K30" s="261"/>
      <c r="L30" s="261"/>
      <c r="M30" s="262"/>
      <c r="O30"/>
      <c r="P30"/>
      <c r="Q30" s="18"/>
      <c r="R30"/>
      <c r="S30"/>
      <c r="T30"/>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row>
    <row r="31" spans="1:57" s="17" customFormat="1" ht="55.5" customHeight="1">
      <c r="A31" s="263" t="s">
        <v>1312</v>
      </c>
      <c r="B31" s="263"/>
      <c r="C31" s="263"/>
      <c r="D31" s="263"/>
      <c r="E31" s="263"/>
      <c r="F31" s="263"/>
      <c r="G31" s="263"/>
      <c r="H31" s="263"/>
      <c r="I31" s="263"/>
      <c r="J31" s="263"/>
      <c r="K31" s="263"/>
      <c r="L31" s="263"/>
      <c r="M31" s="264"/>
      <c r="O31"/>
      <c r="P31"/>
      <c r="Q31" s="18"/>
      <c r="R31"/>
      <c r="S31"/>
      <c r="T3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row>
    <row r="32" spans="1:57" s="17" customFormat="1" ht="114.75" customHeight="1">
      <c r="A32" s="255" t="s">
        <v>1313</v>
      </c>
      <c r="B32" s="255"/>
      <c r="C32" s="255"/>
      <c r="D32" s="255"/>
      <c r="E32" s="255"/>
      <c r="F32" s="255"/>
      <c r="G32" s="255"/>
      <c r="H32" s="255"/>
      <c r="I32" s="255"/>
      <c r="J32" s="255"/>
      <c r="K32" s="255"/>
      <c r="L32" s="255"/>
      <c r="M32" s="256"/>
      <c r="O32"/>
      <c r="P32"/>
      <c r="Q32"/>
      <c r="R32"/>
      <c r="S32"/>
      <c r="T32"/>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row>
    <row r="33" spans="1:69" ht="9.75" customHeight="1">
      <c r="C33"/>
      <c r="F33"/>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L33" s="5">
        <v>94</v>
      </c>
      <c r="BM33" s="5">
        <v>73</v>
      </c>
      <c r="BN33" s="5">
        <v>24</v>
      </c>
      <c r="BO33" s="5">
        <v>95</v>
      </c>
      <c r="BP33" s="5">
        <v>15</v>
      </c>
      <c r="BQ33" s="19">
        <v>8</v>
      </c>
    </row>
    <row r="34" spans="1:69" s="201" customFormat="1"/>
    <row r="35" spans="1:69">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row>
    <row r="36" spans="1:69" ht="28.5">
      <c r="B36" s="257" t="s">
        <v>1308</v>
      </c>
      <c r="C36" s="258"/>
      <c r="D36" s="258"/>
      <c r="E36" s="258"/>
      <c r="F36" s="258"/>
      <c r="G36" s="258"/>
      <c r="H36" s="258"/>
      <c r="I36" s="258"/>
      <c r="J36" s="258"/>
      <c r="K36" s="258"/>
      <c r="L36" s="258"/>
      <c r="M36" s="258"/>
      <c r="N36" s="258"/>
      <c r="O36" s="259"/>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row>
    <row r="37" spans="1:69">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row>
    <row r="38" spans="1:69">
      <c r="A38" s="7"/>
      <c r="B38" s="7"/>
      <c r="C38" s="8"/>
      <c r="D38" s="7"/>
      <c r="E38" s="7"/>
      <c r="F38" s="9"/>
      <c r="G38" s="260" t="s">
        <v>19</v>
      </c>
      <c r="H38" s="260"/>
      <c r="I38" s="260"/>
      <c r="J38" s="260"/>
      <c r="K38" s="9"/>
      <c r="L38" s="260" t="s">
        <v>20</v>
      </c>
      <c r="M38" s="260"/>
      <c r="N38" s="9"/>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row>
    <row r="39" spans="1:69" ht="30">
      <c r="A39" s="7"/>
      <c r="B39" s="23" t="s">
        <v>21</v>
      </c>
      <c r="C39" s="36"/>
      <c r="D39" s="64" t="s">
        <v>1305</v>
      </c>
      <c r="E39" s="65" t="s">
        <v>22</v>
      </c>
      <c r="F39" s="37"/>
      <c r="G39" s="64" t="s">
        <v>23</v>
      </c>
      <c r="H39" s="66" t="s">
        <v>24</v>
      </c>
      <c r="I39" s="66" t="s">
        <v>11</v>
      </c>
      <c r="J39" s="65" t="s">
        <v>25</v>
      </c>
      <c r="K39" s="37"/>
      <c r="L39" s="64" t="s">
        <v>26</v>
      </c>
      <c r="M39" s="65" t="s">
        <v>27</v>
      </c>
      <c r="N39" s="37"/>
      <c r="O39" s="67" t="s">
        <v>39</v>
      </c>
      <c r="P39" s="11"/>
      <c r="Q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row>
    <row r="40" spans="1:69">
      <c r="A40" s="12"/>
      <c r="B40" s="21" t="s">
        <v>41</v>
      </c>
      <c r="C40" s="10"/>
      <c r="D40" s="24">
        <v>21</v>
      </c>
      <c r="E40" s="25">
        <v>21</v>
      </c>
      <c r="F40" s="52"/>
      <c r="G40" s="53">
        <v>0</v>
      </c>
      <c r="H40" s="54">
        <v>0</v>
      </c>
      <c r="I40" s="55">
        <v>0</v>
      </c>
      <c r="J40" s="56">
        <v>1</v>
      </c>
      <c r="K40" s="52"/>
      <c r="L40" s="53">
        <v>1</v>
      </c>
      <c r="M40" s="56">
        <v>1</v>
      </c>
      <c r="N40" s="52"/>
      <c r="O40" s="57">
        <f>SUM(G40:M40)</f>
        <v>3</v>
      </c>
      <c r="P40" s="11"/>
      <c r="Q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row>
    <row r="41" spans="1:69">
      <c r="A41" s="8"/>
      <c r="B41" s="21" t="s">
        <v>42</v>
      </c>
      <c r="C41" s="10"/>
      <c r="D41" s="26">
        <v>19</v>
      </c>
      <c r="E41" s="27">
        <v>18</v>
      </c>
      <c r="F41" s="58"/>
      <c r="G41" s="59">
        <v>6</v>
      </c>
      <c r="H41" s="30">
        <v>1</v>
      </c>
      <c r="I41" s="60">
        <v>3</v>
      </c>
      <c r="J41" s="61">
        <v>3</v>
      </c>
      <c r="K41" s="58"/>
      <c r="L41" s="59">
        <v>0</v>
      </c>
      <c r="M41" s="61">
        <v>0</v>
      </c>
      <c r="N41" s="58"/>
      <c r="O41" s="62">
        <f t="shared" ref="O41:O47" si="1">SUM(G41:M41)</f>
        <v>13</v>
      </c>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row>
    <row r="42" spans="1:69">
      <c r="A42" s="8"/>
      <c r="B42" s="22" t="s">
        <v>43</v>
      </c>
      <c r="C42" s="10"/>
      <c r="D42" s="26">
        <v>16</v>
      </c>
      <c r="E42" s="27">
        <v>1</v>
      </c>
      <c r="F42" s="58"/>
      <c r="G42" s="59">
        <v>2</v>
      </c>
      <c r="H42" s="30">
        <v>2</v>
      </c>
      <c r="I42" s="60">
        <v>1</v>
      </c>
      <c r="J42" s="61">
        <v>4</v>
      </c>
      <c r="K42" s="58"/>
      <c r="L42" s="59">
        <v>4</v>
      </c>
      <c r="M42" s="61">
        <v>2</v>
      </c>
      <c r="N42" s="58"/>
      <c r="O42" s="62">
        <f t="shared" si="1"/>
        <v>15</v>
      </c>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row>
    <row r="43" spans="1:69">
      <c r="A43" s="8"/>
      <c r="B43" s="21" t="s">
        <v>44</v>
      </c>
      <c r="C43" s="10"/>
      <c r="D43" s="26">
        <v>15</v>
      </c>
      <c r="E43" s="27">
        <v>15</v>
      </c>
      <c r="F43" s="58"/>
      <c r="G43" s="59">
        <v>6</v>
      </c>
      <c r="H43" s="30">
        <v>3</v>
      </c>
      <c r="I43" s="60">
        <v>1</v>
      </c>
      <c r="J43" s="61">
        <v>5</v>
      </c>
      <c r="K43" s="58"/>
      <c r="L43" s="59">
        <v>7</v>
      </c>
      <c r="M43" s="61">
        <v>1</v>
      </c>
      <c r="N43" s="58"/>
      <c r="O43" s="62">
        <f t="shared" si="1"/>
        <v>23</v>
      </c>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row>
    <row r="44" spans="1:69">
      <c r="A44" s="8"/>
      <c r="B44" s="21" t="s">
        <v>45</v>
      </c>
      <c r="C44" s="10"/>
      <c r="D44" s="26">
        <v>21</v>
      </c>
      <c r="E44" s="27">
        <v>21</v>
      </c>
      <c r="F44" s="58"/>
      <c r="G44" s="59">
        <v>0</v>
      </c>
      <c r="H44" s="30">
        <v>5</v>
      </c>
      <c r="I44" s="60">
        <v>13</v>
      </c>
      <c r="J44" s="61">
        <v>6</v>
      </c>
      <c r="K44" s="58"/>
      <c r="L44" s="59">
        <v>0</v>
      </c>
      <c r="M44" s="61">
        <v>1</v>
      </c>
      <c r="N44" s="58"/>
      <c r="O44" s="62">
        <f t="shared" si="1"/>
        <v>25</v>
      </c>
      <c r="P44" s="11"/>
      <c r="Q44" s="11"/>
      <c r="R44" s="14"/>
      <c r="S44" s="14"/>
      <c r="T44" s="14"/>
      <c r="U44" s="15"/>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row>
    <row r="45" spans="1:69">
      <c r="A45" s="8"/>
      <c r="B45" s="21" t="s">
        <v>46</v>
      </c>
      <c r="C45" s="10"/>
      <c r="D45" s="26">
        <v>21</v>
      </c>
      <c r="E45" s="27">
        <v>21</v>
      </c>
      <c r="F45" s="58"/>
      <c r="G45" s="59">
        <v>21</v>
      </c>
      <c r="H45" s="30">
        <v>3</v>
      </c>
      <c r="I45" s="60">
        <v>0</v>
      </c>
      <c r="J45" s="61">
        <v>21</v>
      </c>
      <c r="K45" s="58"/>
      <c r="L45" s="59">
        <v>0</v>
      </c>
      <c r="M45" s="61">
        <v>3</v>
      </c>
      <c r="N45" s="58"/>
      <c r="O45" s="62">
        <f t="shared" si="1"/>
        <v>48</v>
      </c>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row>
    <row r="46" spans="1:69">
      <c r="A46" s="8"/>
      <c r="B46" s="21" t="s">
        <v>47</v>
      </c>
      <c r="C46" s="10"/>
      <c r="D46" s="26">
        <v>3</v>
      </c>
      <c r="E46" s="27">
        <v>3</v>
      </c>
      <c r="F46" s="58"/>
      <c r="G46" s="59">
        <v>3</v>
      </c>
      <c r="H46" s="30">
        <v>0</v>
      </c>
      <c r="I46" s="60">
        <v>2</v>
      </c>
      <c r="J46" s="61">
        <v>0</v>
      </c>
      <c r="K46" s="58"/>
      <c r="L46" s="59">
        <v>0</v>
      </c>
      <c r="M46" s="61">
        <v>0</v>
      </c>
      <c r="N46" s="58"/>
      <c r="O46" s="62">
        <f t="shared" si="1"/>
        <v>5</v>
      </c>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row>
    <row r="47" spans="1:69">
      <c r="A47" s="8"/>
      <c r="B47" s="21" t="s">
        <v>48</v>
      </c>
      <c r="C47" s="10"/>
      <c r="D47" s="26">
        <v>8</v>
      </c>
      <c r="E47" s="27">
        <v>7</v>
      </c>
      <c r="F47" s="58"/>
      <c r="G47" s="59">
        <v>1</v>
      </c>
      <c r="H47" s="30">
        <v>8</v>
      </c>
      <c r="I47" s="60">
        <v>0</v>
      </c>
      <c r="J47" s="61">
        <v>1</v>
      </c>
      <c r="K47" s="58"/>
      <c r="L47" s="59">
        <v>0</v>
      </c>
      <c r="M47" s="61">
        <v>0</v>
      </c>
      <c r="N47" s="58"/>
      <c r="O47" s="62">
        <f t="shared" si="1"/>
        <v>10</v>
      </c>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row>
    <row r="48" spans="1:69">
      <c r="A48" s="12"/>
      <c r="B48" s="21" t="s">
        <v>49</v>
      </c>
      <c r="C48" s="10"/>
      <c r="D48" s="26">
        <v>16</v>
      </c>
      <c r="E48" s="27">
        <v>16</v>
      </c>
      <c r="F48" s="52"/>
      <c r="G48" s="59">
        <v>3</v>
      </c>
      <c r="H48" s="30">
        <v>0</v>
      </c>
      <c r="I48" s="60">
        <v>1</v>
      </c>
      <c r="J48" s="61">
        <v>0</v>
      </c>
      <c r="K48" s="52"/>
      <c r="L48" s="59">
        <v>0</v>
      </c>
      <c r="M48" s="61">
        <v>0</v>
      </c>
      <c r="N48" s="58"/>
      <c r="O48" s="62">
        <f>SUM(G48:M48)</f>
        <v>4</v>
      </c>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row>
    <row r="49" spans="1:57" ht="15.75">
      <c r="B49" s="23" t="s">
        <v>38</v>
      </c>
      <c r="C49" s="15"/>
      <c r="D49" s="28">
        <f>+AVERAGE(D40:D48)</f>
        <v>15.555555555555555</v>
      </c>
      <c r="E49" s="29">
        <f>+AVERAGE(E40:E48)</f>
        <v>13.666666666666666</v>
      </c>
      <c r="F49" s="13"/>
      <c r="G49" s="31">
        <f>SUM(G40:G48)</f>
        <v>42</v>
      </c>
      <c r="H49" s="32">
        <f>SUM(H40:H48)</f>
        <v>22</v>
      </c>
      <c r="I49" s="32">
        <f>SUM(I40:I48)</f>
        <v>21</v>
      </c>
      <c r="J49" s="33">
        <f>SUM(J40:J48)</f>
        <v>41</v>
      </c>
      <c r="K49" s="34"/>
      <c r="L49" s="31">
        <f>SUM(L40:L48)</f>
        <v>12</v>
      </c>
      <c r="M49" s="33">
        <f>SUM(M40:M48)</f>
        <v>8</v>
      </c>
      <c r="N49" s="34"/>
      <c r="O49" s="35">
        <f>SUM(O40:O48)</f>
        <v>146</v>
      </c>
      <c r="P49" s="11"/>
      <c r="Q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row>
    <row r="50" spans="1:57" ht="15.75">
      <c r="A50" s="48" t="s">
        <v>1309</v>
      </c>
      <c r="B50" s="49"/>
      <c r="C50" s="50"/>
      <c r="D50" s="49"/>
      <c r="E50" s="51"/>
      <c r="J50" s="16"/>
      <c r="K50" s="16"/>
      <c r="L50" s="16"/>
      <c r="M50" s="16"/>
      <c r="O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row>
    <row r="51" spans="1:57" ht="15.75">
      <c r="A51" s="49" t="s">
        <v>1306</v>
      </c>
      <c r="B51" s="49"/>
      <c r="C51" s="50"/>
      <c r="D51" s="49"/>
      <c r="E51" s="51"/>
      <c r="J51" s="16"/>
      <c r="K51" s="16"/>
      <c r="L51" s="16"/>
      <c r="M51" s="16"/>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row>
    <row r="52" spans="1:57">
      <c r="E52" s="17"/>
      <c r="J52" s="16"/>
      <c r="K52" s="16"/>
      <c r="L52" s="16"/>
      <c r="M52" s="16"/>
      <c r="U52" s="11"/>
      <c r="V52" s="11"/>
      <c r="W52" s="11"/>
      <c r="X52" s="11"/>
    </row>
    <row r="53" spans="1:57" ht="18.75">
      <c r="A53" s="63" t="s">
        <v>32</v>
      </c>
      <c r="B53" s="46"/>
      <c r="C53" s="42"/>
      <c r="D53" s="41"/>
      <c r="E53" s="43"/>
      <c r="F53" s="44"/>
      <c r="G53" s="45"/>
      <c r="J53" s="16"/>
      <c r="K53" s="16"/>
      <c r="L53" s="16"/>
      <c r="M53" s="16"/>
      <c r="U53" s="11"/>
      <c r="V53" s="11"/>
      <c r="W53" s="11"/>
      <c r="X53" s="11"/>
    </row>
    <row r="54" spans="1:57" ht="18.75">
      <c r="A54" s="68" t="s">
        <v>33</v>
      </c>
      <c r="B54" s="69"/>
      <c r="C54" s="74"/>
      <c r="D54" s="74"/>
      <c r="E54" s="74"/>
      <c r="F54" s="74"/>
      <c r="G54" s="74"/>
      <c r="H54" s="83"/>
      <c r="I54" s="202"/>
      <c r="J54" s="16"/>
      <c r="K54" s="16"/>
      <c r="L54" s="16"/>
      <c r="M54" s="16"/>
      <c r="U54" s="11"/>
      <c r="V54" s="11"/>
      <c r="W54" s="11"/>
      <c r="X54" s="11"/>
    </row>
    <row r="55" spans="1:57" ht="18.75">
      <c r="A55" s="76" t="s">
        <v>29</v>
      </c>
      <c r="B55" s="77"/>
      <c r="C55" s="77"/>
      <c r="D55" s="77"/>
      <c r="E55" s="77"/>
      <c r="F55" s="77"/>
      <c r="G55" s="77"/>
      <c r="H55" s="82"/>
      <c r="I55" s="203"/>
      <c r="J55" s="200"/>
      <c r="K55" s="16"/>
      <c r="L55" s="16"/>
      <c r="M55" s="200"/>
      <c r="U55" s="11"/>
      <c r="V55" s="11"/>
      <c r="W55" s="11"/>
      <c r="X55" s="11"/>
    </row>
    <row r="56" spans="1:57" ht="18.75">
      <c r="A56" s="76" t="s">
        <v>30</v>
      </c>
      <c r="B56" s="77"/>
      <c r="C56" s="77"/>
      <c r="D56" s="77"/>
      <c r="E56" s="77"/>
      <c r="F56" s="77"/>
      <c r="G56" s="77"/>
      <c r="H56" s="82"/>
      <c r="I56" s="203"/>
      <c r="J56" s="200"/>
      <c r="K56" s="16"/>
      <c r="L56" s="16"/>
      <c r="M56" s="200"/>
      <c r="U56" s="11"/>
      <c r="V56" s="11"/>
      <c r="W56" s="11"/>
      <c r="X56" s="11"/>
    </row>
    <row r="57" spans="1:57" ht="18.75">
      <c r="A57" s="79" t="s">
        <v>31</v>
      </c>
      <c r="B57" s="80"/>
      <c r="C57" s="80"/>
      <c r="D57" s="80"/>
      <c r="E57" s="80"/>
      <c r="F57" s="80"/>
      <c r="G57" s="80"/>
      <c r="H57" s="84"/>
      <c r="I57" s="204"/>
      <c r="J57" s="200"/>
      <c r="K57" s="16"/>
      <c r="L57" s="16"/>
      <c r="M57" s="200"/>
      <c r="U57" s="11"/>
      <c r="V57" s="11"/>
      <c r="W57" s="11"/>
      <c r="X57" s="11"/>
    </row>
    <row r="58" spans="1:57">
      <c r="A58" s="47"/>
      <c r="B58" s="38"/>
      <c r="C58" s="39"/>
      <c r="D58" s="38"/>
      <c r="E58" s="40"/>
      <c r="F58" s="40"/>
      <c r="G58" s="38"/>
      <c r="J58" s="16"/>
      <c r="K58" s="16"/>
      <c r="L58" s="16"/>
      <c r="M58" s="16"/>
      <c r="U58" s="11"/>
      <c r="V58" s="11"/>
      <c r="W58" s="11"/>
      <c r="X58" s="11"/>
    </row>
    <row r="59" spans="1:57" ht="18.75">
      <c r="A59" s="68" t="s">
        <v>34</v>
      </c>
      <c r="B59" s="74"/>
      <c r="C59" s="74"/>
      <c r="D59" s="74"/>
      <c r="E59" s="74"/>
      <c r="F59" s="74"/>
      <c r="G59" s="74"/>
      <c r="H59" s="75"/>
      <c r="J59" s="16"/>
      <c r="K59" s="16"/>
      <c r="L59" s="16"/>
      <c r="M59" s="16"/>
      <c r="U59" s="11"/>
      <c r="V59" s="11"/>
      <c r="W59" s="11"/>
      <c r="X59" s="11"/>
    </row>
    <row r="60" spans="1:57" ht="18.75">
      <c r="A60" s="76" t="s">
        <v>35</v>
      </c>
      <c r="B60" s="77"/>
      <c r="C60" s="77"/>
      <c r="D60" s="77"/>
      <c r="E60" s="77"/>
      <c r="F60" s="77"/>
      <c r="G60" s="77"/>
      <c r="H60" s="78"/>
      <c r="J60" s="16"/>
      <c r="K60" s="16">
        <f>IF(AND(K51&gt;100,J51&lt;&gt;0),1,0)</f>
        <v>0</v>
      </c>
      <c r="L60" s="16"/>
      <c r="M60" s="16"/>
      <c r="N60" s="17">
        <f>IF(AND(N51&gt;100,M51&lt;&gt;0),1,0)</f>
        <v>0</v>
      </c>
      <c r="U60" s="11"/>
      <c r="V60" s="11"/>
      <c r="W60" s="11"/>
      <c r="X60" s="11"/>
    </row>
    <row r="61" spans="1:57" ht="18.75">
      <c r="A61" s="79" t="s">
        <v>36</v>
      </c>
      <c r="B61" s="80"/>
      <c r="C61" s="80"/>
      <c r="D61" s="80"/>
      <c r="E61" s="80"/>
      <c r="F61" s="80"/>
      <c r="G61" s="80"/>
      <c r="H61" s="81"/>
      <c r="J61" s="16"/>
      <c r="K61" s="16" t="e">
        <f>IF(AND(#REF!&gt;100,#REF!&lt;&gt;0),1,0)</f>
        <v>#REF!</v>
      </c>
      <c r="L61" s="16"/>
      <c r="M61" s="16"/>
      <c r="N61" s="17" t="e">
        <f>IF(AND(#REF!&gt;100,#REF!&lt;&gt;0),1,0)</f>
        <v>#REF!</v>
      </c>
      <c r="U61" s="11"/>
      <c r="V61" s="11"/>
      <c r="W61" s="11"/>
      <c r="X61" s="11"/>
    </row>
    <row r="62" spans="1:57">
      <c r="U62" s="11"/>
      <c r="V62" s="11"/>
      <c r="W62" s="11"/>
      <c r="X62" s="11"/>
    </row>
    <row r="63" spans="1:57" ht="18.75">
      <c r="A63" s="73" t="s">
        <v>37</v>
      </c>
      <c r="B63" s="75"/>
      <c r="C63" s="85"/>
      <c r="D63" s="86"/>
      <c r="E63" s="86"/>
      <c r="F63" s="87"/>
      <c r="G63" s="86"/>
      <c r="H63" s="86"/>
      <c r="I63" s="86"/>
      <c r="J63" s="86"/>
      <c r="K63" s="87"/>
      <c r="L63" s="86"/>
      <c r="M63" s="86"/>
      <c r="U63" s="11"/>
      <c r="V63" s="11"/>
      <c r="W63" s="11"/>
      <c r="X63" s="11"/>
    </row>
    <row r="64" spans="1:57" ht="18.75">
      <c r="A64" s="261" t="s">
        <v>1314</v>
      </c>
      <c r="B64" s="261"/>
      <c r="C64" s="261"/>
      <c r="D64" s="261"/>
      <c r="E64" s="261"/>
      <c r="F64" s="261"/>
      <c r="G64" s="261"/>
      <c r="H64" s="261"/>
      <c r="I64" s="261"/>
      <c r="J64" s="261"/>
      <c r="K64" s="261"/>
      <c r="L64" s="261"/>
      <c r="M64" s="262"/>
      <c r="Q64" s="18"/>
      <c r="U64" s="11"/>
      <c r="V64" s="11"/>
      <c r="W64" s="11"/>
      <c r="X64" s="11"/>
    </row>
    <row r="65" spans="1:24" ht="54.75" customHeight="1">
      <c r="A65" s="263" t="s">
        <v>1307</v>
      </c>
      <c r="B65" s="263"/>
      <c r="C65" s="263"/>
      <c r="D65" s="263"/>
      <c r="E65" s="263"/>
      <c r="F65" s="263"/>
      <c r="G65" s="263"/>
      <c r="H65" s="263"/>
      <c r="I65" s="263"/>
      <c r="J65" s="263"/>
      <c r="K65" s="263"/>
      <c r="L65" s="263"/>
      <c r="M65" s="264"/>
      <c r="Q65" s="18"/>
      <c r="U65" s="11"/>
      <c r="V65" s="11"/>
      <c r="W65" s="11"/>
      <c r="X65" s="11"/>
    </row>
    <row r="66" spans="1:24" ht="114" customHeight="1">
      <c r="A66" s="255" t="s">
        <v>1315</v>
      </c>
      <c r="B66" s="255"/>
      <c r="C66" s="255"/>
      <c r="D66" s="255"/>
      <c r="E66" s="255"/>
      <c r="F66" s="255"/>
      <c r="G66" s="255"/>
      <c r="H66" s="255"/>
      <c r="I66" s="255"/>
      <c r="J66" s="255"/>
      <c r="K66" s="255"/>
      <c r="L66" s="255"/>
      <c r="M66" s="256"/>
      <c r="U66" s="11"/>
      <c r="V66" s="11"/>
      <c r="W66" s="11"/>
      <c r="X66" s="11"/>
    </row>
    <row r="68" spans="1:24" s="201" customFormat="1">
      <c r="C68" s="205"/>
    </row>
    <row r="70" spans="1:24" ht="28.5">
      <c r="B70" s="257" t="s">
        <v>1310</v>
      </c>
      <c r="C70" s="258"/>
      <c r="D70" s="258"/>
      <c r="E70" s="258"/>
      <c r="F70" s="258"/>
      <c r="G70" s="258"/>
      <c r="H70" s="258"/>
      <c r="I70" s="258"/>
      <c r="J70" s="258"/>
      <c r="K70" s="258"/>
      <c r="L70" s="258"/>
      <c r="M70" s="258"/>
      <c r="N70" s="258"/>
      <c r="O70" s="259"/>
      <c r="U70" s="11"/>
      <c r="V70" s="11"/>
      <c r="W70" s="11"/>
      <c r="X70" s="11"/>
    </row>
    <row r="71" spans="1:24">
      <c r="U71" s="11"/>
      <c r="V71" s="11"/>
      <c r="W71" s="11"/>
      <c r="X71" s="11"/>
    </row>
    <row r="72" spans="1:24">
      <c r="A72" s="7"/>
      <c r="B72" s="7"/>
      <c r="C72" s="8"/>
      <c r="D72" s="7"/>
      <c r="E72" s="7"/>
      <c r="F72" s="9"/>
      <c r="G72" s="260" t="s">
        <v>19</v>
      </c>
      <c r="H72" s="260"/>
      <c r="I72" s="260"/>
      <c r="J72" s="260"/>
      <c r="K72" s="9"/>
      <c r="L72" s="260" t="s">
        <v>20</v>
      </c>
      <c r="M72" s="260"/>
      <c r="N72" s="9"/>
      <c r="U72" s="11"/>
      <c r="V72" s="11"/>
      <c r="W72" s="11"/>
      <c r="X72" s="11"/>
    </row>
    <row r="73" spans="1:24" ht="30">
      <c r="A73" s="7"/>
      <c r="B73" s="23" t="s">
        <v>21</v>
      </c>
      <c r="C73" s="36"/>
      <c r="D73" s="206" t="s">
        <v>1305</v>
      </c>
      <c r="E73" s="207" t="s">
        <v>22</v>
      </c>
      <c r="F73" s="37"/>
      <c r="G73" s="64" t="s">
        <v>23</v>
      </c>
      <c r="H73" s="66" t="s">
        <v>24</v>
      </c>
      <c r="I73" s="66" t="s">
        <v>11</v>
      </c>
      <c r="J73" s="65" t="s">
        <v>25</v>
      </c>
      <c r="K73" s="37"/>
      <c r="L73" s="64" t="s">
        <v>26</v>
      </c>
      <c r="M73" s="65" t="s">
        <v>27</v>
      </c>
      <c r="N73" s="37"/>
      <c r="O73" s="67" t="s">
        <v>39</v>
      </c>
      <c r="P73" s="11"/>
      <c r="Q73" s="11"/>
      <c r="U73" s="11"/>
      <c r="V73" s="11"/>
      <c r="W73" s="11"/>
      <c r="X73" s="11"/>
    </row>
    <row r="74" spans="1:24">
      <c r="A74" s="12"/>
      <c r="B74" s="21" t="s">
        <v>41</v>
      </c>
      <c r="C74" s="10"/>
      <c r="D74" s="208">
        <v>23</v>
      </c>
      <c r="E74" s="27">
        <v>23</v>
      </c>
      <c r="F74" s="52"/>
      <c r="G74" s="53">
        <v>5</v>
      </c>
      <c r="H74" s="54">
        <v>5</v>
      </c>
      <c r="I74" s="55">
        <v>1</v>
      </c>
      <c r="J74" s="56">
        <v>1</v>
      </c>
      <c r="K74" s="52"/>
      <c r="L74" s="53">
        <v>0</v>
      </c>
      <c r="M74" s="56">
        <v>0</v>
      </c>
      <c r="N74" s="52"/>
      <c r="O74" s="57">
        <f>SUM(G74:M74)</f>
        <v>12</v>
      </c>
      <c r="P74" s="11"/>
      <c r="Q74" s="11"/>
      <c r="U74" s="11"/>
      <c r="V74" s="11"/>
      <c r="W74" s="11"/>
      <c r="X74" s="11"/>
    </row>
    <row r="75" spans="1:24">
      <c r="A75" s="8"/>
      <c r="B75" s="21" t="s">
        <v>42</v>
      </c>
      <c r="C75" s="10"/>
      <c r="D75" s="208">
        <v>21</v>
      </c>
      <c r="E75" s="27">
        <v>18</v>
      </c>
      <c r="F75" s="58"/>
      <c r="G75" s="59">
        <v>3</v>
      </c>
      <c r="H75" s="30">
        <v>1</v>
      </c>
      <c r="I75" s="60">
        <v>0</v>
      </c>
      <c r="J75" s="61">
        <v>0</v>
      </c>
      <c r="K75" s="58"/>
      <c r="L75" s="59">
        <v>0</v>
      </c>
      <c r="M75" s="61">
        <v>0</v>
      </c>
      <c r="N75" s="58"/>
      <c r="O75" s="62">
        <f t="shared" ref="O75:O81" si="2">SUM(G75:M75)</f>
        <v>4</v>
      </c>
      <c r="P75" s="11"/>
      <c r="Q75" s="11"/>
      <c r="R75" s="11"/>
      <c r="S75" s="11"/>
      <c r="T75" s="11"/>
      <c r="U75" s="11"/>
      <c r="V75" s="11"/>
      <c r="W75" s="11"/>
      <c r="X75" s="11"/>
    </row>
    <row r="76" spans="1:24">
      <c r="A76" s="8"/>
      <c r="B76" s="22" t="s">
        <v>43</v>
      </c>
      <c r="C76" s="10"/>
      <c r="D76" s="208">
        <v>15</v>
      </c>
      <c r="E76" s="27">
        <v>1</v>
      </c>
      <c r="F76" s="58"/>
      <c r="G76" s="59">
        <v>5</v>
      </c>
      <c r="H76" s="30">
        <v>5</v>
      </c>
      <c r="I76" s="60">
        <v>2</v>
      </c>
      <c r="J76" s="61">
        <v>4</v>
      </c>
      <c r="K76" s="58"/>
      <c r="L76" s="59">
        <v>1</v>
      </c>
      <c r="M76" s="61">
        <v>1</v>
      </c>
      <c r="N76" s="58"/>
      <c r="O76" s="62">
        <f t="shared" si="2"/>
        <v>18</v>
      </c>
      <c r="P76" s="11"/>
      <c r="Q76" s="11"/>
      <c r="R76" s="11"/>
      <c r="S76" s="11"/>
      <c r="T76" s="11"/>
      <c r="U76" s="11"/>
      <c r="V76" s="11"/>
      <c r="W76" s="11"/>
      <c r="X76" s="11"/>
    </row>
    <row r="77" spans="1:24">
      <c r="A77" s="8"/>
      <c r="B77" s="21" t="s">
        <v>44</v>
      </c>
      <c r="C77" s="10"/>
      <c r="D77" s="208">
        <v>20</v>
      </c>
      <c r="E77" s="27">
        <v>18</v>
      </c>
      <c r="F77" s="58"/>
      <c r="G77" s="59">
        <v>6</v>
      </c>
      <c r="H77" s="30">
        <v>1</v>
      </c>
      <c r="I77" s="60">
        <v>1</v>
      </c>
      <c r="J77" s="61">
        <v>3</v>
      </c>
      <c r="K77" s="58"/>
      <c r="L77" s="59">
        <v>3</v>
      </c>
      <c r="M77" s="61">
        <v>0</v>
      </c>
      <c r="N77" s="58"/>
      <c r="O77" s="62">
        <f t="shared" si="2"/>
        <v>14</v>
      </c>
      <c r="P77" s="11"/>
      <c r="Q77" s="11"/>
      <c r="R77" s="11"/>
      <c r="S77" s="11"/>
      <c r="T77" s="11"/>
      <c r="U77" s="11"/>
      <c r="V77" s="11"/>
      <c r="W77" s="11"/>
      <c r="X77" s="11"/>
    </row>
    <row r="78" spans="1:24">
      <c r="A78" s="8"/>
      <c r="B78" s="21" t="s">
        <v>45</v>
      </c>
      <c r="C78" s="10"/>
      <c r="D78" s="208">
        <v>23</v>
      </c>
      <c r="E78" s="27">
        <v>23</v>
      </c>
      <c r="F78" s="58"/>
      <c r="G78" s="59">
        <v>1</v>
      </c>
      <c r="H78" s="30">
        <v>4</v>
      </c>
      <c r="I78" s="60">
        <v>16</v>
      </c>
      <c r="J78" s="61">
        <v>4</v>
      </c>
      <c r="K78" s="58"/>
      <c r="L78" s="59">
        <v>1</v>
      </c>
      <c r="M78" s="61">
        <v>1</v>
      </c>
      <c r="N78" s="58"/>
      <c r="O78" s="62">
        <f t="shared" si="2"/>
        <v>27</v>
      </c>
      <c r="P78" s="11"/>
      <c r="Q78" s="11"/>
      <c r="R78" s="14"/>
      <c r="S78" s="14"/>
      <c r="T78" s="14"/>
      <c r="U78" s="15"/>
      <c r="V78" s="11"/>
      <c r="W78" s="11"/>
      <c r="X78" s="11"/>
    </row>
    <row r="79" spans="1:24">
      <c r="A79" s="8"/>
      <c r="B79" s="21" t="s">
        <v>46</v>
      </c>
      <c r="C79" s="10"/>
      <c r="D79" s="208">
        <v>21</v>
      </c>
      <c r="E79" s="27">
        <v>20</v>
      </c>
      <c r="F79" s="58"/>
      <c r="G79" s="59">
        <v>20</v>
      </c>
      <c r="H79" s="30">
        <v>5</v>
      </c>
      <c r="I79" s="60">
        <v>2</v>
      </c>
      <c r="J79" s="61">
        <v>19</v>
      </c>
      <c r="K79" s="58"/>
      <c r="L79" s="59">
        <v>4</v>
      </c>
      <c r="M79" s="61">
        <v>0</v>
      </c>
      <c r="N79" s="58"/>
      <c r="O79" s="62">
        <f t="shared" si="2"/>
        <v>50</v>
      </c>
      <c r="P79" s="11"/>
      <c r="Q79" s="11"/>
      <c r="R79" s="11"/>
      <c r="S79" s="11"/>
      <c r="T79" s="11"/>
      <c r="U79" s="11"/>
      <c r="V79" s="11"/>
      <c r="W79" s="11"/>
      <c r="X79" s="11"/>
    </row>
    <row r="80" spans="1:24">
      <c r="A80" s="8"/>
      <c r="B80" s="21" t="s">
        <v>47</v>
      </c>
      <c r="C80" s="10"/>
      <c r="D80" s="208">
        <v>0</v>
      </c>
      <c r="E80" s="27">
        <v>0</v>
      </c>
      <c r="F80" s="58"/>
      <c r="G80" s="59">
        <v>0</v>
      </c>
      <c r="H80" s="30">
        <v>0</v>
      </c>
      <c r="I80" s="60">
        <v>0</v>
      </c>
      <c r="J80" s="61">
        <v>0</v>
      </c>
      <c r="K80" s="58"/>
      <c r="L80" s="59">
        <v>0</v>
      </c>
      <c r="M80" s="61">
        <v>0</v>
      </c>
      <c r="N80" s="58"/>
      <c r="O80" s="62">
        <f t="shared" si="2"/>
        <v>0</v>
      </c>
      <c r="P80" s="11"/>
      <c r="Q80" s="11"/>
      <c r="R80" s="11"/>
      <c r="S80" s="11"/>
      <c r="T80" s="11"/>
      <c r="U80" s="11"/>
      <c r="V80" s="11"/>
      <c r="W80" s="11"/>
      <c r="X80" s="11"/>
    </row>
    <row r="81" spans="1:24">
      <c r="A81" s="8"/>
      <c r="B81" s="21" t="s">
        <v>48</v>
      </c>
      <c r="C81" s="10"/>
      <c r="D81" s="208">
        <v>17</v>
      </c>
      <c r="E81" s="27">
        <v>16</v>
      </c>
      <c r="F81" s="58"/>
      <c r="G81" s="59">
        <v>0</v>
      </c>
      <c r="H81" s="30">
        <v>16</v>
      </c>
      <c r="I81" s="60">
        <v>1</v>
      </c>
      <c r="J81" s="61">
        <v>0</v>
      </c>
      <c r="K81" s="58"/>
      <c r="L81" s="59">
        <v>0</v>
      </c>
      <c r="M81" s="61">
        <v>3</v>
      </c>
      <c r="N81" s="58"/>
      <c r="O81" s="62">
        <f t="shared" si="2"/>
        <v>20</v>
      </c>
      <c r="P81" s="11"/>
      <c r="Q81" s="11"/>
      <c r="R81" s="11"/>
      <c r="S81" s="11"/>
      <c r="T81" s="11"/>
      <c r="U81" s="11"/>
      <c r="V81" s="11"/>
      <c r="W81" s="11"/>
      <c r="X81" s="11"/>
    </row>
    <row r="82" spans="1:24">
      <c r="A82" s="12"/>
      <c r="B82" s="21" t="s">
        <v>49</v>
      </c>
      <c r="C82" s="10"/>
      <c r="D82" s="208">
        <v>1</v>
      </c>
      <c r="E82" s="27">
        <v>1</v>
      </c>
      <c r="F82" s="52"/>
      <c r="G82" s="59">
        <v>0</v>
      </c>
      <c r="H82" s="30">
        <v>0</v>
      </c>
      <c r="I82" s="60">
        <v>0</v>
      </c>
      <c r="J82" s="61">
        <v>0</v>
      </c>
      <c r="K82" s="52"/>
      <c r="L82" s="59">
        <v>0</v>
      </c>
      <c r="M82" s="61">
        <v>0</v>
      </c>
      <c r="N82" s="58"/>
      <c r="O82" s="62">
        <f>SUM(G82:M82)</f>
        <v>0</v>
      </c>
      <c r="P82" s="11"/>
      <c r="Q82" s="11"/>
      <c r="R82" s="11"/>
      <c r="S82" s="11"/>
      <c r="T82" s="11"/>
      <c r="U82" s="11"/>
      <c r="V82" s="11"/>
      <c r="W82" s="11"/>
      <c r="X82" s="11"/>
    </row>
    <row r="83" spans="1:24" ht="15.75">
      <c r="B83" s="23" t="s">
        <v>38</v>
      </c>
      <c r="C83" s="15"/>
      <c r="D83" s="28">
        <f>+AVERAGE(D74:D82)</f>
        <v>15.666666666666666</v>
      </c>
      <c r="E83" s="29">
        <f>+AVERAGE(E74:E82)</f>
        <v>13.333333333333334</v>
      </c>
      <c r="F83" s="13"/>
      <c r="G83" s="31">
        <f>SUM(G74:G82)</f>
        <v>40</v>
      </c>
      <c r="H83" s="32">
        <f>SUM(H74:H82)</f>
        <v>37</v>
      </c>
      <c r="I83" s="32">
        <f>SUM(I74:I82)</f>
        <v>23</v>
      </c>
      <c r="J83" s="33">
        <f>SUM(J74:J82)</f>
        <v>31</v>
      </c>
      <c r="K83" s="34"/>
      <c r="L83" s="31">
        <f>SUM(L74:L82)</f>
        <v>9</v>
      </c>
      <c r="M83" s="33">
        <f>SUM(M74:M82)</f>
        <v>5</v>
      </c>
      <c r="N83" s="34"/>
      <c r="O83" s="35">
        <f>SUM(O74:O82)</f>
        <v>145</v>
      </c>
      <c r="P83" s="11"/>
      <c r="Q83" s="11"/>
      <c r="U83" s="11"/>
      <c r="V83" s="11"/>
      <c r="W83" s="11"/>
      <c r="X83" s="11"/>
    </row>
    <row r="84" spans="1:24" ht="15.75">
      <c r="A84" s="48" t="s">
        <v>28</v>
      </c>
      <c r="B84" s="49"/>
      <c r="C84" s="50"/>
      <c r="D84" s="49"/>
      <c r="E84" s="51"/>
      <c r="J84" s="16"/>
      <c r="K84" s="16"/>
      <c r="L84" s="16"/>
      <c r="M84" s="16"/>
      <c r="O84" s="11"/>
      <c r="U84" s="11"/>
      <c r="V84" s="11"/>
      <c r="W84" s="11"/>
      <c r="X84" s="11"/>
    </row>
    <row r="85" spans="1:24" ht="15.75">
      <c r="A85" s="49" t="s">
        <v>40</v>
      </c>
      <c r="B85" s="49"/>
      <c r="C85" s="50"/>
      <c r="D85" s="49"/>
      <c r="E85" s="51"/>
      <c r="J85" s="16"/>
      <c r="K85" s="16"/>
      <c r="L85" s="16"/>
      <c r="M85" s="16"/>
      <c r="U85" s="11"/>
      <c r="V85" s="11"/>
      <c r="W85" s="11"/>
      <c r="X85" s="11"/>
    </row>
    <row r="86" spans="1:24">
      <c r="E86" s="17"/>
      <c r="J86" s="16"/>
      <c r="K86" s="16"/>
      <c r="L86" s="16"/>
      <c r="M86" s="16"/>
      <c r="U86" s="11"/>
      <c r="V86" s="11"/>
      <c r="W86" s="11"/>
      <c r="X86" s="11"/>
    </row>
    <row r="87" spans="1:24" ht="18.75">
      <c r="A87" s="63" t="s">
        <v>32</v>
      </c>
      <c r="B87" s="46"/>
      <c r="C87" s="42"/>
      <c r="D87" s="41"/>
      <c r="E87" s="43"/>
      <c r="F87" s="44"/>
      <c r="G87" s="45"/>
      <c r="J87" s="16"/>
      <c r="K87" s="16"/>
      <c r="L87" s="16"/>
      <c r="M87" s="16"/>
      <c r="U87" s="11"/>
      <c r="V87" s="11"/>
      <c r="W87" s="11"/>
      <c r="X87" s="11"/>
    </row>
    <row r="88" spans="1:24" ht="18.75">
      <c r="A88" s="68" t="s">
        <v>33</v>
      </c>
      <c r="B88" s="69"/>
      <c r="C88" s="74"/>
      <c r="D88" s="74"/>
      <c r="E88" s="74"/>
      <c r="F88" s="74"/>
      <c r="G88" s="74"/>
      <c r="H88" s="83"/>
      <c r="I88" s="202"/>
      <c r="J88" s="16"/>
      <c r="K88" s="16"/>
      <c r="L88" s="16"/>
      <c r="M88" s="16"/>
      <c r="U88" s="11"/>
      <c r="V88" s="11"/>
      <c r="W88" s="11"/>
      <c r="X88" s="11"/>
    </row>
    <row r="89" spans="1:24" ht="18.75">
      <c r="A89" s="76" t="s">
        <v>29</v>
      </c>
      <c r="B89" s="77"/>
      <c r="C89" s="77"/>
      <c r="D89" s="77"/>
      <c r="E89" s="77"/>
      <c r="F89" s="77"/>
      <c r="G89" s="77"/>
      <c r="H89" s="82"/>
      <c r="I89" s="203"/>
      <c r="J89" s="200"/>
      <c r="K89" s="16"/>
      <c r="L89" s="16"/>
      <c r="M89" s="200"/>
      <c r="U89" s="11"/>
      <c r="V89" s="11"/>
      <c r="W89" s="11"/>
      <c r="X89" s="11"/>
    </row>
    <row r="90" spans="1:24" ht="18.75">
      <c r="A90" s="76" t="s">
        <v>30</v>
      </c>
      <c r="B90" s="77"/>
      <c r="C90" s="77"/>
      <c r="D90" s="77"/>
      <c r="E90" s="77"/>
      <c r="F90" s="77"/>
      <c r="G90" s="77"/>
      <c r="H90" s="82"/>
      <c r="I90" s="203"/>
      <c r="J90" s="200"/>
      <c r="K90" s="16"/>
      <c r="L90" s="16"/>
      <c r="M90" s="200"/>
      <c r="U90" s="11"/>
      <c r="V90" s="11"/>
      <c r="W90" s="11"/>
      <c r="X90" s="11"/>
    </row>
    <row r="91" spans="1:24" ht="18.75">
      <c r="A91" s="79" t="s">
        <v>31</v>
      </c>
      <c r="B91" s="80"/>
      <c r="C91" s="80"/>
      <c r="D91" s="80"/>
      <c r="E91" s="80"/>
      <c r="F91" s="80"/>
      <c r="G91" s="80"/>
      <c r="H91" s="84"/>
      <c r="I91" s="204"/>
      <c r="J91" s="200"/>
      <c r="K91" s="16"/>
      <c r="L91" s="16"/>
      <c r="M91" s="200"/>
      <c r="U91" s="11"/>
      <c r="V91" s="11"/>
      <c r="W91" s="11"/>
      <c r="X91" s="11"/>
    </row>
    <row r="92" spans="1:24">
      <c r="A92" s="47"/>
      <c r="B92" s="38"/>
      <c r="C92" s="39"/>
      <c r="D92" s="38"/>
      <c r="E92" s="40"/>
      <c r="F92" s="40"/>
      <c r="G92" s="38"/>
      <c r="J92" s="16"/>
      <c r="K92" s="16"/>
      <c r="L92" s="16"/>
      <c r="M92" s="16"/>
      <c r="U92" s="11"/>
      <c r="V92" s="11"/>
      <c r="W92" s="11"/>
      <c r="X92" s="11"/>
    </row>
    <row r="93" spans="1:24" ht="18.75">
      <c r="A93" s="68" t="s">
        <v>34</v>
      </c>
      <c r="B93" s="74"/>
      <c r="C93" s="74"/>
      <c r="D93" s="74"/>
      <c r="E93" s="74"/>
      <c r="F93" s="74"/>
      <c r="G93" s="74"/>
      <c r="H93" s="75"/>
      <c r="J93" s="16"/>
      <c r="K93" s="16"/>
      <c r="L93" s="16"/>
      <c r="M93" s="16"/>
      <c r="U93" s="11"/>
      <c r="V93" s="11"/>
      <c r="W93" s="11"/>
      <c r="X93" s="11"/>
    </row>
    <row r="94" spans="1:24" ht="18.75">
      <c r="A94" s="76" t="s">
        <v>35</v>
      </c>
      <c r="B94" s="77"/>
      <c r="C94" s="77"/>
      <c r="D94" s="77"/>
      <c r="E94" s="77"/>
      <c r="F94" s="77"/>
      <c r="G94" s="77"/>
      <c r="H94" s="78"/>
      <c r="J94" s="16"/>
      <c r="K94" s="16">
        <f>IF(AND(K85&gt;100,J85&lt;&gt;0),1,0)</f>
        <v>0</v>
      </c>
      <c r="L94" s="16"/>
      <c r="M94" s="16"/>
      <c r="N94" s="17">
        <f>IF(AND(N85&gt;100,M85&lt;&gt;0),1,0)</f>
        <v>0</v>
      </c>
      <c r="U94" s="11"/>
      <c r="V94" s="11"/>
      <c r="W94" s="11"/>
      <c r="X94" s="11"/>
    </row>
    <row r="95" spans="1:24" ht="18.75">
      <c r="A95" s="79" t="s">
        <v>36</v>
      </c>
      <c r="B95" s="80"/>
      <c r="C95" s="80"/>
      <c r="D95" s="80"/>
      <c r="E95" s="80"/>
      <c r="F95" s="80"/>
      <c r="G95" s="80"/>
      <c r="H95" s="81"/>
      <c r="J95" s="16"/>
      <c r="K95" s="16" t="e">
        <f>IF(AND(#REF!&gt;100,#REF!&lt;&gt;0),1,0)</f>
        <v>#REF!</v>
      </c>
      <c r="L95" s="16"/>
      <c r="M95" s="16"/>
      <c r="N95" s="17" t="e">
        <f>IF(AND(#REF!&gt;100,#REF!&lt;&gt;0),1,0)</f>
        <v>#REF!</v>
      </c>
      <c r="U95" s="11"/>
      <c r="V95" s="11"/>
      <c r="W95" s="11"/>
      <c r="X95" s="11"/>
    </row>
    <row r="96" spans="1:24">
      <c r="U96" s="11"/>
      <c r="V96" s="11"/>
      <c r="W96" s="11"/>
      <c r="X96" s="11"/>
    </row>
    <row r="97" spans="1:24" ht="18.75">
      <c r="A97" s="73" t="s">
        <v>37</v>
      </c>
      <c r="B97" s="75"/>
      <c r="C97" s="85"/>
      <c r="D97" s="86"/>
      <c r="E97" s="86"/>
      <c r="F97" s="87"/>
      <c r="G97" s="86"/>
      <c r="H97" s="86"/>
      <c r="I97" s="86"/>
      <c r="J97" s="86"/>
      <c r="K97" s="87"/>
      <c r="L97" s="86"/>
      <c r="M97" s="86"/>
      <c r="U97" s="11"/>
      <c r="V97" s="11"/>
      <c r="W97" s="11"/>
      <c r="X97" s="11"/>
    </row>
    <row r="98" spans="1:24" ht="18.75">
      <c r="A98" s="263" t="s">
        <v>1317</v>
      </c>
      <c r="B98" s="263"/>
      <c r="C98" s="263"/>
      <c r="D98" s="263"/>
      <c r="E98" s="263"/>
      <c r="F98" s="263"/>
      <c r="G98" s="263"/>
      <c r="H98" s="263"/>
      <c r="I98" s="263"/>
      <c r="J98" s="263"/>
      <c r="K98" s="263"/>
      <c r="L98" s="263"/>
      <c r="M98" s="264"/>
      <c r="Q98" s="18"/>
      <c r="U98" s="11"/>
      <c r="V98" s="11"/>
      <c r="W98" s="11"/>
      <c r="X98" s="11"/>
    </row>
    <row r="99" spans="1:24" ht="59.25" customHeight="1">
      <c r="A99" s="263" t="s">
        <v>1318</v>
      </c>
      <c r="B99" s="263"/>
      <c r="C99" s="263"/>
      <c r="D99" s="263"/>
      <c r="E99" s="263"/>
      <c r="F99" s="263"/>
      <c r="G99" s="263"/>
      <c r="H99" s="263"/>
      <c r="I99" s="263"/>
      <c r="J99" s="263"/>
      <c r="K99" s="263"/>
      <c r="L99" s="263"/>
      <c r="M99" s="264"/>
      <c r="Q99" s="18"/>
      <c r="U99" s="11"/>
      <c r="V99" s="11"/>
      <c r="W99" s="11"/>
      <c r="X99" s="11"/>
    </row>
    <row r="100" spans="1:24" ht="114.75" customHeight="1">
      <c r="A100" s="255" t="s">
        <v>1316</v>
      </c>
      <c r="B100" s="255"/>
      <c r="C100" s="255"/>
      <c r="D100" s="255"/>
      <c r="E100" s="255"/>
      <c r="F100" s="255"/>
      <c r="G100" s="255"/>
      <c r="H100" s="255"/>
      <c r="I100" s="255"/>
      <c r="J100" s="255"/>
      <c r="K100" s="255"/>
      <c r="L100" s="255"/>
      <c r="M100" s="256"/>
      <c r="U100" s="11"/>
      <c r="V100" s="11"/>
      <c r="W100" s="11"/>
      <c r="X100" s="11"/>
    </row>
  </sheetData>
  <mergeCells count="18">
    <mergeCell ref="A100:M100"/>
    <mergeCell ref="B36:O36"/>
    <mergeCell ref="G38:J38"/>
    <mergeCell ref="L38:M38"/>
    <mergeCell ref="A64:M64"/>
    <mergeCell ref="A65:M65"/>
    <mergeCell ref="A66:M66"/>
    <mergeCell ref="B70:O70"/>
    <mergeCell ref="G72:J72"/>
    <mergeCell ref="L72:M72"/>
    <mergeCell ref="A98:M98"/>
    <mergeCell ref="A99:M99"/>
    <mergeCell ref="A32:M32"/>
    <mergeCell ref="B2:O2"/>
    <mergeCell ref="G4:J4"/>
    <mergeCell ref="L4:M4"/>
    <mergeCell ref="A30:M30"/>
    <mergeCell ref="A31:M31"/>
  </mergeCells>
  <pageMargins left="0.7" right="0.7" top="0.75" bottom="0.75" header="0.3" footer="0.3"/>
  <pageSetup paperSize="9" orientation="portrait" horizontalDpi="4294967295" verticalDpi="4294967295"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78"/>
  <sheetViews>
    <sheetView view="pageBreakPreview" topLeftCell="AD1" zoomScale="55" zoomScaleNormal="70" zoomScaleSheetLayoutView="55" workbookViewId="0">
      <selection activeCell="BB38" sqref="BB38:BC46"/>
    </sheetView>
  </sheetViews>
  <sheetFormatPr baseColWidth="10" defaultRowHeight="15"/>
  <cols>
    <col min="1" max="1" width="25" customWidth="1"/>
    <col min="2" max="2" width="1" customWidth="1"/>
    <col min="3" max="4" width="19.42578125" customWidth="1"/>
    <col min="5" max="5" width="0.85546875" customWidth="1"/>
    <col min="6" max="9" width="19.42578125" customWidth="1"/>
    <col min="10" max="10" width="0.85546875" customWidth="1"/>
    <col min="11" max="12" width="19.42578125" customWidth="1"/>
    <col min="13" max="13" width="1.140625" customWidth="1"/>
    <col min="14" max="14" width="19.42578125" customWidth="1"/>
    <col min="15" max="15" width="3.85546875" customWidth="1"/>
    <col min="16" max="16" width="7" style="226" customWidth="1"/>
    <col min="17" max="17" width="3.85546875" customWidth="1"/>
    <col min="18" max="18" width="25" customWidth="1"/>
    <col min="19" max="19" width="1.140625" customWidth="1"/>
    <col min="20" max="21" width="19.42578125" customWidth="1"/>
    <col min="22" max="22" width="1.140625" customWidth="1"/>
    <col min="23" max="26" width="19.42578125" customWidth="1"/>
    <col min="27" max="27" width="1.140625" customWidth="1"/>
    <col min="28" max="29" width="19.42578125" customWidth="1"/>
    <col min="30" max="30" width="1.140625" customWidth="1"/>
    <col min="31" max="31" width="19.42578125" customWidth="1"/>
    <col min="32" max="32" width="3.85546875" customWidth="1"/>
    <col min="33" max="33" width="7" style="226" customWidth="1"/>
    <col min="34" max="34" width="3.85546875" customWidth="1"/>
    <col min="35" max="35" width="25" customWidth="1"/>
    <col min="36" max="36" width="1.140625" customWidth="1"/>
    <col min="37" max="38" width="19.42578125" customWidth="1"/>
    <col min="39" max="39" width="1.140625" customWidth="1"/>
    <col min="40" max="43" width="19.42578125" customWidth="1"/>
    <col min="44" max="44" width="1.140625" customWidth="1"/>
    <col min="45" max="46" width="19.42578125" customWidth="1"/>
    <col min="47" max="47" width="1.140625" customWidth="1"/>
    <col min="48" max="48" width="19.42578125" customWidth="1"/>
    <col min="49" max="49" width="3.85546875" customWidth="1"/>
    <col min="50" max="50" width="7" style="226" customWidth="1"/>
    <col min="51" max="51" width="3.85546875" customWidth="1"/>
    <col min="52" max="52" width="25" customWidth="1"/>
    <col min="53" max="53" width="1.140625" customWidth="1"/>
    <col min="54" max="55" width="19.42578125" customWidth="1"/>
    <col min="56" max="56" width="1.140625" customWidth="1"/>
    <col min="57" max="60" width="19.42578125" customWidth="1"/>
    <col min="61" max="61" width="1.140625" customWidth="1"/>
    <col min="62" max="63" width="19.42578125" customWidth="1"/>
    <col min="64" max="64" width="1.140625" customWidth="1"/>
    <col min="65" max="65" width="19.42578125" customWidth="1"/>
  </cols>
  <sheetData>
    <row r="1" spans="1:65">
      <c r="A1" s="265" t="s">
        <v>3300</v>
      </c>
      <c r="B1" s="266"/>
      <c r="C1" s="266"/>
      <c r="D1" s="266"/>
      <c r="E1" s="266"/>
      <c r="F1" s="266"/>
      <c r="G1" s="266"/>
      <c r="H1" s="266"/>
      <c r="I1" s="266"/>
      <c r="J1" s="266"/>
      <c r="K1" s="266"/>
      <c r="L1" s="266"/>
      <c r="M1" s="266"/>
      <c r="N1" s="267"/>
      <c r="R1" s="265" t="s">
        <v>3300</v>
      </c>
      <c r="S1" s="266"/>
      <c r="T1" s="266"/>
      <c r="U1" s="266"/>
      <c r="V1" s="266"/>
      <c r="W1" s="266"/>
      <c r="X1" s="266"/>
      <c r="Y1" s="266"/>
      <c r="Z1" s="266"/>
      <c r="AA1" s="266"/>
      <c r="AB1" s="266"/>
      <c r="AC1" s="266"/>
      <c r="AD1" s="266"/>
      <c r="AE1" s="267"/>
      <c r="AI1" s="265" t="s">
        <v>3300</v>
      </c>
      <c r="AJ1" s="266"/>
      <c r="AK1" s="266"/>
      <c r="AL1" s="266"/>
      <c r="AM1" s="266"/>
      <c r="AN1" s="266"/>
      <c r="AO1" s="266"/>
      <c r="AP1" s="266"/>
      <c r="AQ1" s="266"/>
      <c r="AR1" s="266"/>
      <c r="AS1" s="266"/>
      <c r="AT1" s="266"/>
      <c r="AU1" s="266"/>
      <c r="AV1" s="267"/>
      <c r="AZ1" s="265" t="s">
        <v>3300</v>
      </c>
      <c r="BA1" s="266"/>
      <c r="BB1" s="266"/>
      <c r="BC1" s="266"/>
      <c r="BD1" s="266"/>
      <c r="BE1" s="266"/>
      <c r="BF1" s="266"/>
      <c r="BG1" s="266"/>
      <c r="BH1" s="266"/>
      <c r="BI1" s="266"/>
      <c r="BJ1" s="266"/>
      <c r="BK1" s="266"/>
      <c r="BL1" s="266"/>
      <c r="BM1" s="267"/>
    </row>
    <row r="2" spans="1:65">
      <c r="A2" s="268"/>
      <c r="B2" s="269"/>
      <c r="C2" s="269"/>
      <c r="D2" s="269"/>
      <c r="E2" s="269"/>
      <c r="F2" s="269"/>
      <c r="G2" s="269"/>
      <c r="H2" s="269"/>
      <c r="I2" s="269"/>
      <c r="J2" s="269"/>
      <c r="K2" s="269"/>
      <c r="L2" s="269"/>
      <c r="M2" s="269"/>
      <c r="N2" s="270"/>
      <c r="R2" s="268"/>
      <c r="S2" s="269"/>
      <c r="T2" s="269"/>
      <c r="U2" s="269"/>
      <c r="V2" s="269"/>
      <c r="W2" s="269"/>
      <c r="X2" s="269"/>
      <c r="Y2" s="269"/>
      <c r="Z2" s="269"/>
      <c r="AA2" s="269"/>
      <c r="AB2" s="269"/>
      <c r="AC2" s="269"/>
      <c r="AD2" s="269"/>
      <c r="AE2" s="270"/>
      <c r="AI2" s="268"/>
      <c r="AJ2" s="269"/>
      <c r="AK2" s="269"/>
      <c r="AL2" s="269"/>
      <c r="AM2" s="269"/>
      <c r="AN2" s="269"/>
      <c r="AO2" s="269"/>
      <c r="AP2" s="269"/>
      <c r="AQ2" s="269"/>
      <c r="AR2" s="269"/>
      <c r="AS2" s="269"/>
      <c r="AT2" s="269"/>
      <c r="AU2" s="269"/>
      <c r="AV2" s="270"/>
      <c r="AZ2" s="268"/>
      <c r="BA2" s="269"/>
      <c r="BB2" s="269"/>
      <c r="BC2" s="269"/>
      <c r="BD2" s="269"/>
      <c r="BE2" s="269"/>
      <c r="BF2" s="269"/>
      <c r="BG2" s="269"/>
      <c r="BH2" s="269"/>
      <c r="BI2" s="269"/>
      <c r="BJ2" s="269"/>
      <c r="BK2" s="269"/>
      <c r="BL2" s="269"/>
      <c r="BM2" s="270"/>
    </row>
    <row r="4" spans="1:65" ht="21" customHeight="1">
      <c r="A4" s="271" t="s">
        <v>1304</v>
      </c>
      <c r="B4" s="272"/>
      <c r="C4" s="272"/>
      <c r="D4" s="272"/>
      <c r="E4" s="272"/>
      <c r="F4" s="272"/>
      <c r="G4" s="272"/>
      <c r="H4" s="272"/>
      <c r="I4" s="272"/>
      <c r="J4" s="272"/>
      <c r="K4" s="272"/>
      <c r="L4" s="272"/>
      <c r="M4" s="272"/>
      <c r="N4" s="273"/>
      <c r="R4" s="271" t="s">
        <v>2441</v>
      </c>
      <c r="S4" s="272"/>
      <c r="T4" s="272"/>
      <c r="U4" s="272"/>
      <c r="V4" s="272"/>
      <c r="W4" s="272"/>
      <c r="X4" s="272"/>
      <c r="Y4" s="272"/>
      <c r="Z4" s="272"/>
      <c r="AA4" s="272"/>
      <c r="AB4" s="272"/>
      <c r="AC4" s="272"/>
      <c r="AD4" s="272"/>
      <c r="AE4" s="273"/>
      <c r="AI4" s="271" t="s">
        <v>2917</v>
      </c>
      <c r="AJ4" s="272"/>
      <c r="AK4" s="272"/>
      <c r="AL4" s="272"/>
      <c r="AM4" s="272"/>
      <c r="AN4" s="272"/>
      <c r="AO4" s="272"/>
      <c r="AP4" s="272"/>
      <c r="AQ4" s="272"/>
      <c r="AR4" s="272"/>
      <c r="AS4" s="272"/>
      <c r="AT4" s="272"/>
      <c r="AU4" s="272"/>
      <c r="AV4" s="273"/>
      <c r="AZ4" s="271" t="s">
        <v>3305</v>
      </c>
      <c r="BA4" s="272"/>
      <c r="BB4" s="272"/>
      <c r="BC4" s="272"/>
      <c r="BD4" s="272"/>
      <c r="BE4" s="272"/>
      <c r="BF4" s="272"/>
      <c r="BG4" s="272"/>
      <c r="BH4" s="272"/>
      <c r="BI4" s="272"/>
      <c r="BJ4" s="272"/>
      <c r="BK4" s="272"/>
      <c r="BL4" s="272"/>
      <c r="BM4" s="273"/>
    </row>
    <row r="5" spans="1:65" ht="9.75" customHeight="1">
      <c r="B5" s="16"/>
      <c r="E5" s="17"/>
      <c r="J5" s="17"/>
      <c r="M5" s="17"/>
      <c r="S5" s="16"/>
      <c r="V5" s="17"/>
      <c r="AA5" s="17"/>
      <c r="AD5" s="17"/>
      <c r="AJ5" s="16"/>
      <c r="AM5" s="17"/>
      <c r="AR5" s="17"/>
      <c r="AU5" s="17"/>
      <c r="BA5" s="16"/>
      <c r="BD5" s="17"/>
      <c r="BI5" s="17"/>
      <c r="BL5" s="17"/>
    </row>
    <row r="6" spans="1:65" ht="12.75" customHeight="1">
      <c r="A6" s="7"/>
      <c r="B6" s="8"/>
      <c r="C6" s="7"/>
      <c r="D6" s="7"/>
      <c r="E6" s="9"/>
      <c r="F6" s="260" t="s">
        <v>19</v>
      </c>
      <c r="G6" s="260"/>
      <c r="H6" s="260"/>
      <c r="I6" s="260"/>
      <c r="J6" s="9"/>
      <c r="K6" s="260" t="s">
        <v>20</v>
      </c>
      <c r="L6" s="260"/>
      <c r="M6" s="9"/>
      <c r="R6" s="7"/>
      <c r="S6" s="8"/>
      <c r="T6" s="7"/>
      <c r="U6" s="7"/>
      <c r="V6" s="9"/>
      <c r="W6" s="260" t="s">
        <v>19</v>
      </c>
      <c r="X6" s="260"/>
      <c r="Y6" s="260"/>
      <c r="Z6" s="260"/>
      <c r="AA6" s="9"/>
      <c r="AB6" s="260" t="s">
        <v>20</v>
      </c>
      <c r="AC6" s="260"/>
      <c r="AD6" s="9"/>
      <c r="AI6" s="7"/>
      <c r="AJ6" s="8"/>
      <c r="AK6" s="7"/>
      <c r="AL6" s="7"/>
      <c r="AM6" s="9"/>
      <c r="AN6" s="260" t="s">
        <v>19</v>
      </c>
      <c r="AO6" s="260"/>
      <c r="AP6" s="260"/>
      <c r="AQ6" s="260"/>
      <c r="AR6" s="9"/>
      <c r="AS6" s="260" t="s">
        <v>20</v>
      </c>
      <c r="AT6" s="260"/>
      <c r="AU6" s="9"/>
      <c r="AZ6" s="7"/>
      <c r="BA6" s="8"/>
      <c r="BB6" s="7"/>
      <c r="BC6" s="7"/>
      <c r="BD6" s="9"/>
      <c r="BE6" s="260" t="s">
        <v>19</v>
      </c>
      <c r="BF6" s="260"/>
      <c r="BG6" s="260"/>
      <c r="BH6" s="260"/>
      <c r="BI6" s="9"/>
      <c r="BJ6" s="260" t="s">
        <v>20</v>
      </c>
      <c r="BK6" s="260"/>
      <c r="BL6" s="9"/>
    </row>
    <row r="7" spans="1:65" ht="42.75" customHeight="1">
      <c r="A7" s="57" t="s">
        <v>21</v>
      </c>
      <c r="B7" s="36"/>
      <c r="C7" s="64" t="s">
        <v>1319</v>
      </c>
      <c r="D7" s="65" t="s">
        <v>1320</v>
      </c>
      <c r="E7" s="37"/>
      <c r="F7" s="64" t="s">
        <v>23</v>
      </c>
      <c r="G7" s="66" t="s">
        <v>24</v>
      </c>
      <c r="H7" s="66" t="s">
        <v>11</v>
      </c>
      <c r="I7" s="65" t="s">
        <v>25</v>
      </c>
      <c r="J7" s="37"/>
      <c r="K7" s="64" t="s">
        <v>1321</v>
      </c>
      <c r="L7" s="65" t="s">
        <v>27</v>
      </c>
      <c r="M7" s="37"/>
      <c r="N7" s="67" t="s">
        <v>1322</v>
      </c>
      <c r="R7" s="57" t="s">
        <v>21</v>
      </c>
      <c r="S7" s="36"/>
      <c r="T7" s="64" t="s">
        <v>1319</v>
      </c>
      <c r="U7" s="65" t="s">
        <v>1320</v>
      </c>
      <c r="V7" s="37"/>
      <c r="W7" s="64" t="s">
        <v>23</v>
      </c>
      <c r="X7" s="66" t="s">
        <v>24</v>
      </c>
      <c r="Y7" s="66" t="s">
        <v>11</v>
      </c>
      <c r="Z7" s="65" t="s">
        <v>25</v>
      </c>
      <c r="AA7" s="37"/>
      <c r="AB7" s="64" t="s">
        <v>1321</v>
      </c>
      <c r="AC7" s="65" t="s">
        <v>27</v>
      </c>
      <c r="AD7" s="37"/>
      <c r="AE7" s="67" t="s">
        <v>1322</v>
      </c>
      <c r="AI7" s="57" t="s">
        <v>21</v>
      </c>
      <c r="AJ7" s="36"/>
      <c r="AK7" s="64" t="s">
        <v>1319</v>
      </c>
      <c r="AL7" s="65" t="s">
        <v>1320</v>
      </c>
      <c r="AM7" s="37"/>
      <c r="AN7" s="64" t="s">
        <v>23</v>
      </c>
      <c r="AO7" s="66" t="s">
        <v>24</v>
      </c>
      <c r="AP7" s="66" t="s">
        <v>11</v>
      </c>
      <c r="AQ7" s="65" t="s">
        <v>25</v>
      </c>
      <c r="AR7" s="37"/>
      <c r="AS7" s="64" t="s">
        <v>1321</v>
      </c>
      <c r="AT7" s="65" t="s">
        <v>27</v>
      </c>
      <c r="AU7" s="37"/>
      <c r="AV7" s="67" t="s">
        <v>1322</v>
      </c>
      <c r="AZ7" s="57" t="s">
        <v>21</v>
      </c>
      <c r="BA7" s="36"/>
      <c r="BB7" s="64" t="s">
        <v>1319</v>
      </c>
      <c r="BC7" s="65" t="s">
        <v>1320</v>
      </c>
      <c r="BD7" s="37"/>
      <c r="BE7" s="64" t="s">
        <v>23</v>
      </c>
      <c r="BF7" s="66" t="s">
        <v>24</v>
      </c>
      <c r="BG7" s="66" t="s">
        <v>11</v>
      </c>
      <c r="BH7" s="65" t="s">
        <v>25</v>
      </c>
      <c r="BI7" s="37"/>
      <c r="BJ7" s="64" t="s">
        <v>1321</v>
      </c>
      <c r="BK7" s="65" t="s">
        <v>27</v>
      </c>
      <c r="BL7" s="37"/>
      <c r="BM7" s="67" t="s">
        <v>1322</v>
      </c>
    </row>
    <row r="8" spans="1:65" ht="13.5" customHeight="1">
      <c r="A8" s="209" t="s">
        <v>41</v>
      </c>
      <c r="B8" s="10"/>
      <c r="C8" s="24">
        <v>20</v>
      </c>
      <c r="D8" s="25">
        <v>20</v>
      </c>
      <c r="E8" s="52"/>
      <c r="F8" s="53">
        <v>1</v>
      </c>
      <c r="G8" s="54">
        <v>2</v>
      </c>
      <c r="H8" s="55">
        <v>0</v>
      </c>
      <c r="I8" s="56">
        <v>0</v>
      </c>
      <c r="J8" s="52"/>
      <c r="K8" s="53">
        <v>0</v>
      </c>
      <c r="L8" s="56">
        <v>0</v>
      </c>
      <c r="M8" s="52"/>
      <c r="N8" s="57">
        <f>SUM(F8:L8)</f>
        <v>3</v>
      </c>
      <c r="R8" s="209" t="s">
        <v>41</v>
      </c>
      <c r="S8" s="10"/>
      <c r="T8" s="24">
        <v>20</v>
      </c>
      <c r="U8" s="25">
        <v>20</v>
      </c>
      <c r="V8" s="52"/>
      <c r="W8" s="53">
        <v>2</v>
      </c>
      <c r="X8" s="54">
        <v>1</v>
      </c>
      <c r="Y8" s="55">
        <v>1</v>
      </c>
      <c r="Z8" s="56">
        <v>3</v>
      </c>
      <c r="AA8" s="52"/>
      <c r="AB8" s="53">
        <v>2</v>
      </c>
      <c r="AC8" s="56">
        <v>0</v>
      </c>
      <c r="AD8" s="52"/>
      <c r="AE8" s="57">
        <f>SUM(W8:AC8)</f>
        <v>9</v>
      </c>
      <c r="AI8" s="209" t="s">
        <v>41</v>
      </c>
      <c r="AJ8" s="10"/>
      <c r="AK8" s="24">
        <v>8</v>
      </c>
      <c r="AL8" s="25">
        <v>6</v>
      </c>
      <c r="AM8" s="52"/>
      <c r="AN8" s="53">
        <v>1</v>
      </c>
      <c r="AO8" s="54">
        <v>0</v>
      </c>
      <c r="AP8" s="55">
        <v>0</v>
      </c>
      <c r="AQ8" s="56">
        <v>1</v>
      </c>
      <c r="AR8" s="52"/>
      <c r="AS8" s="53">
        <v>1</v>
      </c>
      <c r="AT8" s="56">
        <v>2</v>
      </c>
      <c r="AU8" s="52"/>
      <c r="AV8" s="57">
        <f>SUM(AN8:AT8)</f>
        <v>5</v>
      </c>
      <c r="AZ8" s="209" t="s">
        <v>41</v>
      </c>
      <c r="BA8" s="10"/>
      <c r="BB8" s="24"/>
      <c r="BC8" s="25"/>
      <c r="BD8" s="52"/>
      <c r="BE8" s="53"/>
      <c r="BF8" s="54"/>
      <c r="BG8" s="55"/>
      <c r="BH8" s="56"/>
      <c r="BI8" s="52"/>
      <c r="BJ8" s="53"/>
      <c r="BK8" s="56"/>
      <c r="BL8" s="52"/>
      <c r="BM8" s="57">
        <f>SUM(BE8:BK8)</f>
        <v>0</v>
      </c>
    </row>
    <row r="9" spans="1:65" ht="11.25" customHeight="1">
      <c r="A9" s="210" t="s">
        <v>42</v>
      </c>
      <c r="B9" s="10"/>
      <c r="C9" s="26">
        <v>18</v>
      </c>
      <c r="D9" s="27">
        <v>15</v>
      </c>
      <c r="E9" s="58"/>
      <c r="F9" s="59">
        <v>7</v>
      </c>
      <c r="G9" s="30">
        <v>0</v>
      </c>
      <c r="H9" s="60">
        <v>0</v>
      </c>
      <c r="I9" s="61">
        <v>0</v>
      </c>
      <c r="J9" s="58"/>
      <c r="K9" s="59">
        <v>0</v>
      </c>
      <c r="L9" s="61">
        <v>0</v>
      </c>
      <c r="M9" s="58"/>
      <c r="N9" s="62">
        <f t="shared" ref="N9:N15" si="0">SUM(F9:L9)</f>
        <v>7</v>
      </c>
      <c r="R9" s="210" t="s">
        <v>42</v>
      </c>
      <c r="S9" s="10"/>
      <c r="T9" s="26">
        <v>20</v>
      </c>
      <c r="U9" s="27">
        <v>19</v>
      </c>
      <c r="V9" s="58"/>
      <c r="W9" s="59">
        <v>3</v>
      </c>
      <c r="X9" s="30">
        <v>1</v>
      </c>
      <c r="Y9" s="60">
        <v>0</v>
      </c>
      <c r="Z9" s="61">
        <v>2</v>
      </c>
      <c r="AA9" s="58"/>
      <c r="AB9" s="59">
        <v>0</v>
      </c>
      <c r="AC9" s="61">
        <v>0</v>
      </c>
      <c r="AD9" s="58"/>
      <c r="AE9" s="62">
        <f t="shared" ref="AE9:AE15" si="1">SUM(W9:AC9)</f>
        <v>6</v>
      </c>
      <c r="AI9" s="210" t="s">
        <v>42</v>
      </c>
      <c r="AJ9" s="10"/>
      <c r="AK9" s="26">
        <v>14</v>
      </c>
      <c r="AL9" s="27">
        <v>14</v>
      </c>
      <c r="AM9" s="58"/>
      <c r="AN9" s="59">
        <v>7</v>
      </c>
      <c r="AO9" s="30">
        <v>0</v>
      </c>
      <c r="AP9" s="60">
        <v>0</v>
      </c>
      <c r="AQ9" s="61">
        <v>1</v>
      </c>
      <c r="AR9" s="58"/>
      <c r="AS9" s="59">
        <v>1</v>
      </c>
      <c r="AT9" s="61">
        <v>0</v>
      </c>
      <c r="AU9" s="58"/>
      <c r="AV9" s="62">
        <f t="shared" ref="AV9:AV15" si="2">SUM(AN9:AT9)</f>
        <v>9</v>
      </c>
      <c r="AZ9" s="210" t="s">
        <v>42</v>
      </c>
      <c r="BA9" s="10"/>
      <c r="BB9" s="26"/>
      <c r="BC9" s="27"/>
      <c r="BD9" s="58"/>
      <c r="BE9" s="59"/>
      <c r="BF9" s="30"/>
      <c r="BG9" s="60"/>
      <c r="BH9" s="61"/>
      <c r="BI9" s="58"/>
      <c r="BJ9" s="59"/>
      <c r="BK9" s="61"/>
      <c r="BL9" s="58"/>
      <c r="BM9" s="62">
        <f t="shared" ref="BM9:BM15" si="3">SUM(BE9:BK9)</f>
        <v>0</v>
      </c>
    </row>
    <row r="10" spans="1:65" ht="11.25" customHeight="1">
      <c r="A10" s="210" t="s">
        <v>43</v>
      </c>
      <c r="B10" s="10"/>
      <c r="C10" s="26">
        <v>10</v>
      </c>
      <c r="D10" s="27">
        <v>4</v>
      </c>
      <c r="E10" s="58"/>
      <c r="F10" s="59">
        <v>0</v>
      </c>
      <c r="G10" s="30">
        <v>1</v>
      </c>
      <c r="H10" s="60">
        <v>0</v>
      </c>
      <c r="I10" s="61">
        <v>0</v>
      </c>
      <c r="J10" s="58"/>
      <c r="K10" s="59">
        <v>0</v>
      </c>
      <c r="L10" s="61">
        <v>0</v>
      </c>
      <c r="M10" s="58"/>
      <c r="N10" s="62">
        <f t="shared" si="0"/>
        <v>1</v>
      </c>
      <c r="R10" s="210" t="s">
        <v>43</v>
      </c>
      <c r="S10" s="10"/>
      <c r="T10" s="26">
        <v>18</v>
      </c>
      <c r="U10" s="27">
        <v>9</v>
      </c>
      <c r="V10" s="58"/>
      <c r="W10" s="59">
        <v>3</v>
      </c>
      <c r="X10" s="30">
        <v>3</v>
      </c>
      <c r="Y10" s="60">
        <v>4</v>
      </c>
      <c r="Z10" s="61">
        <v>3</v>
      </c>
      <c r="AA10" s="58"/>
      <c r="AB10" s="59">
        <v>1</v>
      </c>
      <c r="AC10" s="61">
        <v>0</v>
      </c>
      <c r="AD10" s="58"/>
      <c r="AE10" s="62">
        <f t="shared" si="1"/>
        <v>14</v>
      </c>
      <c r="AI10" s="210" t="s">
        <v>43</v>
      </c>
      <c r="AJ10" s="10"/>
      <c r="AK10" s="26">
        <v>10</v>
      </c>
      <c r="AL10" s="27">
        <v>6</v>
      </c>
      <c r="AM10" s="58"/>
      <c r="AN10" s="59">
        <v>1</v>
      </c>
      <c r="AO10" s="30">
        <v>0</v>
      </c>
      <c r="AP10" s="60">
        <v>0</v>
      </c>
      <c r="AQ10" s="61">
        <v>1</v>
      </c>
      <c r="AR10" s="58"/>
      <c r="AS10" s="59">
        <v>0</v>
      </c>
      <c r="AT10" s="61">
        <v>0</v>
      </c>
      <c r="AU10" s="58"/>
      <c r="AV10" s="62">
        <f t="shared" si="2"/>
        <v>2</v>
      </c>
      <c r="AZ10" s="210" t="s">
        <v>43</v>
      </c>
      <c r="BA10" s="10"/>
      <c r="BB10" s="26"/>
      <c r="BC10" s="27"/>
      <c r="BD10" s="58"/>
      <c r="BE10" s="59"/>
      <c r="BF10" s="30"/>
      <c r="BG10" s="60"/>
      <c r="BH10" s="61"/>
      <c r="BI10" s="58"/>
      <c r="BJ10" s="59"/>
      <c r="BK10" s="61"/>
      <c r="BL10" s="58"/>
      <c r="BM10" s="62">
        <f t="shared" si="3"/>
        <v>0</v>
      </c>
    </row>
    <row r="11" spans="1:65" ht="11.25" customHeight="1">
      <c r="A11" s="210" t="s">
        <v>44</v>
      </c>
      <c r="B11" s="10"/>
      <c r="C11" s="26">
        <v>13</v>
      </c>
      <c r="D11" s="27">
        <v>13</v>
      </c>
      <c r="E11" s="58"/>
      <c r="F11" s="59">
        <v>8</v>
      </c>
      <c r="G11" s="30">
        <v>1</v>
      </c>
      <c r="H11" s="60">
        <v>0</v>
      </c>
      <c r="I11" s="61">
        <v>2</v>
      </c>
      <c r="J11" s="58"/>
      <c r="K11" s="59">
        <v>2</v>
      </c>
      <c r="L11" s="61">
        <v>0</v>
      </c>
      <c r="M11" s="58"/>
      <c r="N11" s="62">
        <f t="shared" si="0"/>
        <v>13</v>
      </c>
      <c r="R11" s="210" t="s">
        <v>44</v>
      </c>
      <c r="S11" s="10"/>
      <c r="T11" s="26">
        <v>16</v>
      </c>
      <c r="U11" s="27">
        <v>4</v>
      </c>
      <c r="V11" s="58"/>
      <c r="W11" s="59">
        <v>6</v>
      </c>
      <c r="X11" s="30">
        <v>3</v>
      </c>
      <c r="Y11" s="60">
        <v>0</v>
      </c>
      <c r="Z11" s="61">
        <v>3</v>
      </c>
      <c r="AA11" s="58"/>
      <c r="AB11" s="59">
        <v>2</v>
      </c>
      <c r="AC11" s="61">
        <v>0</v>
      </c>
      <c r="AD11" s="58"/>
      <c r="AE11" s="62">
        <f t="shared" si="1"/>
        <v>14</v>
      </c>
      <c r="AI11" s="210" t="s">
        <v>44</v>
      </c>
      <c r="AJ11" s="10"/>
      <c r="AK11" s="26">
        <v>1</v>
      </c>
      <c r="AL11" s="27">
        <v>1</v>
      </c>
      <c r="AM11" s="58"/>
      <c r="AN11" s="59">
        <v>0</v>
      </c>
      <c r="AO11" s="30">
        <v>1</v>
      </c>
      <c r="AP11" s="60">
        <v>0</v>
      </c>
      <c r="AQ11" s="61">
        <v>1</v>
      </c>
      <c r="AR11" s="58"/>
      <c r="AS11" s="59">
        <v>0</v>
      </c>
      <c r="AT11" s="61">
        <v>0</v>
      </c>
      <c r="AU11" s="58"/>
      <c r="AV11" s="62">
        <f t="shared" si="2"/>
        <v>2</v>
      </c>
      <c r="AZ11" s="210" t="s">
        <v>44</v>
      </c>
      <c r="BA11" s="10"/>
      <c r="BB11" s="26"/>
      <c r="BC11" s="27"/>
      <c r="BD11" s="58"/>
      <c r="BE11" s="59"/>
      <c r="BF11" s="30"/>
      <c r="BG11" s="60"/>
      <c r="BH11" s="61"/>
      <c r="BI11" s="58"/>
      <c r="BJ11" s="59"/>
      <c r="BK11" s="61"/>
      <c r="BL11" s="58"/>
      <c r="BM11" s="62">
        <f t="shared" si="3"/>
        <v>0</v>
      </c>
    </row>
    <row r="12" spans="1:65" ht="11.25" customHeight="1">
      <c r="A12" s="210" t="s">
        <v>45</v>
      </c>
      <c r="B12" s="10"/>
      <c r="C12" s="26">
        <v>21</v>
      </c>
      <c r="D12" s="27">
        <v>22</v>
      </c>
      <c r="E12" s="58"/>
      <c r="F12" s="59">
        <v>2</v>
      </c>
      <c r="G12" s="30">
        <v>4</v>
      </c>
      <c r="H12" s="60">
        <v>11</v>
      </c>
      <c r="I12" s="61">
        <v>3</v>
      </c>
      <c r="J12" s="58"/>
      <c r="K12" s="59">
        <v>0</v>
      </c>
      <c r="L12" s="61">
        <v>0</v>
      </c>
      <c r="M12" s="58"/>
      <c r="N12" s="62">
        <f t="shared" si="0"/>
        <v>20</v>
      </c>
      <c r="R12" s="210" t="s">
        <v>45</v>
      </c>
      <c r="S12" s="10"/>
      <c r="T12" s="26">
        <v>20</v>
      </c>
      <c r="U12" s="27">
        <v>20</v>
      </c>
      <c r="V12" s="58"/>
      <c r="W12" s="59">
        <v>1</v>
      </c>
      <c r="X12" s="30">
        <v>1</v>
      </c>
      <c r="Y12" s="60">
        <v>16</v>
      </c>
      <c r="Z12" s="61">
        <v>6</v>
      </c>
      <c r="AA12" s="58"/>
      <c r="AB12" s="59">
        <v>1</v>
      </c>
      <c r="AC12" s="61">
        <v>1</v>
      </c>
      <c r="AD12" s="58"/>
      <c r="AE12" s="62">
        <f t="shared" si="1"/>
        <v>26</v>
      </c>
      <c r="AI12" s="210" t="s">
        <v>45</v>
      </c>
      <c r="AJ12" s="10"/>
      <c r="AK12" s="26">
        <v>16</v>
      </c>
      <c r="AL12" s="27">
        <v>16</v>
      </c>
      <c r="AM12" s="58"/>
      <c r="AN12" s="59">
        <v>1</v>
      </c>
      <c r="AO12" s="30">
        <v>1</v>
      </c>
      <c r="AP12" s="60">
        <v>14</v>
      </c>
      <c r="AQ12" s="61">
        <v>1</v>
      </c>
      <c r="AR12" s="58"/>
      <c r="AS12" s="59">
        <v>0</v>
      </c>
      <c r="AT12" s="61">
        <v>1</v>
      </c>
      <c r="AU12" s="58"/>
      <c r="AV12" s="62">
        <f t="shared" si="2"/>
        <v>18</v>
      </c>
      <c r="AZ12" s="210" t="s">
        <v>45</v>
      </c>
      <c r="BA12" s="10"/>
      <c r="BB12" s="26"/>
      <c r="BC12" s="27"/>
      <c r="BD12" s="58"/>
      <c r="BE12" s="59"/>
      <c r="BF12" s="30"/>
      <c r="BG12" s="60"/>
      <c r="BH12" s="61"/>
      <c r="BI12" s="58"/>
      <c r="BJ12" s="59"/>
      <c r="BK12" s="61"/>
      <c r="BL12" s="58"/>
      <c r="BM12" s="62">
        <f t="shared" si="3"/>
        <v>0</v>
      </c>
    </row>
    <row r="13" spans="1:65" ht="11.25" customHeight="1">
      <c r="A13" s="210" t="s">
        <v>46</v>
      </c>
      <c r="B13" s="10"/>
      <c r="C13" s="26">
        <v>19</v>
      </c>
      <c r="D13" s="27">
        <v>19</v>
      </c>
      <c r="E13" s="58"/>
      <c r="F13" s="59">
        <v>17</v>
      </c>
      <c r="G13" s="30">
        <v>0</v>
      </c>
      <c r="H13" s="60">
        <v>5</v>
      </c>
      <c r="I13" s="61">
        <v>18</v>
      </c>
      <c r="J13" s="58"/>
      <c r="K13" s="59">
        <v>4</v>
      </c>
      <c r="L13" s="61">
        <v>3</v>
      </c>
      <c r="M13" s="58"/>
      <c r="N13" s="62">
        <f t="shared" si="0"/>
        <v>47</v>
      </c>
      <c r="R13" s="210" t="s">
        <v>46</v>
      </c>
      <c r="S13" s="10"/>
      <c r="T13" s="26">
        <v>19</v>
      </c>
      <c r="U13" s="27">
        <v>19</v>
      </c>
      <c r="V13" s="58"/>
      <c r="W13" s="59">
        <v>19</v>
      </c>
      <c r="X13" s="30">
        <v>2</v>
      </c>
      <c r="Y13" s="60">
        <v>4</v>
      </c>
      <c r="Z13" s="61">
        <v>19</v>
      </c>
      <c r="AA13" s="58"/>
      <c r="AB13" s="59">
        <v>2</v>
      </c>
      <c r="AC13" s="61">
        <v>5</v>
      </c>
      <c r="AD13" s="58"/>
      <c r="AE13" s="62">
        <f t="shared" si="1"/>
        <v>51</v>
      </c>
      <c r="AI13" s="210" t="s">
        <v>46</v>
      </c>
      <c r="AJ13" s="10"/>
      <c r="AK13" s="26">
        <v>8</v>
      </c>
      <c r="AL13" s="27">
        <v>8</v>
      </c>
      <c r="AM13" s="58"/>
      <c r="AN13" s="59">
        <v>8</v>
      </c>
      <c r="AO13" s="30">
        <v>3</v>
      </c>
      <c r="AP13" s="60">
        <v>3</v>
      </c>
      <c r="AQ13" s="61">
        <v>8</v>
      </c>
      <c r="AR13" s="58"/>
      <c r="AS13" s="59">
        <v>0</v>
      </c>
      <c r="AT13" s="61">
        <v>0</v>
      </c>
      <c r="AU13" s="58"/>
      <c r="AV13" s="62">
        <f t="shared" si="2"/>
        <v>22</v>
      </c>
      <c r="AZ13" s="210" t="s">
        <v>46</v>
      </c>
      <c r="BA13" s="10"/>
      <c r="BB13" s="26"/>
      <c r="BC13" s="27"/>
      <c r="BD13" s="58"/>
      <c r="BE13" s="59"/>
      <c r="BF13" s="30"/>
      <c r="BG13" s="60"/>
      <c r="BH13" s="61"/>
      <c r="BI13" s="58"/>
      <c r="BJ13" s="59"/>
      <c r="BK13" s="61"/>
      <c r="BL13" s="58"/>
      <c r="BM13" s="62">
        <f t="shared" si="3"/>
        <v>0</v>
      </c>
    </row>
    <row r="14" spans="1:65" ht="11.25" customHeight="1">
      <c r="A14" s="210" t="s">
        <v>47</v>
      </c>
      <c r="B14" s="10"/>
      <c r="C14" s="26">
        <v>1</v>
      </c>
      <c r="D14" s="27">
        <v>1</v>
      </c>
      <c r="E14" s="58"/>
      <c r="F14" s="59">
        <v>1</v>
      </c>
      <c r="G14" s="30">
        <v>0</v>
      </c>
      <c r="H14" s="60">
        <v>0</v>
      </c>
      <c r="I14" s="61">
        <v>0</v>
      </c>
      <c r="J14" s="58"/>
      <c r="K14" s="59">
        <v>0</v>
      </c>
      <c r="L14" s="61">
        <v>0</v>
      </c>
      <c r="M14" s="58"/>
      <c r="N14" s="62">
        <f t="shared" si="0"/>
        <v>1</v>
      </c>
      <c r="R14" s="210" t="s">
        <v>47</v>
      </c>
      <c r="S14" s="10"/>
      <c r="T14" s="26">
        <v>0</v>
      </c>
      <c r="U14" s="27">
        <v>0</v>
      </c>
      <c r="V14" s="58"/>
      <c r="W14" s="59">
        <v>0</v>
      </c>
      <c r="X14" s="30">
        <v>0</v>
      </c>
      <c r="Y14" s="60">
        <v>0</v>
      </c>
      <c r="Z14" s="61">
        <v>0</v>
      </c>
      <c r="AA14" s="58"/>
      <c r="AB14" s="59">
        <v>0</v>
      </c>
      <c r="AC14" s="61">
        <v>0</v>
      </c>
      <c r="AD14" s="58"/>
      <c r="AE14" s="62">
        <f t="shared" si="1"/>
        <v>0</v>
      </c>
      <c r="AI14" s="210" t="s">
        <v>47</v>
      </c>
      <c r="AJ14" s="10"/>
      <c r="AK14" s="26">
        <v>0</v>
      </c>
      <c r="AL14" s="27">
        <v>0</v>
      </c>
      <c r="AM14" s="58"/>
      <c r="AN14" s="59">
        <v>0</v>
      </c>
      <c r="AO14" s="30">
        <v>0</v>
      </c>
      <c r="AP14" s="60">
        <v>0</v>
      </c>
      <c r="AQ14" s="61">
        <v>0</v>
      </c>
      <c r="AR14" s="58"/>
      <c r="AS14" s="59">
        <v>0</v>
      </c>
      <c r="AT14" s="61">
        <v>0</v>
      </c>
      <c r="AU14" s="58"/>
      <c r="AV14" s="62">
        <f t="shared" si="2"/>
        <v>0</v>
      </c>
      <c r="AZ14" s="210" t="s">
        <v>47</v>
      </c>
      <c r="BA14" s="10"/>
      <c r="BB14" s="26"/>
      <c r="BC14" s="27"/>
      <c r="BD14" s="58"/>
      <c r="BE14" s="59"/>
      <c r="BF14" s="30"/>
      <c r="BG14" s="60"/>
      <c r="BH14" s="61"/>
      <c r="BI14" s="58"/>
      <c r="BJ14" s="59"/>
      <c r="BK14" s="61"/>
      <c r="BL14" s="58"/>
      <c r="BM14" s="62">
        <f t="shared" si="3"/>
        <v>0</v>
      </c>
    </row>
    <row r="15" spans="1:65" ht="11.25" customHeight="1">
      <c r="A15" s="210" t="s">
        <v>48</v>
      </c>
      <c r="B15" s="10"/>
      <c r="C15" s="26">
        <v>0</v>
      </c>
      <c r="D15" s="27">
        <v>0</v>
      </c>
      <c r="E15" s="58"/>
      <c r="F15" s="59">
        <v>0</v>
      </c>
      <c r="G15" s="30">
        <v>0</v>
      </c>
      <c r="H15" s="60">
        <v>0</v>
      </c>
      <c r="I15" s="61">
        <v>0</v>
      </c>
      <c r="J15" s="58"/>
      <c r="K15" s="59">
        <v>0</v>
      </c>
      <c r="L15" s="61">
        <v>0</v>
      </c>
      <c r="M15" s="58"/>
      <c r="N15" s="62">
        <f t="shared" si="0"/>
        <v>0</v>
      </c>
      <c r="R15" s="210" t="s">
        <v>48</v>
      </c>
      <c r="S15" s="10"/>
      <c r="T15" s="26">
        <v>11</v>
      </c>
      <c r="U15" s="27">
        <v>10</v>
      </c>
      <c r="V15" s="58"/>
      <c r="W15" s="59">
        <v>1</v>
      </c>
      <c r="X15" s="30">
        <v>11</v>
      </c>
      <c r="Y15" s="60">
        <v>1</v>
      </c>
      <c r="Z15" s="61">
        <v>1</v>
      </c>
      <c r="AA15" s="58"/>
      <c r="AB15" s="59">
        <v>0</v>
      </c>
      <c r="AC15" s="61">
        <v>0</v>
      </c>
      <c r="AD15" s="58"/>
      <c r="AE15" s="62">
        <f t="shared" si="1"/>
        <v>14</v>
      </c>
      <c r="AI15" s="210" t="s">
        <v>48</v>
      </c>
      <c r="AJ15" s="10"/>
      <c r="AK15" s="26">
        <v>4</v>
      </c>
      <c r="AL15" s="27">
        <v>4</v>
      </c>
      <c r="AM15" s="58"/>
      <c r="AN15" s="59">
        <v>1</v>
      </c>
      <c r="AO15" s="30">
        <v>4</v>
      </c>
      <c r="AP15" s="60">
        <v>1</v>
      </c>
      <c r="AQ15" s="61">
        <v>0</v>
      </c>
      <c r="AR15" s="58"/>
      <c r="AS15" s="59">
        <v>0</v>
      </c>
      <c r="AT15" s="61">
        <v>0</v>
      </c>
      <c r="AU15" s="58"/>
      <c r="AV15" s="62">
        <f t="shared" si="2"/>
        <v>6</v>
      </c>
      <c r="AZ15" s="210" t="s">
        <v>48</v>
      </c>
      <c r="BA15" s="10"/>
      <c r="BB15" s="26"/>
      <c r="BC15" s="27"/>
      <c r="BD15" s="58"/>
      <c r="BE15" s="59"/>
      <c r="BF15" s="30"/>
      <c r="BG15" s="60"/>
      <c r="BH15" s="61"/>
      <c r="BI15" s="58"/>
      <c r="BJ15" s="59"/>
      <c r="BK15" s="61"/>
      <c r="BL15" s="58"/>
      <c r="BM15" s="62">
        <f t="shared" si="3"/>
        <v>0</v>
      </c>
    </row>
    <row r="16" spans="1:65" ht="11.25" customHeight="1">
      <c r="A16" s="211" t="s">
        <v>49</v>
      </c>
      <c r="B16" s="10"/>
      <c r="C16" s="26">
        <v>16</v>
      </c>
      <c r="D16" s="27">
        <v>16</v>
      </c>
      <c r="E16" s="52"/>
      <c r="F16" s="59">
        <v>0</v>
      </c>
      <c r="G16" s="30">
        <v>2</v>
      </c>
      <c r="H16" s="60">
        <v>3</v>
      </c>
      <c r="I16" s="61">
        <v>0</v>
      </c>
      <c r="J16" s="52"/>
      <c r="K16" s="59">
        <v>0</v>
      </c>
      <c r="L16" s="61">
        <v>0</v>
      </c>
      <c r="M16" s="58"/>
      <c r="N16" s="62">
        <f>SUM(F16:L16)</f>
        <v>5</v>
      </c>
      <c r="R16" s="211" t="s">
        <v>49</v>
      </c>
      <c r="S16" s="10"/>
      <c r="T16" s="26">
        <v>0</v>
      </c>
      <c r="U16" s="27">
        <v>0</v>
      </c>
      <c r="V16" s="52"/>
      <c r="W16" s="59">
        <v>0</v>
      </c>
      <c r="X16" s="30">
        <v>0</v>
      </c>
      <c r="Y16" s="60">
        <v>0</v>
      </c>
      <c r="Z16" s="61">
        <v>0</v>
      </c>
      <c r="AA16" s="52"/>
      <c r="AB16" s="59">
        <v>0</v>
      </c>
      <c r="AC16" s="61">
        <v>0</v>
      </c>
      <c r="AD16" s="58"/>
      <c r="AE16" s="62">
        <f>SUM(W16:AC16)</f>
        <v>0</v>
      </c>
      <c r="AI16" s="211" t="s">
        <v>49</v>
      </c>
      <c r="AJ16" s="10"/>
      <c r="AK16" s="26">
        <v>0</v>
      </c>
      <c r="AL16" s="27">
        <v>0</v>
      </c>
      <c r="AM16" s="52"/>
      <c r="AN16" s="59">
        <v>0</v>
      </c>
      <c r="AO16" s="30">
        <v>0</v>
      </c>
      <c r="AP16" s="60">
        <v>0</v>
      </c>
      <c r="AQ16" s="61">
        <v>0</v>
      </c>
      <c r="AR16" s="52"/>
      <c r="AS16" s="59">
        <v>0</v>
      </c>
      <c r="AT16" s="61">
        <v>0</v>
      </c>
      <c r="AU16" s="58"/>
      <c r="AV16" s="62">
        <f>SUM(AN16:AT16)</f>
        <v>0</v>
      </c>
      <c r="AZ16" s="211" t="s">
        <v>49</v>
      </c>
      <c r="BA16" s="10"/>
      <c r="BB16" s="26"/>
      <c r="BC16" s="27"/>
      <c r="BD16" s="52"/>
      <c r="BE16" s="59"/>
      <c r="BF16" s="30"/>
      <c r="BG16" s="60"/>
      <c r="BH16" s="61"/>
      <c r="BI16" s="52"/>
      <c r="BJ16" s="59"/>
      <c r="BK16" s="61"/>
      <c r="BL16" s="58"/>
      <c r="BM16" s="62">
        <f>SUM(BE16:BK16)</f>
        <v>0</v>
      </c>
    </row>
    <row r="17" spans="1:65" ht="15.75">
      <c r="A17" s="212" t="s">
        <v>38</v>
      </c>
      <c r="B17" s="15"/>
      <c r="C17" s="28" t="s">
        <v>1325</v>
      </c>
      <c r="D17" s="29" t="s">
        <v>1326</v>
      </c>
      <c r="E17" s="13"/>
      <c r="F17" s="31">
        <f>SUM(F8:F16)</f>
        <v>36</v>
      </c>
      <c r="G17" s="32">
        <f>SUM(G8:G16)</f>
        <v>10</v>
      </c>
      <c r="H17" s="32">
        <f>SUM(H8:H16)</f>
        <v>19</v>
      </c>
      <c r="I17" s="33">
        <f>SUM(I8:I16)</f>
        <v>23</v>
      </c>
      <c r="J17" s="34"/>
      <c r="K17" s="31">
        <f>SUM(K8:K16)</f>
        <v>6</v>
      </c>
      <c r="L17" s="33">
        <f>SUM(L8:L16)</f>
        <v>3</v>
      </c>
      <c r="M17" s="34"/>
      <c r="N17" s="35">
        <f>SUM(N8:N16)</f>
        <v>97</v>
      </c>
      <c r="R17" s="212" t="s">
        <v>38</v>
      </c>
      <c r="S17" s="15"/>
      <c r="T17" s="28" t="s">
        <v>1328</v>
      </c>
      <c r="U17" s="29" t="s">
        <v>2446</v>
      </c>
      <c r="V17" s="13"/>
      <c r="W17" s="31">
        <f>SUM(W8:W16)</f>
        <v>35</v>
      </c>
      <c r="X17" s="32">
        <f>SUM(X8:X16)</f>
        <v>22</v>
      </c>
      <c r="Y17" s="32">
        <f>SUM(Y8:Y16)</f>
        <v>26</v>
      </c>
      <c r="Z17" s="33">
        <f>SUM(Z8:Z16)</f>
        <v>37</v>
      </c>
      <c r="AA17" s="34"/>
      <c r="AB17" s="31">
        <f>SUM(AB8:AB16)</f>
        <v>8</v>
      </c>
      <c r="AC17" s="33">
        <f>SUM(AC8:AC16)</f>
        <v>6</v>
      </c>
      <c r="AD17" s="34"/>
      <c r="AE17" s="35">
        <f>SUM(AE8:AE16)</f>
        <v>134</v>
      </c>
      <c r="AI17" s="212" t="s">
        <v>38</v>
      </c>
      <c r="AJ17" s="15"/>
      <c r="AK17" s="28" t="s">
        <v>3301</v>
      </c>
      <c r="AL17" s="29" t="s">
        <v>3302</v>
      </c>
      <c r="AM17" s="13"/>
      <c r="AN17" s="31">
        <f>SUM(AN8:AN16)</f>
        <v>19</v>
      </c>
      <c r="AO17" s="32">
        <f>SUM(AO8:AO16)</f>
        <v>9</v>
      </c>
      <c r="AP17" s="32">
        <f>SUM(AP8:AP16)</f>
        <v>18</v>
      </c>
      <c r="AQ17" s="33">
        <f>SUM(AQ8:AQ16)</f>
        <v>13</v>
      </c>
      <c r="AR17" s="34"/>
      <c r="AS17" s="31">
        <f>SUM(AS8:AS16)</f>
        <v>2</v>
      </c>
      <c r="AT17" s="33">
        <f>SUM(AT8:AT16)</f>
        <v>3</v>
      </c>
      <c r="AU17" s="34"/>
      <c r="AV17" s="35">
        <f>SUM(AV8:AV16)</f>
        <v>64</v>
      </c>
      <c r="AZ17" s="212" t="s">
        <v>38</v>
      </c>
      <c r="BA17" s="15"/>
      <c r="BB17" s="28" t="s">
        <v>3301</v>
      </c>
      <c r="BC17" s="29" t="s">
        <v>3302</v>
      </c>
      <c r="BD17" s="13"/>
      <c r="BE17" s="31">
        <f>SUM(BE8:BE16)</f>
        <v>0</v>
      </c>
      <c r="BF17" s="32">
        <f>SUM(BF8:BF16)</f>
        <v>0</v>
      </c>
      <c r="BG17" s="32">
        <f>SUM(BG8:BG16)</f>
        <v>0</v>
      </c>
      <c r="BH17" s="33">
        <f>SUM(BH8:BH16)</f>
        <v>0</v>
      </c>
      <c r="BI17" s="34"/>
      <c r="BJ17" s="31">
        <f>SUM(BJ8:BJ16)</f>
        <v>0</v>
      </c>
      <c r="BK17" s="33">
        <f>SUM(BK8:BK16)</f>
        <v>0</v>
      </c>
      <c r="BL17" s="34"/>
      <c r="BM17" s="35">
        <f>SUM(BM8:BM16)</f>
        <v>0</v>
      </c>
    </row>
    <row r="18" spans="1:65" ht="9.75" customHeight="1"/>
    <row r="19" spans="1:65" ht="21" customHeight="1">
      <c r="A19" s="271" t="s">
        <v>1308</v>
      </c>
      <c r="B19" s="272"/>
      <c r="C19" s="272"/>
      <c r="D19" s="272"/>
      <c r="E19" s="272"/>
      <c r="F19" s="272"/>
      <c r="G19" s="272"/>
      <c r="H19" s="272"/>
      <c r="I19" s="272"/>
      <c r="J19" s="272"/>
      <c r="K19" s="272"/>
      <c r="L19" s="272"/>
      <c r="M19" s="272"/>
      <c r="N19" s="273"/>
      <c r="R19" s="271" t="s">
        <v>2442</v>
      </c>
      <c r="S19" s="272"/>
      <c r="T19" s="272"/>
      <c r="U19" s="272"/>
      <c r="V19" s="272"/>
      <c r="W19" s="272"/>
      <c r="X19" s="272"/>
      <c r="Y19" s="272"/>
      <c r="Z19" s="272"/>
      <c r="AA19" s="272"/>
      <c r="AB19" s="272"/>
      <c r="AC19" s="272"/>
      <c r="AD19" s="272"/>
      <c r="AE19" s="273"/>
      <c r="AI19" s="271" t="s">
        <v>2918</v>
      </c>
      <c r="AJ19" s="272"/>
      <c r="AK19" s="272"/>
      <c r="AL19" s="272"/>
      <c r="AM19" s="272"/>
      <c r="AN19" s="272"/>
      <c r="AO19" s="272"/>
      <c r="AP19" s="272"/>
      <c r="AQ19" s="272"/>
      <c r="AR19" s="272"/>
      <c r="AS19" s="272"/>
      <c r="AT19" s="272"/>
      <c r="AU19" s="272"/>
      <c r="AV19" s="273"/>
      <c r="AZ19" s="271" t="s">
        <v>3306</v>
      </c>
      <c r="BA19" s="272"/>
      <c r="BB19" s="272"/>
      <c r="BC19" s="272"/>
      <c r="BD19" s="272"/>
      <c r="BE19" s="272"/>
      <c r="BF19" s="272"/>
      <c r="BG19" s="272"/>
      <c r="BH19" s="272"/>
      <c r="BI19" s="272"/>
      <c r="BJ19" s="272"/>
      <c r="BK19" s="272"/>
      <c r="BL19" s="272"/>
      <c r="BM19" s="273"/>
    </row>
    <row r="20" spans="1:65" ht="9.75" customHeight="1">
      <c r="B20" s="16"/>
      <c r="E20" s="17"/>
      <c r="J20" s="17"/>
      <c r="M20" s="17"/>
      <c r="S20" s="16"/>
      <c r="V20" s="17"/>
      <c r="AA20" s="17"/>
      <c r="AD20" s="17"/>
      <c r="AJ20" s="16"/>
      <c r="AM20" s="17"/>
      <c r="AR20" s="17"/>
      <c r="AU20" s="17"/>
      <c r="BA20" s="16"/>
      <c r="BD20" s="17"/>
      <c r="BI20" s="17"/>
      <c r="BL20" s="17"/>
    </row>
    <row r="21" spans="1:65" ht="12" customHeight="1">
      <c r="A21" s="7"/>
      <c r="B21" s="8"/>
      <c r="C21" s="7"/>
      <c r="D21" s="7"/>
      <c r="E21" s="9"/>
      <c r="F21" s="260" t="s">
        <v>19</v>
      </c>
      <c r="G21" s="260"/>
      <c r="H21" s="260"/>
      <c r="I21" s="260"/>
      <c r="J21" s="9"/>
      <c r="K21" s="260" t="s">
        <v>20</v>
      </c>
      <c r="L21" s="260"/>
      <c r="M21" s="9"/>
      <c r="R21" s="7"/>
      <c r="S21" s="8"/>
      <c r="T21" s="7"/>
      <c r="U21" s="7"/>
      <c r="V21" s="9"/>
      <c r="W21" s="260" t="s">
        <v>19</v>
      </c>
      <c r="X21" s="260"/>
      <c r="Y21" s="260"/>
      <c r="Z21" s="260"/>
      <c r="AA21" s="9"/>
      <c r="AB21" s="260" t="s">
        <v>20</v>
      </c>
      <c r="AC21" s="260"/>
      <c r="AD21" s="9"/>
      <c r="AI21" s="7"/>
      <c r="AJ21" s="8"/>
      <c r="AK21" s="7"/>
      <c r="AL21" s="7"/>
      <c r="AM21" s="9"/>
      <c r="AN21" s="260" t="s">
        <v>19</v>
      </c>
      <c r="AO21" s="260"/>
      <c r="AP21" s="260"/>
      <c r="AQ21" s="260"/>
      <c r="AR21" s="9"/>
      <c r="AS21" s="260" t="s">
        <v>20</v>
      </c>
      <c r="AT21" s="260"/>
      <c r="AU21" s="9"/>
      <c r="AZ21" s="7"/>
      <c r="BA21" s="8"/>
      <c r="BB21" s="7"/>
      <c r="BC21" s="7"/>
      <c r="BD21" s="9"/>
      <c r="BE21" s="260" t="s">
        <v>19</v>
      </c>
      <c r="BF21" s="260"/>
      <c r="BG21" s="260"/>
      <c r="BH21" s="260"/>
      <c r="BI21" s="9"/>
      <c r="BJ21" s="260" t="s">
        <v>20</v>
      </c>
      <c r="BK21" s="260"/>
      <c r="BL21" s="9"/>
    </row>
    <row r="22" spans="1:65" ht="42.75" customHeight="1">
      <c r="A22" s="57" t="s">
        <v>21</v>
      </c>
      <c r="B22" s="36"/>
      <c r="C22" s="64" t="s">
        <v>1319</v>
      </c>
      <c r="D22" s="65" t="s">
        <v>1320</v>
      </c>
      <c r="E22" s="37"/>
      <c r="F22" s="64" t="s">
        <v>23</v>
      </c>
      <c r="G22" s="66" t="s">
        <v>24</v>
      </c>
      <c r="H22" s="66" t="s">
        <v>11</v>
      </c>
      <c r="I22" s="65" t="s">
        <v>25</v>
      </c>
      <c r="J22" s="37"/>
      <c r="K22" s="64" t="s">
        <v>1321</v>
      </c>
      <c r="L22" s="65" t="s">
        <v>27</v>
      </c>
      <c r="M22" s="37"/>
      <c r="N22" s="67" t="s">
        <v>1322</v>
      </c>
      <c r="R22" s="57" t="s">
        <v>21</v>
      </c>
      <c r="S22" s="36"/>
      <c r="T22" s="64" t="s">
        <v>1319</v>
      </c>
      <c r="U22" s="65" t="s">
        <v>1320</v>
      </c>
      <c r="V22" s="37"/>
      <c r="W22" s="64" t="s">
        <v>23</v>
      </c>
      <c r="X22" s="66" t="s">
        <v>24</v>
      </c>
      <c r="Y22" s="66" t="s">
        <v>11</v>
      </c>
      <c r="Z22" s="65" t="s">
        <v>25</v>
      </c>
      <c r="AA22" s="37"/>
      <c r="AB22" s="64" t="s">
        <v>1321</v>
      </c>
      <c r="AC22" s="65" t="s">
        <v>27</v>
      </c>
      <c r="AD22" s="37"/>
      <c r="AE22" s="67" t="s">
        <v>1322</v>
      </c>
      <c r="AI22" s="57" t="s">
        <v>21</v>
      </c>
      <c r="AJ22" s="36"/>
      <c r="AK22" s="64" t="s">
        <v>1319</v>
      </c>
      <c r="AL22" s="65" t="s">
        <v>1320</v>
      </c>
      <c r="AM22" s="37"/>
      <c r="AN22" s="64" t="s">
        <v>23</v>
      </c>
      <c r="AO22" s="66" t="s">
        <v>24</v>
      </c>
      <c r="AP22" s="66" t="s">
        <v>11</v>
      </c>
      <c r="AQ22" s="65" t="s">
        <v>25</v>
      </c>
      <c r="AR22" s="37"/>
      <c r="AS22" s="64" t="s">
        <v>1321</v>
      </c>
      <c r="AT22" s="65" t="s">
        <v>27</v>
      </c>
      <c r="AU22" s="37"/>
      <c r="AV22" s="67" t="s">
        <v>1322</v>
      </c>
      <c r="AZ22" s="57" t="s">
        <v>21</v>
      </c>
      <c r="BA22" s="36"/>
      <c r="BB22" s="64" t="s">
        <v>1319</v>
      </c>
      <c r="BC22" s="65" t="s">
        <v>1320</v>
      </c>
      <c r="BD22" s="37"/>
      <c r="BE22" s="64" t="s">
        <v>23</v>
      </c>
      <c r="BF22" s="66" t="s">
        <v>24</v>
      </c>
      <c r="BG22" s="66" t="s">
        <v>11</v>
      </c>
      <c r="BH22" s="65" t="s">
        <v>25</v>
      </c>
      <c r="BI22" s="37"/>
      <c r="BJ22" s="64" t="s">
        <v>1321</v>
      </c>
      <c r="BK22" s="65" t="s">
        <v>27</v>
      </c>
      <c r="BL22" s="37"/>
      <c r="BM22" s="67" t="s">
        <v>1322</v>
      </c>
    </row>
    <row r="23" spans="1:65" ht="13.5" customHeight="1">
      <c r="A23" s="209" t="s">
        <v>41</v>
      </c>
      <c r="B23" s="10"/>
      <c r="C23" s="24">
        <v>21</v>
      </c>
      <c r="D23" s="25">
        <v>21</v>
      </c>
      <c r="E23" s="52"/>
      <c r="F23" s="53">
        <v>0</v>
      </c>
      <c r="G23" s="54">
        <v>0</v>
      </c>
      <c r="H23" s="55">
        <v>0</v>
      </c>
      <c r="I23" s="56">
        <v>1</v>
      </c>
      <c r="J23" s="52"/>
      <c r="K23" s="53">
        <v>1</v>
      </c>
      <c r="L23" s="56">
        <v>1</v>
      </c>
      <c r="M23" s="52"/>
      <c r="N23" s="57">
        <f>SUM(F23:L23)</f>
        <v>3</v>
      </c>
      <c r="R23" s="209" t="s">
        <v>41</v>
      </c>
      <c r="S23" s="10"/>
      <c r="T23" s="24">
        <v>22</v>
      </c>
      <c r="U23" s="25">
        <v>18</v>
      </c>
      <c r="V23" s="52"/>
      <c r="W23" s="53">
        <v>1</v>
      </c>
      <c r="X23" s="54">
        <v>1</v>
      </c>
      <c r="Y23" s="55">
        <v>0</v>
      </c>
      <c r="Z23" s="56">
        <v>1</v>
      </c>
      <c r="AA23" s="52"/>
      <c r="AB23" s="53">
        <v>0</v>
      </c>
      <c r="AC23" s="56">
        <v>0</v>
      </c>
      <c r="AD23" s="52"/>
      <c r="AE23" s="57">
        <f>SUM(W23:AC23)</f>
        <v>3</v>
      </c>
      <c r="AI23" s="209" t="s">
        <v>41</v>
      </c>
      <c r="AJ23" s="10"/>
      <c r="AK23" s="24">
        <v>9</v>
      </c>
      <c r="AL23" s="25">
        <v>7</v>
      </c>
      <c r="AM23" s="52"/>
      <c r="AN23" s="53">
        <v>0</v>
      </c>
      <c r="AO23" s="54">
        <v>0</v>
      </c>
      <c r="AP23" s="55">
        <v>0</v>
      </c>
      <c r="AQ23" s="56">
        <v>0</v>
      </c>
      <c r="AR23" s="52"/>
      <c r="AS23" s="53">
        <v>0</v>
      </c>
      <c r="AT23" s="56">
        <v>0</v>
      </c>
      <c r="AU23" s="52"/>
      <c r="AV23" s="57">
        <f>SUM(AN23:AT23)</f>
        <v>0</v>
      </c>
      <c r="AZ23" s="209" t="s">
        <v>41</v>
      </c>
      <c r="BA23" s="10"/>
      <c r="BB23" s="24"/>
      <c r="BC23" s="25"/>
      <c r="BD23" s="52"/>
      <c r="BE23" s="53"/>
      <c r="BF23" s="54"/>
      <c r="BG23" s="55"/>
      <c r="BH23" s="56"/>
      <c r="BI23" s="52"/>
      <c r="BJ23" s="53"/>
      <c r="BK23" s="56"/>
      <c r="BL23" s="52"/>
      <c r="BM23" s="57">
        <f>SUM(BE23:BK23)</f>
        <v>0</v>
      </c>
    </row>
    <row r="24" spans="1:65" ht="11.25" customHeight="1">
      <c r="A24" s="210" t="s">
        <v>42</v>
      </c>
      <c r="B24" s="10"/>
      <c r="C24" s="26">
        <v>19</v>
      </c>
      <c r="D24" s="27">
        <v>18</v>
      </c>
      <c r="E24" s="58"/>
      <c r="F24" s="59">
        <v>6</v>
      </c>
      <c r="G24" s="30">
        <v>1</v>
      </c>
      <c r="H24" s="60">
        <v>3</v>
      </c>
      <c r="I24" s="61">
        <v>3</v>
      </c>
      <c r="J24" s="58"/>
      <c r="K24" s="59">
        <v>0</v>
      </c>
      <c r="L24" s="61">
        <v>0</v>
      </c>
      <c r="M24" s="58"/>
      <c r="N24" s="62">
        <f t="shared" ref="N24:N30" si="4">SUM(F24:L24)</f>
        <v>13</v>
      </c>
      <c r="R24" s="210" t="s">
        <v>42</v>
      </c>
      <c r="S24" s="10"/>
      <c r="T24" s="26">
        <v>20</v>
      </c>
      <c r="U24" s="27">
        <v>20</v>
      </c>
      <c r="V24" s="58"/>
      <c r="W24" s="59">
        <v>5</v>
      </c>
      <c r="X24" s="30">
        <v>3</v>
      </c>
      <c r="Y24" s="60">
        <v>1</v>
      </c>
      <c r="Z24" s="61">
        <v>2</v>
      </c>
      <c r="AA24" s="58"/>
      <c r="AB24" s="59">
        <v>3</v>
      </c>
      <c r="AC24" s="61">
        <v>1</v>
      </c>
      <c r="AD24" s="58"/>
      <c r="AE24" s="62">
        <f t="shared" ref="AE24:AE30" si="5">SUM(W24:AC24)</f>
        <v>15</v>
      </c>
      <c r="AI24" s="210" t="s">
        <v>42</v>
      </c>
      <c r="AJ24" s="10"/>
      <c r="AK24" s="26">
        <v>18</v>
      </c>
      <c r="AL24" s="27">
        <v>19</v>
      </c>
      <c r="AM24" s="58"/>
      <c r="AN24" s="59">
        <v>7</v>
      </c>
      <c r="AO24" s="30">
        <v>0</v>
      </c>
      <c r="AP24" s="60">
        <v>0</v>
      </c>
      <c r="AQ24" s="61">
        <v>1</v>
      </c>
      <c r="AR24" s="58"/>
      <c r="AS24" s="59">
        <v>0</v>
      </c>
      <c r="AT24" s="61">
        <v>0</v>
      </c>
      <c r="AU24" s="58"/>
      <c r="AV24" s="62">
        <f t="shared" ref="AV24:AV30" si="6">SUM(AN24:AT24)</f>
        <v>8</v>
      </c>
      <c r="AZ24" s="210" t="s">
        <v>42</v>
      </c>
      <c r="BA24" s="10"/>
      <c r="BB24" s="26"/>
      <c r="BC24" s="27"/>
      <c r="BD24" s="58"/>
      <c r="BE24" s="59"/>
      <c r="BF24" s="30"/>
      <c r="BG24" s="60"/>
      <c r="BH24" s="61"/>
      <c r="BI24" s="58"/>
      <c r="BJ24" s="59"/>
      <c r="BK24" s="61"/>
      <c r="BL24" s="58"/>
      <c r="BM24" s="62">
        <f t="shared" ref="BM24:BM30" si="7">SUM(BE24:BK24)</f>
        <v>0</v>
      </c>
    </row>
    <row r="25" spans="1:65" ht="11.25" customHeight="1">
      <c r="A25" s="210" t="s">
        <v>43</v>
      </c>
      <c r="B25" s="10"/>
      <c r="C25" s="26">
        <v>16</v>
      </c>
      <c r="D25" s="27">
        <v>1</v>
      </c>
      <c r="E25" s="58"/>
      <c r="F25" s="59">
        <v>2</v>
      </c>
      <c r="G25" s="30">
        <v>2</v>
      </c>
      <c r="H25" s="60">
        <v>1</v>
      </c>
      <c r="I25" s="61">
        <v>4</v>
      </c>
      <c r="J25" s="58"/>
      <c r="K25" s="59">
        <v>4</v>
      </c>
      <c r="L25" s="61">
        <v>2</v>
      </c>
      <c r="M25" s="58"/>
      <c r="N25" s="62">
        <f t="shared" si="4"/>
        <v>15</v>
      </c>
      <c r="R25" s="210" t="s">
        <v>43</v>
      </c>
      <c r="S25" s="10"/>
      <c r="T25" s="26">
        <v>18</v>
      </c>
      <c r="U25" s="27">
        <v>10</v>
      </c>
      <c r="V25" s="58"/>
      <c r="W25" s="59">
        <v>1</v>
      </c>
      <c r="X25" s="30">
        <v>3</v>
      </c>
      <c r="Y25" s="60">
        <v>2</v>
      </c>
      <c r="Z25" s="61">
        <v>4</v>
      </c>
      <c r="AA25" s="58"/>
      <c r="AB25" s="59">
        <v>1</v>
      </c>
      <c r="AC25" s="61">
        <v>1</v>
      </c>
      <c r="AD25" s="58"/>
      <c r="AE25" s="62">
        <f t="shared" si="5"/>
        <v>12</v>
      </c>
      <c r="AI25" s="210" t="s">
        <v>43</v>
      </c>
      <c r="AJ25" s="10"/>
      <c r="AK25" s="26">
        <v>10</v>
      </c>
      <c r="AL25" s="27">
        <v>2</v>
      </c>
      <c r="AM25" s="58"/>
      <c r="AN25" s="59">
        <v>0</v>
      </c>
      <c r="AO25" s="30">
        <v>2</v>
      </c>
      <c r="AP25" s="60">
        <v>0</v>
      </c>
      <c r="AQ25" s="61">
        <v>0</v>
      </c>
      <c r="AR25" s="58"/>
      <c r="AS25" s="59">
        <v>1</v>
      </c>
      <c r="AT25" s="61">
        <v>1</v>
      </c>
      <c r="AU25" s="58"/>
      <c r="AV25" s="62">
        <f t="shared" si="6"/>
        <v>4</v>
      </c>
      <c r="AZ25" s="210" t="s">
        <v>43</v>
      </c>
      <c r="BA25" s="10"/>
      <c r="BB25" s="26"/>
      <c r="BC25" s="27"/>
      <c r="BD25" s="58"/>
      <c r="BE25" s="59"/>
      <c r="BF25" s="30"/>
      <c r="BG25" s="60"/>
      <c r="BH25" s="61"/>
      <c r="BI25" s="58"/>
      <c r="BJ25" s="59"/>
      <c r="BK25" s="61"/>
      <c r="BL25" s="58"/>
      <c r="BM25" s="62">
        <f t="shared" si="7"/>
        <v>0</v>
      </c>
    </row>
    <row r="26" spans="1:65" ht="11.25" customHeight="1">
      <c r="A26" s="210" t="s">
        <v>44</v>
      </c>
      <c r="B26" s="10"/>
      <c r="C26" s="26">
        <v>15</v>
      </c>
      <c r="D26" s="27">
        <v>15</v>
      </c>
      <c r="E26" s="58"/>
      <c r="F26" s="59">
        <v>6</v>
      </c>
      <c r="G26" s="30">
        <v>3</v>
      </c>
      <c r="H26" s="60">
        <v>1</v>
      </c>
      <c r="I26" s="61">
        <v>5</v>
      </c>
      <c r="J26" s="58"/>
      <c r="K26" s="59">
        <v>7</v>
      </c>
      <c r="L26" s="61">
        <v>1</v>
      </c>
      <c r="M26" s="58"/>
      <c r="N26" s="62">
        <f t="shared" si="4"/>
        <v>23</v>
      </c>
      <c r="R26" s="210" t="s">
        <v>44</v>
      </c>
      <c r="S26" s="10"/>
      <c r="T26" s="26">
        <v>11</v>
      </c>
      <c r="U26" s="27">
        <v>3</v>
      </c>
      <c r="V26" s="58"/>
      <c r="W26" s="59">
        <v>4</v>
      </c>
      <c r="X26" s="30">
        <v>6</v>
      </c>
      <c r="Y26" s="60">
        <v>0</v>
      </c>
      <c r="Z26" s="61">
        <v>5</v>
      </c>
      <c r="AA26" s="58"/>
      <c r="AB26" s="59">
        <v>1</v>
      </c>
      <c r="AC26" s="61">
        <v>0</v>
      </c>
      <c r="AD26" s="58"/>
      <c r="AE26" s="62">
        <f t="shared" si="5"/>
        <v>16</v>
      </c>
      <c r="AI26" s="210" t="s">
        <v>44</v>
      </c>
      <c r="AJ26" s="10"/>
      <c r="AK26" s="26">
        <v>13</v>
      </c>
      <c r="AL26" s="27">
        <v>10</v>
      </c>
      <c r="AM26" s="58"/>
      <c r="AN26" s="59">
        <v>5</v>
      </c>
      <c r="AO26" s="30">
        <v>11</v>
      </c>
      <c r="AP26" s="60">
        <v>1</v>
      </c>
      <c r="AQ26" s="61">
        <v>10</v>
      </c>
      <c r="AR26" s="58"/>
      <c r="AS26" s="59">
        <v>4</v>
      </c>
      <c r="AT26" s="61">
        <v>0</v>
      </c>
      <c r="AU26" s="58"/>
      <c r="AV26" s="62">
        <f t="shared" si="6"/>
        <v>31</v>
      </c>
      <c r="AZ26" s="210" t="s">
        <v>44</v>
      </c>
      <c r="BA26" s="10"/>
      <c r="BB26" s="26"/>
      <c r="BC26" s="27"/>
      <c r="BD26" s="58"/>
      <c r="BE26" s="59"/>
      <c r="BF26" s="30"/>
      <c r="BG26" s="60"/>
      <c r="BH26" s="61"/>
      <c r="BI26" s="58"/>
      <c r="BJ26" s="59"/>
      <c r="BK26" s="61"/>
      <c r="BL26" s="58"/>
      <c r="BM26" s="62">
        <f t="shared" si="7"/>
        <v>0</v>
      </c>
    </row>
    <row r="27" spans="1:65" ht="11.25" customHeight="1">
      <c r="A27" s="210" t="s">
        <v>45</v>
      </c>
      <c r="B27" s="10"/>
      <c r="C27" s="26">
        <v>21</v>
      </c>
      <c r="D27" s="27">
        <v>21</v>
      </c>
      <c r="E27" s="58"/>
      <c r="F27" s="59">
        <v>0</v>
      </c>
      <c r="G27" s="30">
        <v>5</v>
      </c>
      <c r="H27" s="60">
        <v>13</v>
      </c>
      <c r="I27" s="61">
        <v>6</v>
      </c>
      <c r="J27" s="58"/>
      <c r="K27" s="59">
        <v>0</v>
      </c>
      <c r="L27" s="61">
        <v>1</v>
      </c>
      <c r="M27" s="58"/>
      <c r="N27" s="62">
        <f t="shared" si="4"/>
        <v>25</v>
      </c>
      <c r="R27" s="210" t="s">
        <v>45</v>
      </c>
      <c r="S27" s="10"/>
      <c r="T27" s="26">
        <v>22</v>
      </c>
      <c r="U27" s="27">
        <v>22</v>
      </c>
      <c r="V27" s="58"/>
      <c r="W27" s="59">
        <v>0</v>
      </c>
      <c r="X27" s="30">
        <v>2</v>
      </c>
      <c r="Y27" s="60">
        <v>21</v>
      </c>
      <c r="Z27" s="61">
        <v>3</v>
      </c>
      <c r="AA27" s="58"/>
      <c r="AB27" s="59">
        <v>2</v>
      </c>
      <c r="AC27" s="61">
        <v>0</v>
      </c>
      <c r="AD27" s="58"/>
      <c r="AE27" s="62">
        <f t="shared" si="5"/>
        <v>28</v>
      </c>
      <c r="AI27" s="210" t="s">
        <v>45</v>
      </c>
      <c r="AJ27" s="10"/>
      <c r="AK27" s="26">
        <v>20</v>
      </c>
      <c r="AL27" s="27">
        <v>21</v>
      </c>
      <c r="AM27" s="58"/>
      <c r="AN27" s="59">
        <v>1</v>
      </c>
      <c r="AO27" s="30">
        <v>4</v>
      </c>
      <c r="AP27" s="60">
        <v>12</v>
      </c>
      <c r="AQ27" s="61">
        <v>3</v>
      </c>
      <c r="AR27" s="58"/>
      <c r="AS27" s="59">
        <v>1</v>
      </c>
      <c r="AT27" s="61">
        <v>1</v>
      </c>
      <c r="AU27" s="58"/>
      <c r="AV27" s="62">
        <f t="shared" si="6"/>
        <v>22</v>
      </c>
      <c r="AZ27" s="210" t="s">
        <v>45</v>
      </c>
      <c r="BA27" s="10"/>
      <c r="BB27" s="26"/>
      <c r="BC27" s="27"/>
      <c r="BD27" s="58"/>
      <c r="BE27" s="59"/>
      <c r="BF27" s="30"/>
      <c r="BG27" s="60"/>
      <c r="BH27" s="61"/>
      <c r="BI27" s="58"/>
      <c r="BJ27" s="59"/>
      <c r="BK27" s="61"/>
      <c r="BL27" s="58"/>
      <c r="BM27" s="62">
        <f t="shared" si="7"/>
        <v>0</v>
      </c>
    </row>
    <row r="28" spans="1:65" ht="11.25" customHeight="1">
      <c r="A28" s="210" t="s">
        <v>46</v>
      </c>
      <c r="B28" s="10"/>
      <c r="C28" s="26">
        <v>21</v>
      </c>
      <c r="D28" s="27">
        <v>21</v>
      </c>
      <c r="E28" s="58"/>
      <c r="F28" s="59">
        <v>21</v>
      </c>
      <c r="G28" s="30">
        <v>3</v>
      </c>
      <c r="H28" s="60">
        <v>0</v>
      </c>
      <c r="I28" s="61">
        <v>21</v>
      </c>
      <c r="J28" s="58"/>
      <c r="K28" s="59">
        <v>0</v>
      </c>
      <c r="L28" s="61">
        <v>3</v>
      </c>
      <c r="M28" s="58"/>
      <c r="N28" s="62">
        <f t="shared" si="4"/>
        <v>48</v>
      </c>
      <c r="R28" s="210" t="s">
        <v>46</v>
      </c>
      <c r="S28" s="10"/>
      <c r="T28" s="26">
        <v>19</v>
      </c>
      <c r="U28" s="27">
        <v>16</v>
      </c>
      <c r="V28" s="58"/>
      <c r="W28" s="59">
        <v>11</v>
      </c>
      <c r="X28" s="30">
        <v>4</v>
      </c>
      <c r="Y28" s="60">
        <v>4</v>
      </c>
      <c r="Z28" s="61">
        <v>12</v>
      </c>
      <c r="AA28" s="58"/>
      <c r="AB28" s="59">
        <v>1</v>
      </c>
      <c r="AC28" s="61">
        <v>2</v>
      </c>
      <c r="AD28" s="58"/>
      <c r="AE28" s="62">
        <f t="shared" si="5"/>
        <v>34</v>
      </c>
      <c r="AI28" s="210" t="s">
        <v>46</v>
      </c>
      <c r="AJ28" s="10"/>
      <c r="AK28" s="26">
        <v>14</v>
      </c>
      <c r="AL28" s="27">
        <v>16</v>
      </c>
      <c r="AM28" s="58"/>
      <c r="AN28" s="59">
        <v>8</v>
      </c>
      <c r="AO28" s="30">
        <v>0</v>
      </c>
      <c r="AP28" s="60">
        <v>0</v>
      </c>
      <c r="AQ28" s="61">
        <v>9</v>
      </c>
      <c r="AR28" s="58"/>
      <c r="AS28" s="59">
        <v>1</v>
      </c>
      <c r="AT28" s="61">
        <v>1</v>
      </c>
      <c r="AU28" s="58"/>
      <c r="AV28" s="62">
        <f t="shared" si="6"/>
        <v>19</v>
      </c>
      <c r="AZ28" s="210" t="s">
        <v>46</v>
      </c>
      <c r="BA28" s="10"/>
      <c r="BB28" s="26"/>
      <c r="BC28" s="27"/>
      <c r="BD28" s="58"/>
      <c r="BE28" s="59"/>
      <c r="BF28" s="30"/>
      <c r="BG28" s="60"/>
      <c r="BH28" s="61"/>
      <c r="BI28" s="58"/>
      <c r="BJ28" s="59"/>
      <c r="BK28" s="61"/>
      <c r="BL28" s="58"/>
      <c r="BM28" s="62">
        <f t="shared" si="7"/>
        <v>0</v>
      </c>
    </row>
    <row r="29" spans="1:65" ht="11.25" customHeight="1">
      <c r="A29" s="210" t="s">
        <v>47</v>
      </c>
      <c r="B29" s="10"/>
      <c r="C29" s="26">
        <v>3</v>
      </c>
      <c r="D29" s="27">
        <v>3</v>
      </c>
      <c r="E29" s="58"/>
      <c r="F29" s="59">
        <v>3</v>
      </c>
      <c r="G29" s="30">
        <v>0</v>
      </c>
      <c r="H29" s="60">
        <v>2</v>
      </c>
      <c r="I29" s="61">
        <v>0</v>
      </c>
      <c r="J29" s="58"/>
      <c r="K29" s="59">
        <v>0</v>
      </c>
      <c r="L29" s="61">
        <v>0</v>
      </c>
      <c r="M29" s="58"/>
      <c r="N29" s="62">
        <f t="shared" si="4"/>
        <v>5</v>
      </c>
      <c r="R29" s="210" t="s">
        <v>47</v>
      </c>
      <c r="S29" s="10"/>
      <c r="T29" s="26">
        <v>0</v>
      </c>
      <c r="U29" s="27">
        <v>0</v>
      </c>
      <c r="V29" s="58"/>
      <c r="W29" s="59">
        <v>0</v>
      </c>
      <c r="X29" s="30">
        <v>0</v>
      </c>
      <c r="Y29" s="60">
        <v>0</v>
      </c>
      <c r="Z29" s="61">
        <v>0</v>
      </c>
      <c r="AA29" s="58"/>
      <c r="AB29" s="59">
        <v>1</v>
      </c>
      <c r="AC29" s="61">
        <v>0</v>
      </c>
      <c r="AD29" s="58"/>
      <c r="AE29" s="62">
        <f t="shared" si="5"/>
        <v>1</v>
      </c>
      <c r="AI29" s="210" t="s">
        <v>47</v>
      </c>
      <c r="AJ29" s="10"/>
      <c r="AK29" s="26">
        <v>0</v>
      </c>
      <c r="AL29" s="27">
        <v>0</v>
      </c>
      <c r="AM29" s="58"/>
      <c r="AN29" s="59">
        <v>0</v>
      </c>
      <c r="AO29" s="30">
        <v>0</v>
      </c>
      <c r="AP29" s="60">
        <v>0</v>
      </c>
      <c r="AQ29" s="61">
        <v>0</v>
      </c>
      <c r="AR29" s="58"/>
      <c r="AS29" s="59">
        <v>0</v>
      </c>
      <c r="AT29" s="61">
        <v>0</v>
      </c>
      <c r="AU29" s="58"/>
      <c r="AV29" s="62">
        <f t="shared" si="6"/>
        <v>0</v>
      </c>
      <c r="AZ29" s="210" t="s">
        <v>47</v>
      </c>
      <c r="BA29" s="10"/>
      <c r="BB29" s="26"/>
      <c r="BC29" s="27"/>
      <c r="BD29" s="58"/>
      <c r="BE29" s="59"/>
      <c r="BF29" s="30"/>
      <c r="BG29" s="60"/>
      <c r="BH29" s="61"/>
      <c r="BI29" s="58"/>
      <c r="BJ29" s="59"/>
      <c r="BK29" s="61"/>
      <c r="BL29" s="58"/>
      <c r="BM29" s="62">
        <f t="shared" si="7"/>
        <v>0</v>
      </c>
    </row>
    <row r="30" spans="1:65" ht="11.25" customHeight="1">
      <c r="A30" s="210" t="s">
        <v>48</v>
      </c>
      <c r="B30" s="10"/>
      <c r="C30" s="26">
        <v>8</v>
      </c>
      <c r="D30" s="27">
        <v>7</v>
      </c>
      <c r="E30" s="58"/>
      <c r="F30" s="59">
        <v>1</v>
      </c>
      <c r="G30" s="30">
        <v>8</v>
      </c>
      <c r="H30" s="60">
        <v>0</v>
      </c>
      <c r="I30" s="61">
        <v>1</v>
      </c>
      <c r="J30" s="58"/>
      <c r="K30" s="59">
        <v>0</v>
      </c>
      <c r="L30" s="61">
        <v>0</v>
      </c>
      <c r="M30" s="58"/>
      <c r="N30" s="62">
        <f t="shared" si="4"/>
        <v>10</v>
      </c>
      <c r="R30" s="210" t="s">
        <v>48</v>
      </c>
      <c r="S30" s="10"/>
      <c r="T30" s="26">
        <v>4</v>
      </c>
      <c r="U30" s="27">
        <v>4</v>
      </c>
      <c r="V30" s="58"/>
      <c r="W30" s="59">
        <v>2</v>
      </c>
      <c r="X30" s="30">
        <v>4</v>
      </c>
      <c r="Y30" s="60">
        <v>0</v>
      </c>
      <c r="Z30" s="61">
        <v>1</v>
      </c>
      <c r="AA30" s="58"/>
      <c r="AB30" s="59">
        <v>0</v>
      </c>
      <c r="AC30" s="61">
        <v>0</v>
      </c>
      <c r="AD30" s="58"/>
      <c r="AE30" s="62">
        <f t="shared" si="5"/>
        <v>7</v>
      </c>
      <c r="AI30" s="210" t="s">
        <v>48</v>
      </c>
      <c r="AJ30" s="10"/>
      <c r="AK30" s="26">
        <v>1</v>
      </c>
      <c r="AL30" s="27">
        <v>0</v>
      </c>
      <c r="AM30" s="58"/>
      <c r="AN30" s="59">
        <v>0</v>
      </c>
      <c r="AO30" s="30">
        <v>1</v>
      </c>
      <c r="AP30" s="60">
        <v>0</v>
      </c>
      <c r="AQ30" s="61">
        <v>0</v>
      </c>
      <c r="AR30" s="58"/>
      <c r="AS30" s="59">
        <v>0</v>
      </c>
      <c r="AT30" s="61">
        <v>0</v>
      </c>
      <c r="AU30" s="58"/>
      <c r="AV30" s="62">
        <f t="shared" si="6"/>
        <v>1</v>
      </c>
      <c r="AZ30" s="210" t="s">
        <v>48</v>
      </c>
      <c r="BA30" s="10"/>
      <c r="BB30" s="26"/>
      <c r="BC30" s="27"/>
      <c r="BD30" s="58"/>
      <c r="BE30" s="59"/>
      <c r="BF30" s="30"/>
      <c r="BG30" s="60"/>
      <c r="BH30" s="61"/>
      <c r="BI30" s="58"/>
      <c r="BJ30" s="59"/>
      <c r="BK30" s="61"/>
      <c r="BL30" s="58"/>
      <c r="BM30" s="62">
        <f t="shared" si="7"/>
        <v>0</v>
      </c>
    </row>
    <row r="31" spans="1:65" ht="11.25" customHeight="1">
      <c r="A31" s="211" t="s">
        <v>49</v>
      </c>
      <c r="B31" s="10"/>
      <c r="C31" s="26">
        <v>16</v>
      </c>
      <c r="D31" s="27">
        <v>16</v>
      </c>
      <c r="E31" s="52"/>
      <c r="F31" s="59">
        <v>3</v>
      </c>
      <c r="G31" s="30">
        <v>0</v>
      </c>
      <c r="H31" s="60">
        <v>1</v>
      </c>
      <c r="I31" s="61">
        <v>0</v>
      </c>
      <c r="J31" s="52"/>
      <c r="K31" s="59">
        <v>0</v>
      </c>
      <c r="L31" s="61">
        <v>0</v>
      </c>
      <c r="M31" s="58"/>
      <c r="N31" s="62">
        <f>SUM(F31:L31)</f>
        <v>4</v>
      </c>
      <c r="R31" s="211" t="s">
        <v>49</v>
      </c>
      <c r="S31" s="10"/>
      <c r="T31" s="26">
        <v>2</v>
      </c>
      <c r="U31" s="27">
        <v>1</v>
      </c>
      <c r="V31" s="52"/>
      <c r="W31" s="59">
        <v>0</v>
      </c>
      <c r="X31" s="30">
        <v>0</v>
      </c>
      <c r="Y31" s="60">
        <v>1</v>
      </c>
      <c r="Z31" s="61">
        <v>0</v>
      </c>
      <c r="AA31" s="52"/>
      <c r="AB31" s="59">
        <v>0</v>
      </c>
      <c r="AC31" s="61">
        <v>0</v>
      </c>
      <c r="AD31" s="58"/>
      <c r="AE31" s="62">
        <f>SUM(W31:AC31)</f>
        <v>1</v>
      </c>
      <c r="AI31" s="211" t="s">
        <v>49</v>
      </c>
      <c r="AJ31" s="10"/>
      <c r="AK31" s="26">
        <v>0</v>
      </c>
      <c r="AL31" s="27">
        <v>0</v>
      </c>
      <c r="AM31" s="52"/>
      <c r="AN31" s="59">
        <v>0</v>
      </c>
      <c r="AO31" s="30">
        <v>0</v>
      </c>
      <c r="AP31" s="60">
        <v>0</v>
      </c>
      <c r="AQ31" s="61">
        <v>0</v>
      </c>
      <c r="AR31" s="52"/>
      <c r="AS31" s="59">
        <v>0</v>
      </c>
      <c r="AT31" s="61">
        <v>0</v>
      </c>
      <c r="AU31" s="58"/>
      <c r="AV31" s="62">
        <f>SUM(AN31:AT31)</f>
        <v>0</v>
      </c>
      <c r="AZ31" s="211" t="s">
        <v>49</v>
      </c>
      <c r="BA31" s="10"/>
      <c r="BB31" s="26"/>
      <c r="BC31" s="27"/>
      <c r="BD31" s="52"/>
      <c r="BE31" s="59"/>
      <c r="BF31" s="30"/>
      <c r="BG31" s="60"/>
      <c r="BH31" s="61"/>
      <c r="BI31" s="52"/>
      <c r="BJ31" s="59"/>
      <c r="BK31" s="61"/>
      <c r="BL31" s="58"/>
      <c r="BM31" s="62">
        <f>SUM(BE31:BK31)</f>
        <v>0</v>
      </c>
    </row>
    <row r="32" spans="1:65" ht="15.75">
      <c r="A32" s="212" t="s">
        <v>38</v>
      </c>
      <c r="B32" s="15"/>
      <c r="C32" s="28" t="s">
        <v>1327</v>
      </c>
      <c r="D32" s="29" t="s">
        <v>1328</v>
      </c>
      <c r="E32" s="13"/>
      <c r="F32" s="31">
        <f>SUM(F23:F31)</f>
        <v>42</v>
      </c>
      <c r="G32" s="32">
        <f>SUM(G23:G31)</f>
        <v>22</v>
      </c>
      <c r="H32" s="32">
        <f>SUM(H23:H31)</f>
        <v>21</v>
      </c>
      <c r="I32" s="33">
        <f>SUM(I23:I31)</f>
        <v>41</v>
      </c>
      <c r="J32" s="34"/>
      <c r="K32" s="31">
        <f>SUM(K23:K31)</f>
        <v>12</v>
      </c>
      <c r="L32" s="33">
        <f>SUM(L23:L31)</f>
        <v>8</v>
      </c>
      <c r="M32" s="34"/>
      <c r="N32" s="35">
        <f>SUM(N23:N31)</f>
        <v>146</v>
      </c>
      <c r="R32" s="212" t="s">
        <v>38</v>
      </c>
      <c r="S32" s="15"/>
      <c r="T32" s="28" t="s">
        <v>1325</v>
      </c>
      <c r="U32" s="29" t="s">
        <v>2447</v>
      </c>
      <c r="V32" s="13"/>
      <c r="W32" s="31">
        <f>SUM(W23:W31)</f>
        <v>24</v>
      </c>
      <c r="X32" s="32">
        <f>SUM(X23:X31)</f>
        <v>23</v>
      </c>
      <c r="Y32" s="32">
        <f>SUM(Y23:Y31)</f>
        <v>29</v>
      </c>
      <c r="Z32" s="33">
        <f>SUM(Z23:Z31)</f>
        <v>28</v>
      </c>
      <c r="AA32" s="34"/>
      <c r="AB32" s="31">
        <f>SUM(AB23:AB31)</f>
        <v>9</v>
      </c>
      <c r="AC32" s="33">
        <f>SUM(AC23:AC31)</f>
        <v>4</v>
      </c>
      <c r="AD32" s="34"/>
      <c r="AE32" s="35">
        <f>SUM(AE23:AE31)</f>
        <v>117</v>
      </c>
      <c r="AI32" s="212" t="s">
        <v>38</v>
      </c>
      <c r="AJ32" s="15"/>
      <c r="AK32" s="28" t="s">
        <v>2444</v>
      </c>
      <c r="AL32" s="29" t="s">
        <v>2448</v>
      </c>
      <c r="AM32" s="13"/>
      <c r="AN32" s="31">
        <f>SUM(AN23:AN31)</f>
        <v>21</v>
      </c>
      <c r="AO32" s="32">
        <f>SUM(AO23:AO31)</f>
        <v>18</v>
      </c>
      <c r="AP32" s="32">
        <f>SUM(AP23:AP31)</f>
        <v>13</v>
      </c>
      <c r="AQ32" s="33">
        <f>SUM(AQ23:AQ31)</f>
        <v>23</v>
      </c>
      <c r="AR32" s="34"/>
      <c r="AS32" s="31">
        <f>SUM(AS23:AS31)</f>
        <v>7</v>
      </c>
      <c r="AT32" s="33">
        <f>SUM(AT23:AT31)</f>
        <v>3</v>
      </c>
      <c r="AU32" s="34"/>
      <c r="AV32" s="35">
        <f>SUM(AV23:AV31)</f>
        <v>85</v>
      </c>
      <c r="AZ32" s="212" t="s">
        <v>38</v>
      </c>
      <c r="BA32" s="15"/>
      <c r="BB32" s="28" t="s">
        <v>2444</v>
      </c>
      <c r="BC32" s="29" t="s">
        <v>2448</v>
      </c>
      <c r="BD32" s="13"/>
      <c r="BE32" s="31">
        <f>SUM(BE23:BE31)</f>
        <v>0</v>
      </c>
      <c r="BF32" s="32">
        <f>SUM(BF23:BF31)</f>
        <v>0</v>
      </c>
      <c r="BG32" s="32">
        <f>SUM(BG23:BG31)</f>
        <v>0</v>
      </c>
      <c r="BH32" s="33">
        <f>SUM(BH23:BH31)</f>
        <v>0</v>
      </c>
      <c r="BI32" s="34"/>
      <c r="BJ32" s="31">
        <f>SUM(BJ23:BJ31)</f>
        <v>0</v>
      </c>
      <c r="BK32" s="33">
        <f>SUM(BK23:BK31)</f>
        <v>0</v>
      </c>
      <c r="BL32" s="34"/>
      <c r="BM32" s="35">
        <f>SUM(BM23:BM31)</f>
        <v>0</v>
      </c>
    </row>
    <row r="33" spans="1:65" ht="9" customHeight="1"/>
    <row r="34" spans="1:65" ht="21" customHeight="1">
      <c r="A34" s="271" t="s">
        <v>1310</v>
      </c>
      <c r="B34" s="272"/>
      <c r="C34" s="272"/>
      <c r="D34" s="272"/>
      <c r="E34" s="272"/>
      <c r="F34" s="272"/>
      <c r="G34" s="272"/>
      <c r="H34" s="272"/>
      <c r="I34" s="272"/>
      <c r="J34" s="272"/>
      <c r="K34" s="272"/>
      <c r="L34" s="272"/>
      <c r="M34" s="272"/>
      <c r="N34" s="273"/>
      <c r="R34" s="271" t="s">
        <v>2443</v>
      </c>
      <c r="S34" s="272"/>
      <c r="T34" s="272"/>
      <c r="U34" s="272"/>
      <c r="V34" s="272"/>
      <c r="W34" s="272"/>
      <c r="X34" s="272"/>
      <c r="Y34" s="272"/>
      <c r="Z34" s="272"/>
      <c r="AA34" s="272"/>
      <c r="AB34" s="272"/>
      <c r="AC34" s="272"/>
      <c r="AD34" s="272"/>
      <c r="AE34" s="273"/>
      <c r="AI34" s="271" t="s">
        <v>2919</v>
      </c>
      <c r="AJ34" s="272"/>
      <c r="AK34" s="272"/>
      <c r="AL34" s="272"/>
      <c r="AM34" s="272"/>
      <c r="AN34" s="272"/>
      <c r="AO34" s="272"/>
      <c r="AP34" s="272"/>
      <c r="AQ34" s="272"/>
      <c r="AR34" s="272"/>
      <c r="AS34" s="272"/>
      <c r="AT34" s="272"/>
      <c r="AU34" s="272"/>
      <c r="AV34" s="273"/>
      <c r="AZ34" s="271" t="s">
        <v>3307</v>
      </c>
      <c r="BA34" s="272"/>
      <c r="BB34" s="272"/>
      <c r="BC34" s="272"/>
      <c r="BD34" s="272"/>
      <c r="BE34" s="272"/>
      <c r="BF34" s="272"/>
      <c r="BG34" s="272"/>
      <c r="BH34" s="272"/>
      <c r="BI34" s="272"/>
      <c r="BJ34" s="272"/>
      <c r="BK34" s="272"/>
      <c r="BL34" s="272"/>
      <c r="BM34" s="273"/>
    </row>
    <row r="35" spans="1:65" ht="9" customHeight="1">
      <c r="B35" s="16"/>
      <c r="E35" s="17"/>
      <c r="J35" s="17"/>
      <c r="M35" s="17"/>
      <c r="S35" s="16"/>
      <c r="V35" s="17"/>
      <c r="AA35" s="17"/>
      <c r="AD35" s="17"/>
      <c r="AJ35" s="16"/>
      <c r="AM35" s="17"/>
      <c r="AR35" s="17"/>
      <c r="AU35" s="17"/>
      <c r="BA35" s="16"/>
      <c r="BD35" s="17"/>
      <c r="BI35" s="17"/>
      <c r="BL35" s="17"/>
    </row>
    <row r="36" spans="1:65" ht="12" customHeight="1">
      <c r="A36" s="7"/>
      <c r="B36" s="8"/>
      <c r="C36" s="7"/>
      <c r="D36" s="7"/>
      <c r="E36" s="9"/>
      <c r="F36" s="260" t="s">
        <v>19</v>
      </c>
      <c r="G36" s="260"/>
      <c r="H36" s="260"/>
      <c r="I36" s="260"/>
      <c r="J36" s="9"/>
      <c r="K36" s="260" t="s">
        <v>20</v>
      </c>
      <c r="L36" s="260"/>
      <c r="M36" s="9"/>
      <c r="R36" s="7"/>
      <c r="S36" s="8"/>
      <c r="T36" s="7"/>
      <c r="U36" s="7"/>
      <c r="V36" s="9"/>
      <c r="W36" s="260" t="s">
        <v>19</v>
      </c>
      <c r="X36" s="260"/>
      <c r="Y36" s="260"/>
      <c r="Z36" s="260"/>
      <c r="AA36" s="9"/>
      <c r="AB36" s="260" t="s">
        <v>20</v>
      </c>
      <c r="AC36" s="260"/>
      <c r="AD36" s="9"/>
      <c r="AI36" s="7"/>
      <c r="AJ36" s="8"/>
      <c r="AK36" s="7"/>
      <c r="AL36" s="7"/>
      <c r="AM36" s="9"/>
      <c r="AN36" s="260" t="s">
        <v>19</v>
      </c>
      <c r="AO36" s="260"/>
      <c r="AP36" s="260"/>
      <c r="AQ36" s="260"/>
      <c r="AR36" s="9"/>
      <c r="AS36" s="260" t="s">
        <v>20</v>
      </c>
      <c r="AT36" s="260"/>
      <c r="AU36" s="9"/>
      <c r="AZ36" s="7"/>
      <c r="BA36" s="8"/>
      <c r="BB36" s="7"/>
      <c r="BC36" s="7"/>
      <c r="BD36" s="9"/>
      <c r="BE36" s="260" t="s">
        <v>19</v>
      </c>
      <c r="BF36" s="260"/>
      <c r="BG36" s="260"/>
      <c r="BH36" s="260"/>
      <c r="BI36" s="9"/>
      <c r="BJ36" s="260" t="s">
        <v>20</v>
      </c>
      <c r="BK36" s="260"/>
      <c r="BL36" s="9"/>
    </row>
    <row r="37" spans="1:65" ht="42.75" customHeight="1">
      <c r="A37" s="57" t="s">
        <v>21</v>
      </c>
      <c r="B37" s="36"/>
      <c r="C37" s="206" t="s">
        <v>1319</v>
      </c>
      <c r="D37" s="207" t="s">
        <v>1320</v>
      </c>
      <c r="E37" s="37"/>
      <c r="F37" s="64" t="s">
        <v>23</v>
      </c>
      <c r="G37" s="66" t="s">
        <v>24</v>
      </c>
      <c r="H37" s="66" t="s">
        <v>11</v>
      </c>
      <c r="I37" s="65" t="s">
        <v>25</v>
      </c>
      <c r="J37" s="37"/>
      <c r="K37" s="64" t="s">
        <v>1321</v>
      </c>
      <c r="L37" s="65" t="s">
        <v>27</v>
      </c>
      <c r="M37" s="37"/>
      <c r="N37" s="67" t="s">
        <v>1322</v>
      </c>
      <c r="R37" s="57" t="s">
        <v>21</v>
      </c>
      <c r="S37" s="36"/>
      <c r="T37" s="206" t="s">
        <v>1319</v>
      </c>
      <c r="U37" s="207" t="s">
        <v>1320</v>
      </c>
      <c r="V37" s="37"/>
      <c r="W37" s="64" t="s">
        <v>23</v>
      </c>
      <c r="X37" s="66" t="s">
        <v>24</v>
      </c>
      <c r="Y37" s="66" t="s">
        <v>11</v>
      </c>
      <c r="Z37" s="65" t="s">
        <v>25</v>
      </c>
      <c r="AA37" s="37"/>
      <c r="AB37" s="64" t="s">
        <v>1321</v>
      </c>
      <c r="AC37" s="65" t="s">
        <v>27</v>
      </c>
      <c r="AD37" s="37"/>
      <c r="AE37" s="67" t="s">
        <v>1322</v>
      </c>
      <c r="AI37" s="57" t="s">
        <v>21</v>
      </c>
      <c r="AJ37" s="36"/>
      <c r="AK37" s="206" t="s">
        <v>1319</v>
      </c>
      <c r="AL37" s="207" t="s">
        <v>1320</v>
      </c>
      <c r="AM37" s="37"/>
      <c r="AN37" s="64" t="s">
        <v>23</v>
      </c>
      <c r="AO37" s="66" t="s">
        <v>24</v>
      </c>
      <c r="AP37" s="66" t="s">
        <v>11</v>
      </c>
      <c r="AQ37" s="65" t="s">
        <v>25</v>
      </c>
      <c r="AR37" s="37"/>
      <c r="AS37" s="64" t="s">
        <v>1321</v>
      </c>
      <c r="AT37" s="65" t="s">
        <v>27</v>
      </c>
      <c r="AU37" s="37"/>
      <c r="AV37" s="67" t="s">
        <v>1322</v>
      </c>
      <c r="AZ37" s="57" t="s">
        <v>21</v>
      </c>
      <c r="BA37" s="36"/>
      <c r="BB37" s="206" t="s">
        <v>1319</v>
      </c>
      <c r="BC37" s="207" t="s">
        <v>1320</v>
      </c>
      <c r="BD37" s="37"/>
      <c r="BE37" s="64" t="s">
        <v>23</v>
      </c>
      <c r="BF37" s="66" t="s">
        <v>24</v>
      </c>
      <c r="BG37" s="66" t="s">
        <v>11</v>
      </c>
      <c r="BH37" s="65" t="s">
        <v>25</v>
      </c>
      <c r="BI37" s="37"/>
      <c r="BJ37" s="64" t="s">
        <v>1321</v>
      </c>
      <c r="BK37" s="65" t="s">
        <v>27</v>
      </c>
      <c r="BL37" s="37"/>
      <c r="BM37" s="67" t="s">
        <v>1322</v>
      </c>
    </row>
    <row r="38" spans="1:65" ht="13.5" customHeight="1">
      <c r="A38" s="209" t="s">
        <v>41</v>
      </c>
      <c r="B38" s="10"/>
      <c r="C38" s="208">
        <v>23</v>
      </c>
      <c r="D38" s="27">
        <v>23</v>
      </c>
      <c r="E38" s="52"/>
      <c r="F38" s="53">
        <v>5</v>
      </c>
      <c r="G38" s="54">
        <v>5</v>
      </c>
      <c r="H38" s="55">
        <v>1</v>
      </c>
      <c r="I38" s="56">
        <v>1</v>
      </c>
      <c r="J38" s="52"/>
      <c r="K38" s="53">
        <v>0</v>
      </c>
      <c r="L38" s="56">
        <v>0</v>
      </c>
      <c r="M38" s="52"/>
      <c r="N38" s="57">
        <f>SUM(F38:L38)</f>
        <v>12</v>
      </c>
      <c r="R38" s="209" t="s">
        <v>41</v>
      </c>
      <c r="S38" s="10"/>
      <c r="T38" s="208">
        <v>13</v>
      </c>
      <c r="U38" s="27">
        <v>10</v>
      </c>
      <c r="V38" s="52"/>
      <c r="W38" s="53">
        <v>1</v>
      </c>
      <c r="X38" s="54">
        <v>0</v>
      </c>
      <c r="Y38" s="55">
        <v>1</v>
      </c>
      <c r="Z38" s="56">
        <v>1</v>
      </c>
      <c r="AA38" s="52"/>
      <c r="AB38" s="53">
        <v>1</v>
      </c>
      <c r="AC38" s="56">
        <v>1</v>
      </c>
      <c r="AD38" s="52"/>
      <c r="AE38" s="57">
        <f>SUM(W38:AC38)</f>
        <v>5</v>
      </c>
      <c r="AI38" s="209" t="s">
        <v>41</v>
      </c>
      <c r="AJ38" s="10"/>
      <c r="AK38" s="208">
        <v>13</v>
      </c>
      <c r="AL38" s="27">
        <v>18</v>
      </c>
      <c r="AM38" s="52"/>
      <c r="AN38" s="53">
        <v>0</v>
      </c>
      <c r="AO38" s="54">
        <v>2</v>
      </c>
      <c r="AP38" s="55">
        <v>0</v>
      </c>
      <c r="AQ38" s="56">
        <v>2</v>
      </c>
      <c r="AR38" s="52"/>
      <c r="AS38" s="53">
        <v>0</v>
      </c>
      <c r="AT38" s="56">
        <v>0</v>
      </c>
      <c r="AU38" s="52"/>
      <c r="AV38" s="57">
        <f>SUM(AN38:AT38)</f>
        <v>4</v>
      </c>
      <c r="AZ38" s="209" t="s">
        <v>41</v>
      </c>
      <c r="BA38" s="10"/>
      <c r="BB38" s="208"/>
      <c r="BC38" s="27"/>
      <c r="BD38" s="52"/>
      <c r="BE38" s="53"/>
      <c r="BF38" s="54"/>
      <c r="BG38" s="55"/>
      <c r="BH38" s="56"/>
      <c r="BI38" s="52"/>
      <c r="BJ38" s="53"/>
      <c r="BK38" s="56"/>
      <c r="BL38" s="52"/>
      <c r="BM38" s="57">
        <f>SUM(BE38:BK38)</f>
        <v>0</v>
      </c>
    </row>
    <row r="39" spans="1:65" ht="11.25" customHeight="1">
      <c r="A39" s="210" t="s">
        <v>42</v>
      </c>
      <c r="B39" s="10"/>
      <c r="C39" s="208">
        <v>21</v>
      </c>
      <c r="D39" s="27">
        <v>18</v>
      </c>
      <c r="E39" s="58"/>
      <c r="F39" s="59">
        <v>3</v>
      </c>
      <c r="G39" s="30">
        <v>1</v>
      </c>
      <c r="H39" s="60">
        <v>0</v>
      </c>
      <c r="I39" s="61">
        <v>0</v>
      </c>
      <c r="J39" s="58"/>
      <c r="K39" s="59">
        <v>0</v>
      </c>
      <c r="L39" s="61">
        <v>0</v>
      </c>
      <c r="M39" s="58"/>
      <c r="N39" s="62">
        <f t="shared" ref="N39:N45" si="8">SUM(F39:L39)</f>
        <v>4</v>
      </c>
      <c r="R39" s="210" t="s">
        <v>42</v>
      </c>
      <c r="S39" s="10"/>
      <c r="T39" s="208">
        <v>12</v>
      </c>
      <c r="U39" s="27">
        <v>11</v>
      </c>
      <c r="V39" s="58"/>
      <c r="W39" s="59">
        <v>2</v>
      </c>
      <c r="X39" s="30">
        <v>0</v>
      </c>
      <c r="Y39" s="60">
        <v>0</v>
      </c>
      <c r="Z39" s="61">
        <v>1</v>
      </c>
      <c r="AA39" s="58"/>
      <c r="AB39" s="59">
        <v>0</v>
      </c>
      <c r="AC39" s="61">
        <v>0</v>
      </c>
      <c r="AD39" s="58"/>
      <c r="AE39" s="62">
        <f t="shared" ref="AE39:AE45" si="9">SUM(W39:AC39)</f>
        <v>3</v>
      </c>
      <c r="AI39" s="210" t="s">
        <v>42</v>
      </c>
      <c r="AJ39" s="10"/>
      <c r="AK39" s="208">
        <v>18</v>
      </c>
      <c r="AL39" s="27">
        <v>17</v>
      </c>
      <c r="AM39" s="58"/>
      <c r="AN39" s="59">
        <v>5</v>
      </c>
      <c r="AO39" s="30">
        <v>0</v>
      </c>
      <c r="AP39" s="60">
        <v>0</v>
      </c>
      <c r="AQ39" s="61">
        <v>2</v>
      </c>
      <c r="AR39" s="58"/>
      <c r="AS39" s="59">
        <v>0</v>
      </c>
      <c r="AT39" s="61">
        <v>0</v>
      </c>
      <c r="AU39" s="58"/>
      <c r="AV39" s="62">
        <f t="shared" ref="AV39:AV45" si="10">SUM(AN39:AT39)</f>
        <v>7</v>
      </c>
      <c r="AZ39" s="210" t="s">
        <v>42</v>
      </c>
      <c r="BA39" s="10"/>
      <c r="BB39" s="208"/>
      <c r="BC39" s="27"/>
      <c r="BD39" s="58"/>
      <c r="BE39" s="59"/>
      <c r="BF39" s="30"/>
      <c r="BG39" s="60"/>
      <c r="BH39" s="61"/>
      <c r="BI39" s="58"/>
      <c r="BJ39" s="59"/>
      <c r="BK39" s="61"/>
      <c r="BL39" s="58"/>
      <c r="BM39" s="62">
        <f t="shared" ref="BM39:BM45" si="11">SUM(BE39:BK39)</f>
        <v>0</v>
      </c>
    </row>
    <row r="40" spans="1:65" ht="11.25" customHeight="1">
      <c r="A40" s="210" t="s">
        <v>43</v>
      </c>
      <c r="B40" s="10"/>
      <c r="C40" s="208">
        <v>15</v>
      </c>
      <c r="D40" s="27">
        <v>1</v>
      </c>
      <c r="E40" s="58"/>
      <c r="F40" s="59">
        <v>5</v>
      </c>
      <c r="G40" s="30">
        <v>5</v>
      </c>
      <c r="H40" s="60">
        <v>2</v>
      </c>
      <c r="I40" s="61">
        <v>4</v>
      </c>
      <c r="J40" s="58"/>
      <c r="K40" s="59">
        <v>1</v>
      </c>
      <c r="L40" s="61">
        <v>1</v>
      </c>
      <c r="M40" s="58"/>
      <c r="N40" s="62">
        <f t="shared" si="8"/>
        <v>18</v>
      </c>
      <c r="R40" s="210" t="s">
        <v>43</v>
      </c>
      <c r="S40" s="10"/>
      <c r="T40" s="208">
        <v>8</v>
      </c>
      <c r="U40" s="27">
        <v>6</v>
      </c>
      <c r="V40" s="58"/>
      <c r="W40" s="59">
        <v>1</v>
      </c>
      <c r="X40" s="30">
        <v>1</v>
      </c>
      <c r="Y40" s="60">
        <v>0</v>
      </c>
      <c r="Z40" s="61">
        <v>0</v>
      </c>
      <c r="AA40" s="58"/>
      <c r="AB40" s="59">
        <v>1</v>
      </c>
      <c r="AC40" s="61">
        <v>0</v>
      </c>
      <c r="AD40" s="58"/>
      <c r="AE40" s="62">
        <f t="shared" si="9"/>
        <v>3</v>
      </c>
      <c r="AI40" s="210" t="s">
        <v>43</v>
      </c>
      <c r="AJ40" s="10"/>
      <c r="AK40" s="208">
        <v>0</v>
      </c>
      <c r="AL40" s="27">
        <v>0</v>
      </c>
      <c r="AM40" s="58"/>
      <c r="AN40" s="59">
        <v>0</v>
      </c>
      <c r="AO40" s="30">
        <v>0</v>
      </c>
      <c r="AP40" s="60">
        <v>0</v>
      </c>
      <c r="AQ40" s="61">
        <v>0</v>
      </c>
      <c r="AR40" s="58"/>
      <c r="AS40" s="59">
        <v>0</v>
      </c>
      <c r="AT40" s="61">
        <v>0</v>
      </c>
      <c r="AU40" s="58"/>
      <c r="AV40" s="62">
        <f t="shared" si="10"/>
        <v>0</v>
      </c>
      <c r="AZ40" s="210" t="s">
        <v>43</v>
      </c>
      <c r="BA40" s="10"/>
      <c r="BB40" s="208"/>
      <c r="BC40" s="27"/>
      <c r="BD40" s="58"/>
      <c r="BE40" s="59"/>
      <c r="BF40" s="30"/>
      <c r="BG40" s="60"/>
      <c r="BH40" s="61"/>
      <c r="BI40" s="58"/>
      <c r="BJ40" s="59"/>
      <c r="BK40" s="61"/>
      <c r="BL40" s="58"/>
      <c r="BM40" s="62">
        <f t="shared" si="11"/>
        <v>0</v>
      </c>
    </row>
    <row r="41" spans="1:65" ht="11.25" customHeight="1">
      <c r="A41" s="210" t="s">
        <v>44</v>
      </c>
      <c r="B41" s="10"/>
      <c r="C41" s="208">
        <v>20</v>
      </c>
      <c r="D41" s="27">
        <v>18</v>
      </c>
      <c r="E41" s="58"/>
      <c r="F41" s="59">
        <v>6</v>
      </c>
      <c r="G41" s="30">
        <v>1</v>
      </c>
      <c r="H41" s="60">
        <v>1</v>
      </c>
      <c r="I41" s="61">
        <v>3</v>
      </c>
      <c r="J41" s="58"/>
      <c r="K41" s="59">
        <v>3</v>
      </c>
      <c r="L41" s="61">
        <v>0</v>
      </c>
      <c r="M41" s="58"/>
      <c r="N41" s="62">
        <f t="shared" si="8"/>
        <v>14</v>
      </c>
      <c r="R41" s="210" t="s">
        <v>44</v>
      </c>
      <c r="S41" s="10"/>
      <c r="T41" s="208">
        <v>10</v>
      </c>
      <c r="U41" s="27">
        <v>9</v>
      </c>
      <c r="V41" s="58"/>
      <c r="W41" s="59">
        <v>7</v>
      </c>
      <c r="X41" s="30">
        <v>8</v>
      </c>
      <c r="Y41" s="60">
        <v>1</v>
      </c>
      <c r="Z41" s="61">
        <v>9</v>
      </c>
      <c r="AA41" s="58"/>
      <c r="AB41" s="59">
        <v>0</v>
      </c>
      <c r="AC41" s="61">
        <v>1</v>
      </c>
      <c r="AD41" s="58"/>
      <c r="AE41" s="62">
        <f t="shared" si="9"/>
        <v>26</v>
      </c>
      <c r="AI41" s="210" t="s">
        <v>44</v>
      </c>
      <c r="AJ41" s="10"/>
      <c r="AK41" s="208">
        <v>14</v>
      </c>
      <c r="AL41" s="27">
        <v>14</v>
      </c>
      <c r="AM41" s="58"/>
      <c r="AN41" s="59">
        <v>9</v>
      </c>
      <c r="AO41" s="30">
        <v>13</v>
      </c>
      <c r="AP41" s="60">
        <v>1</v>
      </c>
      <c r="AQ41" s="61">
        <v>10</v>
      </c>
      <c r="AR41" s="58"/>
      <c r="AS41" s="59">
        <v>1</v>
      </c>
      <c r="AT41" s="61">
        <v>1</v>
      </c>
      <c r="AU41" s="58"/>
      <c r="AV41" s="62">
        <f t="shared" si="10"/>
        <v>35</v>
      </c>
      <c r="AZ41" s="210" t="s">
        <v>44</v>
      </c>
      <c r="BA41" s="10"/>
      <c r="BB41" s="208"/>
      <c r="BC41" s="27"/>
      <c r="BD41" s="58"/>
      <c r="BE41" s="59"/>
      <c r="BF41" s="30"/>
      <c r="BG41" s="60"/>
      <c r="BH41" s="61"/>
      <c r="BI41" s="58"/>
      <c r="BJ41" s="59"/>
      <c r="BK41" s="61"/>
      <c r="BL41" s="58"/>
      <c r="BM41" s="62">
        <f t="shared" si="11"/>
        <v>0</v>
      </c>
    </row>
    <row r="42" spans="1:65" ht="11.25" customHeight="1">
      <c r="A42" s="210" t="s">
        <v>45</v>
      </c>
      <c r="B42" s="10"/>
      <c r="C42" s="208">
        <v>23</v>
      </c>
      <c r="D42" s="27">
        <v>23</v>
      </c>
      <c r="E42" s="58"/>
      <c r="F42" s="59">
        <v>1</v>
      </c>
      <c r="G42" s="30">
        <v>4</v>
      </c>
      <c r="H42" s="60">
        <v>16</v>
      </c>
      <c r="I42" s="61">
        <v>4</v>
      </c>
      <c r="J42" s="58"/>
      <c r="K42" s="59">
        <v>1</v>
      </c>
      <c r="L42" s="61">
        <v>1</v>
      </c>
      <c r="M42" s="58"/>
      <c r="N42" s="62">
        <f t="shared" si="8"/>
        <v>27</v>
      </c>
      <c r="R42" s="210" t="s">
        <v>45</v>
      </c>
      <c r="S42" s="10"/>
      <c r="T42" s="208">
        <v>14</v>
      </c>
      <c r="U42" s="27">
        <v>14</v>
      </c>
      <c r="V42" s="58"/>
      <c r="W42" s="59">
        <v>1</v>
      </c>
      <c r="X42" s="30">
        <v>2</v>
      </c>
      <c r="Y42" s="60">
        <v>7</v>
      </c>
      <c r="Z42" s="61">
        <v>2</v>
      </c>
      <c r="AA42" s="58"/>
      <c r="AB42" s="59">
        <v>1</v>
      </c>
      <c r="AC42" s="61">
        <v>0</v>
      </c>
      <c r="AD42" s="58"/>
      <c r="AE42" s="62">
        <f t="shared" si="9"/>
        <v>13</v>
      </c>
      <c r="AI42" s="210" t="s">
        <v>45</v>
      </c>
      <c r="AJ42" s="10"/>
      <c r="AK42" s="208">
        <v>17</v>
      </c>
      <c r="AL42" s="27">
        <v>17</v>
      </c>
      <c r="AM42" s="58"/>
      <c r="AN42" s="59">
        <v>1</v>
      </c>
      <c r="AO42" s="30">
        <v>1</v>
      </c>
      <c r="AP42" s="60">
        <v>8</v>
      </c>
      <c r="AQ42" s="61">
        <v>3</v>
      </c>
      <c r="AR42" s="58"/>
      <c r="AS42" s="59">
        <v>3</v>
      </c>
      <c r="AT42" s="61">
        <v>2</v>
      </c>
      <c r="AU42" s="58"/>
      <c r="AV42" s="62">
        <f t="shared" si="10"/>
        <v>18</v>
      </c>
      <c r="AZ42" s="210" t="s">
        <v>45</v>
      </c>
      <c r="BA42" s="10"/>
      <c r="BB42" s="208"/>
      <c r="BC42" s="27"/>
      <c r="BD42" s="58"/>
      <c r="BE42" s="59"/>
      <c r="BF42" s="30"/>
      <c r="BG42" s="60"/>
      <c r="BH42" s="61"/>
      <c r="BI42" s="58"/>
      <c r="BJ42" s="59"/>
      <c r="BK42" s="61"/>
      <c r="BL42" s="58"/>
      <c r="BM42" s="62">
        <f t="shared" si="11"/>
        <v>0</v>
      </c>
    </row>
    <row r="43" spans="1:65" ht="11.25" customHeight="1">
      <c r="A43" s="210" t="s">
        <v>46</v>
      </c>
      <c r="B43" s="10"/>
      <c r="C43" s="208">
        <v>21</v>
      </c>
      <c r="D43" s="27">
        <v>20</v>
      </c>
      <c r="E43" s="58"/>
      <c r="F43" s="59">
        <v>20</v>
      </c>
      <c r="G43" s="30">
        <v>5</v>
      </c>
      <c r="H43" s="60">
        <v>2</v>
      </c>
      <c r="I43" s="61">
        <v>19</v>
      </c>
      <c r="J43" s="58"/>
      <c r="K43" s="59">
        <v>4</v>
      </c>
      <c r="L43" s="61">
        <v>0</v>
      </c>
      <c r="M43" s="58"/>
      <c r="N43" s="62">
        <f t="shared" si="8"/>
        <v>50</v>
      </c>
      <c r="R43" s="210" t="s">
        <v>46</v>
      </c>
      <c r="S43" s="10"/>
      <c r="T43" s="208">
        <v>13</v>
      </c>
      <c r="U43" s="27">
        <v>13</v>
      </c>
      <c r="V43" s="58"/>
      <c r="W43" s="59">
        <v>11</v>
      </c>
      <c r="X43" s="30">
        <v>2</v>
      </c>
      <c r="Y43" s="60">
        <v>3</v>
      </c>
      <c r="Z43" s="61">
        <v>11</v>
      </c>
      <c r="AA43" s="58"/>
      <c r="AB43" s="59">
        <v>1</v>
      </c>
      <c r="AC43" s="61">
        <v>1</v>
      </c>
      <c r="AD43" s="58"/>
      <c r="AE43" s="62">
        <f t="shared" si="9"/>
        <v>29</v>
      </c>
      <c r="AI43" s="210" t="s">
        <v>46</v>
      </c>
      <c r="AJ43" s="10"/>
      <c r="AK43" s="208">
        <v>14</v>
      </c>
      <c r="AL43" s="27">
        <v>12</v>
      </c>
      <c r="AM43" s="58"/>
      <c r="AN43" s="59">
        <v>12</v>
      </c>
      <c r="AO43" s="30">
        <v>2</v>
      </c>
      <c r="AP43" s="60">
        <v>0</v>
      </c>
      <c r="AQ43" s="61">
        <v>12</v>
      </c>
      <c r="AR43" s="58"/>
      <c r="AS43" s="59">
        <v>2</v>
      </c>
      <c r="AT43" s="61">
        <v>1</v>
      </c>
      <c r="AU43" s="58"/>
      <c r="AV43" s="62">
        <f t="shared" si="10"/>
        <v>29</v>
      </c>
      <c r="AZ43" s="210" t="s">
        <v>46</v>
      </c>
      <c r="BA43" s="10"/>
      <c r="BB43" s="208"/>
      <c r="BC43" s="27"/>
      <c r="BD43" s="58"/>
      <c r="BE43" s="59"/>
      <c r="BF43" s="30"/>
      <c r="BG43" s="60"/>
      <c r="BH43" s="61"/>
      <c r="BI43" s="58"/>
      <c r="BJ43" s="59"/>
      <c r="BK43" s="61"/>
      <c r="BL43" s="58"/>
      <c r="BM43" s="62">
        <f t="shared" si="11"/>
        <v>0</v>
      </c>
    </row>
    <row r="44" spans="1:65" ht="11.25" customHeight="1">
      <c r="A44" s="210" t="s">
        <v>47</v>
      </c>
      <c r="B44" s="10"/>
      <c r="C44" s="208">
        <v>0</v>
      </c>
      <c r="D44" s="27">
        <v>0</v>
      </c>
      <c r="E44" s="58"/>
      <c r="F44" s="59">
        <v>0</v>
      </c>
      <c r="G44" s="30">
        <v>0</v>
      </c>
      <c r="H44" s="60">
        <v>0</v>
      </c>
      <c r="I44" s="61">
        <v>0</v>
      </c>
      <c r="J44" s="58"/>
      <c r="K44" s="59">
        <v>0</v>
      </c>
      <c r="L44" s="61">
        <v>0</v>
      </c>
      <c r="M44" s="58"/>
      <c r="N44" s="62">
        <f t="shared" si="8"/>
        <v>0</v>
      </c>
      <c r="R44" s="210" t="s">
        <v>47</v>
      </c>
      <c r="S44" s="10"/>
      <c r="T44" s="208">
        <v>0</v>
      </c>
      <c r="U44" s="27">
        <v>0</v>
      </c>
      <c r="V44" s="58"/>
      <c r="W44" s="59">
        <v>0</v>
      </c>
      <c r="X44" s="30">
        <v>0</v>
      </c>
      <c r="Y44" s="60">
        <v>0</v>
      </c>
      <c r="Z44" s="61">
        <v>0</v>
      </c>
      <c r="AA44" s="58"/>
      <c r="AB44" s="59">
        <v>0</v>
      </c>
      <c r="AC44" s="61">
        <v>0</v>
      </c>
      <c r="AD44" s="58"/>
      <c r="AE44" s="62">
        <f t="shared" si="9"/>
        <v>0</v>
      </c>
      <c r="AI44" s="210" t="s">
        <v>47</v>
      </c>
      <c r="AJ44" s="10"/>
      <c r="AK44" s="208">
        <v>0</v>
      </c>
      <c r="AL44" s="27">
        <v>0</v>
      </c>
      <c r="AM44" s="58"/>
      <c r="AN44" s="59">
        <v>0</v>
      </c>
      <c r="AO44" s="30">
        <v>0</v>
      </c>
      <c r="AP44" s="60">
        <v>0</v>
      </c>
      <c r="AQ44" s="61">
        <v>0</v>
      </c>
      <c r="AR44" s="58"/>
      <c r="AS44" s="59">
        <v>0</v>
      </c>
      <c r="AT44" s="61">
        <v>0</v>
      </c>
      <c r="AU44" s="58"/>
      <c r="AV44" s="62">
        <f t="shared" si="10"/>
        <v>0</v>
      </c>
      <c r="AZ44" s="210" t="s">
        <v>47</v>
      </c>
      <c r="BA44" s="10"/>
      <c r="BB44" s="208"/>
      <c r="BC44" s="27"/>
      <c r="BD44" s="58"/>
      <c r="BE44" s="59"/>
      <c r="BF44" s="30"/>
      <c r="BG44" s="60"/>
      <c r="BH44" s="61"/>
      <c r="BI44" s="58"/>
      <c r="BJ44" s="59"/>
      <c r="BK44" s="61"/>
      <c r="BL44" s="58"/>
      <c r="BM44" s="62">
        <f t="shared" si="11"/>
        <v>0</v>
      </c>
    </row>
    <row r="45" spans="1:65" ht="11.25" customHeight="1">
      <c r="A45" s="210" t="s">
        <v>48</v>
      </c>
      <c r="B45" s="10"/>
      <c r="C45" s="208">
        <v>17</v>
      </c>
      <c r="D45" s="27">
        <v>16</v>
      </c>
      <c r="E45" s="58"/>
      <c r="F45" s="59">
        <v>0</v>
      </c>
      <c r="G45" s="30">
        <v>16</v>
      </c>
      <c r="H45" s="60">
        <v>1</v>
      </c>
      <c r="I45" s="61">
        <v>0</v>
      </c>
      <c r="J45" s="58"/>
      <c r="K45" s="59">
        <v>0</v>
      </c>
      <c r="L45" s="61">
        <v>3</v>
      </c>
      <c r="M45" s="58"/>
      <c r="N45" s="62">
        <f t="shared" si="8"/>
        <v>20</v>
      </c>
      <c r="R45" s="210" t="s">
        <v>48</v>
      </c>
      <c r="S45" s="10"/>
      <c r="T45" s="208">
        <v>4</v>
      </c>
      <c r="U45" s="27">
        <v>4</v>
      </c>
      <c r="V45" s="58"/>
      <c r="W45" s="59">
        <v>0</v>
      </c>
      <c r="X45" s="30">
        <v>4</v>
      </c>
      <c r="Y45" s="60">
        <v>0</v>
      </c>
      <c r="Z45" s="61">
        <v>0</v>
      </c>
      <c r="AA45" s="58"/>
      <c r="AB45" s="59">
        <v>0</v>
      </c>
      <c r="AC45" s="61">
        <v>0</v>
      </c>
      <c r="AD45" s="58"/>
      <c r="AE45" s="62">
        <f t="shared" si="9"/>
        <v>4</v>
      </c>
      <c r="AI45" s="210" t="s">
        <v>48</v>
      </c>
      <c r="AJ45" s="10"/>
      <c r="AK45" s="208">
        <v>7</v>
      </c>
      <c r="AL45" s="27">
        <v>6</v>
      </c>
      <c r="AM45" s="58"/>
      <c r="AN45" s="59">
        <v>0</v>
      </c>
      <c r="AO45" s="30">
        <v>7</v>
      </c>
      <c r="AP45" s="60">
        <v>1</v>
      </c>
      <c r="AQ45" s="61">
        <v>1</v>
      </c>
      <c r="AR45" s="58"/>
      <c r="AS45" s="59">
        <v>0</v>
      </c>
      <c r="AT45" s="61">
        <v>1</v>
      </c>
      <c r="AU45" s="58"/>
      <c r="AV45" s="62">
        <f t="shared" si="10"/>
        <v>10</v>
      </c>
      <c r="AZ45" s="210" t="s">
        <v>48</v>
      </c>
      <c r="BA45" s="10"/>
      <c r="BB45" s="208"/>
      <c r="BC45" s="27"/>
      <c r="BD45" s="58"/>
      <c r="BE45" s="59"/>
      <c r="BF45" s="30"/>
      <c r="BG45" s="60"/>
      <c r="BH45" s="61"/>
      <c r="BI45" s="58"/>
      <c r="BJ45" s="59"/>
      <c r="BK45" s="61"/>
      <c r="BL45" s="58"/>
      <c r="BM45" s="62">
        <f t="shared" si="11"/>
        <v>0</v>
      </c>
    </row>
    <row r="46" spans="1:65" ht="11.25" customHeight="1">
      <c r="A46" s="211" t="s">
        <v>49</v>
      </c>
      <c r="B46" s="10"/>
      <c r="C46" s="208">
        <v>1</v>
      </c>
      <c r="D46" s="27">
        <v>1</v>
      </c>
      <c r="E46" s="52"/>
      <c r="F46" s="59">
        <v>0</v>
      </c>
      <c r="G46" s="30">
        <v>0</v>
      </c>
      <c r="H46" s="60">
        <v>0</v>
      </c>
      <c r="I46" s="61">
        <v>0</v>
      </c>
      <c r="J46" s="52"/>
      <c r="K46" s="59">
        <v>0</v>
      </c>
      <c r="L46" s="61">
        <v>0</v>
      </c>
      <c r="M46" s="58"/>
      <c r="N46" s="62">
        <f>SUM(F46:L46)</f>
        <v>0</v>
      </c>
      <c r="R46" s="211" t="s">
        <v>49</v>
      </c>
      <c r="S46" s="10"/>
      <c r="T46" s="208">
        <v>4</v>
      </c>
      <c r="U46" s="27">
        <v>3</v>
      </c>
      <c r="V46" s="52"/>
      <c r="W46" s="59">
        <v>1</v>
      </c>
      <c r="X46" s="30">
        <v>0</v>
      </c>
      <c r="Y46" s="60">
        <v>1</v>
      </c>
      <c r="Z46" s="61">
        <v>1</v>
      </c>
      <c r="AA46" s="52"/>
      <c r="AB46" s="59">
        <v>0</v>
      </c>
      <c r="AC46" s="61">
        <v>0</v>
      </c>
      <c r="AD46" s="58"/>
      <c r="AE46" s="62">
        <f>SUM(W46:AC46)</f>
        <v>3</v>
      </c>
      <c r="AI46" s="211" t="s">
        <v>49</v>
      </c>
      <c r="AJ46" s="10"/>
      <c r="AK46" s="208">
        <v>0</v>
      </c>
      <c r="AL46" s="27">
        <v>0</v>
      </c>
      <c r="AM46" s="52"/>
      <c r="AN46" s="59">
        <v>0</v>
      </c>
      <c r="AO46" s="30">
        <v>0</v>
      </c>
      <c r="AP46" s="60">
        <v>0</v>
      </c>
      <c r="AQ46" s="61">
        <v>0</v>
      </c>
      <c r="AR46" s="52"/>
      <c r="AS46" s="59">
        <v>0</v>
      </c>
      <c r="AT46" s="61">
        <v>0</v>
      </c>
      <c r="AU46" s="58"/>
      <c r="AV46" s="62">
        <f>SUM(AN46:AT46)</f>
        <v>0</v>
      </c>
      <c r="AZ46" s="211" t="s">
        <v>49</v>
      </c>
      <c r="BA46" s="10"/>
      <c r="BB46" s="208"/>
      <c r="BC46" s="27"/>
      <c r="BD46" s="52"/>
      <c r="BE46" s="59"/>
      <c r="BF46" s="30"/>
      <c r="BG46" s="60"/>
      <c r="BH46" s="61"/>
      <c r="BI46" s="52"/>
      <c r="BJ46" s="59"/>
      <c r="BK46" s="61"/>
      <c r="BL46" s="58"/>
      <c r="BM46" s="62">
        <f>SUM(BE46:BK46)</f>
        <v>0</v>
      </c>
    </row>
    <row r="47" spans="1:65" ht="15.75">
      <c r="A47" s="212" t="s">
        <v>38</v>
      </c>
      <c r="B47" s="15"/>
      <c r="C47" s="28" t="s">
        <v>1327</v>
      </c>
      <c r="D47" s="29" t="s">
        <v>1325</v>
      </c>
      <c r="E47" s="13"/>
      <c r="F47" s="31">
        <f>SUM(F38:F46)</f>
        <v>40</v>
      </c>
      <c r="G47" s="32">
        <f>SUM(G38:G46)</f>
        <v>37</v>
      </c>
      <c r="H47" s="32">
        <f>SUM(H38:H46)</f>
        <v>23</v>
      </c>
      <c r="I47" s="33">
        <f>SUM(I38:I46)</f>
        <v>31</v>
      </c>
      <c r="J47" s="34"/>
      <c r="K47" s="31">
        <f>SUM(K38:K46)</f>
        <v>9</v>
      </c>
      <c r="L47" s="33">
        <f>SUM(L38:L46)</f>
        <v>5</v>
      </c>
      <c r="M47" s="34"/>
      <c r="N47" s="35">
        <f>SUM(N38:N46)</f>
        <v>145</v>
      </c>
      <c r="R47" s="212" t="s">
        <v>38</v>
      </c>
      <c r="S47" s="15"/>
      <c r="T47" s="28" t="s">
        <v>2444</v>
      </c>
      <c r="U47" s="29" t="s">
        <v>2448</v>
      </c>
      <c r="V47" s="13"/>
      <c r="W47" s="31">
        <f>SUM(W38:W46)</f>
        <v>24</v>
      </c>
      <c r="X47" s="32">
        <f>SUM(X38:X46)</f>
        <v>17</v>
      </c>
      <c r="Y47" s="32">
        <f>SUM(Y38:Y46)</f>
        <v>13</v>
      </c>
      <c r="Z47" s="33">
        <f>SUM(Z38:Z46)</f>
        <v>25</v>
      </c>
      <c r="AA47" s="34"/>
      <c r="AB47" s="31">
        <f>SUM(AB38:AB46)</f>
        <v>4</v>
      </c>
      <c r="AC47" s="33">
        <f>SUM(AC38:AC46)</f>
        <v>3</v>
      </c>
      <c r="AD47" s="34"/>
      <c r="AE47" s="35">
        <f>SUM(AE38:AE46)</f>
        <v>86</v>
      </c>
      <c r="AI47" s="212" t="s">
        <v>38</v>
      </c>
      <c r="AJ47" s="15"/>
      <c r="AK47" s="28" t="s">
        <v>2444</v>
      </c>
      <c r="AL47" s="29" t="s">
        <v>2444</v>
      </c>
      <c r="AM47" s="13"/>
      <c r="AN47" s="31">
        <f>SUM(AN38:AN46)</f>
        <v>27</v>
      </c>
      <c r="AO47" s="32">
        <f>SUM(AO38:AO46)</f>
        <v>25</v>
      </c>
      <c r="AP47" s="32">
        <f>SUM(AP38:AP46)</f>
        <v>10</v>
      </c>
      <c r="AQ47" s="33">
        <f>SUM(AQ38:AQ46)</f>
        <v>30</v>
      </c>
      <c r="AR47" s="34"/>
      <c r="AS47" s="31">
        <f>SUM(AS38:AS46)</f>
        <v>6</v>
      </c>
      <c r="AT47" s="33">
        <f>SUM(AT38:AT46)</f>
        <v>5</v>
      </c>
      <c r="AU47" s="34"/>
      <c r="AV47" s="35">
        <f>SUM(AV38:AV46)</f>
        <v>103</v>
      </c>
      <c r="AZ47" s="212" t="s">
        <v>38</v>
      </c>
      <c r="BA47" s="15"/>
      <c r="BB47" s="28" t="s">
        <v>2444</v>
      </c>
      <c r="BC47" s="29" t="s">
        <v>2444</v>
      </c>
      <c r="BD47" s="13"/>
      <c r="BE47" s="31">
        <f>SUM(BE38:BE46)</f>
        <v>0</v>
      </c>
      <c r="BF47" s="32">
        <f>SUM(BF38:BF46)</f>
        <v>0</v>
      </c>
      <c r="BG47" s="32">
        <f>SUM(BG38:BG46)</f>
        <v>0</v>
      </c>
      <c r="BH47" s="33">
        <f>SUM(BH38:BH46)</f>
        <v>0</v>
      </c>
      <c r="BI47" s="34"/>
      <c r="BJ47" s="31">
        <f>SUM(BJ38:BJ46)</f>
        <v>0</v>
      </c>
      <c r="BK47" s="33">
        <f>SUM(BK38:BK46)</f>
        <v>0</v>
      </c>
      <c r="BL47" s="34"/>
      <c r="BM47" s="35">
        <f>SUM(BM38:BM46)</f>
        <v>0</v>
      </c>
    </row>
    <row r="48" spans="1:65" ht="9" customHeight="1"/>
    <row r="49" spans="1:65" ht="21" customHeight="1">
      <c r="A49" s="271" t="s">
        <v>1323</v>
      </c>
      <c r="B49" s="272"/>
      <c r="C49" s="272"/>
      <c r="D49" s="272"/>
      <c r="E49" s="272"/>
      <c r="F49" s="272"/>
      <c r="G49" s="272"/>
      <c r="H49" s="272"/>
      <c r="I49" s="272"/>
      <c r="J49" s="272"/>
      <c r="K49" s="272"/>
      <c r="L49" s="272"/>
      <c r="M49" s="272"/>
      <c r="N49" s="273"/>
      <c r="R49" s="271" t="s">
        <v>2440</v>
      </c>
      <c r="S49" s="272"/>
      <c r="T49" s="272"/>
      <c r="U49" s="272"/>
      <c r="V49" s="272"/>
      <c r="W49" s="272"/>
      <c r="X49" s="272"/>
      <c r="Y49" s="272"/>
      <c r="Z49" s="272"/>
      <c r="AA49" s="272"/>
      <c r="AB49" s="272"/>
      <c r="AC49" s="272"/>
      <c r="AD49" s="272"/>
      <c r="AE49" s="273"/>
      <c r="AI49" s="271" t="s">
        <v>2920</v>
      </c>
      <c r="AJ49" s="272"/>
      <c r="AK49" s="272"/>
      <c r="AL49" s="272"/>
      <c r="AM49" s="272"/>
      <c r="AN49" s="272"/>
      <c r="AO49" s="272"/>
      <c r="AP49" s="272"/>
      <c r="AQ49" s="272"/>
      <c r="AR49" s="272"/>
      <c r="AS49" s="272"/>
      <c r="AT49" s="272"/>
      <c r="AU49" s="272"/>
      <c r="AV49" s="273"/>
      <c r="AZ49" s="271" t="s">
        <v>3308</v>
      </c>
      <c r="BA49" s="272"/>
      <c r="BB49" s="272"/>
      <c r="BC49" s="272"/>
      <c r="BD49" s="272"/>
      <c r="BE49" s="272"/>
      <c r="BF49" s="272"/>
      <c r="BG49" s="272"/>
      <c r="BH49" s="272"/>
      <c r="BI49" s="272"/>
      <c r="BJ49" s="272"/>
      <c r="BK49" s="272"/>
      <c r="BL49" s="272"/>
      <c r="BM49" s="273"/>
    </row>
    <row r="50" spans="1:65" ht="9" customHeight="1">
      <c r="B50" s="16"/>
      <c r="E50" s="17"/>
      <c r="J50" s="17"/>
      <c r="M50" s="17"/>
      <c r="S50" s="16"/>
      <c r="V50" s="17"/>
      <c r="AA50" s="17"/>
      <c r="AD50" s="17"/>
      <c r="AJ50" s="16"/>
      <c r="AM50" s="17"/>
      <c r="AR50" s="17"/>
      <c r="AU50" s="17"/>
      <c r="BA50" s="16"/>
      <c r="BD50" s="17"/>
      <c r="BI50" s="17"/>
      <c r="BL50" s="17"/>
    </row>
    <row r="51" spans="1:65" ht="12" customHeight="1">
      <c r="A51" s="7"/>
      <c r="B51" s="8"/>
      <c r="C51" s="7"/>
      <c r="D51" s="7"/>
      <c r="E51" s="9"/>
      <c r="F51" s="260" t="s">
        <v>19</v>
      </c>
      <c r="G51" s="260"/>
      <c r="H51" s="260"/>
      <c r="I51" s="260"/>
      <c r="J51" s="9"/>
      <c r="K51" s="260" t="s">
        <v>20</v>
      </c>
      <c r="L51" s="260"/>
      <c r="M51" s="9"/>
      <c r="R51" s="7"/>
      <c r="S51" s="8"/>
      <c r="T51" s="7"/>
      <c r="U51" s="7"/>
      <c r="V51" s="9"/>
      <c r="W51" s="260" t="s">
        <v>19</v>
      </c>
      <c r="X51" s="260"/>
      <c r="Y51" s="260"/>
      <c r="Z51" s="260"/>
      <c r="AA51" s="9"/>
      <c r="AB51" s="260" t="s">
        <v>20</v>
      </c>
      <c r="AC51" s="260"/>
      <c r="AD51" s="9"/>
      <c r="AI51" s="7"/>
      <c r="AJ51" s="8"/>
      <c r="AK51" s="7"/>
      <c r="AL51" s="7"/>
      <c r="AM51" s="9"/>
      <c r="AN51" s="260" t="s">
        <v>19</v>
      </c>
      <c r="AO51" s="260"/>
      <c r="AP51" s="260"/>
      <c r="AQ51" s="260"/>
      <c r="AR51" s="9"/>
      <c r="AS51" s="260" t="s">
        <v>20</v>
      </c>
      <c r="AT51" s="260"/>
      <c r="AU51" s="9"/>
      <c r="AZ51" s="7"/>
      <c r="BA51" s="8"/>
      <c r="BB51" s="7"/>
      <c r="BC51" s="7"/>
      <c r="BD51" s="9"/>
      <c r="BE51" s="260" t="s">
        <v>19</v>
      </c>
      <c r="BF51" s="260"/>
      <c r="BG51" s="260"/>
      <c r="BH51" s="260"/>
      <c r="BI51" s="9"/>
      <c r="BJ51" s="260" t="s">
        <v>20</v>
      </c>
      <c r="BK51" s="260"/>
      <c r="BL51" s="9"/>
    </row>
    <row r="52" spans="1:65" ht="42.75" customHeight="1">
      <c r="A52" s="57" t="s">
        <v>21</v>
      </c>
      <c r="B52" s="36"/>
      <c r="C52" s="206" t="s">
        <v>1319</v>
      </c>
      <c r="D52" s="207" t="s">
        <v>1320</v>
      </c>
      <c r="E52" s="37"/>
      <c r="F52" s="64" t="s">
        <v>23</v>
      </c>
      <c r="G52" s="66" t="s">
        <v>24</v>
      </c>
      <c r="H52" s="66" t="s">
        <v>11</v>
      </c>
      <c r="I52" s="65" t="s">
        <v>25</v>
      </c>
      <c r="J52" s="37"/>
      <c r="K52" s="64" t="s">
        <v>1321</v>
      </c>
      <c r="L52" s="65" t="s">
        <v>27</v>
      </c>
      <c r="M52" s="37"/>
      <c r="N52" s="67" t="s">
        <v>1322</v>
      </c>
      <c r="R52" s="57" t="s">
        <v>21</v>
      </c>
      <c r="S52" s="36"/>
      <c r="T52" s="206" t="s">
        <v>1319</v>
      </c>
      <c r="U52" s="207" t="s">
        <v>1320</v>
      </c>
      <c r="V52" s="37"/>
      <c r="W52" s="64" t="s">
        <v>23</v>
      </c>
      <c r="X52" s="66" t="s">
        <v>24</v>
      </c>
      <c r="Y52" s="66" t="s">
        <v>11</v>
      </c>
      <c r="Z52" s="65" t="s">
        <v>25</v>
      </c>
      <c r="AA52" s="37"/>
      <c r="AB52" s="64" t="s">
        <v>1321</v>
      </c>
      <c r="AC52" s="65" t="s">
        <v>27</v>
      </c>
      <c r="AD52" s="37"/>
      <c r="AE52" s="67" t="s">
        <v>1322</v>
      </c>
      <c r="AI52" s="57" t="s">
        <v>21</v>
      </c>
      <c r="AJ52" s="36"/>
      <c r="AK52" s="206" t="s">
        <v>1319</v>
      </c>
      <c r="AL52" s="207" t="s">
        <v>1320</v>
      </c>
      <c r="AM52" s="37"/>
      <c r="AN52" s="64" t="s">
        <v>23</v>
      </c>
      <c r="AO52" s="66" t="s">
        <v>24</v>
      </c>
      <c r="AP52" s="66" t="s">
        <v>11</v>
      </c>
      <c r="AQ52" s="65" t="s">
        <v>25</v>
      </c>
      <c r="AR52" s="37"/>
      <c r="AS52" s="64" t="s">
        <v>1321</v>
      </c>
      <c r="AT52" s="65" t="s">
        <v>27</v>
      </c>
      <c r="AU52" s="37"/>
      <c r="AV52" s="67" t="s">
        <v>1322</v>
      </c>
      <c r="AZ52" s="57" t="s">
        <v>21</v>
      </c>
      <c r="BA52" s="36"/>
      <c r="BB52" s="206" t="s">
        <v>1319</v>
      </c>
      <c r="BC52" s="207" t="s">
        <v>1320</v>
      </c>
      <c r="BD52" s="37"/>
      <c r="BE52" s="64" t="s">
        <v>23</v>
      </c>
      <c r="BF52" s="66" t="s">
        <v>24</v>
      </c>
      <c r="BG52" s="66" t="s">
        <v>11</v>
      </c>
      <c r="BH52" s="65" t="s">
        <v>25</v>
      </c>
      <c r="BI52" s="37"/>
      <c r="BJ52" s="64" t="s">
        <v>1321</v>
      </c>
      <c r="BK52" s="65" t="s">
        <v>27</v>
      </c>
      <c r="BL52" s="37"/>
      <c r="BM52" s="67" t="s">
        <v>1322</v>
      </c>
    </row>
    <row r="53" spans="1:65" ht="13.5" customHeight="1">
      <c r="A53" s="209" t="s">
        <v>41</v>
      </c>
      <c r="B53" s="10"/>
      <c r="C53" s="26">
        <f>C8+C23+C38</f>
        <v>64</v>
      </c>
      <c r="D53" s="27">
        <f t="shared" ref="D53:L53" si="12">D8+D23+D38</f>
        <v>64</v>
      </c>
      <c r="E53" s="52">
        <f t="shared" si="12"/>
        <v>0</v>
      </c>
      <c r="F53" s="53">
        <f t="shared" si="12"/>
        <v>6</v>
      </c>
      <c r="G53" s="54">
        <f t="shared" si="12"/>
        <v>7</v>
      </c>
      <c r="H53" s="55">
        <f t="shared" si="12"/>
        <v>1</v>
      </c>
      <c r="I53" s="56">
        <f t="shared" si="12"/>
        <v>2</v>
      </c>
      <c r="J53" s="52">
        <f t="shared" si="12"/>
        <v>0</v>
      </c>
      <c r="K53" s="53">
        <f t="shared" si="12"/>
        <v>1</v>
      </c>
      <c r="L53" s="56">
        <f t="shared" si="12"/>
        <v>1</v>
      </c>
      <c r="M53" s="52"/>
      <c r="N53" s="57">
        <f>SUM(F53:L53)</f>
        <v>18</v>
      </c>
      <c r="R53" s="209" t="s">
        <v>41</v>
      </c>
      <c r="S53" s="10"/>
      <c r="T53" s="26">
        <f>T8+T23+T38</f>
        <v>55</v>
      </c>
      <c r="U53" s="27">
        <f t="shared" ref="U53:AC53" si="13">U8+U23+U38</f>
        <v>48</v>
      </c>
      <c r="V53" s="52">
        <f t="shared" si="13"/>
        <v>0</v>
      </c>
      <c r="W53" s="53">
        <f t="shared" si="13"/>
        <v>4</v>
      </c>
      <c r="X53" s="54">
        <f t="shared" si="13"/>
        <v>2</v>
      </c>
      <c r="Y53" s="55">
        <f t="shared" si="13"/>
        <v>2</v>
      </c>
      <c r="Z53" s="56">
        <f t="shared" si="13"/>
        <v>5</v>
      </c>
      <c r="AA53" s="52">
        <f t="shared" si="13"/>
        <v>0</v>
      </c>
      <c r="AB53" s="53">
        <f t="shared" si="13"/>
        <v>3</v>
      </c>
      <c r="AC53" s="56">
        <f t="shared" si="13"/>
        <v>1</v>
      </c>
      <c r="AD53" s="52"/>
      <c r="AE53" s="57">
        <f>SUM(W53:AC53)</f>
        <v>17</v>
      </c>
      <c r="AI53" s="209" t="s">
        <v>41</v>
      </c>
      <c r="AJ53" s="10"/>
      <c r="AK53" s="26">
        <f>AK8+AK23+AK38</f>
        <v>30</v>
      </c>
      <c r="AL53" s="27">
        <f t="shared" ref="AL53:AT53" si="14">AL8+AL23+AL38</f>
        <v>31</v>
      </c>
      <c r="AM53" s="52">
        <f t="shared" si="14"/>
        <v>0</v>
      </c>
      <c r="AN53" s="53">
        <f t="shared" si="14"/>
        <v>1</v>
      </c>
      <c r="AO53" s="54">
        <f t="shared" si="14"/>
        <v>2</v>
      </c>
      <c r="AP53" s="55">
        <f t="shared" si="14"/>
        <v>0</v>
      </c>
      <c r="AQ53" s="56">
        <f t="shared" si="14"/>
        <v>3</v>
      </c>
      <c r="AR53" s="52">
        <f t="shared" si="14"/>
        <v>0</v>
      </c>
      <c r="AS53" s="53">
        <f t="shared" si="14"/>
        <v>1</v>
      </c>
      <c r="AT53" s="56">
        <f t="shared" si="14"/>
        <v>2</v>
      </c>
      <c r="AU53" s="52"/>
      <c r="AV53" s="57">
        <f>SUM(AN53:AT53)</f>
        <v>9</v>
      </c>
      <c r="AZ53" s="209" t="s">
        <v>41</v>
      </c>
      <c r="BA53" s="10"/>
      <c r="BB53" s="26">
        <f>BB8+BB23+BB38</f>
        <v>0</v>
      </c>
      <c r="BC53" s="27">
        <f t="shared" ref="BC53:BK53" si="15">BC8+BC23+BC38</f>
        <v>0</v>
      </c>
      <c r="BD53" s="52">
        <f t="shared" si="15"/>
        <v>0</v>
      </c>
      <c r="BE53" s="53">
        <f t="shared" si="15"/>
        <v>0</v>
      </c>
      <c r="BF53" s="54">
        <f t="shared" si="15"/>
        <v>0</v>
      </c>
      <c r="BG53" s="55">
        <f t="shared" si="15"/>
        <v>0</v>
      </c>
      <c r="BH53" s="56">
        <f t="shared" si="15"/>
        <v>0</v>
      </c>
      <c r="BI53" s="52">
        <f t="shared" si="15"/>
        <v>0</v>
      </c>
      <c r="BJ53" s="53">
        <f t="shared" si="15"/>
        <v>0</v>
      </c>
      <c r="BK53" s="56">
        <f t="shared" si="15"/>
        <v>0</v>
      </c>
      <c r="BL53" s="52"/>
      <c r="BM53" s="57">
        <f>SUM(BE53:BK53)</f>
        <v>0</v>
      </c>
    </row>
    <row r="54" spans="1:65" ht="11.25" customHeight="1">
      <c r="A54" s="210" t="s">
        <v>42</v>
      </c>
      <c r="B54" s="10"/>
      <c r="C54" s="26">
        <f t="shared" ref="C54:L61" si="16">C9+C24+C39</f>
        <v>58</v>
      </c>
      <c r="D54" s="27">
        <f t="shared" si="16"/>
        <v>51</v>
      </c>
      <c r="E54" s="58">
        <f t="shared" si="16"/>
        <v>0</v>
      </c>
      <c r="F54" s="59">
        <f t="shared" si="16"/>
        <v>16</v>
      </c>
      <c r="G54" s="30">
        <f t="shared" si="16"/>
        <v>2</v>
      </c>
      <c r="H54" s="60">
        <f t="shared" si="16"/>
        <v>3</v>
      </c>
      <c r="I54" s="61">
        <f t="shared" si="16"/>
        <v>3</v>
      </c>
      <c r="J54" s="58">
        <f t="shared" si="16"/>
        <v>0</v>
      </c>
      <c r="K54" s="59">
        <f t="shared" si="16"/>
        <v>0</v>
      </c>
      <c r="L54" s="61">
        <f t="shared" si="16"/>
        <v>0</v>
      </c>
      <c r="M54" s="58"/>
      <c r="N54" s="62">
        <f t="shared" ref="N54:N60" si="17">SUM(F54:L54)</f>
        <v>24</v>
      </c>
      <c r="R54" s="210" t="s">
        <v>42</v>
      </c>
      <c r="S54" s="10"/>
      <c r="T54" s="26">
        <f t="shared" ref="T54:AC54" si="18">T9+T24+T39</f>
        <v>52</v>
      </c>
      <c r="U54" s="27">
        <f t="shared" si="18"/>
        <v>50</v>
      </c>
      <c r="V54" s="58">
        <f t="shared" si="18"/>
        <v>0</v>
      </c>
      <c r="W54" s="59">
        <f t="shared" si="18"/>
        <v>10</v>
      </c>
      <c r="X54" s="30">
        <f t="shared" si="18"/>
        <v>4</v>
      </c>
      <c r="Y54" s="60">
        <f t="shared" si="18"/>
        <v>1</v>
      </c>
      <c r="Z54" s="61">
        <f t="shared" si="18"/>
        <v>5</v>
      </c>
      <c r="AA54" s="58">
        <f t="shared" si="18"/>
        <v>0</v>
      </c>
      <c r="AB54" s="59">
        <f t="shared" si="18"/>
        <v>3</v>
      </c>
      <c r="AC54" s="61">
        <f t="shared" si="18"/>
        <v>1</v>
      </c>
      <c r="AD54" s="58"/>
      <c r="AE54" s="62">
        <f t="shared" ref="AE54:AE60" si="19">SUM(W54:AC54)</f>
        <v>24</v>
      </c>
      <c r="AI54" s="210" t="s">
        <v>42</v>
      </c>
      <c r="AJ54" s="10"/>
      <c r="AK54" s="26">
        <f t="shared" ref="AK54:AT54" si="20">AK9+AK24+AK39</f>
        <v>50</v>
      </c>
      <c r="AL54" s="27">
        <f t="shared" si="20"/>
        <v>50</v>
      </c>
      <c r="AM54" s="58">
        <f t="shared" si="20"/>
        <v>0</v>
      </c>
      <c r="AN54" s="59">
        <f t="shared" si="20"/>
        <v>19</v>
      </c>
      <c r="AO54" s="30">
        <f t="shared" si="20"/>
        <v>0</v>
      </c>
      <c r="AP54" s="60">
        <f t="shared" si="20"/>
        <v>0</v>
      </c>
      <c r="AQ54" s="61">
        <f t="shared" si="20"/>
        <v>4</v>
      </c>
      <c r="AR54" s="58">
        <f t="shared" si="20"/>
        <v>0</v>
      </c>
      <c r="AS54" s="59">
        <f t="shared" si="20"/>
        <v>1</v>
      </c>
      <c r="AT54" s="61">
        <f t="shared" si="20"/>
        <v>0</v>
      </c>
      <c r="AU54" s="58"/>
      <c r="AV54" s="62">
        <f t="shared" ref="AV54:AV60" si="21">SUM(AN54:AT54)</f>
        <v>24</v>
      </c>
      <c r="AZ54" s="210" t="s">
        <v>42</v>
      </c>
      <c r="BA54" s="10"/>
      <c r="BB54" s="26">
        <f t="shared" ref="BB54:BK54" si="22">BB9+BB24+BB39</f>
        <v>0</v>
      </c>
      <c r="BC54" s="27">
        <f t="shared" si="22"/>
        <v>0</v>
      </c>
      <c r="BD54" s="58">
        <f t="shared" si="22"/>
        <v>0</v>
      </c>
      <c r="BE54" s="59">
        <f t="shared" si="22"/>
        <v>0</v>
      </c>
      <c r="BF54" s="30">
        <f t="shared" si="22"/>
        <v>0</v>
      </c>
      <c r="BG54" s="60">
        <f t="shared" si="22"/>
        <v>0</v>
      </c>
      <c r="BH54" s="61">
        <f t="shared" si="22"/>
        <v>0</v>
      </c>
      <c r="BI54" s="58">
        <f t="shared" si="22"/>
        <v>0</v>
      </c>
      <c r="BJ54" s="59">
        <f t="shared" si="22"/>
        <v>0</v>
      </c>
      <c r="BK54" s="61">
        <f t="shared" si="22"/>
        <v>0</v>
      </c>
      <c r="BL54" s="58"/>
      <c r="BM54" s="62">
        <f t="shared" ref="BM54:BM60" si="23">SUM(BE54:BK54)</f>
        <v>0</v>
      </c>
    </row>
    <row r="55" spans="1:65" ht="11.25" customHeight="1">
      <c r="A55" s="210" t="s">
        <v>43</v>
      </c>
      <c r="B55" s="10"/>
      <c r="C55" s="26">
        <f t="shared" si="16"/>
        <v>41</v>
      </c>
      <c r="D55" s="27">
        <f t="shared" si="16"/>
        <v>6</v>
      </c>
      <c r="E55" s="58">
        <f t="shared" si="16"/>
        <v>0</v>
      </c>
      <c r="F55" s="59">
        <f t="shared" si="16"/>
        <v>7</v>
      </c>
      <c r="G55" s="30">
        <f t="shared" si="16"/>
        <v>8</v>
      </c>
      <c r="H55" s="60">
        <f t="shared" si="16"/>
        <v>3</v>
      </c>
      <c r="I55" s="61">
        <f t="shared" si="16"/>
        <v>8</v>
      </c>
      <c r="J55" s="58">
        <f t="shared" si="16"/>
        <v>0</v>
      </c>
      <c r="K55" s="59">
        <f t="shared" si="16"/>
        <v>5</v>
      </c>
      <c r="L55" s="61">
        <f t="shared" si="16"/>
        <v>3</v>
      </c>
      <c r="M55" s="58"/>
      <c r="N55" s="62">
        <f t="shared" si="17"/>
        <v>34</v>
      </c>
      <c r="R55" s="210" t="s">
        <v>43</v>
      </c>
      <c r="S55" s="10"/>
      <c r="T55" s="26">
        <f t="shared" ref="T55:AC55" si="24">T10+T25+T40</f>
        <v>44</v>
      </c>
      <c r="U55" s="27">
        <f t="shared" si="24"/>
        <v>25</v>
      </c>
      <c r="V55" s="58">
        <f t="shared" si="24"/>
        <v>0</v>
      </c>
      <c r="W55" s="59">
        <f t="shared" si="24"/>
        <v>5</v>
      </c>
      <c r="X55" s="30">
        <f t="shared" si="24"/>
        <v>7</v>
      </c>
      <c r="Y55" s="60">
        <f t="shared" si="24"/>
        <v>6</v>
      </c>
      <c r="Z55" s="61">
        <f t="shared" si="24"/>
        <v>7</v>
      </c>
      <c r="AA55" s="58">
        <f t="shared" si="24"/>
        <v>0</v>
      </c>
      <c r="AB55" s="59">
        <f t="shared" si="24"/>
        <v>3</v>
      </c>
      <c r="AC55" s="61">
        <f t="shared" si="24"/>
        <v>1</v>
      </c>
      <c r="AD55" s="58"/>
      <c r="AE55" s="62">
        <f t="shared" si="19"/>
        <v>29</v>
      </c>
      <c r="AI55" s="210" t="s">
        <v>43</v>
      </c>
      <c r="AJ55" s="10"/>
      <c r="AK55" s="26">
        <f t="shared" ref="AK55:AT55" si="25">AK10+AK25+AK40</f>
        <v>20</v>
      </c>
      <c r="AL55" s="27">
        <f t="shared" si="25"/>
        <v>8</v>
      </c>
      <c r="AM55" s="58">
        <f t="shared" si="25"/>
        <v>0</v>
      </c>
      <c r="AN55" s="59">
        <f t="shared" si="25"/>
        <v>1</v>
      </c>
      <c r="AO55" s="30">
        <f t="shared" si="25"/>
        <v>2</v>
      </c>
      <c r="AP55" s="60">
        <f t="shared" si="25"/>
        <v>0</v>
      </c>
      <c r="AQ55" s="61">
        <f t="shared" si="25"/>
        <v>1</v>
      </c>
      <c r="AR55" s="58">
        <f t="shared" si="25"/>
        <v>0</v>
      </c>
      <c r="AS55" s="59">
        <f t="shared" si="25"/>
        <v>1</v>
      </c>
      <c r="AT55" s="61">
        <f t="shared" si="25"/>
        <v>1</v>
      </c>
      <c r="AU55" s="58"/>
      <c r="AV55" s="62">
        <f t="shared" si="21"/>
        <v>6</v>
      </c>
      <c r="AZ55" s="210" t="s">
        <v>43</v>
      </c>
      <c r="BA55" s="10"/>
      <c r="BB55" s="26">
        <f t="shared" ref="BB55:BK55" si="26">BB10+BB25+BB40</f>
        <v>0</v>
      </c>
      <c r="BC55" s="27">
        <f t="shared" si="26"/>
        <v>0</v>
      </c>
      <c r="BD55" s="58">
        <f t="shared" si="26"/>
        <v>0</v>
      </c>
      <c r="BE55" s="59">
        <f t="shared" si="26"/>
        <v>0</v>
      </c>
      <c r="BF55" s="30">
        <f t="shared" si="26"/>
        <v>0</v>
      </c>
      <c r="BG55" s="60">
        <f t="shared" si="26"/>
        <v>0</v>
      </c>
      <c r="BH55" s="61">
        <f t="shared" si="26"/>
        <v>0</v>
      </c>
      <c r="BI55" s="58">
        <f t="shared" si="26"/>
        <v>0</v>
      </c>
      <c r="BJ55" s="59">
        <f t="shared" si="26"/>
        <v>0</v>
      </c>
      <c r="BK55" s="61">
        <f t="shared" si="26"/>
        <v>0</v>
      </c>
      <c r="BL55" s="58"/>
      <c r="BM55" s="62">
        <f t="shared" si="23"/>
        <v>0</v>
      </c>
    </row>
    <row r="56" spans="1:65" ht="11.25" customHeight="1">
      <c r="A56" s="210" t="s">
        <v>44</v>
      </c>
      <c r="B56" s="10"/>
      <c r="C56" s="26">
        <f t="shared" si="16"/>
        <v>48</v>
      </c>
      <c r="D56" s="27">
        <f t="shared" si="16"/>
        <v>46</v>
      </c>
      <c r="E56" s="58">
        <f t="shared" si="16"/>
        <v>0</v>
      </c>
      <c r="F56" s="59">
        <f t="shared" si="16"/>
        <v>20</v>
      </c>
      <c r="G56" s="30">
        <f t="shared" si="16"/>
        <v>5</v>
      </c>
      <c r="H56" s="60">
        <f t="shared" si="16"/>
        <v>2</v>
      </c>
      <c r="I56" s="61">
        <f t="shared" si="16"/>
        <v>10</v>
      </c>
      <c r="J56" s="58">
        <f t="shared" si="16"/>
        <v>0</v>
      </c>
      <c r="K56" s="59">
        <f t="shared" si="16"/>
        <v>12</v>
      </c>
      <c r="L56" s="61">
        <f t="shared" si="16"/>
        <v>1</v>
      </c>
      <c r="M56" s="58"/>
      <c r="N56" s="62">
        <f t="shared" si="17"/>
        <v>50</v>
      </c>
      <c r="R56" s="210" t="s">
        <v>44</v>
      </c>
      <c r="S56" s="10"/>
      <c r="T56" s="26">
        <f t="shared" ref="T56:AC56" si="27">T11+T26+T41</f>
        <v>37</v>
      </c>
      <c r="U56" s="27">
        <f t="shared" si="27"/>
        <v>16</v>
      </c>
      <c r="V56" s="58">
        <f t="shared" si="27"/>
        <v>0</v>
      </c>
      <c r="W56" s="59">
        <f t="shared" si="27"/>
        <v>17</v>
      </c>
      <c r="X56" s="30">
        <f t="shared" si="27"/>
        <v>17</v>
      </c>
      <c r="Y56" s="60">
        <f t="shared" si="27"/>
        <v>1</v>
      </c>
      <c r="Z56" s="61">
        <f t="shared" si="27"/>
        <v>17</v>
      </c>
      <c r="AA56" s="58">
        <f t="shared" si="27"/>
        <v>0</v>
      </c>
      <c r="AB56" s="59">
        <f t="shared" si="27"/>
        <v>3</v>
      </c>
      <c r="AC56" s="61">
        <f t="shared" si="27"/>
        <v>1</v>
      </c>
      <c r="AD56" s="58"/>
      <c r="AE56" s="62">
        <f t="shared" si="19"/>
        <v>56</v>
      </c>
      <c r="AI56" s="210" t="s">
        <v>44</v>
      </c>
      <c r="AJ56" s="10"/>
      <c r="AK56" s="26">
        <f t="shared" ref="AK56:AT56" si="28">AK11+AK26+AK41</f>
        <v>28</v>
      </c>
      <c r="AL56" s="27">
        <f t="shared" si="28"/>
        <v>25</v>
      </c>
      <c r="AM56" s="58">
        <f t="shared" si="28"/>
        <v>0</v>
      </c>
      <c r="AN56" s="59">
        <f t="shared" si="28"/>
        <v>14</v>
      </c>
      <c r="AO56" s="30">
        <f t="shared" si="28"/>
        <v>25</v>
      </c>
      <c r="AP56" s="60">
        <f t="shared" si="28"/>
        <v>2</v>
      </c>
      <c r="AQ56" s="61">
        <f t="shared" si="28"/>
        <v>21</v>
      </c>
      <c r="AR56" s="58">
        <f t="shared" si="28"/>
        <v>0</v>
      </c>
      <c r="AS56" s="59">
        <f t="shared" si="28"/>
        <v>5</v>
      </c>
      <c r="AT56" s="61">
        <f t="shared" si="28"/>
        <v>1</v>
      </c>
      <c r="AU56" s="58"/>
      <c r="AV56" s="62">
        <f t="shared" si="21"/>
        <v>68</v>
      </c>
      <c r="AZ56" s="210" t="s">
        <v>44</v>
      </c>
      <c r="BA56" s="10"/>
      <c r="BB56" s="26">
        <f t="shared" ref="BB56:BK56" si="29">BB11+BB26+BB41</f>
        <v>0</v>
      </c>
      <c r="BC56" s="27">
        <f t="shared" si="29"/>
        <v>0</v>
      </c>
      <c r="BD56" s="58">
        <f t="shared" si="29"/>
        <v>0</v>
      </c>
      <c r="BE56" s="59">
        <f t="shared" si="29"/>
        <v>0</v>
      </c>
      <c r="BF56" s="30">
        <f t="shared" si="29"/>
        <v>0</v>
      </c>
      <c r="BG56" s="60">
        <f t="shared" si="29"/>
        <v>0</v>
      </c>
      <c r="BH56" s="61">
        <f t="shared" si="29"/>
        <v>0</v>
      </c>
      <c r="BI56" s="58">
        <f t="shared" si="29"/>
        <v>0</v>
      </c>
      <c r="BJ56" s="59">
        <f t="shared" si="29"/>
        <v>0</v>
      </c>
      <c r="BK56" s="61">
        <f t="shared" si="29"/>
        <v>0</v>
      </c>
      <c r="BL56" s="58"/>
      <c r="BM56" s="62">
        <f t="shared" si="23"/>
        <v>0</v>
      </c>
    </row>
    <row r="57" spans="1:65" ht="11.25" customHeight="1">
      <c r="A57" s="210" t="s">
        <v>45</v>
      </c>
      <c r="B57" s="10"/>
      <c r="C57" s="26">
        <f t="shared" si="16"/>
        <v>65</v>
      </c>
      <c r="D57" s="27">
        <f t="shared" si="16"/>
        <v>66</v>
      </c>
      <c r="E57" s="58">
        <f t="shared" si="16"/>
        <v>0</v>
      </c>
      <c r="F57" s="59">
        <f t="shared" si="16"/>
        <v>3</v>
      </c>
      <c r="G57" s="30">
        <f t="shared" si="16"/>
        <v>13</v>
      </c>
      <c r="H57" s="60">
        <f t="shared" si="16"/>
        <v>40</v>
      </c>
      <c r="I57" s="61">
        <f t="shared" si="16"/>
        <v>13</v>
      </c>
      <c r="J57" s="58">
        <f t="shared" si="16"/>
        <v>0</v>
      </c>
      <c r="K57" s="59">
        <f t="shared" si="16"/>
        <v>1</v>
      </c>
      <c r="L57" s="61">
        <f t="shared" si="16"/>
        <v>2</v>
      </c>
      <c r="M57" s="58"/>
      <c r="N57" s="62">
        <f t="shared" si="17"/>
        <v>72</v>
      </c>
      <c r="R57" s="210" t="s">
        <v>45</v>
      </c>
      <c r="S57" s="10"/>
      <c r="T57" s="26">
        <f t="shared" ref="T57:AC57" si="30">T12+T27+T42</f>
        <v>56</v>
      </c>
      <c r="U57" s="27">
        <f t="shared" si="30"/>
        <v>56</v>
      </c>
      <c r="V57" s="58">
        <f t="shared" si="30"/>
        <v>0</v>
      </c>
      <c r="W57" s="59">
        <f t="shared" si="30"/>
        <v>2</v>
      </c>
      <c r="X57" s="30">
        <f t="shared" si="30"/>
        <v>5</v>
      </c>
      <c r="Y57" s="60">
        <f t="shared" si="30"/>
        <v>44</v>
      </c>
      <c r="Z57" s="61">
        <f t="shared" si="30"/>
        <v>11</v>
      </c>
      <c r="AA57" s="58">
        <f t="shared" si="30"/>
        <v>0</v>
      </c>
      <c r="AB57" s="59">
        <f t="shared" si="30"/>
        <v>4</v>
      </c>
      <c r="AC57" s="61">
        <f t="shared" si="30"/>
        <v>1</v>
      </c>
      <c r="AD57" s="58"/>
      <c r="AE57" s="62">
        <f t="shared" si="19"/>
        <v>67</v>
      </c>
      <c r="AI57" s="210" t="s">
        <v>45</v>
      </c>
      <c r="AJ57" s="10"/>
      <c r="AK57" s="26">
        <f t="shared" ref="AK57:AT57" si="31">AK12+AK27+AK42</f>
        <v>53</v>
      </c>
      <c r="AL57" s="27">
        <f t="shared" si="31"/>
        <v>54</v>
      </c>
      <c r="AM57" s="58">
        <f t="shared" si="31"/>
        <v>0</v>
      </c>
      <c r="AN57" s="59">
        <f t="shared" si="31"/>
        <v>3</v>
      </c>
      <c r="AO57" s="30">
        <f t="shared" si="31"/>
        <v>6</v>
      </c>
      <c r="AP57" s="60">
        <f t="shared" si="31"/>
        <v>34</v>
      </c>
      <c r="AQ57" s="61">
        <f t="shared" si="31"/>
        <v>7</v>
      </c>
      <c r="AR57" s="58">
        <f t="shared" si="31"/>
        <v>0</v>
      </c>
      <c r="AS57" s="59">
        <f t="shared" si="31"/>
        <v>4</v>
      </c>
      <c r="AT57" s="61">
        <f t="shared" si="31"/>
        <v>4</v>
      </c>
      <c r="AU57" s="58"/>
      <c r="AV57" s="62">
        <f t="shared" si="21"/>
        <v>58</v>
      </c>
      <c r="AZ57" s="210" t="s">
        <v>45</v>
      </c>
      <c r="BA57" s="10"/>
      <c r="BB57" s="26">
        <f t="shared" ref="BB57:BK57" si="32">BB12+BB27+BB42</f>
        <v>0</v>
      </c>
      <c r="BC57" s="27">
        <f t="shared" si="32"/>
        <v>0</v>
      </c>
      <c r="BD57" s="58">
        <f t="shared" si="32"/>
        <v>0</v>
      </c>
      <c r="BE57" s="59">
        <f t="shared" si="32"/>
        <v>0</v>
      </c>
      <c r="BF57" s="30">
        <f t="shared" si="32"/>
        <v>0</v>
      </c>
      <c r="BG57" s="60">
        <f t="shared" si="32"/>
        <v>0</v>
      </c>
      <c r="BH57" s="61">
        <f t="shared" si="32"/>
        <v>0</v>
      </c>
      <c r="BI57" s="58">
        <f t="shared" si="32"/>
        <v>0</v>
      </c>
      <c r="BJ57" s="59">
        <f t="shared" si="32"/>
        <v>0</v>
      </c>
      <c r="BK57" s="61">
        <f t="shared" si="32"/>
        <v>0</v>
      </c>
      <c r="BL57" s="58"/>
      <c r="BM57" s="62">
        <f t="shared" si="23"/>
        <v>0</v>
      </c>
    </row>
    <row r="58" spans="1:65" ht="11.25" customHeight="1">
      <c r="A58" s="210" t="s">
        <v>46</v>
      </c>
      <c r="B58" s="10"/>
      <c r="C58" s="26">
        <f t="shared" si="16"/>
        <v>61</v>
      </c>
      <c r="D58" s="27">
        <f t="shared" si="16"/>
        <v>60</v>
      </c>
      <c r="E58" s="58">
        <f t="shared" si="16"/>
        <v>0</v>
      </c>
      <c r="F58" s="59">
        <f t="shared" si="16"/>
        <v>58</v>
      </c>
      <c r="G58" s="30">
        <f t="shared" si="16"/>
        <v>8</v>
      </c>
      <c r="H58" s="60">
        <f t="shared" si="16"/>
        <v>7</v>
      </c>
      <c r="I58" s="61">
        <f t="shared" si="16"/>
        <v>58</v>
      </c>
      <c r="J58" s="58">
        <f t="shared" si="16"/>
        <v>0</v>
      </c>
      <c r="K58" s="59">
        <f t="shared" si="16"/>
        <v>8</v>
      </c>
      <c r="L58" s="61">
        <f t="shared" si="16"/>
        <v>6</v>
      </c>
      <c r="M58" s="58"/>
      <c r="N58" s="62">
        <f t="shared" si="17"/>
        <v>145</v>
      </c>
      <c r="R58" s="210" t="s">
        <v>46</v>
      </c>
      <c r="S58" s="10"/>
      <c r="T58" s="26">
        <f t="shared" ref="T58:AC58" si="33">T13+T28+T43</f>
        <v>51</v>
      </c>
      <c r="U58" s="27">
        <f t="shared" si="33"/>
        <v>48</v>
      </c>
      <c r="V58" s="58">
        <f t="shared" si="33"/>
        <v>0</v>
      </c>
      <c r="W58" s="59">
        <f t="shared" si="33"/>
        <v>41</v>
      </c>
      <c r="X58" s="30">
        <f t="shared" si="33"/>
        <v>8</v>
      </c>
      <c r="Y58" s="60">
        <f t="shared" si="33"/>
        <v>11</v>
      </c>
      <c r="Z58" s="61">
        <f t="shared" si="33"/>
        <v>42</v>
      </c>
      <c r="AA58" s="58">
        <f t="shared" si="33"/>
        <v>0</v>
      </c>
      <c r="AB58" s="59">
        <f t="shared" si="33"/>
        <v>4</v>
      </c>
      <c r="AC58" s="61">
        <f t="shared" si="33"/>
        <v>8</v>
      </c>
      <c r="AD58" s="58"/>
      <c r="AE58" s="62">
        <f t="shared" si="19"/>
        <v>114</v>
      </c>
      <c r="AI58" s="210" t="s">
        <v>46</v>
      </c>
      <c r="AJ58" s="10"/>
      <c r="AK58" s="26">
        <f t="shared" ref="AK58:AT58" si="34">AK13+AK28+AK43</f>
        <v>36</v>
      </c>
      <c r="AL58" s="27">
        <f t="shared" si="34"/>
        <v>36</v>
      </c>
      <c r="AM58" s="58">
        <f t="shared" si="34"/>
        <v>0</v>
      </c>
      <c r="AN58" s="59">
        <f t="shared" si="34"/>
        <v>28</v>
      </c>
      <c r="AO58" s="30">
        <f t="shared" si="34"/>
        <v>5</v>
      </c>
      <c r="AP58" s="60">
        <f t="shared" si="34"/>
        <v>3</v>
      </c>
      <c r="AQ58" s="61">
        <f t="shared" si="34"/>
        <v>29</v>
      </c>
      <c r="AR58" s="58">
        <f t="shared" si="34"/>
        <v>0</v>
      </c>
      <c r="AS58" s="59">
        <f t="shared" si="34"/>
        <v>3</v>
      </c>
      <c r="AT58" s="61">
        <f t="shared" si="34"/>
        <v>2</v>
      </c>
      <c r="AU58" s="58"/>
      <c r="AV58" s="62">
        <f t="shared" si="21"/>
        <v>70</v>
      </c>
      <c r="AZ58" s="210" t="s">
        <v>46</v>
      </c>
      <c r="BA58" s="10"/>
      <c r="BB58" s="26">
        <f t="shared" ref="BB58:BK58" si="35">BB13+BB28+BB43</f>
        <v>0</v>
      </c>
      <c r="BC58" s="27">
        <f t="shared" si="35"/>
        <v>0</v>
      </c>
      <c r="BD58" s="58">
        <f t="shared" si="35"/>
        <v>0</v>
      </c>
      <c r="BE58" s="59">
        <f t="shared" si="35"/>
        <v>0</v>
      </c>
      <c r="BF58" s="30">
        <f t="shared" si="35"/>
        <v>0</v>
      </c>
      <c r="BG58" s="60">
        <f t="shared" si="35"/>
        <v>0</v>
      </c>
      <c r="BH58" s="61">
        <f t="shared" si="35"/>
        <v>0</v>
      </c>
      <c r="BI58" s="58">
        <f t="shared" si="35"/>
        <v>0</v>
      </c>
      <c r="BJ58" s="59">
        <f t="shared" si="35"/>
        <v>0</v>
      </c>
      <c r="BK58" s="61">
        <f t="shared" si="35"/>
        <v>0</v>
      </c>
      <c r="BL58" s="58"/>
      <c r="BM58" s="62">
        <f t="shared" si="23"/>
        <v>0</v>
      </c>
    </row>
    <row r="59" spans="1:65" ht="11.25" customHeight="1">
      <c r="A59" s="210" t="s">
        <v>47</v>
      </c>
      <c r="B59" s="10"/>
      <c r="C59" s="26">
        <f t="shared" si="16"/>
        <v>4</v>
      </c>
      <c r="D59" s="27">
        <f t="shared" si="16"/>
        <v>4</v>
      </c>
      <c r="E59" s="58">
        <f t="shared" si="16"/>
        <v>0</v>
      </c>
      <c r="F59" s="59">
        <f t="shared" si="16"/>
        <v>4</v>
      </c>
      <c r="G59" s="30">
        <f t="shared" si="16"/>
        <v>0</v>
      </c>
      <c r="H59" s="60">
        <f t="shared" si="16"/>
        <v>2</v>
      </c>
      <c r="I59" s="61">
        <f t="shared" si="16"/>
        <v>0</v>
      </c>
      <c r="J59" s="58">
        <f t="shared" si="16"/>
        <v>0</v>
      </c>
      <c r="K59" s="59">
        <f t="shared" si="16"/>
        <v>0</v>
      </c>
      <c r="L59" s="61">
        <f t="shared" si="16"/>
        <v>0</v>
      </c>
      <c r="M59" s="58"/>
      <c r="N59" s="62">
        <f t="shared" si="17"/>
        <v>6</v>
      </c>
      <c r="R59" s="210" t="s">
        <v>47</v>
      </c>
      <c r="S59" s="10"/>
      <c r="T59" s="26">
        <f t="shared" ref="T59:AC59" si="36">T14+T29+T44</f>
        <v>0</v>
      </c>
      <c r="U59" s="27">
        <f t="shared" si="36"/>
        <v>0</v>
      </c>
      <c r="V59" s="58">
        <f t="shared" si="36"/>
        <v>0</v>
      </c>
      <c r="W59" s="59">
        <f t="shared" si="36"/>
        <v>0</v>
      </c>
      <c r="X59" s="30">
        <f t="shared" si="36"/>
        <v>0</v>
      </c>
      <c r="Y59" s="60">
        <f t="shared" si="36"/>
        <v>0</v>
      </c>
      <c r="Z59" s="61">
        <f t="shared" si="36"/>
        <v>0</v>
      </c>
      <c r="AA59" s="58">
        <f t="shared" si="36"/>
        <v>0</v>
      </c>
      <c r="AB59" s="59">
        <f t="shared" si="36"/>
        <v>1</v>
      </c>
      <c r="AC59" s="61">
        <f t="shared" si="36"/>
        <v>0</v>
      </c>
      <c r="AD59" s="58"/>
      <c r="AE59" s="62">
        <f t="shared" si="19"/>
        <v>1</v>
      </c>
      <c r="AI59" s="210" t="s">
        <v>47</v>
      </c>
      <c r="AJ59" s="10"/>
      <c r="AK59" s="26">
        <f t="shared" ref="AK59:AT59" si="37">AK14+AK29+AK44</f>
        <v>0</v>
      </c>
      <c r="AL59" s="27">
        <f t="shared" si="37"/>
        <v>0</v>
      </c>
      <c r="AM59" s="58">
        <f t="shared" si="37"/>
        <v>0</v>
      </c>
      <c r="AN59" s="59">
        <f t="shared" si="37"/>
        <v>0</v>
      </c>
      <c r="AO59" s="30">
        <f t="shared" si="37"/>
        <v>0</v>
      </c>
      <c r="AP59" s="60">
        <f t="shared" si="37"/>
        <v>0</v>
      </c>
      <c r="AQ59" s="61">
        <f t="shared" si="37"/>
        <v>0</v>
      </c>
      <c r="AR59" s="58">
        <f t="shared" si="37"/>
        <v>0</v>
      </c>
      <c r="AS59" s="59">
        <f t="shared" si="37"/>
        <v>0</v>
      </c>
      <c r="AT59" s="61">
        <f t="shared" si="37"/>
        <v>0</v>
      </c>
      <c r="AU59" s="58"/>
      <c r="AV59" s="62">
        <f t="shared" si="21"/>
        <v>0</v>
      </c>
      <c r="AZ59" s="210" t="s">
        <v>47</v>
      </c>
      <c r="BA59" s="10"/>
      <c r="BB59" s="26">
        <f t="shared" ref="BB59:BK59" si="38">BB14+BB29+BB44</f>
        <v>0</v>
      </c>
      <c r="BC59" s="27">
        <f t="shared" si="38"/>
        <v>0</v>
      </c>
      <c r="BD59" s="58">
        <f t="shared" si="38"/>
        <v>0</v>
      </c>
      <c r="BE59" s="59">
        <f t="shared" si="38"/>
        <v>0</v>
      </c>
      <c r="BF59" s="30">
        <f t="shared" si="38"/>
        <v>0</v>
      </c>
      <c r="BG59" s="60">
        <f t="shared" si="38"/>
        <v>0</v>
      </c>
      <c r="BH59" s="61">
        <f t="shared" si="38"/>
        <v>0</v>
      </c>
      <c r="BI59" s="58">
        <f t="shared" si="38"/>
        <v>0</v>
      </c>
      <c r="BJ59" s="59">
        <f t="shared" si="38"/>
        <v>0</v>
      </c>
      <c r="BK59" s="61">
        <f t="shared" si="38"/>
        <v>0</v>
      </c>
      <c r="BL59" s="58"/>
      <c r="BM59" s="62">
        <f t="shared" si="23"/>
        <v>0</v>
      </c>
    </row>
    <row r="60" spans="1:65" ht="11.25" customHeight="1">
      <c r="A60" s="210" t="s">
        <v>48</v>
      </c>
      <c r="B60" s="10"/>
      <c r="C60" s="26">
        <f t="shared" si="16"/>
        <v>25</v>
      </c>
      <c r="D60" s="27">
        <f t="shared" si="16"/>
        <v>23</v>
      </c>
      <c r="E60" s="58">
        <f t="shared" si="16"/>
        <v>0</v>
      </c>
      <c r="F60" s="59">
        <f t="shared" si="16"/>
        <v>1</v>
      </c>
      <c r="G60" s="30">
        <f t="shared" si="16"/>
        <v>24</v>
      </c>
      <c r="H60" s="60">
        <f t="shared" si="16"/>
        <v>1</v>
      </c>
      <c r="I60" s="61">
        <f t="shared" si="16"/>
        <v>1</v>
      </c>
      <c r="J60" s="58">
        <f t="shared" si="16"/>
        <v>0</v>
      </c>
      <c r="K60" s="59">
        <f t="shared" si="16"/>
        <v>0</v>
      </c>
      <c r="L60" s="61">
        <f t="shared" si="16"/>
        <v>3</v>
      </c>
      <c r="M60" s="58"/>
      <c r="N60" s="62">
        <f t="shared" si="17"/>
        <v>30</v>
      </c>
      <c r="R60" s="210" t="s">
        <v>48</v>
      </c>
      <c r="S60" s="10"/>
      <c r="T60" s="26">
        <f t="shared" ref="T60:AC60" si="39">T15+T30+T45</f>
        <v>19</v>
      </c>
      <c r="U60" s="27">
        <f t="shared" si="39"/>
        <v>18</v>
      </c>
      <c r="V60" s="58">
        <f t="shared" si="39"/>
        <v>0</v>
      </c>
      <c r="W60" s="59">
        <f t="shared" si="39"/>
        <v>3</v>
      </c>
      <c r="X60" s="30">
        <f t="shared" si="39"/>
        <v>19</v>
      </c>
      <c r="Y60" s="60">
        <f t="shared" si="39"/>
        <v>1</v>
      </c>
      <c r="Z60" s="61">
        <f t="shared" si="39"/>
        <v>2</v>
      </c>
      <c r="AA60" s="58">
        <f t="shared" si="39"/>
        <v>0</v>
      </c>
      <c r="AB60" s="59">
        <f t="shared" si="39"/>
        <v>0</v>
      </c>
      <c r="AC60" s="61">
        <f t="shared" si="39"/>
        <v>0</v>
      </c>
      <c r="AD60" s="58"/>
      <c r="AE60" s="62">
        <f t="shared" si="19"/>
        <v>25</v>
      </c>
      <c r="AI60" s="210" t="s">
        <v>48</v>
      </c>
      <c r="AJ60" s="10"/>
      <c r="AK60" s="26">
        <f t="shared" ref="AK60:AT60" si="40">AK15+AK30+AK45</f>
        <v>12</v>
      </c>
      <c r="AL60" s="27">
        <f t="shared" si="40"/>
        <v>10</v>
      </c>
      <c r="AM60" s="58">
        <f t="shared" si="40"/>
        <v>0</v>
      </c>
      <c r="AN60" s="59">
        <f t="shared" si="40"/>
        <v>1</v>
      </c>
      <c r="AO60" s="30">
        <f t="shared" si="40"/>
        <v>12</v>
      </c>
      <c r="AP60" s="60">
        <f t="shared" si="40"/>
        <v>2</v>
      </c>
      <c r="AQ60" s="61">
        <f t="shared" si="40"/>
        <v>1</v>
      </c>
      <c r="AR60" s="58">
        <f t="shared" si="40"/>
        <v>0</v>
      </c>
      <c r="AS60" s="59">
        <f t="shared" si="40"/>
        <v>0</v>
      </c>
      <c r="AT60" s="61">
        <f t="shared" si="40"/>
        <v>1</v>
      </c>
      <c r="AU60" s="58"/>
      <c r="AV60" s="62">
        <f t="shared" si="21"/>
        <v>17</v>
      </c>
      <c r="AZ60" s="210" t="s">
        <v>48</v>
      </c>
      <c r="BA60" s="10"/>
      <c r="BB60" s="26">
        <f t="shared" ref="BB60:BK60" si="41">BB15+BB30+BB45</f>
        <v>0</v>
      </c>
      <c r="BC60" s="27">
        <f t="shared" si="41"/>
        <v>0</v>
      </c>
      <c r="BD60" s="58">
        <f t="shared" si="41"/>
        <v>0</v>
      </c>
      <c r="BE60" s="59">
        <f t="shared" si="41"/>
        <v>0</v>
      </c>
      <c r="BF60" s="30">
        <f t="shared" si="41"/>
        <v>0</v>
      </c>
      <c r="BG60" s="60">
        <f t="shared" si="41"/>
        <v>0</v>
      </c>
      <c r="BH60" s="61">
        <f t="shared" si="41"/>
        <v>0</v>
      </c>
      <c r="BI60" s="58">
        <f t="shared" si="41"/>
        <v>0</v>
      </c>
      <c r="BJ60" s="59">
        <f t="shared" si="41"/>
        <v>0</v>
      </c>
      <c r="BK60" s="61">
        <f t="shared" si="41"/>
        <v>0</v>
      </c>
      <c r="BL60" s="58"/>
      <c r="BM60" s="62">
        <f t="shared" si="23"/>
        <v>0</v>
      </c>
    </row>
    <row r="61" spans="1:65" ht="11.25" customHeight="1">
      <c r="A61" s="211" t="s">
        <v>49</v>
      </c>
      <c r="B61" s="10"/>
      <c r="C61" s="26">
        <f t="shared" si="16"/>
        <v>33</v>
      </c>
      <c r="D61" s="27">
        <f t="shared" si="16"/>
        <v>33</v>
      </c>
      <c r="E61" s="52">
        <f t="shared" si="16"/>
        <v>0</v>
      </c>
      <c r="F61" s="59">
        <f t="shared" si="16"/>
        <v>3</v>
      </c>
      <c r="G61" s="30">
        <f t="shared" si="16"/>
        <v>2</v>
      </c>
      <c r="H61" s="60">
        <f t="shared" si="16"/>
        <v>4</v>
      </c>
      <c r="I61" s="61">
        <f t="shared" si="16"/>
        <v>0</v>
      </c>
      <c r="J61" s="52">
        <f t="shared" si="16"/>
        <v>0</v>
      </c>
      <c r="K61" s="59">
        <f t="shared" si="16"/>
        <v>0</v>
      </c>
      <c r="L61" s="61">
        <f t="shared" si="16"/>
        <v>0</v>
      </c>
      <c r="M61" s="58"/>
      <c r="N61" s="62">
        <f>SUM(F61:L61)</f>
        <v>9</v>
      </c>
      <c r="R61" s="211" t="s">
        <v>49</v>
      </c>
      <c r="S61" s="10"/>
      <c r="T61" s="26">
        <f t="shared" ref="T61:AC61" si="42">T16+T31+T46</f>
        <v>6</v>
      </c>
      <c r="U61" s="27">
        <f t="shared" si="42"/>
        <v>4</v>
      </c>
      <c r="V61" s="52">
        <f t="shared" si="42"/>
        <v>0</v>
      </c>
      <c r="W61" s="59">
        <f t="shared" si="42"/>
        <v>1</v>
      </c>
      <c r="X61" s="30">
        <f t="shared" si="42"/>
        <v>0</v>
      </c>
      <c r="Y61" s="60">
        <f t="shared" si="42"/>
        <v>2</v>
      </c>
      <c r="Z61" s="61">
        <f t="shared" si="42"/>
        <v>1</v>
      </c>
      <c r="AA61" s="52">
        <f t="shared" si="42"/>
        <v>0</v>
      </c>
      <c r="AB61" s="59">
        <f t="shared" si="42"/>
        <v>0</v>
      </c>
      <c r="AC61" s="61">
        <f t="shared" si="42"/>
        <v>0</v>
      </c>
      <c r="AD61" s="58"/>
      <c r="AE61" s="62">
        <f>SUM(W61:AC61)</f>
        <v>4</v>
      </c>
      <c r="AI61" s="211" t="s">
        <v>49</v>
      </c>
      <c r="AJ61" s="10"/>
      <c r="AK61" s="26">
        <f t="shared" ref="AK61:AT61" si="43">AK16+AK31+AK46</f>
        <v>0</v>
      </c>
      <c r="AL61" s="27">
        <f t="shared" si="43"/>
        <v>0</v>
      </c>
      <c r="AM61" s="52">
        <f t="shared" si="43"/>
        <v>0</v>
      </c>
      <c r="AN61" s="59">
        <f t="shared" si="43"/>
        <v>0</v>
      </c>
      <c r="AO61" s="30">
        <f t="shared" si="43"/>
        <v>0</v>
      </c>
      <c r="AP61" s="60">
        <f t="shared" si="43"/>
        <v>0</v>
      </c>
      <c r="AQ61" s="61">
        <f t="shared" si="43"/>
        <v>0</v>
      </c>
      <c r="AR61" s="52">
        <f t="shared" si="43"/>
        <v>0</v>
      </c>
      <c r="AS61" s="59">
        <f t="shared" si="43"/>
        <v>0</v>
      </c>
      <c r="AT61" s="61">
        <f t="shared" si="43"/>
        <v>0</v>
      </c>
      <c r="AU61" s="58"/>
      <c r="AV61" s="62">
        <f>SUM(AN61:AT61)</f>
        <v>0</v>
      </c>
      <c r="AZ61" s="211" t="s">
        <v>49</v>
      </c>
      <c r="BA61" s="10"/>
      <c r="BB61" s="26">
        <f t="shared" ref="BB61:BK61" si="44">BB16+BB31+BB46</f>
        <v>0</v>
      </c>
      <c r="BC61" s="27">
        <f t="shared" si="44"/>
        <v>0</v>
      </c>
      <c r="BD61" s="52">
        <f t="shared" si="44"/>
        <v>0</v>
      </c>
      <c r="BE61" s="59">
        <f t="shared" si="44"/>
        <v>0</v>
      </c>
      <c r="BF61" s="30">
        <f t="shared" si="44"/>
        <v>0</v>
      </c>
      <c r="BG61" s="60">
        <f t="shared" si="44"/>
        <v>0</v>
      </c>
      <c r="BH61" s="61">
        <f t="shared" si="44"/>
        <v>0</v>
      </c>
      <c r="BI61" s="52">
        <f t="shared" si="44"/>
        <v>0</v>
      </c>
      <c r="BJ61" s="59">
        <f t="shared" si="44"/>
        <v>0</v>
      </c>
      <c r="BK61" s="61">
        <f t="shared" si="44"/>
        <v>0</v>
      </c>
      <c r="BL61" s="58"/>
      <c r="BM61" s="62">
        <f>SUM(BE61:BK61)</f>
        <v>0</v>
      </c>
    </row>
    <row r="62" spans="1:65" ht="15.75">
      <c r="A62" s="212" t="s">
        <v>38</v>
      </c>
      <c r="B62" s="15"/>
      <c r="C62" s="28" t="s">
        <v>1329</v>
      </c>
      <c r="D62" s="29" t="s">
        <v>1330</v>
      </c>
      <c r="E62" s="13"/>
      <c r="F62" s="31">
        <f>SUM(F53:F61)</f>
        <v>118</v>
      </c>
      <c r="G62" s="32">
        <f>SUM(G53:G61)</f>
        <v>69</v>
      </c>
      <c r="H62" s="32">
        <f>SUM(H53:H61)</f>
        <v>63</v>
      </c>
      <c r="I62" s="33">
        <f>SUM(I53:I61)</f>
        <v>95</v>
      </c>
      <c r="J62" s="34"/>
      <c r="K62" s="31">
        <f>SUM(K53:K61)</f>
        <v>27</v>
      </c>
      <c r="L62" s="33">
        <f>SUM(L53:L61)</f>
        <v>16</v>
      </c>
      <c r="M62" s="34"/>
      <c r="N62" s="35">
        <f>SUM(N53:N61)</f>
        <v>388</v>
      </c>
      <c r="R62" s="212" t="s">
        <v>38</v>
      </c>
      <c r="S62" s="15"/>
      <c r="T62" s="28" t="s">
        <v>2445</v>
      </c>
      <c r="U62" s="29" t="s">
        <v>2449</v>
      </c>
      <c r="V62" s="13"/>
      <c r="W62" s="31">
        <f>SUM(W53:W61)</f>
        <v>83</v>
      </c>
      <c r="X62" s="32">
        <f>SUM(X53:X61)</f>
        <v>62</v>
      </c>
      <c r="Y62" s="32">
        <f>SUM(Y53:Y61)</f>
        <v>68</v>
      </c>
      <c r="Z62" s="33">
        <f>SUM(Z53:Z61)</f>
        <v>90</v>
      </c>
      <c r="AA62" s="34"/>
      <c r="AB62" s="31">
        <f>SUM(AB53:AB61)</f>
        <v>21</v>
      </c>
      <c r="AC62" s="33">
        <f>SUM(AC53:AC61)</f>
        <v>13</v>
      </c>
      <c r="AD62" s="34"/>
      <c r="AE62" s="35">
        <f>SUM(AE53:AE61)</f>
        <v>337</v>
      </c>
      <c r="AI62" s="212" t="s">
        <v>38</v>
      </c>
      <c r="AJ62" s="15"/>
      <c r="AK62" s="28" t="s">
        <v>3303</v>
      </c>
      <c r="AL62" s="29" t="s">
        <v>3304</v>
      </c>
      <c r="AM62" s="13"/>
      <c r="AN62" s="31">
        <f>SUM(AN53:AN61)</f>
        <v>67</v>
      </c>
      <c r="AO62" s="32">
        <f>SUM(AO53:AO61)</f>
        <v>52</v>
      </c>
      <c r="AP62" s="32">
        <f>SUM(AP53:AP61)</f>
        <v>41</v>
      </c>
      <c r="AQ62" s="33">
        <f>SUM(AQ53:AQ61)</f>
        <v>66</v>
      </c>
      <c r="AR62" s="34"/>
      <c r="AS62" s="31">
        <f>SUM(AS53:AS61)</f>
        <v>15</v>
      </c>
      <c r="AT62" s="33">
        <f>SUM(AT53:AT61)</f>
        <v>11</v>
      </c>
      <c r="AU62" s="34"/>
      <c r="AV62" s="35">
        <f>SUM(AV53:AV61)</f>
        <v>252</v>
      </c>
      <c r="AZ62" s="212" t="s">
        <v>38</v>
      </c>
      <c r="BA62" s="15"/>
      <c r="BB62" s="28" t="s">
        <v>3303</v>
      </c>
      <c r="BC62" s="29" t="s">
        <v>3304</v>
      </c>
      <c r="BD62" s="13"/>
      <c r="BE62" s="31">
        <f>SUM(BE53:BE61)</f>
        <v>0</v>
      </c>
      <c r="BF62" s="32">
        <f>SUM(BF53:BF61)</f>
        <v>0</v>
      </c>
      <c r="BG62" s="32">
        <f>SUM(BG53:BG61)</f>
        <v>0</v>
      </c>
      <c r="BH62" s="33">
        <f>SUM(BH53:BH61)</f>
        <v>0</v>
      </c>
      <c r="BI62" s="34"/>
      <c r="BJ62" s="31">
        <f>SUM(BJ53:BJ61)</f>
        <v>0</v>
      </c>
      <c r="BK62" s="33">
        <f>SUM(BK53:BK61)</f>
        <v>0</v>
      </c>
      <c r="BL62" s="34"/>
      <c r="BM62" s="35">
        <f>SUM(BM53:BM61)</f>
        <v>0</v>
      </c>
    </row>
    <row r="63" spans="1:65" ht="27.75" customHeight="1">
      <c r="A63" s="213" t="s">
        <v>1324</v>
      </c>
      <c r="B63" s="7"/>
      <c r="C63" s="7"/>
      <c r="D63" s="7"/>
      <c r="E63" s="7"/>
      <c r="F63" s="7"/>
      <c r="G63" s="7"/>
      <c r="R63" s="213" t="s">
        <v>1324</v>
      </c>
      <c r="S63" s="7"/>
      <c r="T63" s="7"/>
      <c r="U63" s="7"/>
      <c r="V63" s="7"/>
      <c r="W63" s="7"/>
      <c r="X63" s="7"/>
      <c r="AI63" s="213" t="s">
        <v>1324</v>
      </c>
      <c r="AJ63" s="7"/>
      <c r="AK63" s="7"/>
      <c r="AL63" s="7"/>
      <c r="AM63" s="7"/>
      <c r="AN63" s="7"/>
      <c r="AO63" s="7"/>
      <c r="AZ63" s="213" t="s">
        <v>1324</v>
      </c>
      <c r="BA63" s="7"/>
      <c r="BB63" s="7"/>
      <c r="BC63" s="7"/>
      <c r="BD63" s="7"/>
      <c r="BE63" s="7"/>
      <c r="BF63" s="7"/>
    </row>
    <row r="64" spans="1:65" ht="28.5">
      <c r="A64" s="271" t="s">
        <v>2450</v>
      </c>
      <c r="B64" s="272"/>
      <c r="C64" s="272"/>
      <c r="D64" s="272"/>
      <c r="E64" s="272"/>
      <c r="F64" s="272"/>
      <c r="G64" s="272"/>
      <c r="H64" s="272"/>
      <c r="I64" s="272"/>
      <c r="J64" s="272"/>
      <c r="K64" s="272"/>
      <c r="L64" s="272"/>
      <c r="M64" s="272"/>
      <c r="N64" s="273"/>
    </row>
    <row r="65" spans="1:14">
      <c r="B65" s="16"/>
      <c r="E65" s="17"/>
      <c r="J65" s="17"/>
      <c r="M65" s="17"/>
    </row>
    <row r="66" spans="1:14">
      <c r="A66" s="7"/>
      <c r="B66" s="8"/>
      <c r="C66" s="7"/>
      <c r="D66" s="7"/>
      <c r="E66" s="9"/>
      <c r="F66" s="260" t="s">
        <v>19</v>
      </c>
      <c r="G66" s="260"/>
      <c r="H66" s="260"/>
      <c r="I66" s="260"/>
      <c r="J66" s="9"/>
      <c r="K66" s="260" t="s">
        <v>20</v>
      </c>
      <c r="L66" s="260"/>
      <c r="M66" s="9"/>
    </row>
    <row r="67" spans="1:14" ht="45">
      <c r="A67" s="57" t="s">
        <v>21</v>
      </c>
      <c r="B67" s="36"/>
      <c r="C67" s="206" t="s">
        <v>1319</v>
      </c>
      <c r="D67" s="207" t="s">
        <v>1320</v>
      </c>
      <c r="E67" s="37"/>
      <c r="F67" s="64" t="s">
        <v>23</v>
      </c>
      <c r="G67" s="66" t="s">
        <v>24</v>
      </c>
      <c r="H67" s="66" t="s">
        <v>11</v>
      </c>
      <c r="I67" s="65" t="s">
        <v>25</v>
      </c>
      <c r="J67" s="37"/>
      <c r="K67" s="64" t="s">
        <v>1321</v>
      </c>
      <c r="L67" s="65" t="s">
        <v>27</v>
      </c>
      <c r="M67" s="37"/>
      <c r="N67" s="67" t="s">
        <v>1322</v>
      </c>
    </row>
    <row r="68" spans="1:14">
      <c r="A68" s="209" t="s">
        <v>41</v>
      </c>
      <c r="B68" s="10"/>
      <c r="C68" s="26">
        <f>C53+T53</f>
        <v>119</v>
      </c>
      <c r="D68" s="27">
        <f>D53+U53</f>
        <v>112</v>
      </c>
      <c r="E68" s="52" t="e">
        <f>#REF!+#REF!+#REF!</f>
        <v>#REF!</v>
      </c>
      <c r="F68" s="53">
        <f>F53+W53</f>
        <v>10</v>
      </c>
      <c r="G68" s="54">
        <f>G53+X53</f>
        <v>9</v>
      </c>
      <c r="H68" s="55">
        <f>H53+Y53</f>
        <v>3</v>
      </c>
      <c r="I68" s="56">
        <f>I53+Z53</f>
        <v>7</v>
      </c>
      <c r="J68" s="52" t="e">
        <f>#REF!+#REF!+#REF!</f>
        <v>#REF!</v>
      </c>
      <c r="K68" s="53">
        <f>K53+AB53</f>
        <v>4</v>
      </c>
      <c r="L68" s="56">
        <f>L53+AC53</f>
        <v>2</v>
      </c>
      <c r="M68" s="52"/>
      <c r="N68" s="57">
        <f>N53+AE53</f>
        <v>35</v>
      </c>
    </row>
    <row r="69" spans="1:14">
      <c r="A69" s="210" t="s">
        <v>42</v>
      </c>
      <c r="B69" s="10"/>
      <c r="C69" s="26">
        <f t="shared" ref="C69:C76" si="45">C54+T54</f>
        <v>110</v>
      </c>
      <c r="D69" s="27">
        <f t="shared" ref="D69:D76" si="46">D54+U54</f>
        <v>101</v>
      </c>
      <c r="E69" s="58" t="e">
        <f>#REF!+#REF!+#REF!</f>
        <v>#REF!</v>
      </c>
      <c r="F69" s="59">
        <f t="shared" ref="F69:F76" si="47">F54+W54</f>
        <v>26</v>
      </c>
      <c r="G69" s="30">
        <f t="shared" ref="G69:G76" si="48">G54+X54</f>
        <v>6</v>
      </c>
      <c r="H69" s="60">
        <f t="shared" ref="H69:H76" si="49">H54+Y54</f>
        <v>4</v>
      </c>
      <c r="I69" s="61">
        <f t="shared" ref="I69:I76" si="50">I54+Z54</f>
        <v>8</v>
      </c>
      <c r="J69" s="58" t="e">
        <f>#REF!+#REF!+#REF!</f>
        <v>#REF!</v>
      </c>
      <c r="K69" s="59">
        <f t="shared" ref="K69:K76" si="51">K54+AB54</f>
        <v>3</v>
      </c>
      <c r="L69" s="61">
        <f t="shared" ref="L69:L76" si="52">L54+AC54</f>
        <v>1</v>
      </c>
      <c r="M69" s="58"/>
      <c r="N69" s="62">
        <f t="shared" ref="N69:N76" si="53">N54+AE54</f>
        <v>48</v>
      </c>
    </row>
    <row r="70" spans="1:14">
      <c r="A70" s="210" t="s">
        <v>43</v>
      </c>
      <c r="B70" s="10"/>
      <c r="C70" s="26">
        <f t="shared" si="45"/>
        <v>85</v>
      </c>
      <c r="D70" s="27">
        <f t="shared" si="46"/>
        <v>31</v>
      </c>
      <c r="E70" s="58" t="e">
        <f>#REF!+#REF!+#REF!</f>
        <v>#REF!</v>
      </c>
      <c r="F70" s="59">
        <f t="shared" si="47"/>
        <v>12</v>
      </c>
      <c r="G70" s="30">
        <f t="shared" si="48"/>
        <v>15</v>
      </c>
      <c r="H70" s="60">
        <f t="shared" si="49"/>
        <v>9</v>
      </c>
      <c r="I70" s="61">
        <f t="shared" si="50"/>
        <v>15</v>
      </c>
      <c r="J70" s="58" t="e">
        <f>#REF!+#REF!+#REF!</f>
        <v>#REF!</v>
      </c>
      <c r="K70" s="59">
        <f t="shared" si="51"/>
        <v>8</v>
      </c>
      <c r="L70" s="61">
        <f t="shared" si="52"/>
        <v>4</v>
      </c>
      <c r="M70" s="58"/>
      <c r="N70" s="62">
        <f t="shared" si="53"/>
        <v>63</v>
      </c>
    </row>
    <row r="71" spans="1:14">
      <c r="A71" s="210" t="s">
        <v>44</v>
      </c>
      <c r="B71" s="10"/>
      <c r="C71" s="26">
        <f t="shared" si="45"/>
        <v>85</v>
      </c>
      <c r="D71" s="27">
        <f t="shared" si="46"/>
        <v>62</v>
      </c>
      <c r="E71" s="58" t="e">
        <f>#REF!+#REF!+#REF!</f>
        <v>#REF!</v>
      </c>
      <c r="F71" s="59">
        <f t="shared" si="47"/>
        <v>37</v>
      </c>
      <c r="G71" s="30">
        <f t="shared" si="48"/>
        <v>22</v>
      </c>
      <c r="H71" s="60">
        <f t="shared" si="49"/>
        <v>3</v>
      </c>
      <c r="I71" s="61">
        <f t="shared" si="50"/>
        <v>27</v>
      </c>
      <c r="J71" s="58" t="e">
        <f>#REF!+#REF!+#REF!</f>
        <v>#REF!</v>
      </c>
      <c r="K71" s="59">
        <f t="shared" si="51"/>
        <v>15</v>
      </c>
      <c r="L71" s="61">
        <f t="shared" si="52"/>
        <v>2</v>
      </c>
      <c r="M71" s="58"/>
      <c r="N71" s="62">
        <f t="shared" si="53"/>
        <v>106</v>
      </c>
    </row>
    <row r="72" spans="1:14">
      <c r="A72" s="210" t="s">
        <v>45</v>
      </c>
      <c r="B72" s="10"/>
      <c r="C72" s="26">
        <f t="shared" si="45"/>
        <v>121</v>
      </c>
      <c r="D72" s="27">
        <f t="shared" si="46"/>
        <v>122</v>
      </c>
      <c r="E72" s="58" t="e">
        <f>#REF!+#REF!+#REF!</f>
        <v>#REF!</v>
      </c>
      <c r="F72" s="59">
        <f t="shared" si="47"/>
        <v>5</v>
      </c>
      <c r="G72" s="30">
        <f t="shared" si="48"/>
        <v>18</v>
      </c>
      <c r="H72" s="60">
        <f t="shared" si="49"/>
        <v>84</v>
      </c>
      <c r="I72" s="61">
        <f t="shared" si="50"/>
        <v>24</v>
      </c>
      <c r="J72" s="58" t="e">
        <f>#REF!+#REF!+#REF!</f>
        <v>#REF!</v>
      </c>
      <c r="K72" s="59">
        <f t="shared" si="51"/>
        <v>5</v>
      </c>
      <c r="L72" s="61">
        <f t="shared" si="52"/>
        <v>3</v>
      </c>
      <c r="M72" s="58"/>
      <c r="N72" s="62">
        <f t="shared" si="53"/>
        <v>139</v>
      </c>
    </row>
    <row r="73" spans="1:14">
      <c r="A73" s="210" t="s">
        <v>46</v>
      </c>
      <c r="B73" s="10"/>
      <c r="C73" s="26">
        <f t="shared" si="45"/>
        <v>112</v>
      </c>
      <c r="D73" s="27">
        <f t="shared" si="46"/>
        <v>108</v>
      </c>
      <c r="E73" s="58" t="e">
        <f>#REF!+#REF!+#REF!</f>
        <v>#REF!</v>
      </c>
      <c r="F73" s="59">
        <f t="shared" si="47"/>
        <v>99</v>
      </c>
      <c r="G73" s="30">
        <f t="shared" si="48"/>
        <v>16</v>
      </c>
      <c r="H73" s="60">
        <f t="shared" si="49"/>
        <v>18</v>
      </c>
      <c r="I73" s="61">
        <f t="shared" si="50"/>
        <v>100</v>
      </c>
      <c r="J73" s="58" t="e">
        <f>#REF!+#REF!+#REF!</f>
        <v>#REF!</v>
      </c>
      <c r="K73" s="59">
        <f t="shared" si="51"/>
        <v>12</v>
      </c>
      <c r="L73" s="61">
        <f t="shared" si="52"/>
        <v>14</v>
      </c>
      <c r="M73" s="58"/>
      <c r="N73" s="62">
        <f t="shared" si="53"/>
        <v>259</v>
      </c>
    </row>
    <row r="74" spans="1:14">
      <c r="A74" s="210" t="s">
        <v>47</v>
      </c>
      <c r="B74" s="10"/>
      <c r="C74" s="26">
        <f t="shared" si="45"/>
        <v>4</v>
      </c>
      <c r="D74" s="27">
        <f t="shared" si="46"/>
        <v>4</v>
      </c>
      <c r="E74" s="58" t="e">
        <f>#REF!+#REF!+#REF!</f>
        <v>#REF!</v>
      </c>
      <c r="F74" s="59">
        <f t="shared" si="47"/>
        <v>4</v>
      </c>
      <c r="G74" s="30">
        <f t="shared" si="48"/>
        <v>0</v>
      </c>
      <c r="H74" s="60">
        <f t="shared" si="49"/>
        <v>2</v>
      </c>
      <c r="I74" s="61">
        <f t="shared" si="50"/>
        <v>0</v>
      </c>
      <c r="J74" s="58" t="e">
        <f>#REF!+#REF!+#REF!</f>
        <v>#REF!</v>
      </c>
      <c r="K74" s="59">
        <f t="shared" si="51"/>
        <v>1</v>
      </c>
      <c r="L74" s="61">
        <f t="shared" si="52"/>
        <v>0</v>
      </c>
      <c r="M74" s="58"/>
      <c r="N74" s="62">
        <f t="shared" si="53"/>
        <v>7</v>
      </c>
    </row>
    <row r="75" spans="1:14">
      <c r="A75" s="210" t="s">
        <v>48</v>
      </c>
      <c r="B75" s="10"/>
      <c r="C75" s="26">
        <f t="shared" si="45"/>
        <v>44</v>
      </c>
      <c r="D75" s="27">
        <f t="shared" si="46"/>
        <v>41</v>
      </c>
      <c r="E75" s="58" t="e">
        <f>#REF!+#REF!+#REF!</f>
        <v>#REF!</v>
      </c>
      <c r="F75" s="59">
        <f t="shared" si="47"/>
        <v>4</v>
      </c>
      <c r="G75" s="30">
        <f t="shared" si="48"/>
        <v>43</v>
      </c>
      <c r="H75" s="60">
        <f t="shared" si="49"/>
        <v>2</v>
      </c>
      <c r="I75" s="61">
        <f t="shared" si="50"/>
        <v>3</v>
      </c>
      <c r="J75" s="58" t="e">
        <f>#REF!+#REF!+#REF!</f>
        <v>#REF!</v>
      </c>
      <c r="K75" s="59">
        <f t="shared" si="51"/>
        <v>0</v>
      </c>
      <c r="L75" s="61">
        <f t="shared" si="52"/>
        <v>3</v>
      </c>
      <c r="M75" s="58"/>
      <c r="N75" s="62">
        <f t="shared" si="53"/>
        <v>55</v>
      </c>
    </row>
    <row r="76" spans="1:14">
      <c r="A76" s="211" t="s">
        <v>49</v>
      </c>
      <c r="B76" s="10"/>
      <c r="C76" s="26">
        <f t="shared" si="45"/>
        <v>39</v>
      </c>
      <c r="D76" s="27">
        <f t="shared" si="46"/>
        <v>37</v>
      </c>
      <c r="E76" s="52" t="e">
        <f>#REF!+#REF!+#REF!</f>
        <v>#REF!</v>
      </c>
      <c r="F76" s="59">
        <f t="shared" si="47"/>
        <v>4</v>
      </c>
      <c r="G76" s="30">
        <f t="shared" si="48"/>
        <v>2</v>
      </c>
      <c r="H76" s="60">
        <f t="shared" si="49"/>
        <v>6</v>
      </c>
      <c r="I76" s="61">
        <f t="shared" si="50"/>
        <v>1</v>
      </c>
      <c r="J76" s="52" t="e">
        <f>#REF!+#REF!+#REF!</f>
        <v>#REF!</v>
      </c>
      <c r="K76" s="59">
        <f t="shared" si="51"/>
        <v>0</v>
      </c>
      <c r="L76" s="61">
        <f t="shared" si="52"/>
        <v>0</v>
      </c>
      <c r="M76" s="58"/>
      <c r="N76" s="62">
        <f t="shared" si="53"/>
        <v>13</v>
      </c>
    </row>
    <row r="77" spans="1:14" ht="15.75">
      <c r="A77" s="212" t="s">
        <v>38</v>
      </c>
      <c r="B77" s="15"/>
      <c r="C77" s="28" t="s">
        <v>2451</v>
      </c>
      <c r="D77" s="29" t="s">
        <v>2452</v>
      </c>
      <c r="E77" s="13"/>
      <c r="F77" s="31">
        <f>SUM(F68:F76)</f>
        <v>201</v>
      </c>
      <c r="G77" s="32">
        <f>SUM(G68:G76)</f>
        <v>131</v>
      </c>
      <c r="H77" s="32">
        <f>SUM(H68:H76)</f>
        <v>131</v>
      </c>
      <c r="I77" s="33">
        <f>SUM(I68:I76)</f>
        <v>185</v>
      </c>
      <c r="J77" s="34"/>
      <c r="K77" s="31">
        <f>SUM(K68:K76)</f>
        <v>48</v>
      </c>
      <c r="L77" s="33">
        <f>SUM(L68:L76)</f>
        <v>29</v>
      </c>
      <c r="M77" s="34"/>
      <c r="N77" s="35">
        <f>SUM(N68:N76)</f>
        <v>725</v>
      </c>
    </row>
    <row r="78" spans="1:14">
      <c r="A78" s="213" t="s">
        <v>1324</v>
      </c>
      <c r="B78" s="7"/>
      <c r="C78" s="7"/>
      <c r="D78" s="7"/>
      <c r="E78" s="7"/>
      <c r="F78" s="7"/>
      <c r="G78" s="7"/>
    </row>
  </sheetData>
  <mergeCells count="55">
    <mergeCell ref="AZ49:BM49"/>
    <mergeCell ref="BE51:BH51"/>
    <mergeCell ref="BJ51:BK51"/>
    <mergeCell ref="BE21:BH21"/>
    <mergeCell ref="BJ21:BK21"/>
    <mergeCell ref="AZ34:BM34"/>
    <mergeCell ref="BE36:BH36"/>
    <mergeCell ref="BJ36:BK36"/>
    <mergeCell ref="AZ1:BM2"/>
    <mergeCell ref="AZ4:BM4"/>
    <mergeCell ref="BE6:BH6"/>
    <mergeCell ref="BJ6:BK6"/>
    <mergeCell ref="AZ19:BM19"/>
    <mergeCell ref="A64:N64"/>
    <mergeCell ref="F66:I66"/>
    <mergeCell ref="K66:L66"/>
    <mergeCell ref="A34:N34"/>
    <mergeCell ref="F36:I36"/>
    <mergeCell ref="K36:L36"/>
    <mergeCell ref="A49:N49"/>
    <mergeCell ref="F51:I51"/>
    <mergeCell ref="K51:L51"/>
    <mergeCell ref="R49:AE49"/>
    <mergeCell ref="W51:Z51"/>
    <mergeCell ref="AB51:AC51"/>
    <mergeCell ref="R4:AE4"/>
    <mergeCell ref="W6:Z6"/>
    <mergeCell ref="AB6:AC6"/>
    <mergeCell ref="R19:AE19"/>
    <mergeCell ref="W21:Z21"/>
    <mergeCell ref="AB21:AC21"/>
    <mergeCell ref="AI49:AV49"/>
    <mergeCell ref="AN51:AQ51"/>
    <mergeCell ref="AS51:AT51"/>
    <mergeCell ref="AI4:AV4"/>
    <mergeCell ref="AN6:AQ6"/>
    <mergeCell ref="AS6:AT6"/>
    <mergeCell ref="AI19:AV19"/>
    <mergeCell ref="AN21:AQ21"/>
    <mergeCell ref="AS21:AT21"/>
    <mergeCell ref="A1:N2"/>
    <mergeCell ref="R1:AE2"/>
    <mergeCell ref="AI1:AV2"/>
    <mergeCell ref="AI34:AV34"/>
    <mergeCell ref="AN36:AQ36"/>
    <mergeCell ref="AS36:AT36"/>
    <mergeCell ref="R34:AE34"/>
    <mergeCell ref="W36:Z36"/>
    <mergeCell ref="AB36:AC36"/>
    <mergeCell ref="A4:N4"/>
    <mergeCell ref="F6:I6"/>
    <mergeCell ref="K6:L6"/>
    <mergeCell ref="A19:N19"/>
    <mergeCell ref="F21:I21"/>
    <mergeCell ref="K21:L21"/>
  </mergeCells>
  <pageMargins left="0.43307086614173229" right="0.19685039370078741" top="0.15748031496062992" bottom="0.15748031496062992" header="0.27559055118110237" footer="0.31496062992125984"/>
  <pageSetup paperSize="9" scale="65" orientation="landscape" horizontalDpi="4294967295" verticalDpi="4294967295" r:id="rId1"/>
  <colBreaks count="4" manualBreakCount="4">
    <brk id="14" max="62" man="1"/>
    <brk id="17" max="62" man="1"/>
    <brk id="31" max="62" man="1"/>
    <brk id="48" max="6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45"/>
  <sheetViews>
    <sheetView zoomScale="70" zoomScaleNormal="70" workbookViewId="0">
      <selection activeCell="Y246" sqref="Y246"/>
    </sheetView>
  </sheetViews>
  <sheetFormatPr baseColWidth="10" defaultRowHeight="15"/>
  <cols>
    <col min="1" max="1" width="10.140625" customWidth="1"/>
    <col min="2" max="2" width="19.140625" customWidth="1"/>
    <col min="3" max="3" width="12.42578125" bestFit="1" customWidth="1"/>
    <col min="4" max="4" width="17.85546875" bestFit="1" customWidth="1"/>
    <col min="5" max="5" width="13.42578125" bestFit="1" customWidth="1"/>
    <col min="6" max="6" width="11.7109375" bestFit="1" customWidth="1"/>
    <col min="7" max="7" width="12.85546875" bestFit="1" customWidth="1"/>
    <col min="8" max="8" width="13.42578125" customWidth="1"/>
    <col min="9" max="10" width="12" customWidth="1"/>
    <col min="11" max="11" width="12" style="138" customWidth="1"/>
    <col min="12" max="13" width="12" customWidth="1"/>
    <col min="14" max="14" width="12" style="138" customWidth="1"/>
    <col min="15" max="20" width="12" customWidth="1"/>
    <col min="21" max="21" width="11.85546875" style="193" customWidth="1"/>
    <col min="22" max="22" width="12.140625" customWidth="1"/>
    <col min="23" max="23" width="15.28515625" customWidth="1"/>
    <col min="24" max="24" width="12.42578125" style="88" bestFit="1" customWidth="1"/>
    <col min="25" max="25" width="12.85546875" style="88" bestFit="1" customWidth="1"/>
    <col min="26" max="29" width="11.42578125" style="88"/>
  </cols>
  <sheetData>
    <row r="1" spans="1:29" ht="18.75">
      <c r="B1" s="107" t="s">
        <v>0</v>
      </c>
      <c r="C1" s="107"/>
      <c r="D1" s="107"/>
      <c r="E1" s="45"/>
      <c r="F1" s="45"/>
      <c r="G1" s="45"/>
      <c r="H1" s="45"/>
    </row>
    <row r="2" spans="1:29" ht="18.75">
      <c r="B2" s="107" t="s">
        <v>1</v>
      </c>
      <c r="C2" s="107"/>
      <c r="D2" s="107"/>
      <c r="E2" s="45"/>
      <c r="F2" s="45"/>
      <c r="G2" s="45"/>
      <c r="H2" s="45"/>
    </row>
    <row r="4" spans="1:29" ht="21">
      <c r="B4" s="1" t="s">
        <v>2</v>
      </c>
      <c r="C4" s="108"/>
      <c r="D4" s="108"/>
      <c r="E4" s="108"/>
      <c r="F4" s="108"/>
      <c r="G4" s="108"/>
      <c r="H4" s="108"/>
      <c r="I4" s="108"/>
      <c r="J4" s="108"/>
      <c r="K4" s="139"/>
    </row>
    <row r="5" spans="1:29" ht="21">
      <c r="B5" s="1" t="s">
        <v>50</v>
      </c>
      <c r="C5" s="108"/>
      <c r="D5" s="108"/>
      <c r="E5" s="109"/>
      <c r="F5" s="108"/>
      <c r="G5" s="108"/>
      <c r="H5" s="108"/>
      <c r="I5" s="108"/>
      <c r="J5" s="108"/>
      <c r="K5" s="139"/>
    </row>
    <row r="7" spans="1:29" ht="16.5" customHeight="1" thickBot="1">
      <c r="B7" s="245" t="s">
        <v>3</v>
      </c>
      <c r="C7" s="247" t="s">
        <v>4</v>
      </c>
      <c r="D7" s="243"/>
      <c r="E7" s="248"/>
      <c r="F7" s="242" t="s">
        <v>5</v>
      </c>
      <c r="G7" s="243"/>
      <c r="H7" s="244"/>
      <c r="I7" s="247" t="s">
        <v>6</v>
      </c>
      <c r="J7" s="243"/>
      <c r="K7" s="244"/>
      <c r="L7" s="242" t="s">
        <v>7</v>
      </c>
      <c r="M7" s="243"/>
      <c r="N7" s="244"/>
      <c r="O7" s="236" t="s">
        <v>11</v>
      </c>
      <c r="P7" s="237"/>
      <c r="Q7" s="238"/>
      <c r="R7" s="236" t="s">
        <v>12</v>
      </c>
      <c r="S7" s="237"/>
      <c r="T7" s="239"/>
      <c r="U7" s="240" t="s">
        <v>773</v>
      </c>
      <c r="V7" s="89"/>
    </row>
    <row r="8" spans="1:29" s="2" customFormat="1" ht="15.75">
      <c r="B8" s="246"/>
      <c r="C8" s="127" t="s">
        <v>8</v>
      </c>
      <c r="D8" s="128" t="s">
        <v>9</v>
      </c>
      <c r="E8" s="129" t="s">
        <v>10</v>
      </c>
      <c r="F8" s="130" t="s">
        <v>8</v>
      </c>
      <c r="G8" s="131" t="s">
        <v>9</v>
      </c>
      <c r="H8" s="129" t="s">
        <v>10</v>
      </c>
      <c r="I8" s="130" t="s">
        <v>8</v>
      </c>
      <c r="J8" s="131" t="s">
        <v>9</v>
      </c>
      <c r="K8" s="140" t="s">
        <v>10</v>
      </c>
      <c r="L8" s="130" t="s">
        <v>8</v>
      </c>
      <c r="M8" s="131" t="s">
        <v>9</v>
      </c>
      <c r="N8" s="140" t="s">
        <v>10</v>
      </c>
      <c r="O8" s="130" t="s">
        <v>8</v>
      </c>
      <c r="P8" s="128" t="s">
        <v>9</v>
      </c>
      <c r="Q8" s="129" t="s">
        <v>10</v>
      </c>
      <c r="R8" s="130" t="s">
        <v>8</v>
      </c>
      <c r="S8" s="131" t="s">
        <v>9</v>
      </c>
      <c r="T8" s="132" t="s">
        <v>10</v>
      </c>
      <c r="U8" s="241"/>
      <c r="V8" s="89"/>
      <c r="W8"/>
      <c r="X8" s="91" t="s">
        <v>13</v>
      </c>
      <c r="Y8" s="91" t="s">
        <v>14</v>
      </c>
      <c r="Z8" s="110" t="s">
        <v>15</v>
      </c>
      <c r="AA8" s="91" t="s">
        <v>16</v>
      </c>
      <c r="AB8" s="91" t="s">
        <v>17</v>
      </c>
      <c r="AC8" s="91" t="s">
        <v>18</v>
      </c>
    </row>
    <row r="9" spans="1:29" ht="15" customHeight="1">
      <c r="A9" s="249">
        <v>42401</v>
      </c>
      <c r="B9" s="91" t="s">
        <v>41</v>
      </c>
      <c r="C9" s="165">
        <v>70506941.149999395</v>
      </c>
      <c r="D9" s="165">
        <v>70507000</v>
      </c>
      <c r="E9" s="165">
        <f t="shared" ref="E9:E72" si="0">C9-D9</f>
        <v>-58.850000604987144</v>
      </c>
      <c r="F9" s="173">
        <v>1503106.6199999994</v>
      </c>
      <c r="G9" s="166" t="s">
        <v>520</v>
      </c>
      <c r="H9" s="176">
        <f t="shared" ref="H9:H72" si="1">F9-G9</f>
        <v>-3.3800000005867332</v>
      </c>
      <c r="I9" s="166">
        <v>209594.09</v>
      </c>
      <c r="J9" s="166" t="s">
        <v>833</v>
      </c>
      <c r="K9" s="166">
        <f t="shared" ref="K9:K72" si="2">I9-J9</f>
        <v>8.999999999650754E-2</v>
      </c>
      <c r="L9" s="173">
        <v>11637.35</v>
      </c>
      <c r="M9" s="166" t="s">
        <v>834</v>
      </c>
      <c r="N9" s="176">
        <f t="shared" ref="N9:N72" si="3">L9-M9</f>
        <v>5.0000000001091394E-2</v>
      </c>
      <c r="O9" s="166">
        <v>325623.59000000008</v>
      </c>
      <c r="P9" s="166" t="s">
        <v>521</v>
      </c>
      <c r="Q9" s="166">
        <f t="shared" ref="Q9:Q72" si="4">O9-P9</f>
        <v>-0.40999999991618097</v>
      </c>
      <c r="R9" s="173">
        <v>68876167.679999396</v>
      </c>
      <c r="S9" s="95">
        <v>68876200</v>
      </c>
      <c r="T9" s="96">
        <f>R9-S9</f>
        <v>-32.320000603795052</v>
      </c>
      <c r="U9" s="190">
        <f t="shared" ref="U9:U72" si="5">IF(D9=0,0,1)</f>
        <v>1</v>
      </c>
      <c r="W9" s="91" t="s">
        <v>41</v>
      </c>
      <c r="X9" s="111">
        <f>+IF(AND(C9&lt;&gt;0,D9&lt;&gt;0,OR(E9&gt;100,E9&lt;-100)),1,0)</f>
        <v>0</v>
      </c>
      <c r="Y9" s="112">
        <f>+IF(AND(F9&lt;&gt;0,G9&lt;&gt;0,OR(H9&gt;100,H9&lt;-100)),1,0)</f>
        <v>0</v>
      </c>
      <c r="Z9" s="112">
        <f>+IF(AND(I9&lt;&gt;0,J9&lt;&gt;0,OR(K9&gt;100,K9&lt;-100)),1,0)</f>
        <v>0</v>
      </c>
      <c r="AA9" s="113">
        <f>+IF(AND(L9&lt;&gt;0,M9&lt;&gt;0,OR(N9&gt;100,N9&lt;-100)),1,0)</f>
        <v>0</v>
      </c>
      <c r="AB9" s="113">
        <f>+IF(AND(O9&lt;&gt;0,P9&lt;&gt;0,OR(Q9&gt;100,Q9&lt;-100)),1,0)</f>
        <v>0</v>
      </c>
      <c r="AC9" s="114">
        <f>+IF(AND(R9&lt;&gt;0,S9&lt;&gt;0,OR(T9&gt;100,T9&lt;-100)),1,0)</f>
        <v>0</v>
      </c>
    </row>
    <row r="10" spans="1:29" ht="15" customHeight="1">
      <c r="A10" s="250"/>
      <c r="B10" s="92" t="s">
        <v>42</v>
      </c>
      <c r="C10" s="168">
        <v>29166802.489999067</v>
      </c>
      <c r="D10" s="168">
        <v>29166840</v>
      </c>
      <c r="E10" s="168">
        <f t="shared" si="0"/>
        <v>-37.510000932961702</v>
      </c>
      <c r="F10" s="174">
        <v>1606740.7400000009</v>
      </c>
      <c r="G10" s="169" t="s">
        <v>522</v>
      </c>
      <c r="H10" s="177">
        <f t="shared" si="1"/>
        <v>0.74000000092200935</v>
      </c>
      <c r="I10" s="169">
        <v>41138.639999999999</v>
      </c>
      <c r="J10" s="169" t="s">
        <v>835</v>
      </c>
      <c r="K10" s="169">
        <f t="shared" si="2"/>
        <v>4.0000000000873115E-2</v>
      </c>
      <c r="L10" s="174">
        <v>14915.04</v>
      </c>
      <c r="M10" s="169" t="s">
        <v>836</v>
      </c>
      <c r="N10" s="177">
        <f t="shared" si="3"/>
        <v>4.0000000000873115E-2</v>
      </c>
      <c r="O10" s="169">
        <v>38008.89</v>
      </c>
      <c r="P10" s="169" t="s">
        <v>523</v>
      </c>
      <c r="Q10" s="169">
        <f t="shared" si="4"/>
        <v>0.88999999999941792</v>
      </c>
      <c r="R10" s="174">
        <v>27548276.459999066</v>
      </c>
      <c r="S10" s="20">
        <v>27548320</v>
      </c>
      <c r="T10" s="98">
        <f t="shared" ref="T10:T15" si="6">R10-S10</f>
        <v>-43.540000934153795</v>
      </c>
      <c r="U10" s="191">
        <f t="shared" si="5"/>
        <v>1</v>
      </c>
      <c r="W10" s="92" t="s">
        <v>42</v>
      </c>
      <c r="X10" s="115">
        <f t="shared" ref="X10:X73" si="7">+IF(AND(C10&lt;&gt;0,D10&lt;&gt;0,OR(E10&gt;100,E10&lt;-100)),1,0)</f>
        <v>0</v>
      </c>
      <c r="Y10" s="116">
        <f t="shared" ref="Y10:Y73" si="8">+IF(AND(F10&lt;&gt;0,G10&lt;&gt;0,OR(H10&gt;100,H10&lt;-100)),1,0)</f>
        <v>0</v>
      </c>
      <c r="Z10" s="116">
        <f t="shared" ref="Z10:Z73" si="9">+IF(AND(I10&lt;&gt;0,J10&lt;&gt;0,OR(K10&gt;100,K10&lt;-100)),1,0)</f>
        <v>0</v>
      </c>
      <c r="AA10" s="117">
        <f t="shared" ref="AA10:AA73" si="10">+IF(AND(L10&lt;&gt;0,M10&lt;&gt;0,OR(N10&gt;100,N10&lt;-100)),1,0)</f>
        <v>0</v>
      </c>
      <c r="AB10" s="117">
        <f t="shared" ref="AB10:AB73" si="11">+IF(AND(O10&lt;&gt;0,P10&lt;&gt;0,OR(Q10&gt;100,Q10&lt;-100)),1,0)</f>
        <v>0</v>
      </c>
      <c r="AC10" s="118">
        <f t="shared" ref="AC10:AC73" si="12">+IF(AND(R10&lt;&gt;0,S10&lt;&gt;0,OR(T10&gt;100,T10&lt;-100)),1,0)</f>
        <v>0</v>
      </c>
    </row>
    <row r="11" spans="1:29" ht="15" customHeight="1">
      <c r="A11" s="250"/>
      <c r="B11" s="93" t="s">
        <v>43</v>
      </c>
      <c r="C11" s="168">
        <v>64391677.759999484</v>
      </c>
      <c r="D11" s="168">
        <v>64391700</v>
      </c>
      <c r="E11" s="168">
        <f t="shared" si="0"/>
        <v>-22.240000516176224</v>
      </c>
      <c r="F11" s="174">
        <v>2006045.0499999998</v>
      </c>
      <c r="G11" s="169" t="s">
        <v>524</v>
      </c>
      <c r="H11" s="177">
        <f t="shared" si="1"/>
        <v>-4.9500000001862645</v>
      </c>
      <c r="I11" s="169">
        <v>274545.91999999998</v>
      </c>
      <c r="J11" s="169" t="s">
        <v>837</v>
      </c>
      <c r="K11" s="169">
        <f t="shared" si="2"/>
        <v>-8.0000000016298145E-2</v>
      </c>
      <c r="L11" s="174">
        <v>69071.789999999994</v>
      </c>
      <c r="M11" s="169" t="s">
        <v>838</v>
      </c>
      <c r="N11" s="177">
        <f t="shared" si="3"/>
        <v>-1.0000000009313226E-2</v>
      </c>
      <c r="O11" s="169">
        <v>526006.81000000006</v>
      </c>
      <c r="P11" s="169" t="s">
        <v>525</v>
      </c>
      <c r="Q11" s="169">
        <f t="shared" si="4"/>
        <v>-0.18999999994412065</v>
      </c>
      <c r="R11" s="174">
        <v>62065100.029999502</v>
      </c>
      <c r="S11" s="20">
        <v>62065100</v>
      </c>
      <c r="T11" s="98">
        <f t="shared" si="6"/>
        <v>2.9999502003192902E-2</v>
      </c>
      <c r="U11" s="191">
        <f t="shared" si="5"/>
        <v>1</v>
      </c>
      <c r="W11" s="93" t="s">
        <v>43</v>
      </c>
      <c r="X11" s="115">
        <f t="shared" si="7"/>
        <v>0</v>
      </c>
      <c r="Y11" s="116">
        <f t="shared" si="8"/>
        <v>0</v>
      </c>
      <c r="Z11" s="116">
        <f t="shared" si="9"/>
        <v>0</v>
      </c>
      <c r="AA11" s="117">
        <f t="shared" si="10"/>
        <v>0</v>
      </c>
      <c r="AB11" s="117">
        <f t="shared" si="11"/>
        <v>0</v>
      </c>
      <c r="AC11" s="118">
        <f t="shared" si="12"/>
        <v>0</v>
      </c>
    </row>
    <row r="12" spans="1:29" ht="15" customHeight="1">
      <c r="A12" s="250"/>
      <c r="B12" s="92" t="s">
        <v>44</v>
      </c>
      <c r="C12" s="20"/>
      <c r="D12" s="20">
        <v>0</v>
      </c>
      <c r="E12" s="6">
        <f t="shared" ref="E12" si="13">C12-D12</f>
        <v>0</v>
      </c>
      <c r="F12" s="97"/>
      <c r="G12" s="20"/>
      <c r="H12" s="98">
        <f t="shared" si="1"/>
        <v>0</v>
      </c>
      <c r="I12" s="20"/>
      <c r="J12" s="20"/>
      <c r="K12" s="6">
        <f t="shared" si="2"/>
        <v>0</v>
      </c>
      <c r="L12" s="97"/>
      <c r="M12" s="20"/>
      <c r="N12" s="98">
        <f t="shared" si="3"/>
        <v>0</v>
      </c>
      <c r="O12" s="20"/>
      <c r="P12" s="20"/>
      <c r="Q12" s="6">
        <f t="shared" si="4"/>
        <v>0</v>
      </c>
      <c r="R12" s="97"/>
      <c r="S12" s="20">
        <v>0</v>
      </c>
      <c r="T12" s="98">
        <f t="shared" si="6"/>
        <v>0</v>
      </c>
      <c r="U12" s="191">
        <f t="shared" si="5"/>
        <v>0</v>
      </c>
      <c r="W12" s="92" t="s">
        <v>44</v>
      </c>
      <c r="X12" s="115">
        <f t="shared" si="7"/>
        <v>0</v>
      </c>
      <c r="Y12" s="116">
        <f t="shared" si="8"/>
        <v>0</v>
      </c>
      <c r="Z12" s="116">
        <f t="shared" si="9"/>
        <v>0</v>
      </c>
      <c r="AA12" s="117">
        <f t="shared" si="10"/>
        <v>0</v>
      </c>
      <c r="AB12" s="117">
        <f t="shared" si="11"/>
        <v>0</v>
      </c>
      <c r="AC12" s="118">
        <f t="shared" si="12"/>
        <v>0</v>
      </c>
    </row>
    <row r="13" spans="1:29" ht="15" customHeight="1">
      <c r="A13" s="250"/>
      <c r="B13" s="92" t="s">
        <v>45</v>
      </c>
      <c r="C13" s="168">
        <v>71607007.589995727</v>
      </c>
      <c r="D13" s="168">
        <v>71607000</v>
      </c>
      <c r="E13" s="168">
        <f t="shared" si="0"/>
        <v>7.5899957269430161</v>
      </c>
      <c r="F13" s="174">
        <v>1553752.2299999997</v>
      </c>
      <c r="G13" s="169" t="s">
        <v>526</v>
      </c>
      <c r="H13" s="177">
        <f t="shared" si="1"/>
        <v>2.2299999997485429</v>
      </c>
      <c r="I13" s="169">
        <v>103156.21</v>
      </c>
      <c r="J13" s="169" t="s">
        <v>839</v>
      </c>
      <c r="K13" s="169">
        <f t="shared" si="2"/>
        <v>0.21000000000640284</v>
      </c>
      <c r="L13" s="174">
        <v>2198.23</v>
      </c>
      <c r="M13" s="169" t="s">
        <v>840</v>
      </c>
      <c r="N13" s="177">
        <f t="shared" si="3"/>
        <v>0</v>
      </c>
      <c r="O13" s="169">
        <v>82291.38</v>
      </c>
      <c r="P13" s="169" t="s">
        <v>527</v>
      </c>
      <c r="Q13" s="169">
        <f t="shared" si="4"/>
        <v>-34526.619999999995</v>
      </c>
      <c r="R13" s="174">
        <v>70071921.959995732</v>
      </c>
      <c r="S13" s="20">
        <v>70071900</v>
      </c>
      <c r="T13" s="98">
        <f t="shared" si="6"/>
        <v>21.959995731711388</v>
      </c>
      <c r="U13" s="191">
        <f t="shared" si="5"/>
        <v>1</v>
      </c>
      <c r="W13" s="92" t="s">
        <v>45</v>
      </c>
      <c r="X13" s="115">
        <f t="shared" si="7"/>
        <v>0</v>
      </c>
      <c r="Y13" s="116">
        <f t="shared" si="8"/>
        <v>0</v>
      </c>
      <c r="Z13" s="116">
        <f t="shared" si="9"/>
        <v>0</v>
      </c>
      <c r="AA13" s="117">
        <f t="shared" si="10"/>
        <v>0</v>
      </c>
      <c r="AB13" s="117">
        <f t="shared" si="11"/>
        <v>1</v>
      </c>
      <c r="AC13" s="118">
        <f t="shared" si="12"/>
        <v>0</v>
      </c>
    </row>
    <row r="14" spans="1:29" ht="15" customHeight="1">
      <c r="A14" s="250"/>
      <c r="B14" s="92" t="s">
        <v>46</v>
      </c>
      <c r="C14" s="168">
        <v>35553450.949999727</v>
      </c>
      <c r="D14" s="168">
        <v>37541800</v>
      </c>
      <c r="E14" s="168">
        <f t="shared" si="0"/>
        <v>-1988349.0500002727</v>
      </c>
      <c r="F14" s="174">
        <v>1694460.1400000008</v>
      </c>
      <c r="G14" s="169" t="s">
        <v>528</v>
      </c>
      <c r="H14" s="177">
        <f t="shared" si="1"/>
        <v>0.14000000082887709</v>
      </c>
      <c r="I14" s="169">
        <v>177160.79</v>
      </c>
      <c r="J14" s="169" t="s">
        <v>841</v>
      </c>
      <c r="K14" s="169">
        <f t="shared" si="2"/>
        <v>-0.20999999999185093</v>
      </c>
      <c r="L14" s="174">
        <v>10466.939999999999</v>
      </c>
      <c r="M14" s="169" t="s">
        <v>842</v>
      </c>
      <c r="N14" s="177">
        <f t="shared" si="3"/>
        <v>3.9999999999054126E-2</v>
      </c>
      <c r="O14" s="169">
        <v>235482.52000000002</v>
      </c>
      <c r="P14" s="169" t="s">
        <v>529</v>
      </c>
      <c r="Q14" s="169">
        <f t="shared" si="4"/>
        <v>-0.47999999998137355</v>
      </c>
      <c r="R14" s="174">
        <v>33790202.139999725</v>
      </c>
      <c r="S14" s="20">
        <v>35730600</v>
      </c>
      <c r="T14" s="98">
        <f t="shared" si="6"/>
        <v>-1940397.8600002751</v>
      </c>
      <c r="U14" s="191">
        <f t="shared" si="5"/>
        <v>1</v>
      </c>
      <c r="W14" s="92" t="s">
        <v>46</v>
      </c>
      <c r="X14" s="115">
        <f t="shared" si="7"/>
        <v>1</v>
      </c>
      <c r="Y14" s="116">
        <f t="shared" si="8"/>
        <v>0</v>
      </c>
      <c r="Z14" s="116">
        <f t="shared" si="9"/>
        <v>0</v>
      </c>
      <c r="AA14" s="117">
        <f t="shared" si="10"/>
        <v>0</v>
      </c>
      <c r="AB14" s="117">
        <f t="shared" si="11"/>
        <v>0</v>
      </c>
      <c r="AC14" s="118">
        <f t="shared" si="12"/>
        <v>1</v>
      </c>
    </row>
    <row r="15" spans="1:29" ht="15" customHeight="1">
      <c r="A15" s="250"/>
      <c r="B15" s="92" t="s">
        <v>47</v>
      </c>
      <c r="C15" s="168">
        <v>116984711.19999866</v>
      </c>
      <c r="D15" s="168"/>
      <c r="E15" s="168">
        <f t="shared" si="0"/>
        <v>116984711.19999866</v>
      </c>
      <c r="F15" s="174">
        <v>2126078.5900000008</v>
      </c>
      <c r="G15" s="169"/>
      <c r="H15" s="177">
        <f t="shared" si="1"/>
        <v>2126078.5900000008</v>
      </c>
      <c r="I15" s="169">
        <v>370812.3</v>
      </c>
      <c r="J15" s="169"/>
      <c r="K15" s="169">
        <f t="shared" si="2"/>
        <v>370812.3</v>
      </c>
      <c r="L15" s="174">
        <v>235734.23</v>
      </c>
      <c r="M15" s="169"/>
      <c r="N15" s="177">
        <f t="shared" si="3"/>
        <v>235734.23</v>
      </c>
      <c r="O15" s="169">
        <v>98491.839999999997</v>
      </c>
      <c r="P15" s="169"/>
      <c r="Q15" s="169">
        <f t="shared" si="4"/>
        <v>98491.839999999997</v>
      </c>
      <c r="R15" s="174">
        <v>114895218.83999866</v>
      </c>
      <c r="S15" s="20"/>
      <c r="T15" s="98">
        <f t="shared" si="6"/>
        <v>114895218.83999866</v>
      </c>
      <c r="U15" s="191">
        <f t="shared" si="5"/>
        <v>0</v>
      </c>
      <c r="W15" s="92" t="s">
        <v>47</v>
      </c>
      <c r="X15" s="115">
        <f t="shared" si="7"/>
        <v>0</v>
      </c>
      <c r="Y15" s="116">
        <f t="shared" si="8"/>
        <v>0</v>
      </c>
      <c r="Z15" s="116">
        <f t="shared" si="9"/>
        <v>0</v>
      </c>
      <c r="AA15" s="117">
        <f t="shared" si="10"/>
        <v>0</v>
      </c>
      <c r="AB15" s="117">
        <f t="shared" si="11"/>
        <v>0</v>
      </c>
      <c r="AC15" s="118">
        <f t="shared" si="12"/>
        <v>0</v>
      </c>
    </row>
    <row r="16" spans="1:29" ht="15" customHeight="1">
      <c r="A16" s="250"/>
      <c r="B16" s="92" t="s">
        <v>48</v>
      </c>
      <c r="C16" s="168">
        <v>63669141.939999446</v>
      </c>
      <c r="D16" s="168"/>
      <c r="E16" s="168">
        <f t="shared" si="0"/>
        <v>63669141.939999446</v>
      </c>
      <c r="F16" s="174">
        <v>1450220.4000000001</v>
      </c>
      <c r="G16" s="169"/>
      <c r="H16" s="177">
        <f t="shared" si="1"/>
        <v>1450220.4000000001</v>
      </c>
      <c r="I16" s="169">
        <v>48564.4</v>
      </c>
      <c r="J16" s="169"/>
      <c r="K16" s="169">
        <f t="shared" si="2"/>
        <v>48564.4</v>
      </c>
      <c r="L16" s="174">
        <v>69355.73</v>
      </c>
      <c r="M16" s="169"/>
      <c r="N16" s="177">
        <f t="shared" si="3"/>
        <v>69355.73</v>
      </c>
      <c r="O16" s="169">
        <v>101901.86</v>
      </c>
      <c r="P16" s="169"/>
      <c r="Q16" s="169">
        <f t="shared" si="4"/>
        <v>101901.86</v>
      </c>
      <c r="R16" s="174">
        <v>62096228.34999945</v>
      </c>
      <c r="S16" s="20"/>
      <c r="T16" s="98">
        <f>R16-S16</f>
        <v>62096228.34999945</v>
      </c>
      <c r="U16" s="191">
        <f t="shared" si="5"/>
        <v>0</v>
      </c>
      <c r="W16" s="92" t="s">
        <v>48</v>
      </c>
      <c r="X16" s="115">
        <f t="shared" si="7"/>
        <v>0</v>
      </c>
      <c r="Y16" s="116">
        <f t="shared" si="8"/>
        <v>0</v>
      </c>
      <c r="Z16" s="116">
        <f t="shared" si="9"/>
        <v>0</v>
      </c>
      <c r="AA16" s="117">
        <f t="shared" si="10"/>
        <v>0</v>
      </c>
      <c r="AB16" s="117">
        <f t="shared" si="11"/>
        <v>0</v>
      </c>
      <c r="AC16" s="118">
        <f t="shared" si="12"/>
        <v>0</v>
      </c>
    </row>
    <row r="17" spans="1:29" ht="15" customHeight="1">
      <c r="A17" s="251"/>
      <c r="B17" s="94" t="s">
        <v>49</v>
      </c>
      <c r="C17" s="171">
        <v>19857666.419999599</v>
      </c>
      <c r="D17" s="171"/>
      <c r="E17" s="171">
        <f t="shared" si="0"/>
        <v>19857666.419999599</v>
      </c>
      <c r="F17" s="175">
        <v>725071.29000000027</v>
      </c>
      <c r="G17" s="172"/>
      <c r="H17" s="178">
        <f t="shared" si="1"/>
        <v>725071.29000000027</v>
      </c>
      <c r="I17" s="172">
        <v>70449.209999999992</v>
      </c>
      <c r="J17" s="172"/>
      <c r="K17" s="172">
        <f t="shared" si="2"/>
        <v>70449.209999999992</v>
      </c>
      <c r="L17" s="175">
        <v>0</v>
      </c>
      <c r="M17" s="172"/>
      <c r="N17" s="178">
        <f t="shared" si="3"/>
        <v>0</v>
      </c>
      <c r="O17" s="172">
        <v>144191.37</v>
      </c>
      <c r="P17" s="172"/>
      <c r="Q17" s="172">
        <f t="shared" si="4"/>
        <v>144191.37</v>
      </c>
      <c r="R17" s="175">
        <v>19058852.969999604</v>
      </c>
      <c r="S17" s="100"/>
      <c r="T17" s="101">
        <f>R17-S17</f>
        <v>19058852.969999604</v>
      </c>
      <c r="U17" s="192">
        <f t="shared" si="5"/>
        <v>0</v>
      </c>
      <c r="W17" s="94" t="s">
        <v>49</v>
      </c>
      <c r="X17" s="119">
        <f t="shared" si="7"/>
        <v>0</v>
      </c>
      <c r="Y17" s="120">
        <f t="shared" si="8"/>
        <v>0</v>
      </c>
      <c r="Z17" s="120">
        <f t="shared" si="9"/>
        <v>0</v>
      </c>
      <c r="AA17" s="120">
        <f t="shared" si="10"/>
        <v>0</v>
      </c>
      <c r="AB17" s="121">
        <f t="shared" si="11"/>
        <v>0</v>
      </c>
      <c r="AC17" s="125">
        <f t="shared" si="12"/>
        <v>0</v>
      </c>
    </row>
    <row r="18" spans="1:29" ht="15" customHeight="1">
      <c r="A18" s="249">
        <v>42402</v>
      </c>
      <c r="B18" s="91" t="s">
        <v>41</v>
      </c>
      <c r="C18" s="165">
        <v>68876167.679999396</v>
      </c>
      <c r="D18" s="165">
        <v>68876200</v>
      </c>
      <c r="E18" s="165">
        <f t="shared" si="0"/>
        <v>-32.320000603795052</v>
      </c>
      <c r="F18" s="173">
        <v>1661708.3999999997</v>
      </c>
      <c r="G18" s="166" t="s">
        <v>530</v>
      </c>
      <c r="H18" s="176">
        <f t="shared" si="1"/>
        <v>-1.6000000003259629</v>
      </c>
      <c r="I18" s="166">
        <v>134024.51999999999</v>
      </c>
      <c r="J18" s="166" t="s">
        <v>843</v>
      </c>
      <c r="K18" s="166">
        <f t="shared" si="2"/>
        <v>-0.48000000001047738</v>
      </c>
      <c r="L18" s="173">
        <v>101717.65000000001</v>
      </c>
      <c r="M18" s="166" t="s">
        <v>844</v>
      </c>
      <c r="N18" s="176">
        <f t="shared" si="3"/>
        <v>-0.34999999999126885</v>
      </c>
      <c r="O18" s="166">
        <v>333724.51</v>
      </c>
      <c r="P18" s="166" t="s">
        <v>531</v>
      </c>
      <c r="Q18" s="166">
        <f t="shared" si="4"/>
        <v>-0.48999999999068677</v>
      </c>
      <c r="R18" s="173">
        <v>66913041.639999382</v>
      </c>
      <c r="S18" s="95">
        <v>66913100</v>
      </c>
      <c r="T18" s="96">
        <f t="shared" ref="T18:T24" si="14">R18-S18</f>
        <v>-58.360000617802143</v>
      </c>
      <c r="U18" s="190">
        <f t="shared" si="5"/>
        <v>1</v>
      </c>
      <c r="W18" s="91" t="s">
        <v>41</v>
      </c>
      <c r="X18" s="111">
        <f t="shared" si="7"/>
        <v>0</v>
      </c>
      <c r="Y18" s="112">
        <f t="shared" si="8"/>
        <v>0</v>
      </c>
      <c r="Z18" s="112">
        <f t="shared" si="9"/>
        <v>0</v>
      </c>
      <c r="AA18" s="112">
        <f t="shared" si="10"/>
        <v>0</v>
      </c>
      <c r="AB18" s="113">
        <f t="shared" si="11"/>
        <v>0</v>
      </c>
      <c r="AC18" s="124">
        <f t="shared" si="12"/>
        <v>0</v>
      </c>
    </row>
    <row r="19" spans="1:29" ht="15" customHeight="1">
      <c r="A19" s="250"/>
      <c r="B19" s="92" t="s">
        <v>42</v>
      </c>
      <c r="C19" s="168">
        <v>27548276.459999066</v>
      </c>
      <c r="D19" s="168">
        <v>27548320</v>
      </c>
      <c r="E19" s="168">
        <f t="shared" si="0"/>
        <v>-43.540000934153795</v>
      </c>
      <c r="F19" s="174">
        <v>1267039.75</v>
      </c>
      <c r="G19" s="169" t="s">
        <v>532</v>
      </c>
      <c r="H19" s="177">
        <f t="shared" si="1"/>
        <v>-0.25</v>
      </c>
      <c r="I19" s="169">
        <v>0</v>
      </c>
      <c r="J19" s="169" t="s">
        <v>80</v>
      </c>
      <c r="K19" s="169">
        <f t="shared" si="2"/>
        <v>0</v>
      </c>
      <c r="L19" s="174">
        <v>0</v>
      </c>
      <c r="M19" s="169" t="s">
        <v>80</v>
      </c>
      <c r="N19" s="177">
        <f t="shared" si="3"/>
        <v>0</v>
      </c>
      <c r="O19" s="169">
        <v>31921.27</v>
      </c>
      <c r="P19" s="169" t="s">
        <v>533</v>
      </c>
      <c r="Q19" s="169">
        <f t="shared" si="4"/>
        <v>-2.9999999998835847E-2</v>
      </c>
      <c r="R19" s="174">
        <v>26249315.439999066</v>
      </c>
      <c r="S19" s="20">
        <v>26249370</v>
      </c>
      <c r="T19" s="98">
        <f t="shared" si="14"/>
        <v>-54.56000093370676</v>
      </c>
      <c r="U19" s="191">
        <f t="shared" si="5"/>
        <v>1</v>
      </c>
      <c r="W19" s="92" t="s">
        <v>42</v>
      </c>
      <c r="X19" s="115">
        <f t="shared" si="7"/>
        <v>0</v>
      </c>
      <c r="Y19" s="116">
        <f t="shared" si="8"/>
        <v>0</v>
      </c>
      <c r="Z19" s="116">
        <f t="shared" si="9"/>
        <v>0</v>
      </c>
      <c r="AA19" s="116">
        <f t="shared" si="10"/>
        <v>0</v>
      </c>
      <c r="AB19" s="117">
        <f t="shared" si="11"/>
        <v>0</v>
      </c>
      <c r="AC19" s="122">
        <f t="shared" si="12"/>
        <v>0</v>
      </c>
    </row>
    <row r="20" spans="1:29" ht="15" customHeight="1">
      <c r="A20" s="250"/>
      <c r="B20" s="93" t="s">
        <v>43</v>
      </c>
      <c r="C20" s="168">
        <v>62065100.029999502</v>
      </c>
      <c r="D20" s="168">
        <v>62065100</v>
      </c>
      <c r="E20" s="168">
        <f t="shared" si="0"/>
        <v>2.9999502003192902E-2</v>
      </c>
      <c r="F20" s="174">
        <v>2099307.5799999996</v>
      </c>
      <c r="G20" s="169" t="s">
        <v>534</v>
      </c>
      <c r="H20" s="177">
        <f t="shared" si="1"/>
        <v>-2.4200000003911555</v>
      </c>
      <c r="I20" s="169">
        <v>149947.00000000006</v>
      </c>
      <c r="J20" s="169" t="s">
        <v>845</v>
      </c>
      <c r="K20" s="169">
        <f t="shared" si="2"/>
        <v>0</v>
      </c>
      <c r="L20" s="174">
        <v>6776.4499999999989</v>
      </c>
      <c r="M20" s="169" t="s">
        <v>846</v>
      </c>
      <c r="N20" s="177">
        <f t="shared" si="3"/>
        <v>0</v>
      </c>
      <c r="O20" s="169">
        <v>516275.7</v>
      </c>
      <c r="P20" s="169" t="s">
        <v>535</v>
      </c>
      <c r="Q20" s="169">
        <f t="shared" si="4"/>
        <v>-0.29999999998835847</v>
      </c>
      <c r="R20" s="174">
        <v>59592687.299999483</v>
      </c>
      <c r="S20" s="20">
        <v>59592700</v>
      </c>
      <c r="T20" s="98">
        <f t="shared" si="14"/>
        <v>-12.700000517070293</v>
      </c>
      <c r="U20" s="191">
        <f t="shared" si="5"/>
        <v>1</v>
      </c>
      <c r="W20" s="93" t="s">
        <v>43</v>
      </c>
      <c r="X20" s="115">
        <f t="shared" si="7"/>
        <v>0</v>
      </c>
      <c r="Y20" s="4">
        <f t="shared" si="8"/>
        <v>0</v>
      </c>
      <c r="Z20" s="123">
        <f t="shared" si="9"/>
        <v>0</v>
      </c>
      <c r="AA20" s="4">
        <f t="shared" si="10"/>
        <v>0</v>
      </c>
      <c r="AB20" s="117">
        <f t="shared" si="11"/>
        <v>0</v>
      </c>
      <c r="AC20" s="122">
        <f t="shared" si="12"/>
        <v>0</v>
      </c>
    </row>
    <row r="21" spans="1:29" ht="15" customHeight="1">
      <c r="A21" s="250"/>
      <c r="B21" s="92" t="s">
        <v>44</v>
      </c>
      <c r="C21" s="20"/>
      <c r="D21" s="20">
        <v>0</v>
      </c>
      <c r="E21" s="6">
        <f t="shared" si="0"/>
        <v>0</v>
      </c>
      <c r="F21" s="97"/>
      <c r="G21" s="20"/>
      <c r="H21" s="98">
        <f t="shared" si="1"/>
        <v>0</v>
      </c>
      <c r="I21" s="20"/>
      <c r="J21" s="20"/>
      <c r="K21" s="6">
        <f t="shared" si="2"/>
        <v>0</v>
      </c>
      <c r="L21" s="97"/>
      <c r="M21" s="20"/>
      <c r="N21" s="98">
        <f t="shared" si="3"/>
        <v>0</v>
      </c>
      <c r="O21" s="20"/>
      <c r="P21" s="20"/>
      <c r="Q21" s="6">
        <f t="shared" si="4"/>
        <v>0</v>
      </c>
      <c r="R21" s="97"/>
      <c r="S21" s="20">
        <v>0</v>
      </c>
      <c r="T21" s="98">
        <f t="shared" si="14"/>
        <v>0</v>
      </c>
      <c r="U21" s="191">
        <f t="shared" si="5"/>
        <v>0</v>
      </c>
      <c r="W21" s="92" t="s">
        <v>44</v>
      </c>
      <c r="X21" s="115">
        <f t="shared" si="7"/>
        <v>0</v>
      </c>
      <c r="Y21" s="4">
        <f t="shared" si="8"/>
        <v>0</v>
      </c>
      <c r="Z21" s="123">
        <f t="shared" si="9"/>
        <v>0</v>
      </c>
      <c r="AA21" s="4">
        <f t="shared" si="10"/>
        <v>0</v>
      </c>
      <c r="AB21" s="4">
        <f t="shared" si="11"/>
        <v>0</v>
      </c>
      <c r="AC21" s="122">
        <f t="shared" si="12"/>
        <v>0</v>
      </c>
    </row>
    <row r="22" spans="1:29" ht="15" customHeight="1">
      <c r="A22" s="250"/>
      <c r="B22" s="92" t="s">
        <v>45</v>
      </c>
      <c r="C22" s="168">
        <v>70071921.959995732</v>
      </c>
      <c r="D22" s="168">
        <v>70071900</v>
      </c>
      <c r="E22" s="168">
        <f t="shared" si="0"/>
        <v>21.959995731711388</v>
      </c>
      <c r="F22" s="174">
        <v>1715466.4899999995</v>
      </c>
      <c r="G22" s="169" t="s">
        <v>536</v>
      </c>
      <c r="H22" s="177">
        <f t="shared" si="1"/>
        <v>-3.5100000004749745</v>
      </c>
      <c r="I22" s="169">
        <v>118470.11</v>
      </c>
      <c r="J22" s="169" t="s">
        <v>847</v>
      </c>
      <c r="K22" s="169">
        <f t="shared" si="2"/>
        <v>0.11000000000058208</v>
      </c>
      <c r="L22" s="174">
        <v>672.02</v>
      </c>
      <c r="M22" s="169" t="s">
        <v>848</v>
      </c>
      <c r="N22" s="177">
        <f t="shared" si="3"/>
        <v>0</v>
      </c>
      <c r="O22" s="169">
        <v>68396.600000000006</v>
      </c>
      <c r="P22" s="169" t="s">
        <v>537</v>
      </c>
      <c r="Q22" s="169">
        <f t="shared" si="4"/>
        <v>0</v>
      </c>
      <c r="R22" s="174">
        <v>68405856.959995732</v>
      </c>
      <c r="S22" s="20">
        <v>68405900</v>
      </c>
      <c r="T22" s="98">
        <f t="shared" si="14"/>
        <v>-43.040004268288612</v>
      </c>
      <c r="U22" s="191">
        <f t="shared" si="5"/>
        <v>1</v>
      </c>
      <c r="W22" s="92" t="s">
        <v>45</v>
      </c>
      <c r="X22" s="115">
        <f t="shared" si="7"/>
        <v>0</v>
      </c>
      <c r="Y22" s="4">
        <f t="shared" si="8"/>
        <v>0</v>
      </c>
      <c r="Z22" s="123">
        <f t="shared" si="9"/>
        <v>0</v>
      </c>
      <c r="AA22" s="4">
        <f t="shared" si="10"/>
        <v>0</v>
      </c>
      <c r="AB22" s="4">
        <f t="shared" si="11"/>
        <v>0</v>
      </c>
      <c r="AC22" s="122">
        <f t="shared" si="12"/>
        <v>0</v>
      </c>
    </row>
    <row r="23" spans="1:29" ht="15" customHeight="1">
      <c r="A23" s="250"/>
      <c r="B23" s="92" t="s">
        <v>46</v>
      </c>
      <c r="C23" s="168">
        <v>33790202.139999725</v>
      </c>
      <c r="D23" s="168">
        <v>35730600</v>
      </c>
      <c r="E23" s="168">
        <f t="shared" si="0"/>
        <v>-1940397.8600002751</v>
      </c>
      <c r="F23" s="174">
        <v>2065312.9700000011</v>
      </c>
      <c r="G23" s="169" t="s">
        <v>538</v>
      </c>
      <c r="H23" s="177">
        <f t="shared" si="1"/>
        <v>2.9700000011362135</v>
      </c>
      <c r="I23" s="169">
        <v>145434.53000000006</v>
      </c>
      <c r="J23" s="169" t="s">
        <v>849</v>
      </c>
      <c r="K23" s="169">
        <f t="shared" si="2"/>
        <v>-0.46999999994295649</v>
      </c>
      <c r="L23" s="174">
        <v>23401.18</v>
      </c>
      <c r="M23" s="169" t="s">
        <v>850</v>
      </c>
      <c r="N23" s="177">
        <f t="shared" si="3"/>
        <v>-2.0000000000436557E-2</v>
      </c>
      <c r="O23" s="169">
        <v>289015.58999999997</v>
      </c>
      <c r="P23" s="169" t="s">
        <v>539</v>
      </c>
      <c r="Q23" s="169">
        <f t="shared" si="4"/>
        <v>-0.41000000003259629</v>
      </c>
      <c r="R23" s="174">
        <v>31557906.92999972</v>
      </c>
      <c r="S23" s="20">
        <v>33935600</v>
      </c>
      <c r="T23" s="98">
        <f t="shared" si="14"/>
        <v>-2377693.0700002797</v>
      </c>
      <c r="U23" s="191">
        <f t="shared" si="5"/>
        <v>1</v>
      </c>
      <c r="W23" s="92" t="s">
        <v>46</v>
      </c>
      <c r="X23" s="115">
        <f t="shared" si="7"/>
        <v>1</v>
      </c>
      <c r="Y23" s="4">
        <f t="shared" si="8"/>
        <v>0</v>
      </c>
      <c r="Z23" s="123">
        <f t="shared" si="9"/>
        <v>0</v>
      </c>
      <c r="AA23" s="4">
        <f t="shared" si="10"/>
        <v>0</v>
      </c>
      <c r="AB23" s="4">
        <f t="shared" si="11"/>
        <v>0</v>
      </c>
      <c r="AC23" s="122">
        <f t="shared" si="12"/>
        <v>1</v>
      </c>
    </row>
    <row r="24" spans="1:29" ht="15" customHeight="1">
      <c r="A24" s="250"/>
      <c r="B24" s="92" t="s">
        <v>47</v>
      </c>
      <c r="C24" s="168">
        <v>114895218.83999866</v>
      </c>
      <c r="D24" s="168">
        <v>115310596</v>
      </c>
      <c r="E24" s="168">
        <f t="shared" si="0"/>
        <v>-415377.16000133753</v>
      </c>
      <c r="F24" s="174">
        <v>2564030.0700000017</v>
      </c>
      <c r="G24" s="169" t="s">
        <v>540</v>
      </c>
      <c r="H24" s="177">
        <f t="shared" si="1"/>
        <v>7.0000001695007086E-2</v>
      </c>
      <c r="I24" s="169">
        <v>398310.28</v>
      </c>
      <c r="J24" s="169" t="s">
        <v>851</v>
      </c>
      <c r="K24" s="169">
        <f t="shared" si="2"/>
        <v>0.28000000002793968</v>
      </c>
      <c r="L24" s="174">
        <v>108100.93000000001</v>
      </c>
      <c r="M24" s="169" t="s">
        <v>852</v>
      </c>
      <c r="N24" s="177">
        <f t="shared" si="3"/>
        <v>0.930000000007567</v>
      </c>
      <c r="O24" s="169">
        <v>253204.12</v>
      </c>
      <c r="P24" s="169" t="s">
        <v>541</v>
      </c>
      <c r="Q24" s="169">
        <f t="shared" si="4"/>
        <v>143024.12</v>
      </c>
      <c r="R24" s="174">
        <v>112368193.99999867</v>
      </c>
      <c r="S24" s="20">
        <v>112368204</v>
      </c>
      <c r="T24" s="98">
        <f t="shared" si="14"/>
        <v>-10.000001326203346</v>
      </c>
      <c r="U24" s="191">
        <f t="shared" si="5"/>
        <v>1</v>
      </c>
      <c r="W24" s="92" t="s">
        <v>47</v>
      </c>
      <c r="X24" s="115">
        <f t="shared" si="7"/>
        <v>1</v>
      </c>
      <c r="Y24" s="4">
        <f t="shared" si="8"/>
        <v>0</v>
      </c>
      <c r="Z24" s="123">
        <f t="shared" si="9"/>
        <v>0</v>
      </c>
      <c r="AA24" s="4">
        <f t="shared" si="10"/>
        <v>0</v>
      </c>
      <c r="AB24" s="4">
        <f t="shared" si="11"/>
        <v>1</v>
      </c>
      <c r="AC24" s="122">
        <f t="shared" si="12"/>
        <v>0</v>
      </c>
    </row>
    <row r="25" spans="1:29" ht="15" customHeight="1">
      <c r="A25" s="250"/>
      <c r="B25" s="92" t="s">
        <v>48</v>
      </c>
      <c r="C25" s="168">
        <v>62096228.34999945</v>
      </c>
      <c r="D25" s="168">
        <v>0</v>
      </c>
      <c r="E25" s="168">
        <f t="shared" si="0"/>
        <v>62096228.34999945</v>
      </c>
      <c r="F25" s="174">
        <v>1873157.8399999999</v>
      </c>
      <c r="G25" s="169"/>
      <c r="H25" s="177">
        <f t="shared" si="1"/>
        <v>1873157.8399999999</v>
      </c>
      <c r="I25" s="169">
        <v>443144.91000000003</v>
      </c>
      <c r="J25" s="169"/>
      <c r="K25" s="169">
        <f t="shared" si="2"/>
        <v>443144.91000000003</v>
      </c>
      <c r="L25" s="174">
        <v>702540.09</v>
      </c>
      <c r="M25" s="169"/>
      <c r="N25" s="177">
        <f t="shared" si="3"/>
        <v>702540.09</v>
      </c>
      <c r="O25" s="169">
        <v>128165.56</v>
      </c>
      <c r="P25" s="169"/>
      <c r="Q25" s="169">
        <f t="shared" si="4"/>
        <v>128165.56</v>
      </c>
      <c r="R25" s="174">
        <v>59835509.769999444</v>
      </c>
      <c r="S25" s="20">
        <v>0</v>
      </c>
      <c r="T25" s="98">
        <f>R25-S25</f>
        <v>59835509.769999444</v>
      </c>
      <c r="U25" s="191">
        <f t="shared" si="5"/>
        <v>0</v>
      </c>
      <c r="W25" s="92" t="s">
        <v>48</v>
      </c>
      <c r="X25" s="115">
        <f t="shared" si="7"/>
        <v>0</v>
      </c>
      <c r="Y25" s="116">
        <f t="shared" si="8"/>
        <v>0</v>
      </c>
      <c r="Z25" s="116">
        <f t="shared" si="9"/>
        <v>0</v>
      </c>
      <c r="AA25" s="116">
        <f t="shared" si="10"/>
        <v>0</v>
      </c>
      <c r="AB25" s="116">
        <f t="shared" si="11"/>
        <v>0</v>
      </c>
      <c r="AC25" s="122">
        <f t="shared" si="12"/>
        <v>0</v>
      </c>
    </row>
    <row r="26" spans="1:29" ht="15" customHeight="1">
      <c r="A26" s="251"/>
      <c r="B26" s="94" t="s">
        <v>49</v>
      </c>
      <c r="C26" s="171">
        <v>19058852.969999604</v>
      </c>
      <c r="D26" s="171">
        <v>19058850</v>
      </c>
      <c r="E26" s="171">
        <f t="shared" si="0"/>
        <v>2.9699996039271355</v>
      </c>
      <c r="F26" s="175">
        <v>847399.78</v>
      </c>
      <c r="G26" s="172" t="s">
        <v>542</v>
      </c>
      <c r="H26" s="178">
        <f t="shared" si="1"/>
        <v>-0.21999999997206032</v>
      </c>
      <c r="I26" s="172">
        <v>66890.77</v>
      </c>
      <c r="J26" s="172" t="s">
        <v>853</v>
      </c>
      <c r="K26" s="172">
        <f t="shared" si="2"/>
        <v>-2.9999999998835847E-2</v>
      </c>
      <c r="L26" s="175">
        <v>0</v>
      </c>
      <c r="M26" s="172" t="s">
        <v>80</v>
      </c>
      <c r="N26" s="178">
        <f t="shared" si="3"/>
        <v>0</v>
      </c>
      <c r="O26" s="172">
        <v>154226.04</v>
      </c>
      <c r="P26" s="172" t="s">
        <v>543</v>
      </c>
      <c r="Q26" s="172">
        <f t="shared" si="4"/>
        <v>131564.94</v>
      </c>
      <c r="R26" s="175">
        <v>18124117.919999599</v>
      </c>
      <c r="S26" s="100">
        <v>18124120</v>
      </c>
      <c r="T26" s="101">
        <f t="shared" ref="T26:T32" si="15">R26-S26</f>
        <v>-2.0800004005432129</v>
      </c>
      <c r="U26" s="192">
        <f t="shared" si="5"/>
        <v>1</v>
      </c>
      <c r="W26" s="94" t="s">
        <v>49</v>
      </c>
      <c r="X26" s="115">
        <f t="shared" si="7"/>
        <v>0</v>
      </c>
      <c r="Y26" s="116">
        <f t="shared" si="8"/>
        <v>0</v>
      </c>
      <c r="Z26" s="116">
        <f t="shared" si="9"/>
        <v>0</v>
      </c>
      <c r="AA26" s="116">
        <f t="shared" si="10"/>
        <v>0</v>
      </c>
      <c r="AB26" s="116">
        <f t="shared" si="11"/>
        <v>1</v>
      </c>
      <c r="AC26" s="122">
        <f t="shared" si="12"/>
        <v>0</v>
      </c>
    </row>
    <row r="27" spans="1:29" ht="15" customHeight="1">
      <c r="A27" s="249">
        <v>42403</v>
      </c>
      <c r="B27" s="91" t="s">
        <v>41</v>
      </c>
      <c r="C27" s="165">
        <v>66913041.639999382</v>
      </c>
      <c r="D27" s="165">
        <v>66913100</v>
      </c>
      <c r="E27" s="165">
        <f t="shared" si="0"/>
        <v>-58.360000617802143</v>
      </c>
      <c r="F27" s="173">
        <v>1557446.98</v>
      </c>
      <c r="G27" s="166" t="s">
        <v>544</v>
      </c>
      <c r="H27" s="176">
        <f t="shared" si="1"/>
        <v>-3.0200000000186265</v>
      </c>
      <c r="I27" s="166">
        <v>587.04</v>
      </c>
      <c r="J27" s="166" t="s">
        <v>854</v>
      </c>
      <c r="K27" s="166">
        <f t="shared" si="2"/>
        <v>0</v>
      </c>
      <c r="L27" s="173">
        <v>1370.75</v>
      </c>
      <c r="M27" s="166" t="s">
        <v>855</v>
      </c>
      <c r="N27" s="176">
        <f t="shared" si="3"/>
        <v>0</v>
      </c>
      <c r="O27" s="166">
        <v>321618.27999999997</v>
      </c>
      <c r="P27" s="166" t="s">
        <v>545</v>
      </c>
      <c r="Q27" s="166">
        <f t="shared" si="4"/>
        <v>0.27999999996973202</v>
      </c>
      <c r="R27" s="173">
        <v>70478379.439999387</v>
      </c>
      <c r="S27" s="95">
        <v>70478300</v>
      </c>
      <c r="T27" s="96">
        <f t="shared" si="15"/>
        <v>79.439999386668205</v>
      </c>
      <c r="U27" s="190">
        <f t="shared" si="5"/>
        <v>1</v>
      </c>
      <c r="W27" s="91" t="s">
        <v>41</v>
      </c>
      <c r="X27" s="111">
        <f t="shared" si="7"/>
        <v>0</v>
      </c>
      <c r="Y27" s="112">
        <f t="shared" si="8"/>
        <v>0</v>
      </c>
      <c r="Z27" s="112">
        <f t="shared" si="9"/>
        <v>0</v>
      </c>
      <c r="AA27" s="112">
        <f t="shared" si="10"/>
        <v>0</v>
      </c>
      <c r="AB27" s="112">
        <f t="shared" si="11"/>
        <v>0</v>
      </c>
      <c r="AC27" s="124">
        <f t="shared" si="12"/>
        <v>0</v>
      </c>
    </row>
    <row r="28" spans="1:29" ht="15" customHeight="1">
      <c r="A28" s="250"/>
      <c r="B28" s="92" t="s">
        <v>42</v>
      </c>
      <c r="C28" s="168">
        <v>26249315.439999066</v>
      </c>
      <c r="D28" s="168">
        <v>26249370</v>
      </c>
      <c r="E28" s="168">
        <f t="shared" si="0"/>
        <v>-54.56000093370676</v>
      </c>
      <c r="F28" s="174">
        <v>1525118.24</v>
      </c>
      <c r="G28" s="169" t="s">
        <v>546</v>
      </c>
      <c r="H28" s="177">
        <f t="shared" si="1"/>
        <v>-1.7600000000093132</v>
      </c>
      <c r="I28" s="169">
        <v>39654.379999999997</v>
      </c>
      <c r="J28" s="169" t="s">
        <v>856</v>
      </c>
      <c r="K28" s="169">
        <f t="shared" si="2"/>
        <v>-2.0000000004074536E-2</v>
      </c>
      <c r="L28" s="174">
        <v>64967.21</v>
      </c>
      <c r="M28" s="169" t="s">
        <v>857</v>
      </c>
      <c r="N28" s="177">
        <f t="shared" si="3"/>
        <v>1.0000000002037268E-2</v>
      </c>
      <c r="O28" s="169">
        <v>45918.840000000004</v>
      </c>
      <c r="P28" s="169" t="s">
        <v>547</v>
      </c>
      <c r="Q28" s="169">
        <f t="shared" si="4"/>
        <v>4.0000000000873115E-2</v>
      </c>
      <c r="R28" s="174">
        <v>24652965.529999066</v>
      </c>
      <c r="S28" s="20">
        <v>24653010</v>
      </c>
      <c r="T28" s="98">
        <f t="shared" si="15"/>
        <v>-44.470000933855772</v>
      </c>
      <c r="U28" s="191">
        <f t="shared" si="5"/>
        <v>1</v>
      </c>
      <c r="W28" s="92" t="s">
        <v>42</v>
      </c>
      <c r="X28" s="115">
        <f t="shared" si="7"/>
        <v>0</v>
      </c>
      <c r="Y28" s="116">
        <f t="shared" si="8"/>
        <v>0</v>
      </c>
      <c r="Z28" s="116">
        <f t="shared" si="9"/>
        <v>0</v>
      </c>
      <c r="AA28" s="116">
        <f t="shared" si="10"/>
        <v>0</v>
      </c>
      <c r="AB28" s="116">
        <f t="shared" si="11"/>
        <v>0</v>
      </c>
      <c r="AC28" s="122">
        <f t="shared" si="12"/>
        <v>0</v>
      </c>
    </row>
    <row r="29" spans="1:29" ht="15" customHeight="1">
      <c r="A29" s="250"/>
      <c r="B29" s="93" t="s">
        <v>43</v>
      </c>
      <c r="C29" s="168">
        <v>59592687.299999483</v>
      </c>
      <c r="D29" s="168">
        <v>59592700</v>
      </c>
      <c r="E29" s="168">
        <f t="shared" si="0"/>
        <v>-12.700000517070293</v>
      </c>
      <c r="F29" s="174">
        <v>1944370.9900000002</v>
      </c>
      <c r="G29" s="169" t="s">
        <v>548</v>
      </c>
      <c r="H29" s="177">
        <f t="shared" si="1"/>
        <v>0.99000000022351742</v>
      </c>
      <c r="I29" s="169">
        <v>789759.84</v>
      </c>
      <c r="J29" s="169" t="s">
        <v>858</v>
      </c>
      <c r="K29" s="169">
        <f t="shared" si="2"/>
        <v>7732.8399999999674</v>
      </c>
      <c r="L29" s="174">
        <v>197085.31</v>
      </c>
      <c r="M29" s="169" t="s">
        <v>859</v>
      </c>
      <c r="N29" s="177">
        <f t="shared" si="3"/>
        <v>355.30999999999767</v>
      </c>
      <c r="O29" s="169">
        <v>270081.02</v>
      </c>
      <c r="P29" s="169" t="s">
        <v>549</v>
      </c>
      <c r="Q29" s="169">
        <f t="shared" si="4"/>
        <v>2.0000000018626451E-2</v>
      </c>
      <c r="R29" s="174">
        <v>57970909.819999486</v>
      </c>
      <c r="S29" s="20">
        <v>57970900</v>
      </c>
      <c r="T29" s="98">
        <f t="shared" si="15"/>
        <v>9.819999486207962</v>
      </c>
      <c r="U29" s="191">
        <f t="shared" si="5"/>
        <v>1</v>
      </c>
      <c r="W29" s="93" t="s">
        <v>43</v>
      </c>
      <c r="X29" s="115">
        <f t="shared" si="7"/>
        <v>0</v>
      </c>
      <c r="Y29" s="116">
        <f t="shared" si="8"/>
        <v>0</v>
      </c>
      <c r="Z29" s="116">
        <f t="shared" si="9"/>
        <v>1</v>
      </c>
      <c r="AA29" s="116">
        <f t="shared" si="10"/>
        <v>1</v>
      </c>
      <c r="AB29" s="116">
        <f t="shared" si="11"/>
        <v>0</v>
      </c>
      <c r="AC29" s="122">
        <f t="shared" si="12"/>
        <v>0</v>
      </c>
    </row>
    <row r="30" spans="1:29" ht="15" customHeight="1">
      <c r="A30" s="250"/>
      <c r="B30" s="92" t="s">
        <v>44</v>
      </c>
      <c r="C30" s="20"/>
      <c r="D30" s="20">
        <v>0</v>
      </c>
      <c r="E30" s="6">
        <f t="shared" si="0"/>
        <v>0</v>
      </c>
      <c r="F30" s="97"/>
      <c r="G30" s="20"/>
      <c r="H30" s="98">
        <f t="shared" si="1"/>
        <v>0</v>
      </c>
      <c r="I30" s="20"/>
      <c r="J30" s="20"/>
      <c r="K30" s="6">
        <f t="shared" si="2"/>
        <v>0</v>
      </c>
      <c r="L30" s="97"/>
      <c r="M30" s="20"/>
      <c r="N30" s="98">
        <f t="shared" si="3"/>
        <v>0</v>
      </c>
      <c r="O30" s="20"/>
      <c r="P30" s="20"/>
      <c r="Q30" s="6">
        <f t="shared" si="4"/>
        <v>0</v>
      </c>
      <c r="R30" s="97"/>
      <c r="S30" s="20">
        <v>0</v>
      </c>
      <c r="T30" s="98">
        <f t="shared" si="15"/>
        <v>0</v>
      </c>
      <c r="U30" s="191">
        <f t="shared" si="5"/>
        <v>0</v>
      </c>
      <c r="W30" s="92" t="s">
        <v>44</v>
      </c>
      <c r="X30" s="115">
        <f t="shared" si="7"/>
        <v>0</v>
      </c>
      <c r="Y30" s="116">
        <f t="shared" si="8"/>
        <v>0</v>
      </c>
      <c r="Z30" s="116">
        <f t="shared" si="9"/>
        <v>0</v>
      </c>
      <c r="AA30" s="116">
        <f t="shared" si="10"/>
        <v>0</v>
      </c>
      <c r="AB30" s="116">
        <f t="shared" si="11"/>
        <v>0</v>
      </c>
      <c r="AC30" s="122">
        <f t="shared" si="12"/>
        <v>0</v>
      </c>
    </row>
    <row r="31" spans="1:29" ht="15" customHeight="1">
      <c r="A31" s="250"/>
      <c r="B31" s="92" t="s">
        <v>45</v>
      </c>
      <c r="C31" s="168">
        <v>68405856.959995732</v>
      </c>
      <c r="D31" s="168">
        <v>68405900</v>
      </c>
      <c r="E31" s="168">
        <f t="shared" si="0"/>
        <v>-43.040004268288612</v>
      </c>
      <c r="F31" s="174">
        <v>1598954.1600000013</v>
      </c>
      <c r="G31" s="169" t="s">
        <v>550</v>
      </c>
      <c r="H31" s="177">
        <f t="shared" si="1"/>
        <v>4.1600000013131648</v>
      </c>
      <c r="I31" s="169">
        <v>32383.79</v>
      </c>
      <c r="J31" s="169" t="s">
        <v>860</v>
      </c>
      <c r="K31" s="169">
        <f t="shared" si="2"/>
        <v>-9.9999999983992893E-3</v>
      </c>
      <c r="L31" s="174">
        <v>26799.18</v>
      </c>
      <c r="M31" s="169" t="s">
        <v>861</v>
      </c>
      <c r="N31" s="177">
        <f t="shared" si="3"/>
        <v>-2.0000000000436557E-2</v>
      </c>
      <c r="O31" s="169">
        <v>129887.1</v>
      </c>
      <c r="P31" s="169" t="s">
        <v>551</v>
      </c>
      <c r="Q31" s="169">
        <f t="shared" si="4"/>
        <v>-64648.899999999994</v>
      </c>
      <c r="R31" s="174">
        <v>66682600.309995726</v>
      </c>
      <c r="S31" s="20">
        <v>66682600</v>
      </c>
      <c r="T31" s="98">
        <f t="shared" si="15"/>
        <v>0.30999572575092316</v>
      </c>
      <c r="U31" s="191">
        <f t="shared" si="5"/>
        <v>1</v>
      </c>
      <c r="W31" s="92" t="s">
        <v>45</v>
      </c>
      <c r="X31" s="115">
        <f t="shared" si="7"/>
        <v>0</v>
      </c>
      <c r="Y31" s="116">
        <f t="shared" si="8"/>
        <v>0</v>
      </c>
      <c r="Z31" s="116">
        <f t="shared" si="9"/>
        <v>0</v>
      </c>
      <c r="AA31" s="116">
        <f t="shared" si="10"/>
        <v>0</v>
      </c>
      <c r="AB31" s="116">
        <f t="shared" si="11"/>
        <v>1</v>
      </c>
      <c r="AC31" s="122">
        <f t="shared" si="12"/>
        <v>0</v>
      </c>
    </row>
    <row r="32" spans="1:29" ht="15" customHeight="1">
      <c r="A32" s="250"/>
      <c r="B32" s="92" t="s">
        <v>46</v>
      </c>
      <c r="C32" s="168">
        <v>31557906.92999972</v>
      </c>
      <c r="D32" s="168">
        <v>33935600</v>
      </c>
      <c r="E32" s="168">
        <f t="shared" si="0"/>
        <v>-2377693.0700002797</v>
      </c>
      <c r="F32" s="174">
        <v>2201488.12</v>
      </c>
      <c r="G32" s="169" t="s">
        <v>552</v>
      </c>
      <c r="H32" s="177">
        <f t="shared" si="1"/>
        <v>-1.8799999998882413</v>
      </c>
      <c r="I32" s="169">
        <v>738025.03000000049</v>
      </c>
      <c r="J32" s="169" t="s">
        <v>862</v>
      </c>
      <c r="K32" s="169">
        <f t="shared" si="2"/>
        <v>3.0000000493600965E-2</v>
      </c>
      <c r="L32" s="174">
        <v>752454.01000000164</v>
      </c>
      <c r="M32" s="169" t="s">
        <v>863</v>
      </c>
      <c r="N32" s="177">
        <f t="shared" si="3"/>
        <v>1.0000001639127731E-2</v>
      </c>
      <c r="O32" s="169">
        <v>228128.87000000011</v>
      </c>
      <c r="P32" s="169" t="s">
        <v>553</v>
      </c>
      <c r="Q32" s="169">
        <f t="shared" si="4"/>
        <v>-0.12999999988824129</v>
      </c>
      <c r="R32" s="174">
        <v>29113860.959999718</v>
      </c>
      <c r="S32" s="20">
        <v>32296000</v>
      </c>
      <c r="T32" s="98">
        <f t="shared" si="15"/>
        <v>-3182139.0400002822</v>
      </c>
      <c r="U32" s="191">
        <f t="shared" si="5"/>
        <v>1</v>
      </c>
      <c r="W32" s="92" t="s">
        <v>46</v>
      </c>
      <c r="X32" s="115">
        <f t="shared" si="7"/>
        <v>1</v>
      </c>
      <c r="Y32" s="116">
        <f t="shared" si="8"/>
        <v>0</v>
      </c>
      <c r="Z32" s="116">
        <f t="shared" si="9"/>
        <v>0</v>
      </c>
      <c r="AA32" s="116">
        <f t="shared" si="10"/>
        <v>0</v>
      </c>
      <c r="AB32" s="116">
        <f t="shared" si="11"/>
        <v>0</v>
      </c>
      <c r="AC32" s="122">
        <f t="shared" si="12"/>
        <v>1</v>
      </c>
    </row>
    <row r="33" spans="1:29" ht="15" customHeight="1">
      <c r="A33" s="250"/>
      <c r="B33" s="92" t="s">
        <v>47</v>
      </c>
      <c r="C33" s="168">
        <v>112368193.99999867</v>
      </c>
      <c r="D33" s="168">
        <v>112760704</v>
      </c>
      <c r="E33" s="168">
        <f t="shared" si="0"/>
        <v>-392510.0000013262</v>
      </c>
      <c r="F33" s="174">
        <v>2543864.7800000003</v>
      </c>
      <c r="G33" s="169" t="s">
        <v>554</v>
      </c>
      <c r="H33" s="177">
        <f t="shared" si="1"/>
        <v>4.7800000002607703</v>
      </c>
      <c r="I33" s="169">
        <v>392535.33</v>
      </c>
      <c r="J33" s="169" t="s">
        <v>864</v>
      </c>
      <c r="K33" s="169">
        <f t="shared" si="2"/>
        <v>0.33000000001629815</v>
      </c>
      <c r="L33" s="174">
        <v>321159.22000000003</v>
      </c>
      <c r="M33" s="169" t="s">
        <v>865</v>
      </c>
      <c r="N33" s="177">
        <f t="shared" si="3"/>
        <v>0.22000000003026798</v>
      </c>
      <c r="O33" s="169">
        <v>418398.57</v>
      </c>
      <c r="P33" s="169" t="s">
        <v>555</v>
      </c>
      <c r="Q33" s="169">
        <f t="shared" si="4"/>
        <v>389557.57</v>
      </c>
      <c r="R33" s="174">
        <v>109477306.75999866</v>
      </c>
      <c r="S33" s="20">
        <v>109477400</v>
      </c>
      <c r="T33" s="98">
        <f>R33-S33</f>
        <v>-93.240001335740089</v>
      </c>
      <c r="U33" s="191">
        <f t="shared" si="5"/>
        <v>1</v>
      </c>
      <c r="W33" s="92" t="s">
        <v>47</v>
      </c>
      <c r="X33" s="115">
        <f t="shared" si="7"/>
        <v>1</v>
      </c>
      <c r="Y33" s="116">
        <f t="shared" si="8"/>
        <v>0</v>
      </c>
      <c r="Z33" s="116">
        <f t="shared" si="9"/>
        <v>0</v>
      </c>
      <c r="AA33" s="116">
        <f t="shared" si="10"/>
        <v>0</v>
      </c>
      <c r="AB33" s="116">
        <f t="shared" si="11"/>
        <v>1</v>
      </c>
      <c r="AC33" s="122">
        <f t="shared" si="12"/>
        <v>0</v>
      </c>
    </row>
    <row r="34" spans="1:29" ht="15" customHeight="1">
      <c r="A34" s="250"/>
      <c r="B34" s="92" t="s">
        <v>48</v>
      </c>
      <c r="C34" s="168">
        <v>59835509.769999444</v>
      </c>
      <c r="D34" s="168">
        <v>0</v>
      </c>
      <c r="E34" s="168">
        <f t="shared" si="0"/>
        <v>59835509.769999444</v>
      </c>
      <c r="F34" s="174">
        <v>2191658.2300000004</v>
      </c>
      <c r="G34" s="169"/>
      <c r="H34" s="177">
        <f t="shared" si="1"/>
        <v>2191658.2300000004</v>
      </c>
      <c r="I34" s="169">
        <v>291257.86</v>
      </c>
      <c r="J34" s="169"/>
      <c r="K34" s="169">
        <f t="shared" si="2"/>
        <v>291257.86</v>
      </c>
      <c r="L34" s="174">
        <v>70336.540000000008</v>
      </c>
      <c r="M34" s="169"/>
      <c r="N34" s="177">
        <f t="shared" si="3"/>
        <v>70336.540000000008</v>
      </c>
      <c r="O34" s="169">
        <v>79872.639999999999</v>
      </c>
      <c r="P34" s="169"/>
      <c r="Q34" s="169">
        <f t="shared" si="4"/>
        <v>79872.639999999999</v>
      </c>
      <c r="R34" s="174">
        <v>57784900.219999447</v>
      </c>
      <c r="S34" s="6">
        <v>0</v>
      </c>
      <c r="T34" s="98">
        <f t="shared" ref="T34:T40" si="16">R34-S34</f>
        <v>57784900.219999447</v>
      </c>
      <c r="U34" s="191">
        <f t="shared" si="5"/>
        <v>0</v>
      </c>
      <c r="W34" s="92" t="s">
        <v>48</v>
      </c>
      <c r="X34" s="115">
        <f t="shared" si="7"/>
        <v>0</v>
      </c>
      <c r="Y34" s="116">
        <f t="shared" si="8"/>
        <v>0</v>
      </c>
      <c r="Z34" s="116">
        <f t="shared" si="9"/>
        <v>0</v>
      </c>
      <c r="AA34" s="116">
        <f t="shared" si="10"/>
        <v>0</v>
      </c>
      <c r="AB34" s="116">
        <f t="shared" si="11"/>
        <v>0</v>
      </c>
      <c r="AC34" s="122">
        <f t="shared" si="12"/>
        <v>0</v>
      </c>
    </row>
    <row r="35" spans="1:29" ht="15" customHeight="1">
      <c r="A35" s="251"/>
      <c r="B35" s="94" t="s">
        <v>49</v>
      </c>
      <c r="C35" s="171">
        <v>18124117.919999599</v>
      </c>
      <c r="D35" s="171">
        <v>18124120</v>
      </c>
      <c r="E35" s="171">
        <f t="shared" si="0"/>
        <v>-2.0800004005432129</v>
      </c>
      <c r="F35" s="175">
        <v>643692.59</v>
      </c>
      <c r="G35" s="172" t="s">
        <v>556</v>
      </c>
      <c r="H35" s="178">
        <f t="shared" si="1"/>
        <v>-0.41000000003259629</v>
      </c>
      <c r="I35" s="172">
        <v>67495.09</v>
      </c>
      <c r="J35" s="172" t="s">
        <v>866</v>
      </c>
      <c r="K35" s="172">
        <f t="shared" si="2"/>
        <v>-1.0000000009313226E-2</v>
      </c>
      <c r="L35" s="175">
        <v>92867.040000000008</v>
      </c>
      <c r="M35" s="172" t="s">
        <v>867</v>
      </c>
      <c r="N35" s="178">
        <f t="shared" si="3"/>
        <v>4.0000000008149073E-2</v>
      </c>
      <c r="O35" s="172">
        <v>117790.35</v>
      </c>
      <c r="P35" s="172" t="s">
        <v>557</v>
      </c>
      <c r="Q35" s="172">
        <f t="shared" si="4"/>
        <v>0.35000000000582077</v>
      </c>
      <c r="R35" s="175">
        <v>17337263.029999599</v>
      </c>
      <c r="S35" s="104">
        <v>17337260</v>
      </c>
      <c r="T35" s="101">
        <f t="shared" si="16"/>
        <v>3.0299995988607407</v>
      </c>
      <c r="U35" s="192">
        <f t="shared" si="5"/>
        <v>1</v>
      </c>
      <c r="W35" s="94" t="s">
        <v>49</v>
      </c>
      <c r="X35" s="119">
        <f t="shared" si="7"/>
        <v>0</v>
      </c>
      <c r="Y35" s="120">
        <f t="shared" si="8"/>
        <v>0</v>
      </c>
      <c r="Z35" s="120">
        <f t="shared" si="9"/>
        <v>0</v>
      </c>
      <c r="AA35" s="120">
        <f t="shared" si="10"/>
        <v>0</v>
      </c>
      <c r="AB35" s="120">
        <f t="shared" si="11"/>
        <v>0</v>
      </c>
      <c r="AC35" s="125">
        <f t="shared" si="12"/>
        <v>0</v>
      </c>
    </row>
    <row r="36" spans="1:29" ht="15" customHeight="1">
      <c r="A36" s="249">
        <v>42404</v>
      </c>
      <c r="B36" s="91" t="s">
        <v>41</v>
      </c>
      <c r="C36" s="165">
        <v>70478379.439999387</v>
      </c>
      <c r="D36" s="165">
        <v>70478300</v>
      </c>
      <c r="E36" s="165">
        <f t="shared" si="0"/>
        <v>79.439999386668205</v>
      </c>
      <c r="F36" s="173">
        <v>1751883.0899999999</v>
      </c>
      <c r="G36" s="166" t="s">
        <v>558</v>
      </c>
      <c r="H36" s="176">
        <f t="shared" si="1"/>
        <v>3.0899999998509884</v>
      </c>
      <c r="I36" s="166">
        <v>152868.91</v>
      </c>
      <c r="J36" s="166" t="s">
        <v>868</v>
      </c>
      <c r="K36" s="166">
        <f t="shared" si="2"/>
        <v>-8.999999999650754E-2</v>
      </c>
      <c r="L36" s="173">
        <v>203516.67999999996</v>
      </c>
      <c r="M36" s="166" t="s">
        <v>869</v>
      </c>
      <c r="N36" s="176">
        <f t="shared" si="3"/>
        <v>-0.32000000003608875</v>
      </c>
      <c r="O36" s="166">
        <v>328066.38</v>
      </c>
      <c r="P36" s="166" t="s">
        <v>559</v>
      </c>
      <c r="Q36" s="166">
        <f t="shared" si="4"/>
        <v>0.38000000000465661</v>
      </c>
      <c r="R36" s="173">
        <v>73078653.839999378</v>
      </c>
      <c r="S36" s="102">
        <v>73078700</v>
      </c>
      <c r="T36" s="96">
        <f t="shared" si="16"/>
        <v>-46.160000622272491</v>
      </c>
      <c r="U36" s="190">
        <f t="shared" si="5"/>
        <v>1</v>
      </c>
      <c r="W36" s="91" t="s">
        <v>41</v>
      </c>
      <c r="X36" s="115">
        <f t="shared" si="7"/>
        <v>0</v>
      </c>
      <c r="Y36" s="116">
        <f t="shared" si="8"/>
        <v>0</v>
      </c>
      <c r="Z36" s="116">
        <f t="shared" si="9"/>
        <v>0</v>
      </c>
      <c r="AA36" s="116">
        <f t="shared" si="10"/>
        <v>0</v>
      </c>
      <c r="AB36" s="116">
        <f t="shared" si="11"/>
        <v>0</v>
      </c>
      <c r="AC36" s="122">
        <f t="shared" si="12"/>
        <v>0</v>
      </c>
    </row>
    <row r="37" spans="1:29" ht="15" customHeight="1">
      <c r="A37" s="250"/>
      <c r="B37" s="92" t="s">
        <v>42</v>
      </c>
      <c r="C37" s="168">
        <v>24652965.529999066</v>
      </c>
      <c r="D37" s="168">
        <v>24653010</v>
      </c>
      <c r="E37" s="168">
        <f t="shared" si="0"/>
        <v>-44.470000933855772</v>
      </c>
      <c r="F37" s="174">
        <v>1320359.4399999995</v>
      </c>
      <c r="G37" s="169" t="s">
        <v>560</v>
      </c>
      <c r="H37" s="177">
        <f t="shared" si="1"/>
        <v>-0.56000000052154064</v>
      </c>
      <c r="I37" s="169">
        <v>40282.49</v>
      </c>
      <c r="J37" s="169" t="s">
        <v>870</v>
      </c>
      <c r="K37" s="169">
        <f t="shared" si="2"/>
        <v>-1.0000000002037268E-2</v>
      </c>
      <c r="L37" s="174">
        <v>15200.92</v>
      </c>
      <c r="M37" s="169" t="s">
        <v>871</v>
      </c>
      <c r="N37" s="177">
        <f t="shared" si="3"/>
        <v>2.0000000000436557E-2</v>
      </c>
      <c r="O37" s="169">
        <v>0</v>
      </c>
      <c r="P37" s="169" t="s">
        <v>80</v>
      </c>
      <c r="Q37" s="169">
        <f t="shared" si="4"/>
        <v>0</v>
      </c>
      <c r="R37" s="174">
        <v>23357687.659999065</v>
      </c>
      <c r="S37" s="6">
        <v>23357650</v>
      </c>
      <c r="T37" s="98">
        <f t="shared" si="16"/>
        <v>37.659999065101147</v>
      </c>
      <c r="U37" s="191">
        <f t="shared" si="5"/>
        <v>1</v>
      </c>
      <c r="W37" s="92" t="s">
        <v>42</v>
      </c>
      <c r="X37" s="115">
        <f t="shared" si="7"/>
        <v>0</v>
      </c>
      <c r="Y37" s="116">
        <f t="shared" si="8"/>
        <v>0</v>
      </c>
      <c r="Z37" s="116">
        <f t="shared" si="9"/>
        <v>0</v>
      </c>
      <c r="AA37" s="116">
        <f t="shared" si="10"/>
        <v>0</v>
      </c>
      <c r="AB37" s="116">
        <f t="shared" si="11"/>
        <v>0</v>
      </c>
      <c r="AC37" s="122">
        <f t="shared" si="12"/>
        <v>0</v>
      </c>
    </row>
    <row r="38" spans="1:29" ht="15" customHeight="1">
      <c r="A38" s="250"/>
      <c r="B38" s="93" t="s">
        <v>43</v>
      </c>
      <c r="C38" s="168">
        <v>57970909.819999486</v>
      </c>
      <c r="D38" s="168">
        <v>0</v>
      </c>
      <c r="E38" s="168">
        <f t="shared" si="0"/>
        <v>57970909.819999486</v>
      </c>
      <c r="F38" s="174">
        <v>1612292.0300000021</v>
      </c>
      <c r="G38" s="169"/>
      <c r="H38" s="177">
        <f t="shared" si="1"/>
        <v>1612292.0300000021</v>
      </c>
      <c r="I38" s="169">
        <v>86134.71</v>
      </c>
      <c r="J38" s="169"/>
      <c r="K38" s="169">
        <f t="shared" si="2"/>
        <v>86134.71</v>
      </c>
      <c r="L38" s="174">
        <v>4789.6900000000005</v>
      </c>
      <c r="M38" s="169"/>
      <c r="N38" s="177">
        <f t="shared" si="3"/>
        <v>4789.6900000000005</v>
      </c>
      <c r="O38" s="169">
        <v>0</v>
      </c>
      <c r="P38" s="169"/>
      <c r="Q38" s="169">
        <f t="shared" si="4"/>
        <v>0</v>
      </c>
      <c r="R38" s="174">
        <v>56439962.809999488</v>
      </c>
      <c r="S38" s="6">
        <v>0</v>
      </c>
      <c r="T38" s="98">
        <f t="shared" si="16"/>
        <v>56439962.809999488</v>
      </c>
      <c r="U38" s="191">
        <f t="shared" si="5"/>
        <v>0</v>
      </c>
      <c r="W38" s="93" t="s">
        <v>43</v>
      </c>
      <c r="X38" s="115">
        <f t="shared" si="7"/>
        <v>0</v>
      </c>
      <c r="Y38" s="116">
        <f t="shared" si="8"/>
        <v>0</v>
      </c>
      <c r="Z38" s="116">
        <f t="shared" si="9"/>
        <v>0</v>
      </c>
      <c r="AA38" s="116">
        <f t="shared" si="10"/>
        <v>0</v>
      </c>
      <c r="AB38" s="116">
        <f t="shared" si="11"/>
        <v>0</v>
      </c>
      <c r="AC38" s="122">
        <f t="shared" si="12"/>
        <v>0</v>
      </c>
    </row>
    <row r="39" spans="1:29" ht="15" customHeight="1">
      <c r="A39" s="250"/>
      <c r="B39" s="92" t="s">
        <v>44</v>
      </c>
      <c r="C39" s="168">
        <v>42244389.469999582</v>
      </c>
      <c r="D39" s="168">
        <v>0</v>
      </c>
      <c r="E39" s="168">
        <f t="shared" si="0"/>
        <v>42244389.469999582</v>
      </c>
      <c r="F39" s="174">
        <v>2772794.45</v>
      </c>
      <c r="G39" s="169"/>
      <c r="H39" s="177">
        <f t="shared" si="1"/>
        <v>2772794.45</v>
      </c>
      <c r="I39" s="169">
        <v>24943.43</v>
      </c>
      <c r="J39" s="169"/>
      <c r="K39" s="169">
        <f t="shared" si="2"/>
        <v>24943.43</v>
      </c>
      <c r="L39" s="174">
        <v>54558.630000000005</v>
      </c>
      <c r="M39" s="169"/>
      <c r="N39" s="177">
        <f t="shared" si="3"/>
        <v>54558.630000000005</v>
      </c>
      <c r="O39" s="169">
        <v>1341590.4400000004</v>
      </c>
      <c r="P39" s="169"/>
      <c r="Q39" s="169">
        <f t="shared" si="4"/>
        <v>1341590.4400000004</v>
      </c>
      <c r="R39" s="174">
        <v>38100389.379999578</v>
      </c>
      <c r="S39" s="6">
        <v>0</v>
      </c>
      <c r="T39" s="98">
        <f t="shared" si="16"/>
        <v>38100389.379999578</v>
      </c>
      <c r="U39" s="191">
        <f t="shared" si="5"/>
        <v>0</v>
      </c>
      <c r="W39" s="92" t="s">
        <v>44</v>
      </c>
      <c r="X39" s="115">
        <f t="shared" si="7"/>
        <v>0</v>
      </c>
      <c r="Y39" s="116">
        <f t="shared" si="8"/>
        <v>0</v>
      </c>
      <c r="Z39" s="116">
        <f t="shared" si="9"/>
        <v>0</v>
      </c>
      <c r="AA39" s="116">
        <f t="shared" si="10"/>
        <v>0</v>
      </c>
      <c r="AB39" s="116">
        <f t="shared" si="11"/>
        <v>0</v>
      </c>
      <c r="AC39" s="122">
        <f t="shared" si="12"/>
        <v>0</v>
      </c>
    </row>
    <row r="40" spans="1:29" ht="15" customHeight="1">
      <c r="A40" s="250"/>
      <c r="B40" s="92" t="s">
        <v>45</v>
      </c>
      <c r="C40" s="168">
        <v>66682600.309995726</v>
      </c>
      <c r="D40" s="168">
        <v>66682600</v>
      </c>
      <c r="E40" s="168">
        <f t="shared" si="0"/>
        <v>0.30999572575092316</v>
      </c>
      <c r="F40" s="174">
        <v>1462890.6399999994</v>
      </c>
      <c r="G40" s="169" t="s">
        <v>561</v>
      </c>
      <c r="H40" s="177">
        <f t="shared" si="1"/>
        <v>0.63999999943189323</v>
      </c>
      <c r="I40" s="169">
        <v>0</v>
      </c>
      <c r="J40" s="169" t="s">
        <v>80</v>
      </c>
      <c r="K40" s="169">
        <f t="shared" si="2"/>
        <v>0</v>
      </c>
      <c r="L40" s="174">
        <v>0</v>
      </c>
      <c r="M40" s="169" t="s">
        <v>80</v>
      </c>
      <c r="N40" s="177">
        <f t="shared" si="3"/>
        <v>0</v>
      </c>
      <c r="O40" s="169">
        <v>0</v>
      </c>
      <c r="P40" s="169" t="s">
        <v>562</v>
      </c>
      <c r="Q40" s="169">
        <f t="shared" si="4"/>
        <v>-181936</v>
      </c>
      <c r="R40" s="174">
        <v>80298379.269995689</v>
      </c>
      <c r="S40" s="6">
        <v>80298400</v>
      </c>
      <c r="T40" s="98">
        <f t="shared" si="16"/>
        <v>-20.73000431060791</v>
      </c>
      <c r="U40" s="191">
        <f t="shared" si="5"/>
        <v>1</v>
      </c>
      <c r="W40" s="92" t="s">
        <v>45</v>
      </c>
      <c r="X40" s="115">
        <f t="shared" si="7"/>
        <v>0</v>
      </c>
      <c r="Y40" s="116">
        <f t="shared" si="8"/>
        <v>0</v>
      </c>
      <c r="Z40" s="116">
        <f t="shared" si="9"/>
        <v>0</v>
      </c>
      <c r="AA40" s="116">
        <f t="shared" si="10"/>
        <v>0</v>
      </c>
      <c r="AB40" s="116">
        <f t="shared" si="11"/>
        <v>0</v>
      </c>
      <c r="AC40" s="122">
        <f t="shared" si="12"/>
        <v>0</v>
      </c>
    </row>
    <row r="41" spans="1:29" ht="15" customHeight="1">
      <c r="A41" s="250"/>
      <c r="B41" s="92" t="s">
        <v>46</v>
      </c>
      <c r="C41" s="168">
        <v>29113860.959999718</v>
      </c>
      <c r="D41" s="168">
        <v>32296000</v>
      </c>
      <c r="E41" s="168">
        <f t="shared" si="0"/>
        <v>-3182139.0400002822</v>
      </c>
      <c r="F41" s="174">
        <v>1981810.2700000012</v>
      </c>
      <c r="G41" s="169" t="s">
        <v>563</v>
      </c>
      <c r="H41" s="177">
        <f t="shared" si="1"/>
        <v>-17398989.73</v>
      </c>
      <c r="I41" s="169">
        <v>87583.23</v>
      </c>
      <c r="J41" s="169" t="s">
        <v>872</v>
      </c>
      <c r="K41" s="169">
        <f t="shared" si="2"/>
        <v>2.9999999998835847E-2</v>
      </c>
      <c r="L41" s="174">
        <v>22480.919999999991</v>
      </c>
      <c r="M41" s="169" t="s">
        <v>873</v>
      </c>
      <c r="N41" s="177">
        <f t="shared" si="3"/>
        <v>1.9999999989522621E-2</v>
      </c>
      <c r="O41" s="169">
        <v>0</v>
      </c>
      <c r="P41" s="169" t="s">
        <v>80</v>
      </c>
      <c r="Q41" s="169">
        <f t="shared" si="4"/>
        <v>0</v>
      </c>
      <c r="R41" s="174">
        <v>27197152.999999713</v>
      </c>
      <c r="S41" s="20">
        <v>29201440</v>
      </c>
      <c r="T41" s="98">
        <f>R41-S41</f>
        <v>-2004287.0000002868</v>
      </c>
      <c r="U41" s="191">
        <f t="shared" si="5"/>
        <v>1</v>
      </c>
      <c r="W41" s="92" t="s">
        <v>46</v>
      </c>
      <c r="X41" s="115">
        <f t="shared" si="7"/>
        <v>1</v>
      </c>
      <c r="Y41" s="116">
        <f t="shared" si="8"/>
        <v>1</v>
      </c>
      <c r="Z41" s="116">
        <f t="shared" si="9"/>
        <v>0</v>
      </c>
      <c r="AA41" s="116">
        <f t="shared" si="10"/>
        <v>0</v>
      </c>
      <c r="AB41" s="116">
        <f t="shared" si="11"/>
        <v>0</v>
      </c>
      <c r="AC41" s="122">
        <f t="shared" si="12"/>
        <v>1</v>
      </c>
    </row>
    <row r="42" spans="1:29" ht="15" customHeight="1">
      <c r="A42" s="250"/>
      <c r="B42" s="92" t="s">
        <v>47</v>
      </c>
      <c r="C42" s="168">
        <v>109477306.75999866</v>
      </c>
      <c r="D42" s="168">
        <v>124205800</v>
      </c>
      <c r="E42" s="168">
        <f t="shared" si="0"/>
        <v>-14728493.240001336</v>
      </c>
      <c r="F42" s="174">
        <v>1822818.17</v>
      </c>
      <c r="G42" s="169" t="s">
        <v>564</v>
      </c>
      <c r="H42" s="177">
        <f t="shared" si="1"/>
        <v>-1.8300000000745058</v>
      </c>
      <c r="I42" s="169">
        <v>206328.19</v>
      </c>
      <c r="J42" s="169" t="s">
        <v>874</v>
      </c>
      <c r="K42" s="169">
        <f t="shared" si="2"/>
        <v>0.19000000000232831</v>
      </c>
      <c r="L42" s="174">
        <v>795481.41</v>
      </c>
      <c r="M42" s="169" t="s">
        <v>875</v>
      </c>
      <c r="N42" s="177">
        <f t="shared" si="3"/>
        <v>0.41000000003259629</v>
      </c>
      <c r="O42" s="169">
        <v>0</v>
      </c>
      <c r="P42" s="169" t="s">
        <v>565</v>
      </c>
      <c r="Q42" s="169">
        <f t="shared" si="4"/>
        <v>-67284</v>
      </c>
      <c r="R42" s="174">
        <v>121587500.57999864</v>
      </c>
      <c r="S42" s="20">
        <v>121587504</v>
      </c>
      <c r="T42" s="98">
        <f t="shared" ref="T42:T48" si="17">R42-S42</f>
        <v>-3.420001357793808</v>
      </c>
      <c r="U42" s="191">
        <f t="shared" si="5"/>
        <v>1</v>
      </c>
      <c r="W42" s="92" t="s">
        <v>47</v>
      </c>
      <c r="X42" s="115">
        <f t="shared" si="7"/>
        <v>1</v>
      </c>
      <c r="Y42" s="116">
        <f t="shared" si="8"/>
        <v>0</v>
      </c>
      <c r="Z42" s="116">
        <f t="shared" si="9"/>
        <v>0</v>
      </c>
      <c r="AA42" s="116">
        <f t="shared" si="10"/>
        <v>0</v>
      </c>
      <c r="AB42" s="116">
        <f t="shared" si="11"/>
        <v>0</v>
      </c>
      <c r="AC42" s="122">
        <f t="shared" si="12"/>
        <v>0</v>
      </c>
    </row>
    <row r="43" spans="1:29" ht="15" customHeight="1">
      <c r="A43" s="250"/>
      <c r="B43" s="92" t="s">
        <v>48</v>
      </c>
      <c r="C43" s="168">
        <v>57784900.219999447</v>
      </c>
      <c r="D43" s="168">
        <v>0</v>
      </c>
      <c r="E43" s="168">
        <f t="shared" si="0"/>
        <v>57784900.219999447</v>
      </c>
      <c r="F43" s="174">
        <v>1369335.6399999994</v>
      </c>
      <c r="G43" s="169"/>
      <c r="H43" s="177">
        <f t="shared" si="1"/>
        <v>1369335.6399999994</v>
      </c>
      <c r="I43" s="169">
        <v>547875.12</v>
      </c>
      <c r="J43" s="169"/>
      <c r="K43" s="169">
        <f t="shared" si="2"/>
        <v>547875.12</v>
      </c>
      <c r="L43" s="174">
        <v>230449.99999999997</v>
      </c>
      <c r="M43" s="169"/>
      <c r="N43" s="177">
        <f t="shared" si="3"/>
        <v>230449.99999999997</v>
      </c>
      <c r="O43" s="169">
        <v>0</v>
      </c>
      <c r="P43" s="169"/>
      <c r="Q43" s="169">
        <f t="shared" si="4"/>
        <v>0</v>
      </c>
      <c r="R43" s="174">
        <v>56732989.699999452</v>
      </c>
      <c r="S43" s="20">
        <v>0</v>
      </c>
      <c r="T43" s="98">
        <f t="shared" si="17"/>
        <v>56732989.699999452</v>
      </c>
      <c r="U43" s="191">
        <f t="shared" si="5"/>
        <v>0</v>
      </c>
      <c r="W43" s="92" t="s">
        <v>48</v>
      </c>
      <c r="X43" s="115">
        <f t="shared" si="7"/>
        <v>0</v>
      </c>
      <c r="Y43" s="116">
        <f t="shared" si="8"/>
        <v>0</v>
      </c>
      <c r="Z43" s="116">
        <f t="shared" si="9"/>
        <v>0</v>
      </c>
      <c r="AA43" s="116">
        <f t="shared" si="10"/>
        <v>0</v>
      </c>
      <c r="AB43" s="116">
        <f t="shared" si="11"/>
        <v>0</v>
      </c>
      <c r="AC43" s="122">
        <f t="shared" si="12"/>
        <v>0</v>
      </c>
    </row>
    <row r="44" spans="1:29" ht="15" customHeight="1">
      <c r="A44" s="251"/>
      <c r="B44" s="94" t="s">
        <v>49</v>
      </c>
      <c r="C44" s="171">
        <v>17337263.029999599</v>
      </c>
      <c r="D44" s="171">
        <v>18124120</v>
      </c>
      <c r="E44" s="171">
        <f t="shared" si="0"/>
        <v>-786856.97000040114</v>
      </c>
      <c r="F44" s="175">
        <v>845290.62999999989</v>
      </c>
      <c r="G44" s="172" t="s">
        <v>566</v>
      </c>
      <c r="H44" s="178">
        <f t="shared" si="1"/>
        <v>-0.37000000011175871</v>
      </c>
      <c r="I44" s="172">
        <v>66867.62</v>
      </c>
      <c r="J44" s="172"/>
      <c r="K44" s="172">
        <f t="shared" si="2"/>
        <v>66867.62</v>
      </c>
      <c r="L44" s="175">
        <v>82672.309999999969</v>
      </c>
      <c r="M44" s="172"/>
      <c r="N44" s="178">
        <f t="shared" si="3"/>
        <v>82672.309999999969</v>
      </c>
      <c r="O44" s="172">
        <v>0</v>
      </c>
      <c r="P44" s="172" t="s">
        <v>567</v>
      </c>
      <c r="Q44" s="172">
        <f t="shared" si="4"/>
        <v>-287240</v>
      </c>
      <c r="R44" s="175">
        <v>16476167.7099996</v>
      </c>
      <c r="S44" s="100">
        <v>16476170</v>
      </c>
      <c r="T44" s="101">
        <f t="shared" si="17"/>
        <v>-2.2900003995746374</v>
      </c>
      <c r="U44" s="192">
        <f t="shared" si="5"/>
        <v>1</v>
      </c>
      <c r="W44" s="94" t="s">
        <v>49</v>
      </c>
      <c r="X44" s="115">
        <f t="shared" si="7"/>
        <v>1</v>
      </c>
      <c r="Y44" s="116">
        <f t="shared" si="8"/>
        <v>0</v>
      </c>
      <c r="Z44" s="116">
        <f t="shared" si="9"/>
        <v>0</v>
      </c>
      <c r="AA44" s="116">
        <f t="shared" si="10"/>
        <v>0</v>
      </c>
      <c r="AB44" s="116">
        <f t="shared" si="11"/>
        <v>0</v>
      </c>
      <c r="AC44" s="122">
        <f t="shared" si="12"/>
        <v>0</v>
      </c>
    </row>
    <row r="45" spans="1:29" ht="15" customHeight="1">
      <c r="A45" s="249">
        <v>42406</v>
      </c>
      <c r="B45" s="91" t="s">
        <v>41</v>
      </c>
      <c r="C45" s="162">
        <v>73078653.839999378</v>
      </c>
      <c r="D45" s="162"/>
      <c r="E45" s="162">
        <f t="shared" si="0"/>
        <v>73078653.839999378</v>
      </c>
      <c r="F45" s="174">
        <v>685843.3</v>
      </c>
      <c r="G45" s="169"/>
      <c r="H45" s="177">
        <f t="shared" si="1"/>
        <v>685843.3</v>
      </c>
      <c r="I45" s="163">
        <v>0</v>
      </c>
      <c r="J45" s="163"/>
      <c r="K45" s="163">
        <f t="shared" si="2"/>
        <v>0</v>
      </c>
      <c r="L45" s="174">
        <v>0</v>
      </c>
      <c r="M45" s="169"/>
      <c r="N45" s="177">
        <f t="shared" si="3"/>
        <v>0</v>
      </c>
      <c r="O45" s="163">
        <v>0</v>
      </c>
      <c r="P45" s="163"/>
      <c r="Q45" s="163">
        <f t="shared" si="4"/>
        <v>0</v>
      </c>
      <c r="R45" s="174">
        <v>72392810.539999396</v>
      </c>
      <c r="S45" s="20"/>
      <c r="T45" s="98">
        <f t="shared" si="17"/>
        <v>72392810.539999396</v>
      </c>
      <c r="U45" s="190">
        <f t="shared" si="5"/>
        <v>0</v>
      </c>
      <c r="W45" s="91" t="s">
        <v>41</v>
      </c>
      <c r="X45" s="111">
        <f t="shared" si="7"/>
        <v>0</v>
      </c>
      <c r="Y45" s="112">
        <f t="shared" si="8"/>
        <v>0</v>
      </c>
      <c r="Z45" s="112">
        <f t="shared" si="9"/>
        <v>0</v>
      </c>
      <c r="AA45" s="112">
        <f t="shared" si="10"/>
        <v>0</v>
      </c>
      <c r="AB45" s="112">
        <f t="shared" si="11"/>
        <v>0</v>
      </c>
      <c r="AC45" s="124">
        <f t="shared" si="12"/>
        <v>0</v>
      </c>
    </row>
    <row r="46" spans="1:29" ht="15" customHeight="1">
      <c r="A46" s="250"/>
      <c r="B46" s="92" t="s">
        <v>42</v>
      </c>
      <c r="C46" s="20"/>
      <c r="D46" s="20"/>
      <c r="E46" s="6">
        <f t="shared" si="0"/>
        <v>0</v>
      </c>
      <c r="F46" s="97"/>
      <c r="G46" s="20"/>
      <c r="H46" s="98">
        <f t="shared" si="1"/>
        <v>0</v>
      </c>
      <c r="I46" s="20"/>
      <c r="J46" s="20"/>
      <c r="K46" s="6">
        <f t="shared" si="2"/>
        <v>0</v>
      </c>
      <c r="L46" s="97"/>
      <c r="M46" s="20"/>
      <c r="N46" s="98">
        <f t="shared" si="3"/>
        <v>0</v>
      </c>
      <c r="O46" s="20"/>
      <c r="P46" s="20"/>
      <c r="Q46" s="6">
        <f t="shared" si="4"/>
        <v>0</v>
      </c>
      <c r="R46" s="97"/>
      <c r="S46" s="20"/>
      <c r="T46" s="98">
        <f t="shared" si="17"/>
        <v>0</v>
      </c>
      <c r="U46" s="191">
        <f t="shared" si="5"/>
        <v>0</v>
      </c>
      <c r="W46" s="92" t="s">
        <v>42</v>
      </c>
      <c r="X46" s="115">
        <f t="shared" si="7"/>
        <v>0</v>
      </c>
      <c r="Y46" s="116">
        <f t="shared" si="8"/>
        <v>0</v>
      </c>
      <c r="Z46" s="116">
        <f t="shared" si="9"/>
        <v>0</v>
      </c>
      <c r="AA46" s="116">
        <f t="shared" si="10"/>
        <v>0</v>
      </c>
      <c r="AB46" s="116">
        <f t="shared" si="11"/>
        <v>0</v>
      </c>
      <c r="AC46" s="122">
        <f t="shared" si="12"/>
        <v>0</v>
      </c>
    </row>
    <row r="47" spans="1:29" ht="15" customHeight="1">
      <c r="A47" s="250"/>
      <c r="B47" s="93" t="s">
        <v>43</v>
      </c>
      <c r="C47" s="162">
        <v>56439962.809999488</v>
      </c>
      <c r="D47" s="162"/>
      <c r="E47" s="162">
        <f t="shared" si="0"/>
        <v>56439962.809999488</v>
      </c>
      <c r="F47" s="174">
        <v>815252.98</v>
      </c>
      <c r="G47" s="169"/>
      <c r="H47" s="177">
        <f t="shared" si="1"/>
        <v>815252.98</v>
      </c>
      <c r="I47" s="163">
        <v>0</v>
      </c>
      <c r="J47" s="163"/>
      <c r="K47" s="163">
        <f t="shared" si="2"/>
        <v>0</v>
      </c>
      <c r="L47" s="174">
        <v>0</v>
      </c>
      <c r="M47" s="169"/>
      <c r="N47" s="177">
        <f t="shared" si="3"/>
        <v>0</v>
      </c>
      <c r="O47" s="163">
        <v>288327.63</v>
      </c>
      <c r="P47" s="163"/>
      <c r="Q47" s="163">
        <f t="shared" si="4"/>
        <v>288327.63</v>
      </c>
      <c r="R47" s="174">
        <v>55336382.199999496</v>
      </c>
      <c r="S47" s="20"/>
      <c r="T47" s="98">
        <f t="shared" si="17"/>
        <v>55336382.199999496</v>
      </c>
      <c r="U47" s="191">
        <f t="shared" si="5"/>
        <v>0</v>
      </c>
      <c r="W47" s="93" t="s">
        <v>43</v>
      </c>
      <c r="X47" s="115">
        <f t="shared" si="7"/>
        <v>0</v>
      </c>
      <c r="Y47" s="116">
        <f t="shared" si="8"/>
        <v>0</v>
      </c>
      <c r="Z47" s="116">
        <f t="shared" si="9"/>
        <v>0</v>
      </c>
      <c r="AA47" s="116">
        <f t="shared" si="10"/>
        <v>0</v>
      </c>
      <c r="AB47" s="116">
        <f t="shared" si="11"/>
        <v>0</v>
      </c>
      <c r="AC47" s="122">
        <f t="shared" si="12"/>
        <v>0</v>
      </c>
    </row>
    <row r="48" spans="1:29" ht="15" customHeight="1">
      <c r="A48" s="250"/>
      <c r="B48" s="92" t="s">
        <v>44</v>
      </c>
      <c r="C48" s="20"/>
      <c r="D48" s="20"/>
      <c r="E48" s="6">
        <f t="shared" si="0"/>
        <v>0</v>
      </c>
      <c r="F48" s="97"/>
      <c r="G48" s="20"/>
      <c r="H48" s="98">
        <f t="shared" si="1"/>
        <v>0</v>
      </c>
      <c r="I48" s="20"/>
      <c r="J48" s="20"/>
      <c r="K48" s="6">
        <f t="shared" si="2"/>
        <v>0</v>
      </c>
      <c r="L48" s="97"/>
      <c r="M48" s="20"/>
      <c r="N48" s="98">
        <f t="shared" si="3"/>
        <v>0</v>
      </c>
      <c r="O48" s="20"/>
      <c r="P48" s="20"/>
      <c r="Q48" s="6">
        <f t="shared" si="4"/>
        <v>0</v>
      </c>
      <c r="R48" s="97"/>
      <c r="S48" s="20"/>
      <c r="T48" s="98">
        <f t="shared" si="17"/>
        <v>0</v>
      </c>
      <c r="U48" s="191">
        <f t="shared" si="5"/>
        <v>0</v>
      </c>
      <c r="W48" s="92" t="s">
        <v>44</v>
      </c>
      <c r="X48" s="115">
        <f t="shared" si="7"/>
        <v>0</v>
      </c>
      <c r="Y48" s="116">
        <f t="shared" si="8"/>
        <v>0</v>
      </c>
      <c r="Z48" s="116">
        <f t="shared" si="9"/>
        <v>0</v>
      </c>
      <c r="AA48" s="116">
        <f t="shared" si="10"/>
        <v>0</v>
      </c>
      <c r="AB48" s="116">
        <f t="shared" si="11"/>
        <v>0</v>
      </c>
      <c r="AC48" s="122">
        <f t="shared" si="12"/>
        <v>0</v>
      </c>
    </row>
    <row r="49" spans="1:29" ht="15" customHeight="1">
      <c r="A49" s="250"/>
      <c r="B49" s="92" t="s">
        <v>45</v>
      </c>
      <c r="C49" s="162">
        <v>80298379.269995689</v>
      </c>
      <c r="D49" s="162"/>
      <c r="E49" s="162">
        <f t="shared" si="0"/>
        <v>80298379.269995689</v>
      </c>
      <c r="F49" s="174">
        <v>712594.09</v>
      </c>
      <c r="G49" s="169"/>
      <c r="H49" s="177">
        <f t="shared" si="1"/>
        <v>712594.09</v>
      </c>
      <c r="I49" s="163">
        <v>0</v>
      </c>
      <c r="J49" s="163"/>
      <c r="K49" s="163">
        <f t="shared" si="2"/>
        <v>0</v>
      </c>
      <c r="L49" s="174">
        <v>0</v>
      </c>
      <c r="M49" s="169"/>
      <c r="N49" s="177">
        <f t="shared" si="3"/>
        <v>0</v>
      </c>
      <c r="O49" s="163">
        <v>166414.07</v>
      </c>
      <c r="P49" s="163"/>
      <c r="Q49" s="163">
        <f t="shared" si="4"/>
        <v>166414.07</v>
      </c>
      <c r="R49" s="174">
        <v>79419371.109995693</v>
      </c>
      <c r="S49" s="20"/>
      <c r="T49" s="98">
        <f>R49-S49</f>
        <v>79419371.109995693</v>
      </c>
      <c r="U49" s="191">
        <f t="shared" si="5"/>
        <v>0</v>
      </c>
      <c r="W49" s="92" t="s">
        <v>45</v>
      </c>
      <c r="X49" s="115">
        <f t="shared" si="7"/>
        <v>0</v>
      </c>
      <c r="Y49" s="116">
        <f t="shared" si="8"/>
        <v>0</v>
      </c>
      <c r="Z49" s="116">
        <f t="shared" si="9"/>
        <v>0</v>
      </c>
      <c r="AA49" s="116">
        <f t="shared" si="10"/>
        <v>0</v>
      </c>
      <c r="AB49" s="116">
        <f t="shared" si="11"/>
        <v>0</v>
      </c>
      <c r="AC49" s="122">
        <f t="shared" si="12"/>
        <v>0</v>
      </c>
    </row>
    <row r="50" spans="1:29" ht="15" customHeight="1">
      <c r="A50" s="250"/>
      <c r="B50" s="92" t="s">
        <v>46</v>
      </c>
      <c r="C50" s="162">
        <v>27197152.999999713</v>
      </c>
      <c r="D50" s="162"/>
      <c r="E50" s="162">
        <f t="shared" si="0"/>
        <v>27197152.999999713</v>
      </c>
      <c r="F50" s="174">
        <v>951284.78000000061</v>
      </c>
      <c r="G50" s="169"/>
      <c r="H50" s="177">
        <f t="shared" si="1"/>
        <v>951284.78000000061</v>
      </c>
      <c r="I50" s="163">
        <v>0</v>
      </c>
      <c r="J50" s="163"/>
      <c r="K50" s="163">
        <f t="shared" si="2"/>
        <v>0</v>
      </c>
      <c r="L50" s="174">
        <v>0</v>
      </c>
      <c r="M50" s="169"/>
      <c r="N50" s="177">
        <f t="shared" si="3"/>
        <v>0</v>
      </c>
      <c r="O50" s="163">
        <v>262159.75000000006</v>
      </c>
      <c r="P50" s="163"/>
      <c r="Q50" s="163">
        <f t="shared" si="4"/>
        <v>262159.75000000006</v>
      </c>
      <c r="R50" s="174">
        <v>25983708.469999716</v>
      </c>
      <c r="S50" s="20"/>
      <c r="T50" s="98">
        <f t="shared" ref="T50:T56" si="18">R50-S50</f>
        <v>25983708.469999716</v>
      </c>
      <c r="U50" s="191">
        <f t="shared" si="5"/>
        <v>0</v>
      </c>
      <c r="W50" s="92" t="s">
        <v>46</v>
      </c>
      <c r="X50" s="115">
        <f t="shared" si="7"/>
        <v>0</v>
      </c>
      <c r="Y50" s="116">
        <f t="shared" si="8"/>
        <v>0</v>
      </c>
      <c r="Z50" s="116">
        <f t="shared" si="9"/>
        <v>0</v>
      </c>
      <c r="AA50" s="116">
        <f t="shared" si="10"/>
        <v>0</v>
      </c>
      <c r="AB50" s="116">
        <f t="shared" si="11"/>
        <v>0</v>
      </c>
      <c r="AC50" s="122">
        <f t="shared" si="12"/>
        <v>0</v>
      </c>
    </row>
    <row r="51" spans="1:29" ht="15" customHeight="1">
      <c r="A51" s="250"/>
      <c r="B51" s="92" t="s">
        <v>47</v>
      </c>
      <c r="C51" s="20"/>
      <c r="D51" s="20"/>
      <c r="E51" s="6">
        <f t="shared" si="0"/>
        <v>0</v>
      </c>
      <c r="F51" s="97"/>
      <c r="G51" s="20"/>
      <c r="H51" s="98">
        <f t="shared" si="1"/>
        <v>0</v>
      </c>
      <c r="I51" s="20"/>
      <c r="J51" s="20"/>
      <c r="K51" s="6">
        <f t="shared" si="2"/>
        <v>0</v>
      </c>
      <c r="L51" s="97"/>
      <c r="M51" s="20"/>
      <c r="N51" s="98">
        <f t="shared" si="3"/>
        <v>0</v>
      </c>
      <c r="O51" s="20"/>
      <c r="P51" s="20"/>
      <c r="Q51" s="6">
        <f t="shared" si="4"/>
        <v>0</v>
      </c>
      <c r="R51" s="97"/>
      <c r="S51" s="20"/>
      <c r="T51" s="98">
        <f t="shared" si="18"/>
        <v>0</v>
      </c>
      <c r="U51" s="191">
        <f t="shared" si="5"/>
        <v>0</v>
      </c>
      <c r="W51" s="92" t="s">
        <v>47</v>
      </c>
      <c r="X51" s="115">
        <f t="shared" si="7"/>
        <v>0</v>
      </c>
      <c r="Y51" s="116">
        <f t="shared" si="8"/>
        <v>0</v>
      </c>
      <c r="Z51" s="116">
        <f t="shared" si="9"/>
        <v>0</v>
      </c>
      <c r="AA51" s="116">
        <f t="shared" si="10"/>
        <v>0</v>
      </c>
      <c r="AB51" s="116">
        <f t="shared" si="11"/>
        <v>0</v>
      </c>
      <c r="AC51" s="122">
        <f t="shared" si="12"/>
        <v>0</v>
      </c>
    </row>
    <row r="52" spans="1:29" ht="15" customHeight="1">
      <c r="A52" s="250"/>
      <c r="B52" s="92" t="s">
        <v>48</v>
      </c>
      <c r="C52" s="162">
        <v>56732989.699999452</v>
      </c>
      <c r="D52" s="162"/>
      <c r="E52" s="162">
        <f t="shared" si="0"/>
        <v>56732989.699999452</v>
      </c>
      <c r="F52" s="174">
        <v>776330.72</v>
      </c>
      <c r="G52" s="169"/>
      <c r="H52" s="177">
        <f t="shared" si="1"/>
        <v>776330.72</v>
      </c>
      <c r="I52" s="163">
        <v>0</v>
      </c>
      <c r="J52" s="163"/>
      <c r="K52" s="163">
        <f t="shared" si="2"/>
        <v>0</v>
      </c>
      <c r="L52" s="174">
        <v>0</v>
      </c>
      <c r="M52" s="169"/>
      <c r="N52" s="177">
        <f t="shared" si="3"/>
        <v>0</v>
      </c>
      <c r="O52" s="163">
        <v>89484.85</v>
      </c>
      <c r="P52" s="163"/>
      <c r="Q52" s="163">
        <f t="shared" si="4"/>
        <v>89484.85</v>
      </c>
      <c r="R52" s="174">
        <v>55867174.129999451</v>
      </c>
      <c r="S52" s="20"/>
      <c r="T52" s="98">
        <f t="shared" si="18"/>
        <v>55867174.129999451</v>
      </c>
      <c r="U52" s="191">
        <f t="shared" si="5"/>
        <v>0</v>
      </c>
      <c r="W52" s="92" t="s">
        <v>48</v>
      </c>
      <c r="X52" s="115">
        <f t="shared" si="7"/>
        <v>0</v>
      </c>
      <c r="Y52" s="116">
        <f t="shared" si="8"/>
        <v>0</v>
      </c>
      <c r="Z52" s="116">
        <f t="shared" si="9"/>
        <v>0</v>
      </c>
      <c r="AA52" s="116">
        <f t="shared" si="10"/>
        <v>0</v>
      </c>
      <c r="AB52" s="116">
        <f t="shared" si="11"/>
        <v>0</v>
      </c>
      <c r="AC52" s="122">
        <f t="shared" si="12"/>
        <v>0</v>
      </c>
    </row>
    <row r="53" spans="1:29" ht="15" customHeight="1">
      <c r="A53" s="251"/>
      <c r="B53" s="94" t="s">
        <v>49</v>
      </c>
      <c r="C53" s="162">
        <v>16476167.7099996</v>
      </c>
      <c r="D53" s="162"/>
      <c r="E53" s="162">
        <f t="shared" si="0"/>
        <v>16476167.7099996</v>
      </c>
      <c r="F53" s="174">
        <v>499602.29000000004</v>
      </c>
      <c r="G53" s="169"/>
      <c r="H53" s="177">
        <f t="shared" si="1"/>
        <v>499602.29000000004</v>
      </c>
      <c r="I53" s="163">
        <v>0</v>
      </c>
      <c r="J53" s="163"/>
      <c r="K53" s="163">
        <f t="shared" si="2"/>
        <v>0</v>
      </c>
      <c r="L53" s="174">
        <v>0</v>
      </c>
      <c r="M53" s="169"/>
      <c r="N53" s="177">
        <f t="shared" si="3"/>
        <v>0</v>
      </c>
      <c r="O53" s="163">
        <v>165125.19</v>
      </c>
      <c r="P53" s="163"/>
      <c r="Q53" s="163">
        <f t="shared" si="4"/>
        <v>165125.19</v>
      </c>
      <c r="R53" s="174">
        <v>15811440.2299996</v>
      </c>
      <c r="S53" s="100"/>
      <c r="T53" s="101">
        <f t="shared" si="18"/>
        <v>15811440.2299996</v>
      </c>
      <c r="U53" s="192">
        <f t="shared" si="5"/>
        <v>0</v>
      </c>
      <c r="W53" s="94" t="s">
        <v>49</v>
      </c>
      <c r="X53" s="119">
        <f t="shared" si="7"/>
        <v>0</v>
      </c>
      <c r="Y53" s="120">
        <f t="shared" si="8"/>
        <v>0</v>
      </c>
      <c r="Z53" s="120">
        <f t="shared" si="9"/>
        <v>0</v>
      </c>
      <c r="AA53" s="120">
        <f t="shared" si="10"/>
        <v>0</v>
      </c>
      <c r="AB53" s="120">
        <f t="shared" si="11"/>
        <v>0</v>
      </c>
      <c r="AC53" s="125">
        <f t="shared" si="12"/>
        <v>0</v>
      </c>
    </row>
    <row r="54" spans="1:29" ht="15" customHeight="1">
      <c r="A54" s="249">
        <v>42407</v>
      </c>
      <c r="B54" s="91" t="s">
        <v>41</v>
      </c>
      <c r="C54" s="165">
        <v>72392810.539999396</v>
      </c>
      <c r="D54" s="165">
        <v>72392800</v>
      </c>
      <c r="E54" s="165">
        <f t="shared" si="0"/>
        <v>10.539999395608902</v>
      </c>
      <c r="F54" s="173">
        <v>2213285.13</v>
      </c>
      <c r="G54" s="166" t="s">
        <v>568</v>
      </c>
      <c r="H54" s="176">
        <f t="shared" si="1"/>
        <v>-4.8700000001117587</v>
      </c>
      <c r="I54" s="166">
        <v>99788.279999999984</v>
      </c>
      <c r="J54" s="166" t="s">
        <v>876</v>
      </c>
      <c r="K54" s="166">
        <f t="shared" si="2"/>
        <v>-2.0000000018626451E-2</v>
      </c>
      <c r="L54" s="173">
        <v>14857.779999999999</v>
      </c>
      <c r="M54" s="166" t="s">
        <v>877</v>
      </c>
      <c r="N54" s="176">
        <f t="shared" si="3"/>
        <v>-2.0000000000436557E-2</v>
      </c>
      <c r="O54" s="166">
        <v>799794.5700000003</v>
      </c>
      <c r="P54" s="166" t="s">
        <v>569</v>
      </c>
      <c r="Q54" s="166">
        <f t="shared" si="4"/>
        <v>-0.42999999970197678</v>
      </c>
      <c r="R54" s="173">
        <v>69464661.339999393</v>
      </c>
      <c r="S54" s="95">
        <v>69464600</v>
      </c>
      <c r="T54" s="96">
        <f t="shared" si="18"/>
        <v>61.33999939262867</v>
      </c>
      <c r="U54" s="190">
        <f t="shared" si="5"/>
        <v>1</v>
      </c>
      <c r="W54" s="91" t="s">
        <v>41</v>
      </c>
      <c r="X54" s="115">
        <f t="shared" si="7"/>
        <v>0</v>
      </c>
      <c r="Y54" s="116">
        <f t="shared" si="8"/>
        <v>0</v>
      </c>
      <c r="Z54" s="116">
        <f t="shared" si="9"/>
        <v>0</v>
      </c>
      <c r="AA54" s="116">
        <f t="shared" si="10"/>
        <v>0</v>
      </c>
      <c r="AB54" s="116">
        <f t="shared" si="11"/>
        <v>0</v>
      </c>
      <c r="AC54" s="122">
        <f t="shared" si="12"/>
        <v>0</v>
      </c>
    </row>
    <row r="55" spans="1:29" ht="15" customHeight="1">
      <c r="A55" s="250"/>
      <c r="B55" s="92" t="s">
        <v>42</v>
      </c>
      <c r="C55" s="168">
        <v>23357687.659999065</v>
      </c>
      <c r="D55" s="168">
        <v>23357650</v>
      </c>
      <c r="E55" s="168">
        <f t="shared" si="0"/>
        <v>37.659999065101147</v>
      </c>
      <c r="F55" s="174">
        <v>2622956.38</v>
      </c>
      <c r="G55" s="169" t="s">
        <v>570</v>
      </c>
      <c r="H55" s="177">
        <f t="shared" si="1"/>
        <v>-3.6200000001117587</v>
      </c>
      <c r="I55" s="169">
        <v>145518.48000000001</v>
      </c>
      <c r="J55" s="169" t="s">
        <v>878</v>
      </c>
      <c r="K55" s="169">
        <f t="shared" si="2"/>
        <v>0.48000000001047738</v>
      </c>
      <c r="L55" s="174">
        <v>112849.76000000001</v>
      </c>
      <c r="M55" s="169" t="s">
        <v>879</v>
      </c>
      <c r="N55" s="177">
        <f t="shared" si="3"/>
        <v>-0.23999999999068677</v>
      </c>
      <c r="O55" s="169">
        <v>179692.90000000005</v>
      </c>
      <c r="P55" s="169" t="s">
        <v>571</v>
      </c>
      <c r="Q55" s="169">
        <f t="shared" si="4"/>
        <v>-9.9999999947613105E-2</v>
      </c>
      <c r="R55" s="174">
        <v>24727891.689999066</v>
      </c>
      <c r="S55" s="20">
        <v>24727910</v>
      </c>
      <c r="T55" s="98">
        <f t="shared" si="18"/>
        <v>-18.31000093370676</v>
      </c>
      <c r="U55" s="191">
        <f t="shared" si="5"/>
        <v>1</v>
      </c>
      <c r="W55" s="92" t="s">
        <v>42</v>
      </c>
      <c r="X55" s="115">
        <f t="shared" si="7"/>
        <v>0</v>
      </c>
      <c r="Y55" s="116">
        <f t="shared" si="8"/>
        <v>0</v>
      </c>
      <c r="Z55" s="116">
        <f t="shared" si="9"/>
        <v>0</v>
      </c>
      <c r="AA55" s="116">
        <f t="shared" si="10"/>
        <v>0</v>
      </c>
      <c r="AB55" s="116">
        <f t="shared" si="11"/>
        <v>0</v>
      </c>
      <c r="AC55" s="122">
        <f t="shared" si="12"/>
        <v>0</v>
      </c>
    </row>
    <row r="56" spans="1:29" ht="15" customHeight="1">
      <c r="A56" s="250"/>
      <c r="B56" s="93" t="s">
        <v>43</v>
      </c>
      <c r="C56" s="168">
        <v>55336382.199999496</v>
      </c>
      <c r="D56" s="168">
        <v>55336400</v>
      </c>
      <c r="E56" s="168">
        <f t="shared" si="0"/>
        <v>-17.800000503659248</v>
      </c>
      <c r="F56" s="174">
        <v>2216830.5200000005</v>
      </c>
      <c r="G56" s="169" t="s">
        <v>572</v>
      </c>
      <c r="H56" s="177">
        <f t="shared" si="1"/>
        <v>0.52000000048428774</v>
      </c>
      <c r="I56" s="169">
        <v>216891.28</v>
      </c>
      <c r="J56" s="169" t="s">
        <v>880</v>
      </c>
      <c r="K56" s="169">
        <f t="shared" si="2"/>
        <v>0.27999999999883585</v>
      </c>
      <c r="L56" s="174">
        <v>119532.71</v>
      </c>
      <c r="M56" s="169" t="s">
        <v>881</v>
      </c>
      <c r="N56" s="177">
        <f t="shared" si="3"/>
        <v>-0.28999999999359716</v>
      </c>
      <c r="O56" s="169">
        <v>549726.93000000028</v>
      </c>
      <c r="P56" s="169" t="s">
        <v>573</v>
      </c>
      <c r="Q56" s="169">
        <f t="shared" si="4"/>
        <v>-6.9999999715946615E-2</v>
      </c>
      <c r="R56" s="174">
        <v>52667183.319999494</v>
      </c>
      <c r="S56" s="20">
        <v>52667200</v>
      </c>
      <c r="T56" s="98">
        <f t="shared" si="18"/>
        <v>-16.680000506341457</v>
      </c>
      <c r="U56" s="191">
        <f t="shared" si="5"/>
        <v>1</v>
      </c>
      <c r="W56" s="93" t="s">
        <v>43</v>
      </c>
      <c r="X56" s="115">
        <f t="shared" si="7"/>
        <v>0</v>
      </c>
      <c r="Y56" s="116">
        <f t="shared" si="8"/>
        <v>0</v>
      </c>
      <c r="Z56" s="116">
        <f t="shared" si="9"/>
        <v>0</v>
      </c>
      <c r="AA56" s="116">
        <f t="shared" si="10"/>
        <v>0</v>
      </c>
      <c r="AB56" s="116">
        <f t="shared" si="11"/>
        <v>0</v>
      </c>
      <c r="AC56" s="122">
        <f t="shared" si="12"/>
        <v>0</v>
      </c>
    </row>
    <row r="57" spans="1:29" ht="15" customHeight="1">
      <c r="A57" s="250"/>
      <c r="B57" s="92" t="s">
        <v>44</v>
      </c>
      <c r="C57" s="168">
        <v>38100389.379999578</v>
      </c>
      <c r="D57" s="168">
        <v>38100400</v>
      </c>
      <c r="E57" s="168">
        <f t="shared" si="0"/>
        <v>-10.620000422000885</v>
      </c>
      <c r="F57" s="174">
        <v>1047813.6100000003</v>
      </c>
      <c r="G57" s="169" t="s">
        <v>574</v>
      </c>
      <c r="H57" s="177">
        <f t="shared" si="1"/>
        <v>3.6100000003352761</v>
      </c>
      <c r="I57" s="169">
        <v>0</v>
      </c>
      <c r="J57" s="169" t="s">
        <v>80</v>
      </c>
      <c r="K57" s="169">
        <f t="shared" si="2"/>
        <v>0</v>
      </c>
      <c r="L57" s="174">
        <v>0</v>
      </c>
      <c r="M57" s="169" t="s">
        <v>80</v>
      </c>
      <c r="N57" s="177">
        <f t="shared" si="3"/>
        <v>0</v>
      </c>
      <c r="O57" s="169">
        <v>1044626.1500000004</v>
      </c>
      <c r="P57" s="169" t="s">
        <v>575</v>
      </c>
      <c r="Q57" s="169">
        <f t="shared" si="4"/>
        <v>-3.849999999627471</v>
      </c>
      <c r="R57" s="174">
        <v>46517978.55999957</v>
      </c>
      <c r="S57" s="20">
        <v>47562600</v>
      </c>
      <c r="T57" s="98">
        <f>R57-S57</f>
        <v>-1044621.4400004297</v>
      </c>
      <c r="U57" s="191">
        <f t="shared" si="5"/>
        <v>1</v>
      </c>
      <c r="W57" s="92" t="s">
        <v>44</v>
      </c>
      <c r="X57" s="115">
        <f t="shared" si="7"/>
        <v>0</v>
      </c>
      <c r="Y57" s="116">
        <f t="shared" si="8"/>
        <v>0</v>
      </c>
      <c r="Z57" s="116">
        <f t="shared" si="9"/>
        <v>0</v>
      </c>
      <c r="AA57" s="116">
        <f t="shared" si="10"/>
        <v>0</v>
      </c>
      <c r="AB57" s="116">
        <f t="shared" si="11"/>
        <v>0</v>
      </c>
      <c r="AC57" s="122">
        <f t="shared" si="12"/>
        <v>1</v>
      </c>
    </row>
    <row r="58" spans="1:29" ht="15" customHeight="1">
      <c r="A58" s="250"/>
      <c r="B58" s="92" t="s">
        <v>45</v>
      </c>
      <c r="C58" s="168">
        <v>79419371.109995693</v>
      </c>
      <c r="D58" s="168">
        <v>79419400</v>
      </c>
      <c r="E58" s="168">
        <f t="shared" si="0"/>
        <v>-28.890004307031631</v>
      </c>
      <c r="F58" s="174">
        <v>2423743.1300000004</v>
      </c>
      <c r="G58" s="169" t="s">
        <v>576</v>
      </c>
      <c r="H58" s="177">
        <f t="shared" si="1"/>
        <v>3.1300000003539026</v>
      </c>
      <c r="I58" s="169">
        <v>272473.37</v>
      </c>
      <c r="J58" s="169" t="s">
        <v>882</v>
      </c>
      <c r="K58" s="169">
        <f t="shared" si="2"/>
        <v>0.36999999999534339</v>
      </c>
      <c r="L58" s="174">
        <v>88095.38</v>
      </c>
      <c r="M58" s="169" t="s">
        <v>883</v>
      </c>
      <c r="N58" s="177">
        <f t="shared" si="3"/>
        <v>-1.9999999989522621E-2</v>
      </c>
      <c r="O58" s="169">
        <v>245991.53999999998</v>
      </c>
      <c r="P58" s="169" t="s">
        <v>577</v>
      </c>
      <c r="Q58" s="169">
        <f t="shared" si="4"/>
        <v>-0.46000000002095476</v>
      </c>
      <c r="R58" s="174">
        <v>76934014.429995686</v>
      </c>
      <c r="S58" s="20">
        <v>76934000</v>
      </c>
      <c r="T58" s="98">
        <f t="shared" ref="T58:T64" si="19">R58-S58</f>
        <v>14.429995685815811</v>
      </c>
      <c r="U58" s="191">
        <f t="shared" si="5"/>
        <v>1</v>
      </c>
      <c r="W58" s="92" t="s">
        <v>45</v>
      </c>
      <c r="X58" s="115">
        <f t="shared" si="7"/>
        <v>0</v>
      </c>
      <c r="Y58" s="116">
        <f t="shared" si="8"/>
        <v>0</v>
      </c>
      <c r="Z58" s="116">
        <f t="shared" si="9"/>
        <v>0</v>
      </c>
      <c r="AA58" s="116">
        <f t="shared" si="10"/>
        <v>0</v>
      </c>
      <c r="AB58" s="116">
        <f t="shared" si="11"/>
        <v>0</v>
      </c>
      <c r="AC58" s="122">
        <f t="shared" si="12"/>
        <v>0</v>
      </c>
    </row>
    <row r="59" spans="1:29" ht="15" customHeight="1">
      <c r="A59" s="250"/>
      <c r="B59" s="92" t="s">
        <v>46</v>
      </c>
      <c r="C59" s="168">
        <v>25983708.469999716</v>
      </c>
      <c r="D59" s="168">
        <v>29201440</v>
      </c>
      <c r="E59" s="168">
        <f t="shared" si="0"/>
        <v>-3217731.5300002843</v>
      </c>
      <c r="F59" s="174">
        <v>2292694.5699999998</v>
      </c>
      <c r="G59" s="169" t="s">
        <v>578</v>
      </c>
      <c r="H59" s="177">
        <f t="shared" si="1"/>
        <v>4.5699999998323619</v>
      </c>
      <c r="I59" s="169">
        <v>134815.19</v>
      </c>
      <c r="J59" s="169" t="s">
        <v>884</v>
      </c>
      <c r="K59" s="169">
        <f t="shared" si="2"/>
        <v>0.19000000000232831</v>
      </c>
      <c r="L59" s="174">
        <v>148811.05000000002</v>
      </c>
      <c r="M59" s="169" t="s">
        <v>885</v>
      </c>
      <c r="N59" s="177">
        <f t="shared" si="3"/>
        <v>5.0000000017462298E-2</v>
      </c>
      <c r="O59" s="169">
        <v>194505.96</v>
      </c>
      <c r="P59" s="169" t="s">
        <v>579</v>
      </c>
      <c r="Q59" s="169">
        <f t="shared" si="4"/>
        <v>-4.0000000008149073E-2</v>
      </c>
      <c r="R59" s="174">
        <v>33306321.239999704</v>
      </c>
      <c r="S59" s="20">
        <v>35942400</v>
      </c>
      <c r="T59" s="98">
        <f t="shared" si="19"/>
        <v>-2636078.7600002959</v>
      </c>
      <c r="U59" s="191">
        <f t="shared" si="5"/>
        <v>1</v>
      </c>
      <c r="W59" s="92" t="s">
        <v>46</v>
      </c>
      <c r="X59" s="115">
        <f t="shared" si="7"/>
        <v>1</v>
      </c>
      <c r="Y59" s="116">
        <f t="shared" si="8"/>
        <v>0</v>
      </c>
      <c r="Z59" s="116">
        <f t="shared" si="9"/>
        <v>0</v>
      </c>
      <c r="AA59" s="116">
        <f t="shared" si="10"/>
        <v>0</v>
      </c>
      <c r="AB59" s="116">
        <f t="shared" si="11"/>
        <v>0</v>
      </c>
      <c r="AC59" s="122">
        <f t="shared" si="12"/>
        <v>1</v>
      </c>
    </row>
    <row r="60" spans="1:29" ht="15" customHeight="1">
      <c r="A60" s="250"/>
      <c r="B60" s="92" t="s">
        <v>47</v>
      </c>
      <c r="C60" s="168">
        <v>121587500.57999864</v>
      </c>
      <c r="D60" s="168">
        <v>0</v>
      </c>
      <c r="E60" s="168">
        <f t="shared" si="0"/>
        <v>121587500.57999864</v>
      </c>
      <c r="F60" s="174">
        <v>3705903.2299999995</v>
      </c>
      <c r="G60" s="169"/>
      <c r="H60" s="177">
        <f t="shared" si="1"/>
        <v>3705903.2299999995</v>
      </c>
      <c r="I60" s="169">
        <v>276615.89</v>
      </c>
      <c r="J60" s="169"/>
      <c r="K60" s="169">
        <f t="shared" si="2"/>
        <v>276615.89</v>
      </c>
      <c r="L60" s="174">
        <v>538217.23</v>
      </c>
      <c r="M60" s="169"/>
      <c r="N60" s="177">
        <f t="shared" si="3"/>
        <v>538217.23</v>
      </c>
      <c r="O60" s="169">
        <v>369428.38</v>
      </c>
      <c r="P60" s="169"/>
      <c r="Q60" s="169">
        <f t="shared" si="4"/>
        <v>369428.38</v>
      </c>
      <c r="R60" s="174">
        <v>117259517.62999867</v>
      </c>
      <c r="S60" s="20">
        <v>0</v>
      </c>
      <c r="T60" s="98">
        <f t="shared" si="19"/>
        <v>117259517.62999867</v>
      </c>
      <c r="U60" s="191">
        <f t="shared" si="5"/>
        <v>0</v>
      </c>
      <c r="W60" s="92" t="s">
        <v>47</v>
      </c>
      <c r="X60" s="115">
        <f t="shared" si="7"/>
        <v>0</v>
      </c>
      <c r="Y60" s="116">
        <f t="shared" si="8"/>
        <v>0</v>
      </c>
      <c r="Z60" s="116">
        <f t="shared" si="9"/>
        <v>0</v>
      </c>
      <c r="AA60" s="116">
        <f t="shared" si="10"/>
        <v>0</v>
      </c>
      <c r="AB60" s="116">
        <f t="shared" si="11"/>
        <v>0</v>
      </c>
      <c r="AC60" s="122">
        <f t="shared" si="12"/>
        <v>0</v>
      </c>
    </row>
    <row r="61" spans="1:29" ht="15" customHeight="1">
      <c r="A61" s="250"/>
      <c r="B61" s="92" t="s">
        <v>48</v>
      </c>
      <c r="C61" s="168">
        <v>55867174.129999451</v>
      </c>
      <c r="D61" s="168">
        <v>0</v>
      </c>
      <c r="E61" s="168">
        <f t="shared" si="0"/>
        <v>55867174.129999451</v>
      </c>
      <c r="F61" s="174">
        <v>2130263.8499999996</v>
      </c>
      <c r="G61" s="169"/>
      <c r="H61" s="177">
        <f t="shared" si="1"/>
        <v>2130263.8499999996</v>
      </c>
      <c r="I61" s="169">
        <v>301977.70999999996</v>
      </c>
      <c r="J61" s="169"/>
      <c r="K61" s="169">
        <f t="shared" si="2"/>
        <v>301977.70999999996</v>
      </c>
      <c r="L61" s="174">
        <v>382467.06</v>
      </c>
      <c r="M61" s="169"/>
      <c r="N61" s="177">
        <f t="shared" si="3"/>
        <v>382467.06</v>
      </c>
      <c r="O61" s="169">
        <v>246880.73</v>
      </c>
      <c r="P61" s="169"/>
      <c r="Q61" s="169">
        <f t="shared" si="4"/>
        <v>246880.73</v>
      </c>
      <c r="R61" s="174">
        <v>53409540.199999452</v>
      </c>
      <c r="S61" s="20">
        <v>0</v>
      </c>
      <c r="T61" s="98">
        <f t="shared" si="19"/>
        <v>53409540.199999452</v>
      </c>
      <c r="U61" s="191">
        <f t="shared" si="5"/>
        <v>0</v>
      </c>
      <c r="W61" s="92" t="s">
        <v>48</v>
      </c>
      <c r="X61" s="115">
        <f t="shared" si="7"/>
        <v>0</v>
      </c>
      <c r="Y61" s="116">
        <f t="shared" si="8"/>
        <v>0</v>
      </c>
      <c r="Z61" s="116">
        <f t="shared" si="9"/>
        <v>0</v>
      </c>
      <c r="AA61" s="116">
        <f t="shared" si="10"/>
        <v>0</v>
      </c>
      <c r="AB61" s="116">
        <f t="shared" si="11"/>
        <v>0</v>
      </c>
      <c r="AC61" s="122">
        <f t="shared" si="12"/>
        <v>0</v>
      </c>
    </row>
    <row r="62" spans="1:29" ht="15" customHeight="1">
      <c r="A62" s="251"/>
      <c r="B62" s="94" t="s">
        <v>49</v>
      </c>
      <c r="C62" s="171">
        <v>15811440.2299996</v>
      </c>
      <c r="D62" s="171">
        <v>16476170</v>
      </c>
      <c r="E62" s="171">
        <f t="shared" si="0"/>
        <v>-664729.77000040002</v>
      </c>
      <c r="F62" s="175">
        <v>805789.33000000007</v>
      </c>
      <c r="G62" s="172" t="s">
        <v>580</v>
      </c>
      <c r="H62" s="178">
        <f t="shared" si="1"/>
        <v>0.33000000007450581</v>
      </c>
      <c r="I62" s="172">
        <v>56624.209999999992</v>
      </c>
      <c r="J62" s="172" t="s">
        <v>886</v>
      </c>
      <c r="K62" s="172">
        <f t="shared" si="2"/>
        <v>9.9999999947613105E-3</v>
      </c>
      <c r="L62" s="175">
        <v>19225.650000000001</v>
      </c>
      <c r="M62" s="172" t="s">
        <v>887</v>
      </c>
      <c r="N62" s="178">
        <f t="shared" si="3"/>
        <v>-4.9999999999272404E-2</v>
      </c>
      <c r="O62" s="172">
        <v>164775.73000000007</v>
      </c>
      <c r="P62" s="172" t="s">
        <v>581</v>
      </c>
      <c r="Q62" s="172">
        <f t="shared" si="4"/>
        <v>-0.26999999993131496</v>
      </c>
      <c r="R62" s="175">
        <v>18119296.759999603</v>
      </c>
      <c r="S62" s="100">
        <v>18119290</v>
      </c>
      <c r="T62" s="101">
        <f t="shared" si="19"/>
        <v>6.7599996030330658</v>
      </c>
      <c r="U62" s="192">
        <f t="shared" si="5"/>
        <v>1</v>
      </c>
      <c r="W62" s="94" t="s">
        <v>49</v>
      </c>
      <c r="X62" s="115">
        <f t="shared" si="7"/>
        <v>1</v>
      </c>
      <c r="Y62" s="116">
        <f t="shared" si="8"/>
        <v>0</v>
      </c>
      <c r="Z62" s="116">
        <f t="shared" si="9"/>
        <v>0</v>
      </c>
      <c r="AA62" s="116">
        <f t="shared" si="10"/>
        <v>0</v>
      </c>
      <c r="AB62" s="116">
        <f t="shared" si="11"/>
        <v>0</v>
      </c>
      <c r="AC62" s="122">
        <f t="shared" si="12"/>
        <v>0</v>
      </c>
    </row>
    <row r="63" spans="1:29" ht="15" customHeight="1">
      <c r="A63" s="249">
        <v>42408</v>
      </c>
      <c r="B63" s="91" t="s">
        <v>41</v>
      </c>
      <c r="C63" s="162">
        <v>69464661.339999393</v>
      </c>
      <c r="D63" s="162">
        <v>69464600</v>
      </c>
      <c r="E63" s="162">
        <f t="shared" si="0"/>
        <v>61.33999939262867</v>
      </c>
      <c r="F63" s="174">
        <v>2181142.71</v>
      </c>
      <c r="G63" s="169" t="s">
        <v>582</v>
      </c>
      <c r="H63" s="177">
        <f t="shared" si="1"/>
        <v>2.7099999999627471</v>
      </c>
      <c r="I63" s="163">
        <v>178430.24</v>
      </c>
      <c r="J63" s="163" t="s">
        <v>888</v>
      </c>
      <c r="K63" s="163">
        <f t="shared" si="2"/>
        <v>0.23999999999068677</v>
      </c>
      <c r="L63" s="174">
        <v>1272.03</v>
      </c>
      <c r="M63" s="169" t="s">
        <v>889</v>
      </c>
      <c r="N63" s="177">
        <f t="shared" si="3"/>
        <v>0</v>
      </c>
      <c r="O63" s="163">
        <v>642754.61</v>
      </c>
      <c r="P63" s="163" t="s">
        <v>583</v>
      </c>
      <c r="Q63" s="163">
        <f t="shared" si="4"/>
        <v>-0.39000000001396984</v>
      </c>
      <c r="R63" s="174">
        <v>69429725.839999393</v>
      </c>
      <c r="S63" s="20">
        <v>69429700</v>
      </c>
      <c r="T63" s="98">
        <f t="shared" si="19"/>
        <v>25.83999939262867</v>
      </c>
      <c r="U63" s="190">
        <f t="shared" si="5"/>
        <v>1</v>
      </c>
      <c r="W63" s="91" t="s">
        <v>41</v>
      </c>
      <c r="X63" s="111">
        <f t="shared" si="7"/>
        <v>0</v>
      </c>
      <c r="Y63" s="112">
        <f t="shared" si="8"/>
        <v>0</v>
      </c>
      <c r="Z63" s="112">
        <f t="shared" si="9"/>
        <v>0</v>
      </c>
      <c r="AA63" s="112">
        <f t="shared" si="10"/>
        <v>0</v>
      </c>
      <c r="AB63" s="112">
        <f t="shared" si="11"/>
        <v>0</v>
      </c>
      <c r="AC63" s="124">
        <f t="shared" si="12"/>
        <v>0</v>
      </c>
    </row>
    <row r="64" spans="1:29" ht="15" customHeight="1">
      <c r="A64" s="250"/>
      <c r="B64" s="92" t="s">
        <v>42</v>
      </c>
      <c r="C64" s="162">
        <v>24727891.689999066</v>
      </c>
      <c r="D64" s="162">
        <v>24727910</v>
      </c>
      <c r="E64" s="162">
        <f t="shared" si="0"/>
        <v>-18.31000093370676</v>
      </c>
      <c r="F64" s="174">
        <v>1556649.6799999988</v>
      </c>
      <c r="G64" s="169" t="s">
        <v>584</v>
      </c>
      <c r="H64" s="177">
        <f t="shared" si="1"/>
        <v>-0.3200000012293458</v>
      </c>
      <c r="I64" s="163">
        <v>34692.57</v>
      </c>
      <c r="J64" s="163" t="s">
        <v>890</v>
      </c>
      <c r="K64" s="163">
        <f t="shared" si="2"/>
        <v>-2.9999999998835847E-2</v>
      </c>
      <c r="L64" s="174">
        <v>0</v>
      </c>
      <c r="M64" s="169" t="s">
        <v>80</v>
      </c>
      <c r="N64" s="177">
        <f t="shared" si="3"/>
        <v>0</v>
      </c>
      <c r="O64" s="163">
        <v>41821.89</v>
      </c>
      <c r="P64" s="163" t="s">
        <v>585</v>
      </c>
      <c r="Q64" s="163">
        <f t="shared" si="4"/>
        <v>-1.0000000002037268E-2</v>
      </c>
      <c r="R64" s="174">
        <v>23164112.689999066</v>
      </c>
      <c r="S64" s="20">
        <v>23164140</v>
      </c>
      <c r="T64" s="98">
        <f t="shared" si="19"/>
        <v>-27.31000093370676</v>
      </c>
      <c r="U64" s="191">
        <f t="shared" si="5"/>
        <v>1</v>
      </c>
      <c r="W64" s="92" t="s">
        <v>42</v>
      </c>
      <c r="X64" s="115">
        <f t="shared" si="7"/>
        <v>0</v>
      </c>
      <c r="Y64" s="116">
        <f t="shared" si="8"/>
        <v>0</v>
      </c>
      <c r="Z64" s="116">
        <f t="shared" si="9"/>
        <v>0</v>
      </c>
      <c r="AA64" s="116">
        <f t="shared" si="10"/>
        <v>0</v>
      </c>
      <c r="AB64" s="116">
        <f t="shared" si="11"/>
        <v>0</v>
      </c>
      <c r="AC64" s="122">
        <f t="shared" si="12"/>
        <v>0</v>
      </c>
    </row>
    <row r="65" spans="1:29" ht="15" customHeight="1">
      <c r="A65" s="250"/>
      <c r="B65" s="93" t="s">
        <v>43</v>
      </c>
      <c r="C65" s="162">
        <v>52667183.319999494</v>
      </c>
      <c r="D65" s="162">
        <v>52667200</v>
      </c>
      <c r="E65" s="162">
        <f t="shared" si="0"/>
        <v>-16.680000506341457</v>
      </c>
      <c r="F65" s="174">
        <v>1730253.0499999998</v>
      </c>
      <c r="G65" s="169" t="s">
        <v>586</v>
      </c>
      <c r="H65" s="177">
        <f t="shared" si="1"/>
        <v>3.0499999998137355</v>
      </c>
      <c r="I65" s="163">
        <v>191297.71</v>
      </c>
      <c r="J65" s="163" t="s">
        <v>891</v>
      </c>
      <c r="K65" s="163">
        <f t="shared" si="2"/>
        <v>-0.29000000000814907</v>
      </c>
      <c r="L65" s="174">
        <v>1607025.26</v>
      </c>
      <c r="M65" s="169" t="s">
        <v>892</v>
      </c>
      <c r="N65" s="177">
        <f t="shared" si="3"/>
        <v>-4.7399999999906868</v>
      </c>
      <c r="O65" s="163">
        <v>311166.24</v>
      </c>
      <c r="P65" s="163" t="s">
        <v>587</v>
      </c>
      <c r="Q65" s="163">
        <f t="shared" si="4"/>
        <v>0.23999999999068677</v>
      </c>
      <c r="R65" s="174">
        <v>49210036.479999498</v>
      </c>
      <c r="S65" s="20">
        <v>49210000</v>
      </c>
      <c r="T65" s="98">
        <f>R65-S65</f>
        <v>36.479999497532845</v>
      </c>
      <c r="U65" s="191">
        <f t="shared" si="5"/>
        <v>1</v>
      </c>
      <c r="W65" s="93" t="s">
        <v>43</v>
      </c>
      <c r="X65" s="115">
        <f t="shared" si="7"/>
        <v>0</v>
      </c>
      <c r="Y65" s="116">
        <f t="shared" si="8"/>
        <v>0</v>
      </c>
      <c r="Z65" s="116">
        <f t="shared" si="9"/>
        <v>0</v>
      </c>
      <c r="AA65" s="116">
        <f t="shared" si="10"/>
        <v>0</v>
      </c>
      <c r="AB65" s="116">
        <f t="shared" si="11"/>
        <v>0</v>
      </c>
      <c r="AC65" s="122">
        <f t="shared" si="12"/>
        <v>0</v>
      </c>
    </row>
    <row r="66" spans="1:29" ht="15" customHeight="1">
      <c r="A66" s="250"/>
      <c r="B66" s="92" t="s">
        <v>44</v>
      </c>
      <c r="C66" s="162">
        <v>46517978.55999957</v>
      </c>
      <c r="D66" s="162">
        <v>47562600</v>
      </c>
      <c r="E66" s="162">
        <f t="shared" si="0"/>
        <v>-1044621.4400004297</v>
      </c>
      <c r="F66" s="174">
        <v>1752409.07</v>
      </c>
      <c r="G66" s="169" t="s">
        <v>588</v>
      </c>
      <c r="H66" s="177">
        <f t="shared" si="1"/>
        <v>-0.92999999993480742</v>
      </c>
      <c r="I66" s="163">
        <v>150293.55000000002</v>
      </c>
      <c r="J66" s="163" t="s">
        <v>893</v>
      </c>
      <c r="K66" s="163">
        <f t="shared" si="2"/>
        <v>64734.550000000017</v>
      </c>
      <c r="L66" s="174">
        <v>0</v>
      </c>
      <c r="M66" s="169" t="s">
        <v>80</v>
      </c>
      <c r="N66" s="177">
        <f t="shared" si="3"/>
        <v>0</v>
      </c>
      <c r="O66" s="163">
        <v>813685.08000000031</v>
      </c>
      <c r="P66" s="163" t="s">
        <v>589</v>
      </c>
      <c r="Q66" s="163">
        <f t="shared" si="4"/>
        <v>8.000000030733645E-2</v>
      </c>
      <c r="R66" s="174">
        <v>44102177.959999569</v>
      </c>
      <c r="S66" s="20">
        <v>44102200</v>
      </c>
      <c r="T66" s="98">
        <f t="shared" ref="T66:T72" si="20">R66-S66</f>
        <v>-22.040000431239605</v>
      </c>
      <c r="U66" s="191">
        <f t="shared" si="5"/>
        <v>1</v>
      </c>
      <c r="W66" s="92" t="s">
        <v>44</v>
      </c>
      <c r="X66" s="115">
        <f t="shared" si="7"/>
        <v>1</v>
      </c>
      <c r="Y66" s="116">
        <f t="shared" si="8"/>
        <v>0</v>
      </c>
      <c r="Z66" s="116">
        <f t="shared" si="9"/>
        <v>1</v>
      </c>
      <c r="AA66" s="116">
        <f t="shared" si="10"/>
        <v>0</v>
      </c>
      <c r="AB66" s="116">
        <f t="shared" si="11"/>
        <v>0</v>
      </c>
      <c r="AC66" s="122">
        <f t="shared" si="12"/>
        <v>0</v>
      </c>
    </row>
    <row r="67" spans="1:29" ht="15" customHeight="1">
      <c r="A67" s="250"/>
      <c r="B67" s="92" t="s">
        <v>45</v>
      </c>
      <c r="C67" s="162">
        <v>76934014.429995686</v>
      </c>
      <c r="D67" s="162">
        <v>76934000</v>
      </c>
      <c r="E67" s="162">
        <f t="shared" si="0"/>
        <v>14.429995685815811</v>
      </c>
      <c r="F67" s="174">
        <v>2631048.1499999994</v>
      </c>
      <c r="G67" s="169" t="s">
        <v>590</v>
      </c>
      <c r="H67" s="177">
        <f t="shared" si="1"/>
        <v>-1.8500000005587935</v>
      </c>
      <c r="I67" s="163">
        <v>126814.52</v>
      </c>
      <c r="J67" s="163" t="s">
        <v>894</v>
      </c>
      <c r="K67" s="163">
        <f t="shared" si="2"/>
        <v>-0.47999999999592546</v>
      </c>
      <c r="L67" s="174">
        <v>8714.24</v>
      </c>
      <c r="M67" s="169" t="s">
        <v>895</v>
      </c>
      <c r="N67" s="177">
        <f t="shared" si="3"/>
        <v>0</v>
      </c>
      <c r="O67" s="163">
        <v>173835.88</v>
      </c>
      <c r="P67" s="163" t="s">
        <v>591</v>
      </c>
      <c r="Q67" s="163">
        <f t="shared" si="4"/>
        <v>-24663.119999999995</v>
      </c>
      <c r="R67" s="174">
        <v>74247230.679995686</v>
      </c>
      <c r="S67" s="20">
        <v>74247300</v>
      </c>
      <c r="T67" s="98">
        <f t="shared" si="20"/>
        <v>-69.320004314184189</v>
      </c>
      <c r="U67" s="191">
        <f t="shared" si="5"/>
        <v>1</v>
      </c>
      <c r="W67" s="92" t="s">
        <v>45</v>
      </c>
      <c r="X67" s="115">
        <f t="shared" si="7"/>
        <v>0</v>
      </c>
      <c r="Y67" s="116">
        <f t="shared" si="8"/>
        <v>0</v>
      </c>
      <c r="Z67" s="116">
        <f t="shared" si="9"/>
        <v>0</v>
      </c>
      <c r="AA67" s="116">
        <f t="shared" si="10"/>
        <v>0</v>
      </c>
      <c r="AB67" s="116">
        <f t="shared" si="11"/>
        <v>1</v>
      </c>
      <c r="AC67" s="122">
        <f t="shared" si="12"/>
        <v>0</v>
      </c>
    </row>
    <row r="68" spans="1:29" ht="15" customHeight="1">
      <c r="A68" s="250"/>
      <c r="B68" s="92" t="s">
        <v>46</v>
      </c>
      <c r="C68" s="162">
        <v>33306321.239999704</v>
      </c>
      <c r="D68" s="162">
        <v>35942400</v>
      </c>
      <c r="E68" s="162">
        <f t="shared" si="0"/>
        <v>-2636078.7600002959</v>
      </c>
      <c r="F68" s="174">
        <v>1948327.52</v>
      </c>
      <c r="G68" s="169" t="s">
        <v>592</v>
      </c>
      <c r="H68" s="177">
        <f t="shared" si="1"/>
        <v>-2.4799999999813735</v>
      </c>
      <c r="I68" s="163">
        <v>150338.33000000002</v>
      </c>
      <c r="J68" s="163" t="s">
        <v>896</v>
      </c>
      <c r="K68" s="163">
        <f t="shared" si="2"/>
        <v>0.33000000001629815</v>
      </c>
      <c r="L68" s="174">
        <v>88423.52</v>
      </c>
      <c r="M68" s="169" t="s">
        <v>897</v>
      </c>
      <c r="N68" s="177">
        <f t="shared" si="3"/>
        <v>2.0000000004074536E-2</v>
      </c>
      <c r="O68" s="163">
        <v>187895.43</v>
      </c>
      <c r="P68" s="163" t="s">
        <v>593</v>
      </c>
      <c r="Q68" s="163">
        <f t="shared" si="4"/>
        <v>0.42999999999301508</v>
      </c>
      <c r="R68" s="174">
        <v>31232013.099999703</v>
      </c>
      <c r="S68" s="20">
        <v>35630100</v>
      </c>
      <c r="T68" s="98">
        <f t="shared" si="20"/>
        <v>-4398086.9000002965</v>
      </c>
      <c r="U68" s="191">
        <f t="shared" si="5"/>
        <v>1</v>
      </c>
      <c r="W68" s="92" t="s">
        <v>46</v>
      </c>
      <c r="X68" s="115">
        <f t="shared" si="7"/>
        <v>1</v>
      </c>
      <c r="Y68" s="116">
        <f t="shared" si="8"/>
        <v>0</v>
      </c>
      <c r="Z68" s="116">
        <f t="shared" si="9"/>
        <v>0</v>
      </c>
      <c r="AA68" s="116">
        <f t="shared" si="10"/>
        <v>0</v>
      </c>
      <c r="AB68" s="116">
        <f t="shared" si="11"/>
        <v>0</v>
      </c>
      <c r="AC68" s="122">
        <f t="shared" si="12"/>
        <v>1</v>
      </c>
    </row>
    <row r="69" spans="1:29" ht="15" customHeight="1">
      <c r="A69" s="250"/>
      <c r="B69" s="92" t="s">
        <v>47</v>
      </c>
      <c r="C69" s="162">
        <v>117259517.62999867</v>
      </c>
      <c r="D69" s="162">
        <v>0</v>
      </c>
      <c r="E69" s="162">
        <f t="shared" si="0"/>
        <v>117259517.62999867</v>
      </c>
      <c r="F69" s="174">
        <v>2571623.1199999996</v>
      </c>
      <c r="G69" s="169"/>
      <c r="H69" s="177">
        <f t="shared" si="1"/>
        <v>2571623.1199999996</v>
      </c>
      <c r="I69" s="163">
        <v>428955.53</v>
      </c>
      <c r="J69" s="163"/>
      <c r="K69" s="163">
        <f t="shared" si="2"/>
        <v>428955.53</v>
      </c>
      <c r="L69" s="174">
        <v>233229.48</v>
      </c>
      <c r="M69" s="169"/>
      <c r="N69" s="177">
        <f t="shared" si="3"/>
        <v>233229.48</v>
      </c>
      <c r="O69" s="163">
        <v>212696.5</v>
      </c>
      <c r="P69" s="163"/>
      <c r="Q69" s="163">
        <f t="shared" si="4"/>
        <v>212696.5</v>
      </c>
      <c r="R69" s="174">
        <v>114670924.05999866</v>
      </c>
      <c r="S69" s="20">
        <v>0</v>
      </c>
      <c r="T69" s="98">
        <f t="shared" si="20"/>
        <v>114670924.05999866</v>
      </c>
      <c r="U69" s="191">
        <f t="shared" si="5"/>
        <v>0</v>
      </c>
      <c r="W69" s="92" t="s">
        <v>47</v>
      </c>
      <c r="X69" s="115">
        <f t="shared" si="7"/>
        <v>0</v>
      </c>
      <c r="Y69" s="116">
        <f t="shared" si="8"/>
        <v>0</v>
      </c>
      <c r="Z69" s="116">
        <f t="shared" si="9"/>
        <v>0</v>
      </c>
      <c r="AA69" s="116">
        <f t="shared" si="10"/>
        <v>0</v>
      </c>
      <c r="AB69" s="116">
        <f t="shared" si="11"/>
        <v>0</v>
      </c>
      <c r="AC69" s="122">
        <f t="shared" si="12"/>
        <v>0</v>
      </c>
    </row>
    <row r="70" spans="1:29" ht="15" customHeight="1">
      <c r="A70" s="250"/>
      <c r="B70" s="92" t="s">
        <v>48</v>
      </c>
      <c r="C70" s="162">
        <v>53409540.199999452</v>
      </c>
      <c r="D70" s="162">
        <v>0</v>
      </c>
      <c r="E70" s="162">
        <f t="shared" si="0"/>
        <v>53409540.199999452</v>
      </c>
      <c r="F70" s="174">
        <v>1958826.54</v>
      </c>
      <c r="G70" s="169"/>
      <c r="H70" s="177">
        <f t="shared" si="1"/>
        <v>1958826.54</v>
      </c>
      <c r="I70" s="163">
        <v>291224.69</v>
      </c>
      <c r="J70" s="163"/>
      <c r="K70" s="163">
        <f t="shared" si="2"/>
        <v>291224.69</v>
      </c>
      <c r="L70" s="174">
        <v>136868.86000000002</v>
      </c>
      <c r="M70" s="169"/>
      <c r="N70" s="177">
        <f t="shared" si="3"/>
        <v>136868.86000000002</v>
      </c>
      <c r="O70" s="163">
        <v>133132.65</v>
      </c>
      <c r="P70" s="163"/>
      <c r="Q70" s="163">
        <f t="shared" si="4"/>
        <v>133132.65</v>
      </c>
      <c r="R70" s="174">
        <v>51471936.839999445</v>
      </c>
      <c r="S70" s="20">
        <v>0</v>
      </c>
      <c r="T70" s="98">
        <f t="shared" si="20"/>
        <v>51471936.839999445</v>
      </c>
      <c r="U70" s="191">
        <f t="shared" si="5"/>
        <v>0</v>
      </c>
      <c r="W70" s="92" t="s">
        <v>48</v>
      </c>
      <c r="X70" s="115">
        <f t="shared" si="7"/>
        <v>0</v>
      </c>
      <c r="Y70" s="116">
        <f t="shared" si="8"/>
        <v>0</v>
      </c>
      <c r="Z70" s="116">
        <f t="shared" si="9"/>
        <v>0</v>
      </c>
      <c r="AA70" s="116">
        <f t="shared" si="10"/>
        <v>0</v>
      </c>
      <c r="AB70" s="116">
        <f t="shared" si="11"/>
        <v>0</v>
      </c>
      <c r="AC70" s="122">
        <f t="shared" si="12"/>
        <v>0</v>
      </c>
    </row>
    <row r="71" spans="1:29" ht="15" customHeight="1">
      <c r="A71" s="251"/>
      <c r="B71" s="94" t="s">
        <v>49</v>
      </c>
      <c r="C71" s="162">
        <v>18119296.759999603</v>
      </c>
      <c r="D71" s="162">
        <v>18119290</v>
      </c>
      <c r="E71" s="162">
        <f t="shared" si="0"/>
        <v>6.7599996030330658</v>
      </c>
      <c r="F71" s="174">
        <v>1006946.4399999998</v>
      </c>
      <c r="G71" s="169" t="s">
        <v>594</v>
      </c>
      <c r="H71" s="177">
        <f t="shared" si="1"/>
        <v>-3.5600000001722947</v>
      </c>
      <c r="I71" s="163">
        <v>26206.04</v>
      </c>
      <c r="J71" s="163" t="s">
        <v>898</v>
      </c>
      <c r="K71" s="163">
        <f t="shared" si="2"/>
        <v>4.0000000000873115E-2</v>
      </c>
      <c r="L71" s="174">
        <v>0</v>
      </c>
      <c r="M71" s="169" t="s">
        <v>80</v>
      </c>
      <c r="N71" s="177">
        <f t="shared" si="3"/>
        <v>0</v>
      </c>
      <c r="O71" s="163">
        <v>137244.21</v>
      </c>
      <c r="P71" s="163" t="s">
        <v>595</v>
      </c>
      <c r="Q71" s="163">
        <f t="shared" si="4"/>
        <v>0.20999999999185093</v>
      </c>
      <c r="R71" s="174">
        <v>17001312.149999604</v>
      </c>
      <c r="S71" s="100">
        <v>17001310</v>
      </c>
      <c r="T71" s="101">
        <f t="shared" si="20"/>
        <v>2.1499996036291122</v>
      </c>
      <c r="U71" s="192">
        <f t="shared" si="5"/>
        <v>1</v>
      </c>
      <c r="W71" s="94" t="s">
        <v>49</v>
      </c>
      <c r="X71" s="119">
        <f t="shared" si="7"/>
        <v>0</v>
      </c>
      <c r="Y71" s="120">
        <f t="shared" si="8"/>
        <v>0</v>
      </c>
      <c r="Z71" s="120">
        <f t="shared" si="9"/>
        <v>0</v>
      </c>
      <c r="AA71" s="120">
        <f t="shared" si="10"/>
        <v>0</v>
      </c>
      <c r="AB71" s="120">
        <f t="shared" si="11"/>
        <v>0</v>
      </c>
      <c r="AC71" s="125">
        <f t="shared" si="12"/>
        <v>0</v>
      </c>
    </row>
    <row r="72" spans="1:29" ht="15" customHeight="1">
      <c r="A72" s="249">
        <v>42409</v>
      </c>
      <c r="B72" s="91" t="s">
        <v>41</v>
      </c>
      <c r="C72" s="165">
        <v>69429725.839999393</v>
      </c>
      <c r="D72" s="165">
        <v>69429700</v>
      </c>
      <c r="E72" s="165">
        <f t="shared" si="0"/>
        <v>25.83999939262867</v>
      </c>
      <c r="F72" s="173">
        <v>1502723.5699999994</v>
      </c>
      <c r="G72" s="166" t="s">
        <v>596</v>
      </c>
      <c r="H72" s="176">
        <f t="shared" si="1"/>
        <v>3.5699999993667006</v>
      </c>
      <c r="I72" s="166">
        <v>438653.88</v>
      </c>
      <c r="J72" s="166" t="s">
        <v>899</v>
      </c>
      <c r="K72" s="166">
        <f t="shared" si="2"/>
        <v>-0.11999999999534339</v>
      </c>
      <c r="L72" s="173">
        <v>19585.11</v>
      </c>
      <c r="M72" s="166" t="s">
        <v>900</v>
      </c>
      <c r="N72" s="176">
        <f t="shared" si="3"/>
        <v>1.0000000002037268E-2</v>
      </c>
      <c r="O72" s="166">
        <v>0</v>
      </c>
      <c r="P72" s="166" t="s">
        <v>80</v>
      </c>
      <c r="Q72" s="166">
        <f t="shared" si="4"/>
        <v>0</v>
      </c>
      <c r="R72" s="173">
        <v>68346071.039999366</v>
      </c>
      <c r="S72" s="95">
        <v>68346000</v>
      </c>
      <c r="T72" s="96">
        <f t="shared" si="20"/>
        <v>71.03999936580658</v>
      </c>
      <c r="U72" s="190">
        <f t="shared" si="5"/>
        <v>1</v>
      </c>
      <c r="W72" s="91" t="s">
        <v>41</v>
      </c>
      <c r="X72" s="115">
        <f t="shared" si="7"/>
        <v>0</v>
      </c>
      <c r="Y72" s="116">
        <f t="shared" si="8"/>
        <v>0</v>
      </c>
      <c r="Z72" s="116">
        <f t="shared" si="9"/>
        <v>0</v>
      </c>
      <c r="AA72" s="116">
        <f t="shared" si="10"/>
        <v>0</v>
      </c>
      <c r="AB72" s="116">
        <f t="shared" si="11"/>
        <v>0</v>
      </c>
      <c r="AC72" s="122">
        <f t="shared" si="12"/>
        <v>0</v>
      </c>
    </row>
    <row r="73" spans="1:29" ht="15" customHeight="1">
      <c r="A73" s="250"/>
      <c r="B73" s="92" t="s">
        <v>42</v>
      </c>
      <c r="C73" s="168">
        <v>23164112.689999066</v>
      </c>
      <c r="D73" s="168">
        <v>0</v>
      </c>
      <c r="E73" s="168">
        <f t="shared" ref="E73:E136" si="21">C73-D73</f>
        <v>23164112.689999066</v>
      </c>
      <c r="F73" s="174">
        <v>1312681.1599999999</v>
      </c>
      <c r="G73" s="169"/>
      <c r="H73" s="177">
        <f t="shared" ref="H73:H136" si="22">F73-G73</f>
        <v>1312681.1599999999</v>
      </c>
      <c r="I73" s="169">
        <v>4578.9400000000005</v>
      </c>
      <c r="J73" s="169"/>
      <c r="K73" s="169">
        <f t="shared" ref="K73:K136" si="23">I73-J73</f>
        <v>4578.9400000000005</v>
      </c>
      <c r="L73" s="174">
        <v>0</v>
      </c>
      <c r="M73" s="169"/>
      <c r="N73" s="177">
        <f t="shared" ref="N73:N136" si="24">L73-M73</f>
        <v>0</v>
      </c>
      <c r="O73" s="169">
        <v>0</v>
      </c>
      <c r="P73" s="169"/>
      <c r="Q73" s="169">
        <f t="shared" ref="Q73:Q136" si="25">O73-P73</f>
        <v>0</v>
      </c>
      <c r="R73" s="174">
        <v>21856010.469999067</v>
      </c>
      <c r="S73" s="20">
        <v>0</v>
      </c>
      <c r="T73" s="98">
        <f>R73-S73</f>
        <v>21856010.469999067</v>
      </c>
      <c r="U73" s="191">
        <f t="shared" ref="U73:U136" si="26">IF(D73=0,0,1)</f>
        <v>0</v>
      </c>
      <c r="W73" s="92" t="s">
        <v>42</v>
      </c>
      <c r="X73" s="115">
        <f t="shared" si="7"/>
        <v>0</v>
      </c>
      <c r="Y73" s="116">
        <f t="shared" si="8"/>
        <v>0</v>
      </c>
      <c r="Z73" s="116">
        <f t="shared" si="9"/>
        <v>0</v>
      </c>
      <c r="AA73" s="116">
        <f t="shared" si="10"/>
        <v>0</v>
      </c>
      <c r="AB73" s="116">
        <f t="shared" si="11"/>
        <v>0</v>
      </c>
      <c r="AC73" s="122">
        <f t="shared" si="12"/>
        <v>0</v>
      </c>
    </row>
    <row r="74" spans="1:29" ht="15" customHeight="1">
      <c r="A74" s="250"/>
      <c r="B74" s="93" t="s">
        <v>43</v>
      </c>
      <c r="C74" s="168">
        <v>49210036.479999498</v>
      </c>
      <c r="D74" s="168">
        <v>49210000</v>
      </c>
      <c r="E74" s="168">
        <f t="shared" si="21"/>
        <v>36.479999497532845</v>
      </c>
      <c r="F74" s="174">
        <v>1601896.7300000011</v>
      </c>
      <c r="G74" s="169" t="s">
        <v>597</v>
      </c>
      <c r="H74" s="177">
        <f t="shared" si="22"/>
        <v>-3.2699999988544732</v>
      </c>
      <c r="I74" s="169">
        <v>354186.22999999992</v>
      </c>
      <c r="J74" s="169" t="s">
        <v>901</v>
      </c>
      <c r="K74" s="169">
        <f t="shared" si="23"/>
        <v>0.22999999992316589</v>
      </c>
      <c r="L74" s="174">
        <v>45142.43</v>
      </c>
      <c r="M74" s="169" t="s">
        <v>902</v>
      </c>
      <c r="N74" s="177">
        <f t="shared" si="24"/>
        <v>2.9999999998835847E-2</v>
      </c>
      <c r="O74" s="169">
        <v>0</v>
      </c>
      <c r="P74" s="169" t="s">
        <v>80</v>
      </c>
      <c r="Q74" s="169">
        <f t="shared" si="25"/>
        <v>0</v>
      </c>
      <c r="R74" s="174">
        <v>55248084.729999468</v>
      </c>
      <c r="S74" s="20">
        <v>55248100</v>
      </c>
      <c r="T74" s="98">
        <f t="shared" ref="T74:T80" si="27">R74-S74</f>
        <v>-15.270000532269478</v>
      </c>
      <c r="U74" s="191">
        <f t="shared" si="26"/>
        <v>1</v>
      </c>
      <c r="W74" s="93" t="s">
        <v>43</v>
      </c>
      <c r="X74" s="115">
        <f t="shared" ref="X74:X137" si="28">+IF(AND(C74&lt;&gt;0,D74&lt;&gt;0,OR(E74&gt;100,E74&lt;-100)),1,0)</f>
        <v>0</v>
      </c>
      <c r="Y74" s="116">
        <f t="shared" ref="Y74:Y137" si="29">+IF(AND(F74&lt;&gt;0,G74&lt;&gt;0,OR(H74&gt;100,H74&lt;-100)),1,0)</f>
        <v>0</v>
      </c>
      <c r="Z74" s="116">
        <f t="shared" ref="Z74:Z137" si="30">+IF(AND(I74&lt;&gt;0,J74&lt;&gt;0,OR(K74&gt;100,K74&lt;-100)),1,0)</f>
        <v>0</v>
      </c>
      <c r="AA74" s="116">
        <f t="shared" ref="AA74:AA137" si="31">+IF(AND(L74&lt;&gt;0,M74&lt;&gt;0,OR(N74&gt;100,N74&lt;-100)),1,0)</f>
        <v>0</v>
      </c>
      <c r="AB74" s="116">
        <f t="shared" ref="AB74:AB137" si="32">+IF(AND(O74&lt;&gt;0,P74&lt;&gt;0,OR(Q74&gt;100,Q74&lt;-100)),1,0)</f>
        <v>0</v>
      </c>
      <c r="AC74" s="122">
        <f t="shared" ref="AC74:AC137" si="33">+IF(AND(R74&lt;&gt;0,S74&lt;&gt;0,OR(T74&gt;100,T74&lt;-100)),1,0)</f>
        <v>0</v>
      </c>
    </row>
    <row r="75" spans="1:29" ht="15" customHeight="1">
      <c r="A75" s="250"/>
      <c r="B75" s="92" t="s">
        <v>44</v>
      </c>
      <c r="C75" s="168">
        <v>44102177.959999569</v>
      </c>
      <c r="D75" s="168">
        <v>44102200</v>
      </c>
      <c r="E75" s="168">
        <f t="shared" si="21"/>
        <v>-22.040000431239605</v>
      </c>
      <c r="F75" s="174">
        <v>1745911.0400000003</v>
      </c>
      <c r="G75" s="169" t="s">
        <v>598</v>
      </c>
      <c r="H75" s="177">
        <f t="shared" si="22"/>
        <v>1.0400000002700835</v>
      </c>
      <c r="I75" s="169">
        <v>148436.85000000006</v>
      </c>
      <c r="J75" s="169" t="s">
        <v>903</v>
      </c>
      <c r="K75" s="169">
        <f t="shared" si="23"/>
        <v>94619.850000000064</v>
      </c>
      <c r="L75" s="174">
        <v>42990.99</v>
      </c>
      <c r="M75" s="169" t="s">
        <v>904</v>
      </c>
      <c r="N75" s="177">
        <f t="shared" si="24"/>
        <v>0.98999999999796273</v>
      </c>
      <c r="O75" s="169">
        <v>0</v>
      </c>
      <c r="P75" s="169" t="s">
        <v>80</v>
      </c>
      <c r="Q75" s="169">
        <f t="shared" si="25"/>
        <v>0</v>
      </c>
      <c r="R75" s="174">
        <v>42461712.779999562</v>
      </c>
      <c r="S75" s="20">
        <v>42461700</v>
      </c>
      <c r="T75" s="98">
        <f t="shared" si="27"/>
        <v>12.779999561607838</v>
      </c>
      <c r="U75" s="191">
        <f t="shared" si="26"/>
        <v>1</v>
      </c>
      <c r="W75" s="92" t="s">
        <v>44</v>
      </c>
      <c r="X75" s="115">
        <f t="shared" si="28"/>
        <v>0</v>
      </c>
      <c r="Y75" s="116">
        <f t="shared" si="29"/>
        <v>0</v>
      </c>
      <c r="Z75" s="116">
        <f t="shared" si="30"/>
        <v>1</v>
      </c>
      <c r="AA75" s="116">
        <f t="shared" si="31"/>
        <v>0</v>
      </c>
      <c r="AB75" s="116">
        <f t="shared" si="32"/>
        <v>0</v>
      </c>
      <c r="AC75" s="122">
        <f t="shared" si="33"/>
        <v>0</v>
      </c>
    </row>
    <row r="76" spans="1:29" ht="15" customHeight="1">
      <c r="A76" s="250"/>
      <c r="B76" s="92" t="s">
        <v>45</v>
      </c>
      <c r="C76" s="168">
        <v>74247230.679995686</v>
      </c>
      <c r="D76" s="168">
        <v>74247300</v>
      </c>
      <c r="E76" s="168">
        <f t="shared" si="21"/>
        <v>-69.320004314184189</v>
      </c>
      <c r="F76" s="174">
        <v>2410880.2499999995</v>
      </c>
      <c r="G76" s="169" t="s">
        <v>599</v>
      </c>
      <c r="H76" s="177">
        <f t="shared" si="22"/>
        <v>0.24999999953433871</v>
      </c>
      <c r="I76" s="169">
        <v>36930.550000000003</v>
      </c>
      <c r="J76" s="169" t="s">
        <v>905</v>
      </c>
      <c r="K76" s="169">
        <f t="shared" si="23"/>
        <v>-4.9999999995634425E-2</v>
      </c>
      <c r="L76" s="174">
        <v>0</v>
      </c>
      <c r="M76" s="169" t="s">
        <v>80</v>
      </c>
      <c r="N76" s="177">
        <f t="shared" si="24"/>
        <v>0</v>
      </c>
      <c r="O76" s="169">
        <v>0</v>
      </c>
      <c r="P76" s="169" t="s">
        <v>600</v>
      </c>
      <c r="Q76" s="169">
        <f t="shared" si="25"/>
        <v>-389780</v>
      </c>
      <c r="R76" s="174">
        <v>71873280.979995713</v>
      </c>
      <c r="S76" s="20">
        <v>71873300</v>
      </c>
      <c r="T76" s="98">
        <f t="shared" si="27"/>
        <v>-19.020004287362099</v>
      </c>
      <c r="U76" s="191">
        <f t="shared" si="26"/>
        <v>1</v>
      </c>
      <c r="W76" s="92" t="s">
        <v>45</v>
      </c>
      <c r="X76" s="115">
        <f t="shared" si="28"/>
        <v>0</v>
      </c>
      <c r="Y76" s="116">
        <f t="shared" si="29"/>
        <v>0</v>
      </c>
      <c r="Z76" s="116">
        <f t="shared" si="30"/>
        <v>0</v>
      </c>
      <c r="AA76" s="116">
        <f t="shared" si="31"/>
        <v>0</v>
      </c>
      <c r="AB76" s="116">
        <f t="shared" si="32"/>
        <v>0</v>
      </c>
      <c r="AC76" s="122">
        <f t="shared" si="33"/>
        <v>0</v>
      </c>
    </row>
    <row r="77" spans="1:29" ht="15" customHeight="1">
      <c r="A77" s="250"/>
      <c r="B77" s="92" t="s">
        <v>46</v>
      </c>
      <c r="C77" s="168">
        <v>31232013.099999703</v>
      </c>
      <c r="D77" s="168">
        <v>35630100</v>
      </c>
      <c r="E77" s="168">
        <f t="shared" si="21"/>
        <v>-4398086.9000002965</v>
      </c>
      <c r="F77" s="174">
        <v>1669384.55</v>
      </c>
      <c r="G77" s="169" t="s">
        <v>601</v>
      </c>
      <c r="H77" s="177">
        <f t="shared" si="22"/>
        <v>4.5500000000465661</v>
      </c>
      <c r="I77" s="169">
        <v>699999.20000000007</v>
      </c>
      <c r="J77" s="169" t="s">
        <v>906</v>
      </c>
      <c r="K77" s="169">
        <f t="shared" si="23"/>
        <v>0.20000000006984919</v>
      </c>
      <c r="L77" s="174">
        <v>337468.11</v>
      </c>
      <c r="M77" s="169" t="s">
        <v>907</v>
      </c>
      <c r="N77" s="177">
        <f t="shared" si="24"/>
        <v>0.10999999998603016</v>
      </c>
      <c r="O77" s="169">
        <v>0</v>
      </c>
      <c r="P77" s="169" t="s">
        <v>80</v>
      </c>
      <c r="Q77" s="169">
        <f t="shared" si="25"/>
        <v>0</v>
      </c>
      <c r="R77" s="174">
        <v>29925159.639999699</v>
      </c>
      <c r="S77" s="20">
        <v>34657400</v>
      </c>
      <c r="T77" s="98">
        <f t="shared" si="27"/>
        <v>-4732240.3600003012</v>
      </c>
      <c r="U77" s="191">
        <f t="shared" si="26"/>
        <v>1</v>
      </c>
      <c r="W77" s="92" t="s">
        <v>46</v>
      </c>
      <c r="X77" s="115">
        <f t="shared" si="28"/>
        <v>1</v>
      </c>
      <c r="Y77" s="116">
        <f t="shared" si="29"/>
        <v>0</v>
      </c>
      <c r="Z77" s="116">
        <f t="shared" si="30"/>
        <v>0</v>
      </c>
      <c r="AA77" s="116">
        <f t="shared" si="31"/>
        <v>0</v>
      </c>
      <c r="AB77" s="116">
        <f t="shared" si="32"/>
        <v>0</v>
      </c>
      <c r="AC77" s="122">
        <f t="shared" si="33"/>
        <v>1</v>
      </c>
    </row>
    <row r="78" spans="1:29" ht="15" customHeight="1">
      <c r="A78" s="250"/>
      <c r="B78" s="92" t="s">
        <v>47</v>
      </c>
      <c r="C78" s="168">
        <v>114670924.05999866</v>
      </c>
      <c r="D78" s="168">
        <v>0</v>
      </c>
      <c r="E78" s="168">
        <f t="shared" si="21"/>
        <v>114670924.05999866</v>
      </c>
      <c r="F78" s="174">
        <v>2335152.8500000006</v>
      </c>
      <c r="G78" s="169"/>
      <c r="H78" s="177">
        <f t="shared" si="22"/>
        <v>2335152.8500000006</v>
      </c>
      <c r="I78" s="169">
        <v>288953.55</v>
      </c>
      <c r="J78" s="169"/>
      <c r="K78" s="169">
        <f t="shared" si="23"/>
        <v>288953.55</v>
      </c>
      <c r="L78" s="174">
        <v>43093.659999999989</v>
      </c>
      <c r="M78" s="169"/>
      <c r="N78" s="177">
        <f t="shared" si="24"/>
        <v>43093.659999999989</v>
      </c>
      <c r="O78" s="169">
        <v>0</v>
      </c>
      <c r="P78" s="169"/>
      <c r="Q78" s="169">
        <f t="shared" si="25"/>
        <v>0</v>
      </c>
      <c r="R78" s="174">
        <v>112581631.09999867</v>
      </c>
      <c r="S78" s="20">
        <v>0</v>
      </c>
      <c r="T78" s="98">
        <f t="shared" si="27"/>
        <v>112581631.09999867</v>
      </c>
      <c r="U78" s="191">
        <f t="shared" si="26"/>
        <v>0</v>
      </c>
      <c r="W78" s="92" t="s">
        <v>47</v>
      </c>
      <c r="X78" s="115">
        <f t="shared" si="28"/>
        <v>0</v>
      </c>
      <c r="Y78" s="116">
        <f t="shared" si="29"/>
        <v>0</v>
      </c>
      <c r="Z78" s="116">
        <f t="shared" si="30"/>
        <v>0</v>
      </c>
      <c r="AA78" s="116">
        <f t="shared" si="31"/>
        <v>0</v>
      </c>
      <c r="AB78" s="116">
        <f t="shared" si="32"/>
        <v>0</v>
      </c>
      <c r="AC78" s="122">
        <f t="shared" si="33"/>
        <v>0</v>
      </c>
    </row>
    <row r="79" spans="1:29" ht="15" customHeight="1">
      <c r="A79" s="250"/>
      <c r="B79" s="92" t="s">
        <v>48</v>
      </c>
      <c r="C79" s="168">
        <v>51471936.839999445</v>
      </c>
      <c r="D79" s="168">
        <v>0</v>
      </c>
      <c r="E79" s="168">
        <f t="shared" si="21"/>
        <v>51471936.839999445</v>
      </c>
      <c r="F79" s="174">
        <v>2159260.1700000009</v>
      </c>
      <c r="G79" s="169"/>
      <c r="H79" s="177">
        <f t="shared" si="22"/>
        <v>2159260.1700000009</v>
      </c>
      <c r="I79" s="169">
        <v>74914.62</v>
      </c>
      <c r="J79" s="169"/>
      <c r="K79" s="169">
        <f t="shared" si="23"/>
        <v>74914.62</v>
      </c>
      <c r="L79" s="174">
        <v>0</v>
      </c>
      <c r="M79" s="169"/>
      <c r="N79" s="177">
        <f t="shared" si="24"/>
        <v>0</v>
      </c>
      <c r="O79" s="169">
        <v>0</v>
      </c>
      <c r="P79" s="169"/>
      <c r="Q79" s="169">
        <f t="shared" si="25"/>
        <v>0</v>
      </c>
      <c r="R79" s="174">
        <v>52166879.579999439</v>
      </c>
      <c r="S79" s="20">
        <v>0</v>
      </c>
      <c r="T79" s="98">
        <f t="shared" si="27"/>
        <v>52166879.579999439</v>
      </c>
      <c r="U79" s="191">
        <f t="shared" si="26"/>
        <v>0</v>
      </c>
      <c r="W79" s="92" t="s">
        <v>48</v>
      </c>
      <c r="X79" s="115">
        <f t="shared" si="28"/>
        <v>0</v>
      </c>
      <c r="Y79" s="116">
        <f t="shared" si="29"/>
        <v>0</v>
      </c>
      <c r="Z79" s="116">
        <f t="shared" si="30"/>
        <v>0</v>
      </c>
      <c r="AA79" s="116">
        <f t="shared" si="31"/>
        <v>0</v>
      </c>
      <c r="AB79" s="116">
        <f t="shared" si="32"/>
        <v>0</v>
      </c>
      <c r="AC79" s="122">
        <f t="shared" si="33"/>
        <v>0</v>
      </c>
    </row>
    <row r="80" spans="1:29" ht="15" customHeight="1">
      <c r="A80" s="251"/>
      <c r="B80" s="94" t="s">
        <v>49</v>
      </c>
      <c r="C80" s="171">
        <v>17001312.149999604</v>
      </c>
      <c r="D80" s="171">
        <v>17001310</v>
      </c>
      <c r="E80" s="171">
        <f t="shared" si="21"/>
        <v>2.1499996036291122</v>
      </c>
      <c r="F80" s="175">
        <v>754470.54000000027</v>
      </c>
      <c r="G80" s="172" t="s">
        <v>602</v>
      </c>
      <c r="H80" s="178">
        <f t="shared" si="22"/>
        <v>-0.45999999972991645</v>
      </c>
      <c r="I80" s="172">
        <v>0</v>
      </c>
      <c r="J80" s="172" t="s">
        <v>80</v>
      </c>
      <c r="K80" s="172">
        <f t="shared" si="23"/>
        <v>0</v>
      </c>
      <c r="L80" s="175">
        <v>0</v>
      </c>
      <c r="M80" s="172" t="s">
        <v>80</v>
      </c>
      <c r="N80" s="178">
        <f t="shared" si="24"/>
        <v>0</v>
      </c>
      <c r="O80" s="172">
        <v>0</v>
      </c>
      <c r="P80" s="172" t="s">
        <v>80</v>
      </c>
      <c r="Q80" s="172">
        <f t="shared" si="25"/>
        <v>0</v>
      </c>
      <c r="R80" s="175">
        <v>16246841.609999605</v>
      </c>
      <c r="S80" s="100">
        <v>16246880</v>
      </c>
      <c r="T80" s="101">
        <f t="shared" si="27"/>
        <v>-38.390000395476818</v>
      </c>
      <c r="U80" s="192">
        <f t="shared" si="26"/>
        <v>1</v>
      </c>
      <c r="W80" s="94" t="s">
        <v>49</v>
      </c>
      <c r="X80" s="115">
        <f t="shared" si="28"/>
        <v>0</v>
      </c>
      <c r="Y80" s="116">
        <f t="shared" si="29"/>
        <v>0</v>
      </c>
      <c r="Z80" s="116">
        <f t="shared" si="30"/>
        <v>0</v>
      </c>
      <c r="AA80" s="116">
        <f t="shared" si="31"/>
        <v>0</v>
      </c>
      <c r="AB80" s="116">
        <f t="shared" si="32"/>
        <v>0</v>
      </c>
      <c r="AC80" s="122">
        <f t="shared" si="33"/>
        <v>0</v>
      </c>
    </row>
    <row r="81" spans="1:29" ht="15" customHeight="1">
      <c r="A81" s="249">
        <v>42410</v>
      </c>
      <c r="B81" s="91" t="s">
        <v>41</v>
      </c>
      <c r="C81" s="162">
        <v>68346071.039999366</v>
      </c>
      <c r="D81" s="162">
        <v>68346000</v>
      </c>
      <c r="E81" s="162">
        <f t="shared" si="21"/>
        <v>71.03999936580658</v>
      </c>
      <c r="F81" s="174">
        <v>1413413.79</v>
      </c>
      <c r="G81" s="169" t="s">
        <v>603</v>
      </c>
      <c r="H81" s="177">
        <f t="shared" si="22"/>
        <v>3.7900000000372529</v>
      </c>
      <c r="I81" s="163">
        <v>223686.30000000002</v>
      </c>
      <c r="J81" s="163" t="s">
        <v>908</v>
      </c>
      <c r="K81" s="163">
        <f t="shared" si="23"/>
        <v>0.3000000000174623</v>
      </c>
      <c r="L81" s="174">
        <v>105068.16</v>
      </c>
      <c r="M81" s="169" t="s">
        <v>909</v>
      </c>
      <c r="N81" s="177">
        <f t="shared" si="24"/>
        <v>0.16000000000349246</v>
      </c>
      <c r="O81" s="163">
        <v>0</v>
      </c>
      <c r="P81" s="163" t="s">
        <v>80</v>
      </c>
      <c r="Q81" s="163">
        <f t="shared" si="25"/>
        <v>0</v>
      </c>
      <c r="R81" s="174">
        <v>67051275.38999939</v>
      </c>
      <c r="S81" s="6">
        <v>67051300</v>
      </c>
      <c r="T81" s="98">
        <f>R81-S81</f>
        <v>-24.610000610351563</v>
      </c>
      <c r="U81" s="190">
        <f t="shared" si="26"/>
        <v>1</v>
      </c>
      <c r="W81" s="91" t="s">
        <v>41</v>
      </c>
      <c r="X81" s="111">
        <f t="shared" si="28"/>
        <v>0</v>
      </c>
      <c r="Y81" s="112">
        <f t="shared" si="29"/>
        <v>0</v>
      </c>
      <c r="Z81" s="112">
        <f t="shared" si="30"/>
        <v>0</v>
      </c>
      <c r="AA81" s="112">
        <f t="shared" si="31"/>
        <v>0</v>
      </c>
      <c r="AB81" s="112">
        <f t="shared" si="32"/>
        <v>0</v>
      </c>
      <c r="AC81" s="124">
        <f t="shared" si="33"/>
        <v>0</v>
      </c>
    </row>
    <row r="82" spans="1:29" ht="15" customHeight="1">
      <c r="A82" s="250"/>
      <c r="B82" s="92" t="s">
        <v>42</v>
      </c>
      <c r="C82" s="162">
        <v>21856010.469999067</v>
      </c>
      <c r="D82" s="162">
        <v>23164140</v>
      </c>
      <c r="E82" s="162">
        <f t="shared" si="21"/>
        <v>-1308129.5300009325</v>
      </c>
      <c r="F82" s="174">
        <v>1052588.75</v>
      </c>
      <c r="G82" s="169" t="s">
        <v>604</v>
      </c>
      <c r="H82" s="177">
        <f t="shared" si="22"/>
        <v>-1.25</v>
      </c>
      <c r="I82" s="163">
        <v>54457.770000000004</v>
      </c>
      <c r="J82" s="163" t="s">
        <v>910</v>
      </c>
      <c r="K82" s="163">
        <f t="shared" si="23"/>
        <v>-2.9999999998835847E-2</v>
      </c>
      <c r="L82" s="174">
        <v>41154.78</v>
      </c>
      <c r="M82" s="169" t="s">
        <v>911</v>
      </c>
      <c r="N82" s="177">
        <f t="shared" si="24"/>
        <v>-2.0000000004074536E-2</v>
      </c>
      <c r="O82" s="163">
        <v>0</v>
      </c>
      <c r="P82" s="163" t="s">
        <v>80</v>
      </c>
      <c r="Q82" s="163">
        <f t="shared" si="25"/>
        <v>0</v>
      </c>
      <c r="R82" s="174">
        <v>20816724.709999066</v>
      </c>
      <c r="S82" s="6">
        <v>20816710</v>
      </c>
      <c r="T82" s="98">
        <f t="shared" ref="T82:T88" si="34">R82-S82</f>
        <v>14.709999065846205</v>
      </c>
      <c r="U82" s="191">
        <f t="shared" si="26"/>
        <v>1</v>
      </c>
      <c r="W82" s="92" t="s">
        <v>42</v>
      </c>
      <c r="X82" s="115">
        <f t="shared" si="28"/>
        <v>1</v>
      </c>
      <c r="Y82" s="116">
        <f t="shared" si="29"/>
        <v>0</v>
      </c>
      <c r="Z82" s="116">
        <f t="shared" si="30"/>
        <v>0</v>
      </c>
      <c r="AA82" s="116">
        <f t="shared" si="31"/>
        <v>0</v>
      </c>
      <c r="AB82" s="116">
        <f t="shared" si="32"/>
        <v>0</v>
      </c>
      <c r="AC82" s="122">
        <f t="shared" si="33"/>
        <v>0</v>
      </c>
    </row>
    <row r="83" spans="1:29" ht="15" customHeight="1">
      <c r="A83" s="250"/>
      <c r="B83" s="93" t="s">
        <v>43</v>
      </c>
      <c r="C83" s="162">
        <v>55248084.729999468</v>
      </c>
      <c r="D83" s="162">
        <v>55248100</v>
      </c>
      <c r="E83" s="162">
        <f t="shared" si="21"/>
        <v>-15.270000532269478</v>
      </c>
      <c r="F83" s="174">
        <v>1254006.4599999997</v>
      </c>
      <c r="G83" s="169" t="s">
        <v>605</v>
      </c>
      <c r="H83" s="177">
        <f t="shared" si="22"/>
        <v>-3.5400000002700835</v>
      </c>
      <c r="I83" s="163">
        <v>148458.99</v>
      </c>
      <c r="J83" s="163" t="s">
        <v>912</v>
      </c>
      <c r="K83" s="163">
        <f t="shared" si="23"/>
        <v>-1.0000000009313226E-2</v>
      </c>
      <c r="L83" s="174">
        <v>184832.64000000001</v>
      </c>
      <c r="M83" s="169" t="s">
        <v>913</v>
      </c>
      <c r="N83" s="177">
        <f t="shared" si="24"/>
        <v>-0.35999999998603016</v>
      </c>
      <c r="O83" s="163">
        <v>0</v>
      </c>
      <c r="P83" s="163" t="s">
        <v>80</v>
      </c>
      <c r="Q83" s="163">
        <f t="shared" si="25"/>
        <v>0</v>
      </c>
      <c r="R83" s="174">
        <v>53957704.619999476</v>
      </c>
      <c r="S83" s="6">
        <v>53967400</v>
      </c>
      <c r="T83" s="98">
        <f t="shared" si="34"/>
        <v>-9695.3800005242229</v>
      </c>
      <c r="U83" s="191">
        <f t="shared" si="26"/>
        <v>1</v>
      </c>
      <c r="W83" s="93" t="s">
        <v>43</v>
      </c>
      <c r="X83" s="115">
        <f t="shared" si="28"/>
        <v>0</v>
      </c>
      <c r="Y83" s="116">
        <f t="shared" si="29"/>
        <v>0</v>
      </c>
      <c r="Z83" s="116">
        <f t="shared" si="30"/>
        <v>0</v>
      </c>
      <c r="AA83" s="116">
        <f t="shared" si="31"/>
        <v>0</v>
      </c>
      <c r="AB83" s="116">
        <f t="shared" si="32"/>
        <v>0</v>
      </c>
      <c r="AC83" s="122">
        <f t="shared" si="33"/>
        <v>1</v>
      </c>
    </row>
    <row r="84" spans="1:29" ht="15" customHeight="1">
      <c r="A84" s="250"/>
      <c r="B84" s="92" t="s">
        <v>44</v>
      </c>
      <c r="C84" s="162">
        <v>42461712.779999562</v>
      </c>
      <c r="D84" s="162">
        <v>42461700</v>
      </c>
      <c r="E84" s="162">
        <f t="shared" si="21"/>
        <v>12.779999561607838</v>
      </c>
      <c r="F84" s="174">
        <v>1346902.07</v>
      </c>
      <c r="G84" s="169" t="s">
        <v>606</v>
      </c>
      <c r="H84" s="177">
        <f t="shared" si="22"/>
        <v>2.0700000000651926</v>
      </c>
      <c r="I84" s="163">
        <v>82000.86000000003</v>
      </c>
      <c r="J84" s="163" t="s">
        <v>914</v>
      </c>
      <c r="K84" s="163">
        <f t="shared" si="23"/>
        <v>44095.86000000003</v>
      </c>
      <c r="L84" s="174">
        <v>0</v>
      </c>
      <c r="M84" s="169" t="s">
        <v>80</v>
      </c>
      <c r="N84" s="177">
        <f t="shared" si="24"/>
        <v>0</v>
      </c>
      <c r="O84" s="163">
        <v>0</v>
      </c>
      <c r="P84" s="163" t="s">
        <v>80</v>
      </c>
      <c r="Q84" s="163">
        <f t="shared" si="25"/>
        <v>0</v>
      </c>
      <c r="R84" s="174">
        <v>41196811.569999561</v>
      </c>
      <c r="S84" s="6">
        <v>41196800</v>
      </c>
      <c r="T84" s="98">
        <f t="shared" si="34"/>
        <v>11.569999560713768</v>
      </c>
      <c r="U84" s="191">
        <f t="shared" si="26"/>
        <v>1</v>
      </c>
      <c r="W84" s="92" t="s">
        <v>44</v>
      </c>
      <c r="X84" s="115">
        <f t="shared" si="28"/>
        <v>0</v>
      </c>
      <c r="Y84" s="116">
        <f t="shared" si="29"/>
        <v>0</v>
      </c>
      <c r="Z84" s="116">
        <f t="shared" si="30"/>
        <v>1</v>
      </c>
      <c r="AA84" s="116">
        <f t="shared" si="31"/>
        <v>0</v>
      </c>
      <c r="AB84" s="116">
        <f t="shared" si="32"/>
        <v>0</v>
      </c>
      <c r="AC84" s="122">
        <f t="shared" si="33"/>
        <v>0</v>
      </c>
    </row>
    <row r="85" spans="1:29" ht="15" customHeight="1">
      <c r="A85" s="250"/>
      <c r="B85" s="92" t="s">
        <v>45</v>
      </c>
      <c r="C85" s="162">
        <v>71873280.979995713</v>
      </c>
      <c r="D85" s="162">
        <v>71873300</v>
      </c>
      <c r="E85" s="162">
        <f t="shared" si="21"/>
        <v>-19.020004287362099</v>
      </c>
      <c r="F85" s="174">
        <v>2257388.2199999997</v>
      </c>
      <c r="G85" s="169" t="s">
        <v>607</v>
      </c>
      <c r="H85" s="177">
        <f t="shared" si="22"/>
        <v>-1.7800000002607703</v>
      </c>
      <c r="I85" s="163">
        <v>296042.75</v>
      </c>
      <c r="J85" s="163" t="s">
        <v>915</v>
      </c>
      <c r="K85" s="163">
        <f t="shared" si="23"/>
        <v>-0.25</v>
      </c>
      <c r="L85" s="174">
        <v>122675.97</v>
      </c>
      <c r="M85" s="169" t="s">
        <v>916</v>
      </c>
      <c r="N85" s="177">
        <f t="shared" si="24"/>
        <v>-2.9999999998835847E-2</v>
      </c>
      <c r="O85" s="163">
        <v>0</v>
      </c>
      <c r="P85" s="163" t="s">
        <v>608</v>
      </c>
      <c r="Q85" s="163">
        <f t="shared" si="25"/>
        <v>-68026.7</v>
      </c>
      <c r="R85" s="174">
        <v>69789259.539995715</v>
      </c>
      <c r="S85" s="6">
        <v>69789200</v>
      </c>
      <c r="T85" s="98">
        <f t="shared" si="34"/>
        <v>59.539995715022087</v>
      </c>
      <c r="U85" s="191">
        <f t="shared" si="26"/>
        <v>1</v>
      </c>
      <c r="W85" s="92" t="s">
        <v>45</v>
      </c>
      <c r="X85" s="115">
        <f t="shared" si="28"/>
        <v>0</v>
      </c>
      <c r="Y85" s="116">
        <f t="shared" si="29"/>
        <v>0</v>
      </c>
      <c r="Z85" s="116">
        <f t="shared" si="30"/>
        <v>0</v>
      </c>
      <c r="AA85" s="116">
        <f t="shared" si="31"/>
        <v>0</v>
      </c>
      <c r="AB85" s="116">
        <f t="shared" si="32"/>
        <v>0</v>
      </c>
      <c r="AC85" s="122">
        <f t="shared" si="33"/>
        <v>0</v>
      </c>
    </row>
    <row r="86" spans="1:29" ht="15" customHeight="1">
      <c r="A86" s="250"/>
      <c r="B86" s="92" t="s">
        <v>46</v>
      </c>
      <c r="C86" s="162">
        <v>29925159.639999699</v>
      </c>
      <c r="D86" s="162">
        <v>34657400</v>
      </c>
      <c r="E86" s="162">
        <f t="shared" si="21"/>
        <v>-4732240.3600003012</v>
      </c>
      <c r="F86" s="174">
        <v>1456831.7</v>
      </c>
      <c r="G86" s="169" t="s">
        <v>609</v>
      </c>
      <c r="H86" s="177">
        <f t="shared" si="22"/>
        <v>1.6999999999534339</v>
      </c>
      <c r="I86" s="163">
        <v>127758.18000000001</v>
      </c>
      <c r="J86" s="163" t="s">
        <v>917</v>
      </c>
      <c r="K86" s="163">
        <f t="shared" si="23"/>
        <v>0.180000000007567</v>
      </c>
      <c r="L86" s="174">
        <v>16672.089999999997</v>
      </c>
      <c r="M86" s="169" t="s">
        <v>918</v>
      </c>
      <c r="N86" s="177">
        <f t="shared" si="24"/>
        <v>-1.0000000002037268E-2</v>
      </c>
      <c r="O86" s="163">
        <v>12804.5</v>
      </c>
      <c r="P86" s="163" t="s">
        <v>610</v>
      </c>
      <c r="Q86" s="163">
        <f t="shared" si="25"/>
        <v>0</v>
      </c>
      <c r="R86" s="174">
        <v>28566609.529999699</v>
      </c>
      <c r="S86" s="6">
        <v>30063600</v>
      </c>
      <c r="T86" s="98">
        <f t="shared" si="34"/>
        <v>-1496990.4700003006</v>
      </c>
      <c r="U86" s="191">
        <f t="shared" si="26"/>
        <v>1</v>
      </c>
      <c r="W86" s="92" t="s">
        <v>46</v>
      </c>
      <c r="X86" s="115">
        <f t="shared" si="28"/>
        <v>1</v>
      </c>
      <c r="Y86" s="116">
        <f t="shared" si="29"/>
        <v>0</v>
      </c>
      <c r="Z86" s="116">
        <f t="shared" si="30"/>
        <v>0</v>
      </c>
      <c r="AA86" s="116">
        <f t="shared" si="31"/>
        <v>0</v>
      </c>
      <c r="AB86" s="116">
        <f t="shared" si="32"/>
        <v>0</v>
      </c>
      <c r="AC86" s="122">
        <f t="shared" si="33"/>
        <v>1</v>
      </c>
    </row>
    <row r="87" spans="1:29" ht="15" customHeight="1">
      <c r="A87" s="250"/>
      <c r="B87" s="92" t="s">
        <v>47</v>
      </c>
      <c r="C87" s="162">
        <v>112581631.09999867</v>
      </c>
      <c r="D87" s="162">
        <v>0</v>
      </c>
      <c r="E87" s="162">
        <f t="shared" si="21"/>
        <v>112581631.09999867</v>
      </c>
      <c r="F87" s="174">
        <v>2529877.0999999982</v>
      </c>
      <c r="G87" s="169"/>
      <c r="H87" s="177">
        <f t="shared" si="22"/>
        <v>2529877.0999999982</v>
      </c>
      <c r="I87" s="163">
        <v>318726.95</v>
      </c>
      <c r="J87" s="163"/>
      <c r="K87" s="163">
        <f t="shared" si="23"/>
        <v>318726.95</v>
      </c>
      <c r="L87" s="174">
        <v>15331.83</v>
      </c>
      <c r="M87" s="169"/>
      <c r="N87" s="177">
        <f t="shared" si="24"/>
        <v>15331.83</v>
      </c>
      <c r="O87" s="163">
        <v>0</v>
      </c>
      <c r="P87" s="163"/>
      <c r="Q87" s="163">
        <f t="shared" si="25"/>
        <v>0</v>
      </c>
      <c r="R87" s="174">
        <v>114794141.94999866</v>
      </c>
      <c r="S87" s="6">
        <v>0</v>
      </c>
      <c r="T87" s="98">
        <f t="shared" si="34"/>
        <v>114794141.94999866</v>
      </c>
      <c r="U87" s="191">
        <f t="shared" si="26"/>
        <v>0</v>
      </c>
      <c r="W87" s="92" t="s">
        <v>47</v>
      </c>
      <c r="X87" s="115">
        <f t="shared" si="28"/>
        <v>0</v>
      </c>
      <c r="Y87" s="116">
        <f t="shared" si="29"/>
        <v>0</v>
      </c>
      <c r="Z87" s="116">
        <f t="shared" si="30"/>
        <v>0</v>
      </c>
      <c r="AA87" s="116">
        <f t="shared" si="31"/>
        <v>0</v>
      </c>
      <c r="AB87" s="116">
        <f t="shared" si="32"/>
        <v>0</v>
      </c>
      <c r="AC87" s="122">
        <f t="shared" si="33"/>
        <v>0</v>
      </c>
    </row>
    <row r="88" spans="1:29" ht="15" customHeight="1">
      <c r="A88" s="250"/>
      <c r="B88" s="92" t="s">
        <v>48</v>
      </c>
      <c r="C88" s="162">
        <v>52166879.579999439</v>
      </c>
      <c r="D88" s="162">
        <v>0</v>
      </c>
      <c r="E88" s="162">
        <f t="shared" si="21"/>
        <v>52166879.579999439</v>
      </c>
      <c r="F88" s="174">
        <v>2200066.5000000005</v>
      </c>
      <c r="G88" s="169"/>
      <c r="H88" s="177">
        <f t="shared" si="22"/>
        <v>2200066.5000000005</v>
      </c>
      <c r="I88" s="163">
        <v>95031.719999999987</v>
      </c>
      <c r="J88" s="163"/>
      <c r="K88" s="163">
        <f t="shared" si="23"/>
        <v>95031.719999999987</v>
      </c>
      <c r="L88" s="174">
        <v>365221.82999999996</v>
      </c>
      <c r="M88" s="169"/>
      <c r="N88" s="177">
        <f t="shared" si="24"/>
        <v>365221.82999999996</v>
      </c>
      <c r="O88" s="163">
        <v>0</v>
      </c>
      <c r="P88" s="163"/>
      <c r="Q88" s="163">
        <f t="shared" si="25"/>
        <v>0</v>
      </c>
      <c r="R88" s="174">
        <v>49696622.96999944</v>
      </c>
      <c r="S88" s="6">
        <v>0</v>
      </c>
      <c r="T88" s="98">
        <f t="shared" si="34"/>
        <v>49696622.96999944</v>
      </c>
      <c r="U88" s="191">
        <f t="shared" si="26"/>
        <v>0</v>
      </c>
      <c r="W88" s="92" t="s">
        <v>48</v>
      </c>
      <c r="X88" s="115">
        <f t="shared" si="28"/>
        <v>0</v>
      </c>
      <c r="Y88" s="116">
        <f t="shared" si="29"/>
        <v>0</v>
      </c>
      <c r="Z88" s="116">
        <f t="shared" si="30"/>
        <v>0</v>
      </c>
      <c r="AA88" s="116">
        <f t="shared" si="31"/>
        <v>0</v>
      </c>
      <c r="AB88" s="116">
        <f t="shared" si="32"/>
        <v>0</v>
      </c>
      <c r="AC88" s="122">
        <f t="shared" si="33"/>
        <v>0</v>
      </c>
    </row>
    <row r="89" spans="1:29" ht="15" customHeight="1">
      <c r="A89" s="251"/>
      <c r="B89" s="94" t="s">
        <v>49</v>
      </c>
      <c r="C89" s="162">
        <v>16246841.609999605</v>
      </c>
      <c r="D89" s="162">
        <v>16246880</v>
      </c>
      <c r="E89" s="162">
        <f t="shared" si="21"/>
        <v>-38.390000395476818</v>
      </c>
      <c r="F89" s="174">
        <v>499176.99000000011</v>
      </c>
      <c r="G89" s="169" t="s">
        <v>611</v>
      </c>
      <c r="H89" s="177">
        <f t="shared" si="22"/>
        <v>-9.9999998928979039E-3</v>
      </c>
      <c r="I89" s="163">
        <v>66887.97</v>
      </c>
      <c r="J89" s="163" t="s">
        <v>919</v>
      </c>
      <c r="K89" s="163">
        <f t="shared" si="23"/>
        <v>-2.9999999998835847E-2</v>
      </c>
      <c r="L89" s="174">
        <v>0</v>
      </c>
      <c r="M89" s="169" t="s">
        <v>80</v>
      </c>
      <c r="N89" s="177">
        <f t="shared" si="24"/>
        <v>0</v>
      </c>
      <c r="O89" s="163">
        <v>0</v>
      </c>
      <c r="P89" s="163" t="s">
        <v>80</v>
      </c>
      <c r="Q89" s="163">
        <f t="shared" si="25"/>
        <v>0</v>
      </c>
      <c r="R89" s="174">
        <v>15814552.589999605</v>
      </c>
      <c r="S89" s="100">
        <v>15814520</v>
      </c>
      <c r="T89" s="101">
        <f>R89-S89</f>
        <v>32.589999604970217</v>
      </c>
      <c r="U89" s="192">
        <f t="shared" si="26"/>
        <v>1</v>
      </c>
      <c r="W89" s="94" t="s">
        <v>49</v>
      </c>
      <c r="X89" s="119">
        <f t="shared" si="28"/>
        <v>0</v>
      </c>
      <c r="Y89" s="120">
        <f t="shared" si="29"/>
        <v>0</v>
      </c>
      <c r="Z89" s="120">
        <f t="shared" si="30"/>
        <v>0</v>
      </c>
      <c r="AA89" s="120">
        <f t="shared" si="31"/>
        <v>0</v>
      </c>
      <c r="AB89" s="120">
        <f t="shared" si="32"/>
        <v>0</v>
      </c>
      <c r="AC89" s="125">
        <f t="shared" si="33"/>
        <v>0</v>
      </c>
    </row>
    <row r="90" spans="1:29" ht="15" customHeight="1">
      <c r="A90" s="249">
        <v>42411</v>
      </c>
      <c r="B90" s="91" t="s">
        <v>41</v>
      </c>
      <c r="C90" s="165">
        <v>67051275.38999939</v>
      </c>
      <c r="D90" s="165">
        <v>67051300</v>
      </c>
      <c r="E90" s="165">
        <f t="shared" si="21"/>
        <v>-24.610000610351563</v>
      </c>
      <c r="F90" s="173">
        <v>1520233.54</v>
      </c>
      <c r="G90" s="166" t="s">
        <v>612</v>
      </c>
      <c r="H90" s="176">
        <f t="shared" si="22"/>
        <v>3.5400000000372529</v>
      </c>
      <c r="I90" s="166">
        <v>408643.02</v>
      </c>
      <c r="J90" s="166" t="s">
        <v>920</v>
      </c>
      <c r="K90" s="166">
        <f t="shared" si="23"/>
        <v>3000.0200000000186</v>
      </c>
      <c r="L90" s="173">
        <v>72502.099999999991</v>
      </c>
      <c r="M90" s="166" t="s">
        <v>921</v>
      </c>
      <c r="N90" s="176">
        <f t="shared" si="24"/>
        <v>0</v>
      </c>
      <c r="O90" s="166">
        <v>622194.68999999994</v>
      </c>
      <c r="P90" s="166" t="s">
        <v>613</v>
      </c>
      <c r="Q90" s="166">
        <f t="shared" si="25"/>
        <v>-0.31000000005587935</v>
      </c>
      <c r="R90" s="173">
        <v>69649268.519999385</v>
      </c>
      <c r="S90" s="95">
        <v>69649200</v>
      </c>
      <c r="T90" s="96">
        <f t="shared" ref="T90:T96" si="35">R90-S90</f>
        <v>68.519999384880066</v>
      </c>
      <c r="U90" s="190">
        <f t="shared" si="26"/>
        <v>1</v>
      </c>
      <c r="W90" s="91" t="s">
        <v>41</v>
      </c>
      <c r="X90" s="115">
        <f t="shared" si="28"/>
        <v>0</v>
      </c>
      <c r="Y90" s="116">
        <f t="shared" si="29"/>
        <v>0</v>
      </c>
      <c r="Z90" s="116">
        <f t="shared" si="30"/>
        <v>1</v>
      </c>
      <c r="AA90" s="116">
        <f t="shared" si="31"/>
        <v>0</v>
      </c>
      <c r="AB90" s="116">
        <f t="shared" si="32"/>
        <v>0</v>
      </c>
      <c r="AC90" s="122">
        <f t="shared" si="33"/>
        <v>0</v>
      </c>
    </row>
    <row r="91" spans="1:29" ht="15" customHeight="1">
      <c r="A91" s="250"/>
      <c r="B91" s="92" t="s">
        <v>42</v>
      </c>
      <c r="C91" s="168">
        <v>20816724.709999066</v>
      </c>
      <c r="D91" s="168">
        <v>21400740</v>
      </c>
      <c r="E91" s="168">
        <f t="shared" si="21"/>
        <v>-584015.29000093415</v>
      </c>
      <c r="F91" s="174">
        <v>895754.80000000016</v>
      </c>
      <c r="G91" s="169" t="s">
        <v>614</v>
      </c>
      <c r="H91" s="177">
        <f t="shared" si="22"/>
        <v>-0.19999999983701855</v>
      </c>
      <c r="I91" s="169">
        <v>21039.47</v>
      </c>
      <c r="J91" s="169" t="s">
        <v>922</v>
      </c>
      <c r="K91" s="169">
        <f t="shared" si="23"/>
        <v>-2.9999999998835847E-2</v>
      </c>
      <c r="L91" s="174">
        <v>0</v>
      </c>
      <c r="M91" s="169" t="s">
        <v>80</v>
      </c>
      <c r="N91" s="177">
        <f t="shared" si="24"/>
        <v>0</v>
      </c>
      <c r="O91" s="169">
        <v>46940.54</v>
      </c>
      <c r="P91" s="169" t="s">
        <v>615</v>
      </c>
      <c r="Q91" s="169">
        <f t="shared" si="25"/>
        <v>4.0000000000873115E-2</v>
      </c>
      <c r="R91" s="174">
        <v>19895068.839999065</v>
      </c>
      <c r="S91" s="20">
        <v>19895050</v>
      </c>
      <c r="T91" s="98">
        <f t="shared" si="35"/>
        <v>18.839999064803123</v>
      </c>
      <c r="U91" s="191">
        <f t="shared" si="26"/>
        <v>1</v>
      </c>
      <c r="W91" s="92" t="s">
        <v>42</v>
      </c>
      <c r="X91" s="115">
        <f t="shared" si="28"/>
        <v>1</v>
      </c>
      <c r="Y91" s="116">
        <f t="shared" si="29"/>
        <v>0</v>
      </c>
      <c r="Z91" s="116">
        <f t="shared" si="30"/>
        <v>0</v>
      </c>
      <c r="AA91" s="116">
        <f t="shared" si="31"/>
        <v>0</v>
      </c>
      <c r="AB91" s="116">
        <f t="shared" si="32"/>
        <v>0</v>
      </c>
      <c r="AC91" s="122">
        <f t="shared" si="33"/>
        <v>0</v>
      </c>
    </row>
    <row r="92" spans="1:29" ht="15" customHeight="1">
      <c r="A92" s="250"/>
      <c r="B92" s="93" t="s">
        <v>43</v>
      </c>
      <c r="C92" s="168">
        <v>53957704.619999476</v>
      </c>
      <c r="D92" s="168">
        <v>53967400</v>
      </c>
      <c r="E92" s="168">
        <f t="shared" si="21"/>
        <v>-9695.3800005242229</v>
      </c>
      <c r="F92" s="174">
        <v>889827.13000000035</v>
      </c>
      <c r="G92" s="169" t="s">
        <v>616</v>
      </c>
      <c r="H92" s="177">
        <f t="shared" si="22"/>
        <v>0.13000000035390258</v>
      </c>
      <c r="I92" s="169">
        <v>104305.32999999999</v>
      </c>
      <c r="J92" s="169" t="s">
        <v>923</v>
      </c>
      <c r="K92" s="169">
        <f t="shared" si="23"/>
        <v>21620.729999999981</v>
      </c>
      <c r="L92" s="174">
        <v>29078.12</v>
      </c>
      <c r="M92" s="169" t="s">
        <v>924</v>
      </c>
      <c r="N92" s="177">
        <f t="shared" si="24"/>
        <v>2.0000000000436557E-2</v>
      </c>
      <c r="O92" s="169">
        <v>389265.68</v>
      </c>
      <c r="P92" s="169" t="s">
        <v>617</v>
      </c>
      <c r="Q92" s="169">
        <f t="shared" si="25"/>
        <v>-0.32000000000698492</v>
      </c>
      <c r="R92" s="174">
        <v>52753839.019999467</v>
      </c>
      <c r="S92" s="20">
        <v>52753800</v>
      </c>
      <c r="T92" s="98">
        <f t="shared" si="35"/>
        <v>39.019999466836452</v>
      </c>
      <c r="U92" s="191">
        <f t="shared" si="26"/>
        <v>1</v>
      </c>
      <c r="W92" s="93" t="s">
        <v>43</v>
      </c>
      <c r="X92" s="115">
        <f t="shared" si="28"/>
        <v>1</v>
      </c>
      <c r="Y92" s="116">
        <f t="shared" si="29"/>
        <v>0</v>
      </c>
      <c r="Z92" s="116">
        <f t="shared" si="30"/>
        <v>1</v>
      </c>
      <c r="AA92" s="116">
        <f t="shared" si="31"/>
        <v>0</v>
      </c>
      <c r="AB92" s="116">
        <f t="shared" si="32"/>
        <v>0</v>
      </c>
      <c r="AC92" s="122">
        <f t="shared" si="33"/>
        <v>0</v>
      </c>
    </row>
    <row r="93" spans="1:29" ht="15" customHeight="1">
      <c r="A93" s="250"/>
      <c r="B93" s="92" t="s">
        <v>44</v>
      </c>
      <c r="C93" s="168">
        <v>41196811.569999561</v>
      </c>
      <c r="D93" s="168">
        <v>41196800</v>
      </c>
      <c r="E93" s="168">
        <f t="shared" si="21"/>
        <v>11.569999560713768</v>
      </c>
      <c r="F93" s="174">
        <v>949725.96</v>
      </c>
      <c r="G93" s="169" t="s">
        <v>618</v>
      </c>
      <c r="H93" s="177">
        <f t="shared" si="22"/>
        <v>-4.0000000037252903E-2</v>
      </c>
      <c r="I93" s="169">
        <v>90876.23</v>
      </c>
      <c r="J93" s="169" t="s">
        <v>925</v>
      </c>
      <c r="K93" s="169">
        <f t="shared" si="23"/>
        <v>28599.53</v>
      </c>
      <c r="L93" s="174">
        <v>15157.76</v>
      </c>
      <c r="M93" s="169" t="s">
        <v>926</v>
      </c>
      <c r="N93" s="177">
        <f t="shared" si="24"/>
        <v>-3.9999999999054126E-2</v>
      </c>
      <c r="O93" s="169">
        <v>379139.46</v>
      </c>
      <c r="P93" s="169" t="s">
        <v>619</v>
      </c>
      <c r="Q93" s="169">
        <f t="shared" si="25"/>
        <v>0.46000000002095476</v>
      </c>
      <c r="R93" s="174">
        <v>39943664.619999565</v>
      </c>
      <c r="S93" s="20">
        <v>264944108</v>
      </c>
      <c r="T93" s="98">
        <f t="shared" si="35"/>
        <v>-225000443.38000044</v>
      </c>
      <c r="U93" s="191">
        <f t="shared" si="26"/>
        <v>1</v>
      </c>
      <c r="W93" s="92" t="s">
        <v>44</v>
      </c>
      <c r="X93" s="115">
        <f t="shared" si="28"/>
        <v>0</v>
      </c>
      <c r="Y93" s="116">
        <f t="shared" si="29"/>
        <v>0</v>
      </c>
      <c r="Z93" s="116">
        <f t="shared" si="30"/>
        <v>1</v>
      </c>
      <c r="AA93" s="116">
        <f t="shared" si="31"/>
        <v>0</v>
      </c>
      <c r="AB93" s="116">
        <f t="shared" si="32"/>
        <v>0</v>
      </c>
      <c r="AC93" s="122">
        <f t="shared" si="33"/>
        <v>1</v>
      </c>
    </row>
    <row r="94" spans="1:29" ht="15" customHeight="1">
      <c r="A94" s="250"/>
      <c r="B94" s="92" t="s">
        <v>45</v>
      </c>
      <c r="C94" s="168">
        <v>69789259.539995715</v>
      </c>
      <c r="D94" s="168">
        <v>69789200</v>
      </c>
      <c r="E94" s="168">
        <f t="shared" si="21"/>
        <v>59.539995715022087</v>
      </c>
      <c r="F94" s="174">
        <v>2060694.18</v>
      </c>
      <c r="G94" s="169" t="s">
        <v>620</v>
      </c>
      <c r="H94" s="177">
        <f t="shared" si="22"/>
        <v>4.1799999999348074</v>
      </c>
      <c r="I94" s="169">
        <v>197069.96999999997</v>
      </c>
      <c r="J94" s="169" t="s">
        <v>927</v>
      </c>
      <c r="K94" s="169">
        <f t="shared" si="23"/>
        <v>-3.0000000027939677E-2</v>
      </c>
      <c r="L94" s="174">
        <v>96159.2</v>
      </c>
      <c r="M94" s="169" t="s">
        <v>928</v>
      </c>
      <c r="N94" s="177">
        <f t="shared" si="24"/>
        <v>0</v>
      </c>
      <c r="O94" s="169">
        <v>170887.08999999997</v>
      </c>
      <c r="P94" s="169" t="s">
        <v>621</v>
      </c>
      <c r="Q94" s="169">
        <f t="shared" si="25"/>
        <v>8.999999996740371E-2</v>
      </c>
      <c r="R94" s="174">
        <v>92445140.579995692</v>
      </c>
      <c r="S94" s="20">
        <v>92421400</v>
      </c>
      <c r="T94" s="98">
        <f t="shared" si="35"/>
        <v>23740.579995691776</v>
      </c>
      <c r="U94" s="191">
        <f t="shared" si="26"/>
        <v>1</v>
      </c>
      <c r="W94" s="92" t="s">
        <v>45</v>
      </c>
      <c r="X94" s="115">
        <f t="shared" si="28"/>
        <v>0</v>
      </c>
      <c r="Y94" s="116">
        <f t="shared" si="29"/>
        <v>0</v>
      </c>
      <c r="Z94" s="116">
        <f t="shared" si="30"/>
        <v>0</v>
      </c>
      <c r="AA94" s="116">
        <f t="shared" si="31"/>
        <v>0</v>
      </c>
      <c r="AB94" s="116">
        <f t="shared" si="32"/>
        <v>0</v>
      </c>
      <c r="AC94" s="122">
        <f t="shared" si="33"/>
        <v>1</v>
      </c>
    </row>
    <row r="95" spans="1:29" ht="15" customHeight="1">
      <c r="A95" s="250"/>
      <c r="B95" s="92" t="s">
        <v>46</v>
      </c>
      <c r="C95" s="168">
        <v>28566609.529999699</v>
      </c>
      <c r="D95" s="168">
        <v>30063600</v>
      </c>
      <c r="E95" s="168">
        <f t="shared" si="21"/>
        <v>-1496990.4700003006</v>
      </c>
      <c r="F95" s="174">
        <v>1737684.3000000007</v>
      </c>
      <c r="G95" s="169" t="s">
        <v>622</v>
      </c>
      <c r="H95" s="177">
        <f t="shared" si="22"/>
        <v>14834.300000000745</v>
      </c>
      <c r="I95" s="169">
        <v>36187.85</v>
      </c>
      <c r="J95" s="169" t="s">
        <v>929</v>
      </c>
      <c r="K95" s="169">
        <f t="shared" si="23"/>
        <v>-5.0000000002910383E-2</v>
      </c>
      <c r="L95" s="174">
        <v>0</v>
      </c>
      <c r="M95" s="169" t="s">
        <v>80</v>
      </c>
      <c r="N95" s="177">
        <f t="shared" si="24"/>
        <v>0</v>
      </c>
      <c r="O95" s="169">
        <v>47341.31</v>
      </c>
      <c r="P95" s="169" t="s">
        <v>623</v>
      </c>
      <c r="Q95" s="169">
        <f t="shared" si="25"/>
        <v>9.9999999947613105E-3</v>
      </c>
      <c r="R95" s="174">
        <v>30142777.6699997</v>
      </c>
      <c r="S95" s="20">
        <v>32018100</v>
      </c>
      <c r="T95" s="98">
        <f t="shared" si="35"/>
        <v>-1875322.3300003</v>
      </c>
      <c r="U95" s="191">
        <f t="shared" si="26"/>
        <v>1</v>
      </c>
      <c r="W95" s="92" t="s">
        <v>46</v>
      </c>
      <c r="X95" s="115">
        <f t="shared" si="28"/>
        <v>1</v>
      </c>
      <c r="Y95" s="116">
        <f t="shared" si="29"/>
        <v>1</v>
      </c>
      <c r="Z95" s="116">
        <f t="shared" si="30"/>
        <v>0</v>
      </c>
      <c r="AA95" s="116">
        <f t="shared" si="31"/>
        <v>0</v>
      </c>
      <c r="AB95" s="116">
        <f t="shared" si="32"/>
        <v>0</v>
      </c>
      <c r="AC95" s="122">
        <f t="shared" si="33"/>
        <v>1</v>
      </c>
    </row>
    <row r="96" spans="1:29" ht="15" customHeight="1">
      <c r="A96" s="250"/>
      <c r="B96" s="92" t="s">
        <v>47</v>
      </c>
      <c r="C96" s="168">
        <v>114794141.94999866</v>
      </c>
      <c r="D96" s="168">
        <v>0</v>
      </c>
      <c r="E96" s="168">
        <f t="shared" si="21"/>
        <v>114794141.94999866</v>
      </c>
      <c r="F96" s="174">
        <v>1788725.1000000006</v>
      </c>
      <c r="G96" s="169"/>
      <c r="H96" s="177">
        <f t="shared" si="22"/>
        <v>1788725.1000000006</v>
      </c>
      <c r="I96" s="169">
        <v>199215.65999999997</v>
      </c>
      <c r="J96" s="169"/>
      <c r="K96" s="169">
        <f t="shared" si="23"/>
        <v>199215.65999999997</v>
      </c>
      <c r="L96" s="174">
        <v>79982.570000000007</v>
      </c>
      <c r="M96" s="169"/>
      <c r="N96" s="177">
        <f t="shared" si="24"/>
        <v>79982.570000000007</v>
      </c>
      <c r="O96" s="169">
        <v>162215.47999999998</v>
      </c>
      <c r="P96" s="169"/>
      <c r="Q96" s="169">
        <f t="shared" si="25"/>
        <v>162215.47999999998</v>
      </c>
      <c r="R96" s="174">
        <v>112962434.45999865</v>
      </c>
      <c r="S96" s="20">
        <v>0</v>
      </c>
      <c r="T96" s="98">
        <f t="shared" si="35"/>
        <v>112962434.45999865</v>
      </c>
      <c r="U96" s="191">
        <f t="shared" si="26"/>
        <v>0</v>
      </c>
      <c r="W96" s="92" t="s">
        <v>47</v>
      </c>
      <c r="X96" s="115">
        <f t="shared" si="28"/>
        <v>0</v>
      </c>
      <c r="Y96" s="116">
        <f t="shared" si="29"/>
        <v>0</v>
      </c>
      <c r="Z96" s="116">
        <f t="shared" si="30"/>
        <v>0</v>
      </c>
      <c r="AA96" s="116">
        <f t="shared" si="31"/>
        <v>0</v>
      </c>
      <c r="AB96" s="116">
        <f t="shared" si="32"/>
        <v>0</v>
      </c>
      <c r="AC96" s="122">
        <f t="shared" si="33"/>
        <v>0</v>
      </c>
    </row>
    <row r="97" spans="1:29" ht="15" customHeight="1">
      <c r="A97" s="250"/>
      <c r="B97" s="92" t="s">
        <v>48</v>
      </c>
      <c r="C97" s="168">
        <v>49696622.96999944</v>
      </c>
      <c r="D97" s="168">
        <v>0</v>
      </c>
      <c r="E97" s="168">
        <f t="shared" si="21"/>
        <v>49696622.96999944</v>
      </c>
      <c r="F97" s="174">
        <v>1774436.0700000003</v>
      </c>
      <c r="G97" s="169"/>
      <c r="H97" s="177">
        <f t="shared" si="22"/>
        <v>1774436.0700000003</v>
      </c>
      <c r="I97" s="169">
        <v>168875.05000000002</v>
      </c>
      <c r="J97" s="169"/>
      <c r="K97" s="169">
        <f t="shared" si="23"/>
        <v>168875.05000000002</v>
      </c>
      <c r="L97" s="174">
        <v>70660.66</v>
      </c>
      <c r="M97" s="169"/>
      <c r="N97" s="177">
        <f t="shared" si="24"/>
        <v>70660.66</v>
      </c>
      <c r="O97" s="169">
        <v>94725.14</v>
      </c>
      <c r="P97" s="169"/>
      <c r="Q97" s="169">
        <f t="shared" si="25"/>
        <v>94725.14</v>
      </c>
      <c r="R97" s="174">
        <v>54270359.989999451</v>
      </c>
      <c r="S97" s="20">
        <v>0</v>
      </c>
      <c r="T97" s="98">
        <f>R97-S97</f>
        <v>54270359.989999451</v>
      </c>
      <c r="U97" s="191">
        <f t="shared" si="26"/>
        <v>0</v>
      </c>
      <c r="W97" s="92" t="s">
        <v>48</v>
      </c>
      <c r="X97" s="115">
        <f t="shared" si="28"/>
        <v>0</v>
      </c>
      <c r="Y97" s="116">
        <f t="shared" si="29"/>
        <v>0</v>
      </c>
      <c r="Z97" s="116">
        <f t="shared" si="30"/>
        <v>0</v>
      </c>
      <c r="AA97" s="116">
        <f t="shared" si="31"/>
        <v>0</v>
      </c>
      <c r="AB97" s="116">
        <f t="shared" si="32"/>
        <v>0</v>
      </c>
      <c r="AC97" s="122">
        <f t="shared" si="33"/>
        <v>0</v>
      </c>
    </row>
    <row r="98" spans="1:29" ht="15" customHeight="1">
      <c r="A98" s="251"/>
      <c r="B98" s="94" t="s">
        <v>49</v>
      </c>
      <c r="C98" s="171">
        <v>15814552.589999605</v>
      </c>
      <c r="D98" s="171">
        <v>15814520</v>
      </c>
      <c r="E98" s="171">
        <f t="shared" si="21"/>
        <v>32.589999604970217</v>
      </c>
      <c r="F98" s="175">
        <v>543952.44000000006</v>
      </c>
      <c r="G98" s="172" t="s">
        <v>624</v>
      </c>
      <c r="H98" s="178">
        <f t="shared" si="22"/>
        <v>0.44000000006053597</v>
      </c>
      <c r="I98" s="172">
        <v>105633.67</v>
      </c>
      <c r="J98" s="172" t="s">
        <v>930</v>
      </c>
      <c r="K98" s="172">
        <f t="shared" si="23"/>
        <v>-0.33000000000174623</v>
      </c>
      <c r="L98" s="175">
        <v>0</v>
      </c>
      <c r="M98" s="172" t="s">
        <v>80</v>
      </c>
      <c r="N98" s="178">
        <f t="shared" si="24"/>
        <v>0</v>
      </c>
      <c r="O98" s="172">
        <v>128515.45999999998</v>
      </c>
      <c r="P98" s="172" t="s">
        <v>625</v>
      </c>
      <c r="Q98" s="172">
        <f t="shared" si="25"/>
        <v>0.45999999997729901</v>
      </c>
      <c r="R98" s="175">
        <v>15247718.359999605</v>
      </c>
      <c r="S98" s="100">
        <v>15247700</v>
      </c>
      <c r="T98" s="101">
        <f t="shared" ref="T98:T104" si="36">R98-S98</f>
        <v>18.359999604523182</v>
      </c>
      <c r="U98" s="192">
        <f t="shared" si="26"/>
        <v>1</v>
      </c>
      <c r="W98" s="94" t="s">
        <v>49</v>
      </c>
      <c r="X98" s="115">
        <f t="shared" si="28"/>
        <v>0</v>
      </c>
      <c r="Y98" s="116">
        <f t="shared" si="29"/>
        <v>0</v>
      </c>
      <c r="Z98" s="116">
        <f t="shared" si="30"/>
        <v>0</v>
      </c>
      <c r="AA98" s="116">
        <f t="shared" si="31"/>
        <v>0</v>
      </c>
      <c r="AB98" s="116">
        <f t="shared" si="32"/>
        <v>0</v>
      </c>
      <c r="AC98" s="122">
        <f t="shared" si="33"/>
        <v>0</v>
      </c>
    </row>
    <row r="99" spans="1:29" ht="15" customHeight="1">
      <c r="A99" s="249">
        <v>42413</v>
      </c>
      <c r="B99" s="91" t="s">
        <v>41</v>
      </c>
      <c r="C99" s="162">
        <v>69649268.519999385</v>
      </c>
      <c r="D99" s="162"/>
      <c r="E99" s="162">
        <f t="shared" si="21"/>
        <v>69649268.519999385</v>
      </c>
      <c r="F99" s="174">
        <v>538298.29</v>
      </c>
      <c r="G99" s="169"/>
      <c r="H99" s="177">
        <f t="shared" si="22"/>
        <v>538298.29</v>
      </c>
      <c r="I99" s="163">
        <v>682489.36000000045</v>
      </c>
      <c r="J99" s="163"/>
      <c r="K99" s="163">
        <f t="shared" si="23"/>
        <v>682489.36000000045</v>
      </c>
      <c r="L99" s="174">
        <v>0</v>
      </c>
      <c r="M99" s="169"/>
      <c r="N99" s="177">
        <f t="shared" si="24"/>
        <v>0</v>
      </c>
      <c r="O99" s="163">
        <v>1185158.17</v>
      </c>
      <c r="P99" s="163"/>
      <c r="Q99" s="163">
        <f t="shared" si="25"/>
        <v>1185158.17</v>
      </c>
      <c r="R99" s="174">
        <v>68608301.419999376</v>
      </c>
      <c r="S99" s="20"/>
      <c r="T99" s="98">
        <f t="shared" si="36"/>
        <v>68608301.419999376</v>
      </c>
      <c r="U99" s="190">
        <f t="shared" si="26"/>
        <v>0</v>
      </c>
      <c r="W99" s="91" t="s">
        <v>41</v>
      </c>
      <c r="X99" s="111">
        <f t="shared" si="28"/>
        <v>0</v>
      </c>
      <c r="Y99" s="112">
        <f t="shared" si="29"/>
        <v>0</v>
      </c>
      <c r="Z99" s="112">
        <f t="shared" si="30"/>
        <v>0</v>
      </c>
      <c r="AA99" s="112">
        <f t="shared" si="31"/>
        <v>0</v>
      </c>
      <c r="AB99" s="112">
        <f t="shared" si="32"/>
        <v>0</v>
      </c>
      <c r="AC99" s="124">
        <f t="shared" si="33"/>
        <v>0</v>
      </c>
    </row>
    <row r="100" spans="1:29" ht="15" customHeight="1">
      <c r="A100" s="250"/>
      <c r="B100" s="92" t="s">
        <v>42</v>
      </c>
      <c r="C100" s="20"/>
      <c r="D100" s="20"/>
      <c r="E100" s="6">
        <f t="shared" si="21"/>
        <v>0</v>
      </c>
      <c r="F100" s="97"/>
      <c r="G100" s="20"/>
      <c r="H100" s="98">
        <f t="shared" si="22"/>
        <v>0</v>
      </c>
      <c r="I100" s="20"/>
      <c r="J100" s="20"/>
      <c r="K100" s="6">
        <f t="shared" si="23"/>
        <v>0</v>
      </c>
      <c r="L100" s="97"/>
      <c r="M100" s="20"/>
      <c r="N100" s="98">
        <f t="shared" si="24"/>
        <v>0</v>
      </c>
      <c r="O100" s="20"/>
      <c r="P100" s="20"/>
      <c r="Q100" s="6">
        <f t="shared" si="25"/>
        <v>0</v>
      </c>
      <c r="R100" s="97"/>
      <c r="S100" s="20"/>
      <c r="T100" s="98">
        <f t="shared" si="36"/>
        <v>0</v>
      </c>
      <c r="U100" s="191">
        <f t="shared" si="26"/>
        <v>0</v>
      </c>
      <c r="W100" s="92" t="s">
        <v>42</v>
      </c>
      <c r="X100" s="115">
        <f t="shared" si="28"/>
        <v>0</v>
      </c>
      <c r="Y100" s="116">
        <f t="shared" si="29"/>
        <v>0</v>
      </c>
      <c r="Z100" s="116">
        <f t="shared" si="30"/>
        <v>0</v>
      </c>
      <c r="AA100" s="116">
        <f t="shared" si="31"/>
        <v>0</v>
      </c>
      <c r="AB100" s="116">
        <f t="shared" si="32"/>
        <v>0</v>
      </c>
      <c r="AC100" s="122">
        <f t="shared" si="33"/>
        <v>0</v>
      </c>
    </row>
    <row r="101" spans="1:29" ht="15" customHeight="1">
      <c r="A101" s="250"/>
      <c r="B101" s="93" t="s">
        <v>43</v>
      </c>
      <c r="C101" s="162">
        <v>52753839.019999467</v>
      </c>
      <c r="D101" s="162"/>
      <c r="E101" s="162">
        <f t="shared" si="21"/>
        <v>52753839.019999467</v>
      </c>
      <c r="F101" s="174">
        <v>528542.68000000005</v>
      </c>
      <c r="G101" s="169"/>
      <c r="H101" s="177">
        <f t="shared" si="22"/>
        <v>528542.68000000005</v>
      </c>
      <c r="I101" s="163">
        <v>21041.360000000001</v>
      </c>
      <c r="J101" s="163"/>
      <c r="K101" s="163">
        <f t="shared" si="23"/>
        <v>21041.360000000001</v>
      </c>
      <c r="L101" s="174">
        <v>5979.03</v>
      </c>
      <c r="M101" s="169"/>
      <c r="N101" s="177">
        <f t="shared" si="24"/>
        <v>5979.03</v>
      </c>
      <c r="O101" s="163">
        <v>472410.38</v>
      </c>
      <c r="P101" s="163"/>
      <c r="Q101" s="163">
        <f t="shared" si="25"/>
        <v>472410.38</v>
      </c>
      <c r="R101" s="174">
        <v>51767948.28999947</v>
      </c>
      <c r="S101" s="20"/>
      <c r="T101" s="98">
        <f t="shared" si="36"/>
        <v>51767948.28999947</v>
      </c>
      <c r="U101" s="191">
        <f t="shared" si="26"/>
        <v>0</v>
      </c>
      <c r="W101" s="93" t="s">
        <v>43</v>
      </c>
      <c r="X101" s="115">
        <f t="shared" si="28"/>
        <v>0</v>
      </c>
      <c r="Y101" s="116">
        <f t="shared" si="29"/>
        <v>0</v>
      </c>
      <c r="Z101" s="116">
        <f t="shared" si="30"/>
        <v>0</v>
      </c>
      <c r="AA101" s="116">
        <f t="shared" si="31"/>
        <v>0</v>
      </c>
      <c r="AB101" s="116">
        <f t="shared" si="32"/>
        <v>0</v>
      </c>
      <c r="AC101" s="122">
        <f t="shared" si="33"/>
        <v>0</v>
      </c>
    </row>
    <row r="102" spans="1:29" ht="15" customHeight="1">
      <c r="A102" s="250"/>
      <c r="B102" s="92" t="s">
        <v>44</v>
      </c>
      <c r="C102" s="162">
        <v>39943664.619999565</v>
      </c>
      <c r="D102" s="162"/>
      <c r="E102" s="162">
        <f t="shared" si="21"/>
        <v>39943664.619999565</v>
      </c>
      <c r="F102" s="174">
        <v>372029.39</v>
      </c>
      <c r="G102" s="169"/>
      <c r="H102" s="177">
        <f t="shared" si="22"/>
        <v>372029.39</v>
      </c>
      <c r="I102" s="163">
        <v>0</v>
      </c>
      <c r="J102" s="163"/>
      <c r="K102" s="163">
        <f t="shared" si="23"/>
        <v>0</v>
      </c>
      <c r="L102" s="174">
        <v>0</v>
      </c>
      <c r="M102" s="169"/>
      <c r="N102" s="177">
        <f t="shared" si="24"/>
        <v>0</v>
      </c>
      <c r="O102" s="163">
        <v>517017.17999999988</v>
      </c>
      <c r="P102" s="163"/>
      <c r="Q102" s="163">
        <f t="shared" si="25"/>
        <v>517017.17999999988</v>
      </c>
      <c r="R102" s="174">
        <v>39054618.049999565</v>
      </c>
      <c r="S102" s="20"/>
      <c r="T102" s="98">
        <f t="shared" si="36"/>
        <v>39054618.049999565</v>
      </c>
      <c r="U102" s="191">
        <f t="shared" si="26"/>
        <v>0</v>
      </c>
      <c r="W102" s="92" t="s">
        <v>44</v>
      </c>
      <c r="X102" s="115">
        <f t="shared" si="28"/>
        <v>0</v>
      </c>
      <c r="Y102" s="116">
        <f t="shared" si="29"/>
        <v>0</v>
      </c>
      <c r="Z102" s="116">
        <f t="shared" si="30"/>
        <v>0</v>
      </c>
      <c r="AA102" s="116">
        <f t="shared" si="31"/>
        <v>0</v>
      </c>
      <c r="AB102" s="116">
        <f t="shared" si="32"/>
        <v>0</v>
      </c>
      <c r="AC102" s="122">
        <f t="shared" si="33"/>
        <v>0</v>
      </c>
    </row>
    <row r="103" spans="1:29" ht="15" customHeight="1">
      <c r="A103" s="250"/>
      <c r="B103" s="92" t="s">
        <v>45</v>
      </c>
      <c r="C103" s="162">
        <v>92445140.579995692</v>
      </c>
      <c r="D103" s="162"/>
      <c r="E103" s="162">
        <f t="shared" si="21"/>
        <v>92445140.579995692</v>
      </c>
      <c r="F103" s="174">
        <v>1151501.0000000002</v>
      </c>
      <c r="G103" s="169"/>
      <c r="H103" s="177">
        <f t="shared" si="22"/>
        <v>1151501.0000000002</v>
      </c>
      <c r="I103" s="163">
        <v>0</v>
      </c>
      <c r="J103" s="163"/>
      <c r="K103" s="163">
        <f t="shared" si="23"/>
        <v>0</v>
      </c>
      <c r="L103" s="174">
        <v>0</v>
      </c>
      <c r="M103" s="169"/>
      <c r="N103" s="177">
        <f t="shared" si="24"/>
        <v>0</v>
      </c>
      <c r="O103" s="163">
        <v>392203.27</v>
      </c>
      <c r="P103" s="163"/>
      <c r="Q103" s="163">
        <f t="shared" si="25"/>
        <v>392203.27</v>
      </c>
      <c r="R103" s="174">
        <v>90901436.309995711</v>
      </c>
      <c r="S103" s="20"/>
      <c r="T103" s="98">
        <f t="shared" si="36"/>
        <v>90901436.309995711</v>
      </c>
      <c r="U103" s="191">
        <f t="shared" si="26"/>
        <v>0</v>
      </c>
      <c r="W103" s="92" t="s">
        <v>45</v>
      </c>
      <c r="X103" s="115">
        <f t="shared" si="28"/>
        <v>0</v>
      </c>
      <c r="Y103" s="116">
        <f t="shared" si="29"/>
        <v>0</v>
      </c>
      <c r="Z103" s="116">
        <f t="shared" si="30"/>
        <v>0</v>
      </c>
      <c r="AA103" s="116">
        <f t="shared" si="31"/>
        <v>0</v>
      </c>
      <c r="AB103" s="116">
        <f t="shared" si="32"/>
        <v>0</v>
      </c>
      <c r="AC103" s="122">
        <f t="shared" si="33"/>
        <v>0</v>
      </c>
    </row>
    <row r="104" spans="1:29" ht="15" customHeight="1">
      <c r="A104" s="250"/>
      <c r="B104" s="92" t="s">
        <v>46</v>
      </c>
      <c r="C104" s="162">
        <v>30142777.6699997</v>
      </c>
      <c r="D104" s="162"/>
      <c r="E104" s="162">
        <f t="shared" si="21"/>
        <v>30142777.6699997</v>
      </c>
      <c r="F104" s="174">
        <v>569951.77999999991</v>
      </c>
      <c r="G104" s="169"/>
      <c r="H104" s="177">
        <f t="shared" si="22"/>
        <v>569951.77999999991</v>
      </c>
      <c r="I104" s="163">
        <v>0</v>
      </c>
      <c r="J104" s="163"/>
      <c r="K104" s="163">
        <f t="shared" si="23"/>
        <v>0</v>
      </c>
      <c r="L104" s="174">
        <v>0</v>
      </c>
      <c r="M104" s="169"/>
      <c r="N104" s="177">
        <f t="shared" si="24"/>
        <v>0</v>
      </c>
      <c r="O104" s="163">
        <v>321983.03999999998</v>
      </c>
      <c r="P104" s="163"/>
      <c r="Q104" s="163">
        <f t="shared" si="25"/>
        <v>321983.03999999998</v>
      </c>
      <c r="R104" s="174">
        <v>29250842.8499997</v>
      </c>
      <c r="S104" s="20"/>
      <c r="T104" s="98">
        <f t="shared" si="36"/>
        <v>29250842.8499997</v>
      </c>
      <c r="U104" s="191">
        <f t="shared" si="26"/>
        <v>0</v>
      </c>
      <c r="W104" s="92" t="s">
        <v>46</v>
      </c>
      <c r="X104" s="115">
        <f t="shared" si="28"/>
        <v>0</v>
      </c>
      <c r="Y104" s="116">
        <f t="shared" si="29"/>
        <v>0</v>
      </c>
      <c r="Z104" s="116">
        <f t="shared" si="30"/>
        <v>0</v>
      </c>
      <c r="AA104" s="116">
        <f t="shared" si="31"/>
        <v>0</v>
      </c>
      <c r="AB104" s="116">
        <f t="shared" si="32"/>
        <v>0</v>
      </c>
      <c r="AC104" s="122">
        <f t="shared" si="33"/>
        <v>0</v>
      </c>
    </row>
    <row r="105" spans="1:29" ht="15" customHeight="1">
      <c r="A105" s="250"/>
      <c r="B105" s="92" t="s">
        <v>47</v>
      </c>
      <c r="C105" s="162">
        <v>112962434.45999865</v>
      </c>
      <c r="D105" s="162"/>
      <c r="E105" s="162">
        <f t="shared" si="21"/>
        <v>112962434.45999865</v>
      </c>
      <c r="F105" s="174">
        <v>998923.86000000034</v>
      </c>
      <c r="G105" s="169"/>
      <c r="H105" s="177">
        <f t="shared" si="22"/>
        <v>998923.86000000034</v>
      </c>
      <c r="I105" s="163">
        <v>0</v>
      </c>
      <c r="J105" s="163"/>
      <c r="K105" s="163">
        <f t="shared" si="23"/>
        <v>0</v>
      </c>
      <c r="L105" s="174">
        <v>0</v>
      </c>
      <c r="M105" s="169"/>
      <c r="N105" s="177">
        <f t="shared" si="24"/>
        <v>0</v>
      </c>
      <c r="O105" s="163">
        <v>0</v>
      </c>
      <c r="P105" s="163"/>
      <c r="Q105" s="163">
        <f t="shared" si="25"/>
        <v>0</v>
      </c>
      <c r="R105" s="174">
        <v>111963510.59999861</v>
      </c>
      <c r="S105" s="20"/>
      <c r="T105" s="98">
        <f>R105-S105</f>
        <v>111963510.59999861</v>
      </c>
      <c r="U105" s="191">
        <f t="shared" si="26"/>
        <v>0</v>
      </c>
      <c r="W105" s="92" t="s">
        <v>47</v>
      </c>
      <c r="X105" s="115">
        <f t="shared" si="28"/>
        <v>0</v>
      </c>
      <c r="Y105" s="116">
        <f t="shared" si="29"/>
        <v>0</v>
      </c>
      <c r="Z105" s="116">
        <f t="shared" si="30"/>
        <v>0</v>
      </c>
      <c r="AA105" s="116">
        <f t="shared" si="31"/>
        <v>0</v>
      </c>
      <c r="AB105" s="116">
        <f t="shared" si="32"/>
        <v>0</v>
      </c>
      <c r="AC105" s="122">
        <f t="shared" si="33"/>
        <v>0</v>
      </c>
    </row>
    <row r="106" spans="1:29" ht="15" customHeight="1">
      <c r="A106" s="250"/>
      <c r="B106" s="92" t="s">
        <v>48</v>
      </c>
      <c r="C106" s="162">
        <v>54270359.989999451</v>
      </c>
      <c r="D106" s="162"/>
      <c r="E106" s="162">
        <f t="shared" si="21"/>
        <v>54270359.989999451</v>
      </c>
      <c r="F106" s="174">
        <v>842366.73</v>
      </c>
      <c r="G106" s="169"/>
      <c r="H106" s="177">
        <f t="shared" si="22"/>
        <v>842366.73</v>
      </c>
      <c r="I106" s="163">
        <v>0</v>
      </c>
      <c r="J106" s="163"/>
      <c r="K106" s="163">
        <f t="shared" si="23"/>
        <v>0</v>
      </c>
      <c r="L106" s="174">
        <v>0</v>
      </c>
      <c r="M106" s="169"/>
      <c r="N106" s="177">
        <f t="shared" si="24"/>
        <v>0</v>
      </c>
      <c r="O106" s="163">
        <v>219011.69</v>
      </c>
      <c r="P106" s="163"/>
      <c r="Q106" s="163">
        <f t="shared" si="25"/>
        <v>219011.69</v>
      </c>
      <c r="R106" s="174">
        <v>53208981.569999449</v>
      </c>
      <c r="S106" s="20"/>
      <c r="T106" s="98">
        <f t="shared" ref="T106:T112" si="37">R106-S106</f>
        <v>53208981.569999449</v>
      </c>
      <c r="U106" s="191">
        <f t="shared" si="26"/>
        <v>0</v>
      </c>
      <c r="W106" s="92" t="s">
        <v>48</v>
      </c>
      <c r="X106" s="115">
        <f t="shared" si="28"/>
        <v>0</v>
      </c>
      <c r="Y106" s="116">
        <f t="shared" si="29"/>
        <v>0</v>
      </c>
      <c r="Z106" s="116">
        <f t="shared" si="30"/>
        <v>0</v>
      </c>
      <c r="AA106" s="116">
        <f t="shared" si="31"/>
        <v>0</v>
      </c>
      <c r="AB106" s="116">
        <f t="shared" si="32"/>
        <v>0</v>
      </c>
      <c r="AC106" s="122">
        <f t="shared" si="33"/>
        <v>0</v>
      </c>
    </row>
    <row r="107" spans="1:29" ht="15" customHeight="1">
      <c r="A107" s="251"/>
      <c r="B107" s="94" t="s">
        <v>49</v>
      </c>
      <c r="C107" s="100"/>
      <c r="D107" s="100"/>
      <c r="E107" s="104">
        <f t="shared" si="21"/>
        <v>0</v>
      </c>
      <c r="F107" s="99"/>
      <c r="G107" s="100"/>
      <c r="H107" s="101">
        <f t="shared" si="22"/>
        <v>0</v>
      </c>
      <c r="I107" s="100"/>
      <c r="J107" s="100"/>
      <c r="K107" s="104">
        <f t="shared" si="23"/>
        <v>0</v>
      </c>
      <c r="L107" s="99"/>
      <c r="M107" s="100"/>
      <c r="N107" s="101">
        <f t="shared" si="24"/>
        <v>0</v>
      </c>
      <c r="O107" s="100"/>
      <c r="P107" s="100"/>
      <c r="Q107" s="104">
        <f t="shared" si="25"/>
        <v>0</v>
      </c>
      <c r="R107" s="99"/>
      <c r="S107" s="100"/>
      <c r="T107" s="101">
        <f t="shared" si="37"/>
        <v>0</v>
      </c>
      <c r="U107" s="192">
        <f t="shared" si="26"/>
        <v>0</v>
      </c>
      <c r="W107" s="94" t="s">
        <v>49</v>
      </c>
      <c r="X107" s="119">
        <f t="shared" si="28"/>
        <v>0</v>
      </c>
      <c r="Y107" s="120">
        <f t="shared" si="29"/>
        <v>0</v>
      </c>
      <c r="Z107" s="120">
        <f t="shared" si="30"/>
        <v>0</v>
      </c>
      <c r="AA107" s="120">
        <f t="shared" si="31"/>
        <v>0</v>
      </c>
      <c r="AB107" s="120">
        <f t="shared" si="32"/>
        <v>0</v>
      </c>
      <c r="AC107" s="125">
        <f t="shared" si="33"/>
        <v>0</v>
      </c>
    </row>
    <row r="108" spans="1:29" ht="15" customHeight="1">
      <c r="A108" s="249">
        <v>42414</v>
      </c>
      <c r="B108" s="91" t="s">
        <v>41</v>
      </c>
      <c r="C108" s="165">
        <v>68608301.419999376</v>
      </c>
      <c r="D108" s="165">
        <v>68608300</v>
      </c>
      <c r="E108" s="165">
        <f t="shared" si="21"/>
        <v>1.4199993759393692</v>
      </c>
      <c r="F108" s="173">
        <v>1663859.3200000003</v>
      </c>
      <c r="G108" s="166" t="s">
        <v>626</v>
      </c>
      <c r="H108" s="176">
        <f t="shared" si="22"/>
        <v>-0.67999999970197678</v>
      </c>
      <c r="I108" s="166">
        <v>106952.11</v>
      </c>
      <c r="J108" s="166" t="s">
        <v>931</v>
      </c>
      <c r="K108" s="166">
        <f t="shared" si="23"/>
        <v>0.11000000000058208</v>
      </c>
      <c r="L108" s="173">
        <v>84243.680000000008</v>
      </c>
      <c r="M108" s="166" t="s">
        <v>932</v>
      </c>
      <c r="N108" s="176">
        <f t="shared" si="24"/>
        <v>-1.9999999989522621E-2</v>
      </c>
      <c r="O108" s="166">
        <v>1200491.5599999998</v>
      </c>
      <c r="P108" s="166" t="s">
        <v>627</v>
      </c>
      <c r="Q108" s="166">
        <f t="shared" si="25"/>
        <v>1.5599999998230487</v>
      </c>
      <c r="R108" s="173">
        <v>65766658.969999373</v>
      </c>
      <c r="S108" s="95">
        <v>66967100</v>
      </c>
      <c r="T108" s="96">
        <f t="shared" si="37"/>
        <v>-1200441.030000627</v>
      </c>
      <c r="U108" s="190">
        <f t="shared" si="26"/>
        <v>1</v>
      </c>
      <c r="W108" s="91" t="s">
        <v>41</v>
      </c>
      <c r="X108" s="115">
        <f t="shared" si="28"/>
        <v>0</v>
      </c>
      <c r="Y108" s="116">
        <f t="shared" si="29"/>
        <v>0</v>
      </c>
      <c r="Z108" s="116">
        <f t="shared" si="30"/>
        <v>0</v>
      </c>
      <c r="AA108" s="116">
        <f t="shared" si="31"/>
        <v>0</v>
      </c>
      <c r="AB108" s="116">
        <f t="shared" si="32"/>
        <v>0</v>
      </c>
      <c r="AC108" s="122">
        <f t="shared" si="33"/>
        <v>1</v>
      </c>
    </row>
    <row r="109" spans="1:29" ht="15" customHeight="1">
      <c r="A109" s="250"/>
      <c r="B109" s="92" t="s">
        <v>42</v>
      </c>
      <c r="C109" s="168">
        <v>19895068.839999065</v>
      </c>
      <c r="D109" s="168">
        <v>19895050</v>
      </c>
      <c r="E109" s="168">
        <f t="shared" si="21"/>
        <v>18.839999064803123</v>
      </c>
      <c r="F109" s="174">
        <v>1824383.1500000008</v>
      </c>
      <c r="G109" s="169" t="s">
        <v>628</v>
      </c>
      <c r="H109" s="177">
        <f t="shared" si="22"/>
        <v>3.1500000008381903</v>
      </c>
      <c r="I109" s="169">
        <v>133209.43</v>
      </c>
      <c r="J109" s="169" t="s">
        <v>933</v>
      </c>
      <c r="K109" s="169">
        <f t="shared" si="23"/>
        <v>0.42999999999301508</v>
      </c>
      <c r="L109" s="174">
        <v>41382.46</v>
      </c>
      <c r="M109" s="169" t="s">
        <v>934</v>
      </c>
      <c r="N109" s="177">
        <f t="shared" si="24"/>
        <v>-4.0000000000873115E-2</v>
      </c>
      <c r="O109" s="169">
        <v>170410.94</v>
      </c>
      <c r="P109" s="169" t="s">
        <v>629</v>
      </c>
      <c r="Q109" s="169">
        <f t="shared" si="25"/>
        <v>40083.94</v>
      </c>
      <c r="R109" s="174">
        <v>24213556.749999058</v>
      </c>
      <c r="S109" s="20">
        <v>24253600</v>
      </c>
      <c r="T109" s="98">
        <f t="shared" si="37"/>
        <v>-40043.250000942498</v>
      </c>
      <c r="U109" s="191">
        <f t="shared" si="26"/>
        <v>1</v>
      </c>
      <c r="W109" s="92" t="s">
        <v>42</v>
      </c>
      <c r="X109" s="115">
        <f t="shared" si="28"/>
        <v>0</v>
      </c>
      <c r="Y109" s="116">
        <f t="shared" si="29"/>
        <v>0</v>
      </c>
      <c r="Z109" s="116">
        <f t="shared" si="30"/>
        <v>0</v>
      </c>
      <c r="AA109" s="116">
        <f t="shared" si="31"/>
        <v>0</v>
      </c>
      <c r="AB109" s="116">
        <f t="shared" si="32"/>
        <v>1</v>
      </c>
      <c r="AC109" s="122">
        <f t="shared" si="33"/>
        <v>1</v>
      </c>
    </row>
    <row r="110" spans="1:29" ht="15" customHeight="1">
      <c r="A110" s="250"/>
      <c r="B110" s="93" t="s">
        <v>43</v>
      </c>
      <c r="C110" s="168">
        <v>51767948.28999947</v>
      </c>
      <c r="D110" s="168">
        <v>0</v>
      </c>
      <c r="E110" s="168">
        <f t="shared" si="21"/>
        <v>51767948.28999947</v>
      </c>
      <c r="F110" s="174">
        <v>1806541.1300000006</v>
      </c>
      <c r="G110" s="169"/>
      <c r="H110" s="177">
        <f t="shared" si="22"/>
        <v>1806541.1300000006</v>
      </c>
      <c r="I110" s="169">
        <v>89909.64</v>
      </c>
      <c r="J110" s="169"/>
      <c r="K110" s="169">
        <f t="shared" si="23"/>
        <v>89909.64</v>
      </c>
      <c r="L110" s="174">
        <v>10403.41</v>
      </c>
      <c r="M110" s="169"/>
      <c r="N110" s="177">
        <f t="shared" si="24"/>
        <v>10403.41</v>
      </c>
      <c r="O110" s="169">
        <v>0</v>
      </c>
      <c r="P110" s="169"/>
      <c r="Q110" s="169">
        <f t="shared" si="25"/>
        <v>0</v>
      </c>
      <c r="R110" s="174">
        <v>50040913.389999464</v>
      </c>
      <c r="S110" s="20">
        <v>0</v>
      </c>
      <c r="T110" s="98">
        <f t="shared" si="37"/>
        <v>50040913.389999464</v>
      </c>
      <c r="U110" s="191">
        <f t="shared" si="26"/>
        <v>0</v>
      </c>
      <c r="W110" s="93" t="s">
        <v>43</v>
      </c>
      <c r="X110" s="115">
        <f t="shared" si="28"/>
        <v>0</v>
      </c>
      <c r="Y110" s="116">
        <f t="shared" si="29"/>
        <v>0</v>
      </c>
      <c r="Z110" s="116">
        <f t="shared" si="30"/>
        <v>0</v>
      </c>
      <c r="AA110" s="116">
        <f t="shared" si="31"/>
        <v>0</v>
      </c>
      <c r="AB110" s="116">
        <f t="shared" si="32"/>
        <v>0</v>
      </c>
      <c r="AC110" s="122">
        <f t="shared" si="33"/>
        <v>0</v>
      </c>
    </row>
    <row r="111" spans="1:29" ht="15" customHeight="1">
      <c r="A111" s="250"/>
      <c r="B111" s="92" t="s">
        <v>44</v>
      </c>
      <c r="C111" s="168">
        <v>39054618.049999565</v>
      </c>
      <c r="D111" s="168">
        <v>39943700</v>
      </c>
      <c r="E111" s="168">
        <f t="shared" si="21"/>
        <v>-889081.95000043511</v>
      </c>
      <c r="F111" s="174">
        <v>1005917.8900000004</v>
      </c>
      <c r="G111" s="169" t="s">
        <v>630</v>
      </c>
      <c r="H111" s="177">
        <f t="shared" si="22"/>
        <v>-36910482.109999999</v>
      </c>
      <c r="I111" s="169">
        <v>56465.469999999994</v>
      </c>
      <c r="J111" s="169" t="s">
        <v>935</v>
      </c>
      <c r="K111" s="169">
        <f t="shared" si="23"/>
        <v>48091.469999999994</v>
      </c>
      <c r="L111" s="174">
        <v>0</v>
      </c>
      <c r="M111" s="169" t="s">
        <v>80</v>
      </c>
      <c r="N111" s="177">
        <f t="shared" si="24"/>
        <v>0</v>
      </c>
      <c r="O111" s="169">
        <v>211074.39</v>
      </c>
      <c r="P111" s="169" t="s">
        <v>80</v>
      </c>
      <c r="Q111" s="169">
        <f t="shared" si="25"/>
        <v>211074.39</v>
      </c>
      <c r="R111" s="174">
        <v>37894091.239999563</v>
      </c>
      <c r="S111" s="20">
        <v>38108400</v>
      </c>
      <c r="T111" s="98">
        <f t="shared" si="37"/>
        <v>-214308.7600004375</v>
      </c>
      <c r="U111" s="191">
        <f t="shared" si="26"/>
        <v>1</v>
      </c>
      <c r="W111" s="92" t="s">
        <v>44</v>
      </c>
      <c r="X111" s="115">
        <f t="shared" si="28"/>
        <v>1</v>
      </c>
      <c r="Y111" s="116">
        <f t="shared" si="29"/>
        <v>1</v>
      </c>
      <c r="Z111" s="116">
        <f t="shared" si="30"/>
        <v>1</v>
      </c>
      <c r="AA111" s="116">
        <f t="shared" si="31"/>
        <v>0</v>
      </c>
      <c r="AB111" s="116">
        <f t="shared" si="32"/>
        <v>1</v>
      </c>
      <c r="AC111" s="122">
        <f t="shared" si="33"/>
        <v>1</v>
      </c>
    </row>
    <row r="112" spans="1:29" ht="15" customHeight="1">
      <c r="A112" s="250"/>
      <c r="B112" s="92" t="s">
        <v>45</v>
      </c>
      <c r="C112" s="168">
        <v>90901436.309995711</v>
      </c>
      <c r="D112" s="168">
        <v>90901400</v>
      </c>
      <c r="E112" s="168">
        <f t="shared" si="21"/>
        <v>36.309995710849762</v>
      </c>
      <c r="F112" s="174">
        <v>2537560.8899999997</v>
      </c>
      <c r="G112" s="169" t="s">
        <v>631</v>
      </c>
      <c r="H112" s="177">
        <f t="shared" si="22"/>
        <v>-27889.110000000335</v>
      </c>
      <c r="I112" s="169">
        <v>0</v>
      </c>
      <c r="J112" s="169" t="s">
        <v>80</v>
      </c>
      <c r="K112" s="169">
        <f t="shared" si="23"/>
        <v>0</v>
      </c>
      <c r="L112" s="174">
        <v>0</v>
      </c>
      <c r="M112" s="169" t="s">
        <v>80</v>
      </c>
      <c r="N112" s="177">
        <f t="shared" si="24"/>
        <v>0</v>
      </c>
      <c r="O112" s="169">
        <v>273161.01999999996</v>
      </c>
      <c r="P112" s="169" t="s">
        <v>632</v>
      </c>
      <c r="Q112" s="169">
        <f t="shared" si="25"/>
        <v>220496.61999999997</v>
      </c>
      <c r="R112" s="174">
        <v>88090714.399995729</v>
      </c>
      <c r="S112" s="20">
        <v>88363900</v>
      </c>
      <c r="T112" s="98">
        <f t="shared" si="37"/>
        <v>-273185.60000427067</v>
      </c>
      <c r="U112" s="191">
        <f t="shared" si="26"/>
        <v>1</v>
      </c>
      <c r="W112" s="92" t="s">
        <v>45</v>
      </c>
      <c r="X112" s="115">
        <f t="shared" si="28"/>
        <v>0</v>
      </c>
      <c r="Y112" s="116">
        <f t="shared" si="29"/>
        <v>1</v>
      </c>
      <c r="Z112" s="116">
        <f t="shared" si="30"/>
        <v>0</v>
      </c>
      <c r="AA112" s="116">
        <f t="shared" si="31"/>
        <v>0</v>
      </c>
      <c r="AB112" s="116">
        <f t="shared" si="32"/>
        <v>1</v>
      </c>
      <c r="AC112" s="122">
        <f t="shared" si="33"/>
        <v>1</v>
      </c>
    </row>
    <row r="113" spans="1:29" ht="15" customHeight="1">
      <c r="A113" s="250"/>
      <c r="B113" s="92" t="s">
        <v>46</v>
      </c>
      <c r="C113" s="168">
        <v>29250842.8499997</v>
      </c>
      <c r="D113" s="168">
        <v>32018100</v>
      </c>
      <c r="E113" s="168">
        <f t="shared" si="21"/>
        <v>-2767257.1500003003</v>
      </c>
      <c r="F113" s="174">
        <v>1990015.2</v>
      </c>
      <c r="G113" s="169" t="s">
        <v>633</v>
      </c>
      <c r="H113" s="177">
        <f t="shared" si="22"/>
        <v>-4.8000000000465661</v>
      </c>
      <c r="I113" s="169">
        <v>115535.02999999998</v>
      </c>
      <c r="J113" s="169" t="s">
        <v>936</v>
      </c>
      <c r="K113" s="169">
        <f t="shared" si="23"/>
        <v>2.9999999984283932E-2</v>
      </c>
      <c r="L113" s="174">
        <v>35424.94</v>
      </c>
      <c r="M113" s="169" t="s">
        <v>937</v>
      </c>
      <c r="N113" s="177">
        <f t="shared" si="24"/>
        <v>16087.04</v>
      </c>
      <c r="O113" s="169">
        <v>0</v>
      </c>
      <c r="P113" s="169" t="s">
        <v>80</v>
      </c>
      <c r="Q113" s="169">
        <f t="shared" si="25"/>
        <v>0</v>
      </c>
      <c r="R113" s="174">
        <v>27340937.7399997</v>
      </c>
      <c r="S113" s="133">
        <v>32018100</v>
      </c>
      <c r="T113" s="98">
        <f>R113-S113</f>
        <v>-4677162.2600002997</v>
      </c>
      <c r="U113" s="191">
        <f t="shared" si="26"/>
        <v>1</v>
      </c>
      <c r="W113" s="92" t="s">
        <v>46</v>
      </c>
      <c r="X113" s="115">
        <f t="shared" si="28"/>
        <v>1</v>
      </c>
      <c r="Y113" s="116">
        <f t="shared" si="29"/>
        <v>0</v>
      </c>
      <c r="Z113" s="116">
        <f t="shared" si="30"/>
        <v>0</v>
      </c>
      <c r="AA113" s="116">
        <f t="shared" si="31"/>
        <v>1</v>
      </c>
      <c r="AB113" s="116">
        <f t="shared" si="32"/>
        <v>0</v>
      </c>
      <c r="AC113" s="122">
        <f t="shared" si="33"/>
        <v>1</v>
      </c>
    </row>
    <row r="114" spans="1:29" ht="15" customHeight="1">
      <c r="A114" s="250"/>
      <c r="B114" s="92" t="s">
        <v>47</v>
      </c>
      <c r="C114" s="168">
        <v>111963510.59999861</v>
      </c>
      <c r="D114" s="168">
        <v>0</v>
      </c>
      <c r="E114" s="168">
        <f t="shared" si="21"/>
        <v>111963510.59999861</v>
      </c>
      <c r="F114" s="174">
        <v>2505542.9100000011</v>
      </c>
      <c r="G114" s="169"/>
      <c r="H114" s="177">
        <f t="shared" si="22"/>
        <v>2505542.9100000011</v>
      </c>
      <c r="I114" s="169">
        <v>113223.95</v>
      </c>
      <c r="J114" s="169"/>
      <c r="K114" s="169">
        <f t="shared" si="23"/>
        <v>113223.95</v>
      </c>
      <c r="L114" s="174">
        <v>61684.37</v>
      </c>
      <c r="M114" s="169"/>
      <c r="N114" s="177">
        <f t="shared" si="24"/>
        <v>61684.37</v>
      </c>
      <c r="O114" s="169">
        <v>284179.63</v>
      </c>
      <c r="P114" s="169"/>
      <c r="Q114" s="169">
        <f t="shared" si="25"/>
        <v>284179.63</v>
      </c>
      <c r="R114" s="174">
        <v>122357602.42999859</v>
      </c>
      <c r="S114" s="20">
        <v>0</v>
      </c>
      <c r="T114" s="98">
        <f t="shared" ref="T114:T120" si="38">R114-S114</f>
        <v>122357602.42999859</v>
      </c>
      <c r="U114" s="191">
        <f t="shared" si="26"/>
        <v>0</v>
      </c>
      <c r="W114" s="92" t="s">
        <v>47</v>
      </c>
      <c r="X114" s="115">
        <f t="shared" si="28"/>
        <v>0</v>
      </c>
      <c r="Y114" s="116">
        <f t="shared" si="29"/>
        <v>0</v>
      </c>
      <c r="Z114" s="116">
        <f t="shared" si="30"/>
        <v>0</v>
      </c>
      <c r="AA114" s="116">
        <f t="shared" si="31"/>
        <v>0</v>
      </c>
      <c r="AB114" s="116">
        <f t="shared" si="32"/>
        <v>0</v>
      </c>
      <c r="AC114" s="122">
        <f t="shared" si="33"/>
        <v>0</v>
      </c>
    </row>
    <row r="115" spans="1:29" ht="15" customHeight="1">
      <c r="A115" s="250"/>
      <c r="B115" s="92" t="s">
        <v>48</v>
      </c>
      <c r="C115" s="168">
        <v>53208981.569999449</v>
      </c>
      <c r="D115" s="168">
        <v>53208900</v>
      </c>
      <c r="E115" s="168">
        <f t="shared" si="21"/>
        <v>81.569999448955059</v>
      </c>
      <c r="F115" s="174">
        <v>2272291.6699999995</v>
      </c>
      <c r="G115" s="169" t="s">
        <v>634</v>
      </c>
      <c r="H115" s="177">
        <f t="shared" si="22"/>
        <v>-81548.33000000054</v>
      </c>
      <c r="I115" s="169">
        <v>79564.409999999989</v>
      </c>
      <c r="J115" s="169" t="s">
        <v>938</v>
      </c>
      <c r="K115" s="169">
        <f t="shared" si="23"/>
        <v>9.9999999947613105E-3</v>
      </c>
      <c r="L115" s="174">
        <v>81530.95</v>
      </c>
      <c r="M115" s="169" t="s">
        <v>939</v>
      </c>
      <c r="N115" s="177">
        <f t="shared" si="24"/>
        <v>-5.0000000002910383E-2</v>
      </c>
      <c r="O115" s="169">
        <v>214791.88999999996</v>
      </c>
      <c r="P115" s="169" t="s">
        <v>635</v>
      </c>
      <c r="Q115" s="169">
        <f t="shared" si="25"/>
        <v>-0.11000000004423782</v>
      </c>
      <c r="R115" s="174">
        <v>50719931.469999447</v>
      </c>
      <c r="S115" s="20">
        <v>50934700</v>
      </c>
      <c r="T115" s="98">
        <f t="shared" si="38"/>
        <v>-214768.53000055254</v>
      </c>
      <c r="U115" s="191">
        <f t="shared" si="26"/>
        <v>1</v>
      </c>
      <c r="W115" s="92" t="s">
        <v>48</v>
      </c>
      <c r="X115" s="115">
        <f t="shared" si="28"/>
        <v>0</v>
      </c>
      <c r="Y115" s="116">
        <f t="shared" si="29"/>
        <v>1</v>
      </c>
      <c r="Z115" s="116">
        <f t="shared" si="30"/>
        <v>0</v>
      </c>
      <c r="AA115" s="116">
        <f t="shared" si="31"/>
        <v>0</v>
      </c>
      <c r="AB115" s="116">
        <f t="shared" si="32"/>
        <v>0</v>
      </c>
      <c r="AC115" s="122">
        <f t="shared" si="33"/>
        <v>1</v>
      </c>
    </row>
    <row r="116" spans="1:29" ht="15" customHeight="1">
      <c r="A116" s="251"/>
      <c r="B116" s="94" t="s">
        <v>49</v>
      </c>
      <c r="C116" s="171">
        <v>15247718.359999605</v>
      </c>
      <c r="D116" s="171">
        <v>15247700</v>
      </c>
      <c r="E116" s="171">
        <f t="shared" si="21"/>
        <v>18.359999604523182</v>
      </c>
      <c r="F116" s="175">
        <v>777952.20000000007</v>
      </c>
      <c r="G116" s="172" t="s">
        <v>636</v>
      </c>
      <c r="H116" s="178">
        <f t="shared" si="22"/>
        <v>0.20000000006984919</v>
      </c>
      <c r="I116" s="172">
        <v>227618.80000000002</v>
      </c>
      <c r="J116" s="172" t="s">
        <v>940</v>
      </c>
      <c r="K116" s="172">
        <f t="shared" si="23"/>
        <v>-0.1999999999825377</v>
      </c>
      <c r="L116" s="175">
        <v>7840.6</v>
      </c>
      <c r="M116" s="172" t="s">
        <v>941</v>
      </c>
      <c r="N116" s="178">
        <f t="shared" si="24"/>
        <v>0</v>
      </c>
      <c r="O116" s="172">
        <v>508415.33000000013</v>
      </c>
      <c r="P116" s="172" t="s">
        <v>637</v>
      </c>
      <c r="Q116" s="172">
        <f t="shared" si="25"/>
        <v>0.33000000013271347</v>
      </c>
      <c r="R116" s="175">
        <v>14181129.029999604</v>
      </c>
      <c r="S116" s="100">
        <v>14181150</v>
      </c>
      <c r="T116" s="101">
        <f t="shared" si="38"/>
        <v>-20.970000395551324</v>
      </c>
      <c r="U116" s="192">
        <f t="shared" si="26"/>
        <v>1</v>
      </c>
      <c r="W116" s="94" t="s">
        <v>49</v>
      </c>
      <c r="X116" s="115">
        <f t="shared" si="28"/>
        <v>0</v>
      </c>
      <c r="Y116" s="116">
        <f t="shared" si="29"/>
        <v>0</v>
      </c>
      <c r="Z116" s="116">
        <f t="shared" si="30"/>
        <v>0</v>
      </c>
      <c r="AA116" s="116">
        <f t="shared" si="31"/>
        <v>0</v>
      </c>
      <c r="AB116" s="116">
        <f t="shared" si="32"/>
        <v>0</v>
      </c>
      <c r="AC116" s="122">
        <f t="shared" si="33"/>
        <v>0</v>
      </c>
    </row>
    <row r="117" spans="1:29" ht="15" customHeight="1">
      <c r="A117" s="249">
        <v>42415</v>
      </c>
      <c r="B117" s="91" t="s">
        <v>41</v>
      </c>
      <c r="C117" s="162">
        <v>65766658.969999373</v>
      </c>
      <c r="D117" s="162">
        <v>65766700</v>
      </c>
      <c r="E117" s="162">
        <f t="shared" si="21"/>
        <v>-41.030000627040863</v>
      </c>
      <c r="F117" s="174">
        <v>1101790.5700000003</v>
      </c>
      <c r="G117" s="169" t="s">
        <v>638</v>
      </c>
      <c r="H117" s="177">
        <f t="shared" si="22"/>
        <v>0.57000000029802322</v>
      </c>
      <c r="I117" s="163">
        <v>45950.219999999994</v>
      </c>
      <c r="J117" s="163" t="s">
        <v>942</v>
      </c>
      <c r="K117" s="163">
        <f t="shared" si="23"/>
        <v>1.9999999996798579E-2</v>
      </c>
      <c r="L117" s="174">
        <v>25171.49</v>
      </c>
      <c r="M117" s="169" t="s">
        <v>943</v>
      </c>
      <c r="N117" s="177">
        <f t="shared" si="24"/>
        <v>-9.9999999983992893E-3</v>
      </c>
      <c r="O117" s="163">
        <v>0</v>
      </c>
      <c r="P117" s="163" t="s">
        <v>80</v>
      </c>
      <c r="Q117" s="163">
        <f t="shared" si="25"/>
        <v>0</v>
      </c>
      <c r="R117" s="174">
        <v>68803207.359999374</v>
      </c>
      <c r="S117" s="20">
        <v>68803200</v>
      </c>
      <c r="T117" s="98">
        <f t="shared" si="38"/>
        <v>7.3599993735551834</v>
      </c>
      <c r="U117" s="190">
        <f t="shared" si="26"/>
        <v>1</v>
      </c>
      <c r="W117" s="91" t="s">
        <v>41</v>
      </c>
      <c r="X117" s="111">
        <f t="shared" si="28"/>
        <v>0</v>
      </c>
      <c r="Y117" s="112">
        <f t="shared" si="29"/>
        <v>0</v>
      </c>
      <c r="Z117" s="112">
        <f t="shared" si="30"/>
        <v>0</v>
      </c>
      <c r="AA117" s="112">
        <f t="shared" si="31"/>
        <v>0</v>
      </c>
      <c r="AB117" s="112">
        <f t="shared" si="32"/>
        <v>0</v>
      </c>
      <c r="AC117" s="124">
        <f t="shared" si="33"/>
        <v>0</v>
      </c>
    </row>
    <row r="118" spans="1:29" ht="15" customHeight="1">
      <c r="A118" s="250"/>
      <c r="B118" s="92" t="s">
        <v>42</v>
      </c>
      <c r="C118" s="162">
        <v>24213556.749999058</v>
      </c>
      <c r="D118" s="162">
        <v>26710400</v>
      </c>
      <c r="E118" s="162">
        <f t="shared" si="21"/>
        <v>-2496843.2500009425</v>
      </c>
      <c r="F118" s="174">
        <v>949124.89</v>
      </c>
      <c r="G118" s="169" t="s">
        <v>639</v>
      </c>
      <c r="H118" s="177">
        <f t="shared" si="22"/>
        <v>-0.10999999998603016</v>
      </c>
      <c r="I118" s="163">
        <v>24166.58</v>
      </c>
      <c r="J118" s="163" t="s">
        <v>944</v>
      </c>
      <c r="K118" s="163">
        <f t="shared" si="23"/>
        <v>-1.9999999996798579E-2</v>
      </c>
      <c r="L118" s="174">
        <v>96243.25</v>
      </c>
      <c r="M118" s="169" t="s">
        <v>945</v>
      </c>
      <c r="N118" s="177">
        <f t="shared" si="24"/>
        <v>-5.0000000002910383E-2</v>
      </c>
      <c r="O118" s="163">
        <v>0</v>
      </c>
      <c r="P118" s="163" t="s">
        <v>80</v>
      </c>
      <c r="Q118" s="163">
        <f t="shared" si="25"/>
        <v>0</v>
      </c>
      <c r="R118" s="174">
        <v>23192355.189999063</v>
      </c>
      <c r="S118" s="20">
        <v>23192400</v>
      </c>
      <c r="T118" s="98">
        <f t="shared" si="38"/>
        <v>-44.810000937432051</v>
      </c>
      <c r="U118" s="191">
        <f t="shared" si="26"/>
        <v>1</v>
      </c>
      <c r="W118" s="92" t="s">
        <v>42</v>
      </c>
      <c r="X118" s="115">
        <f t="shared" si="28"/>
        <v>1</v>
      </c>
      <c r="Y118" s="116">
        <f t="shared" si="29"/>
        <v>0</v>
      </c>
      <c r="Z118" s="116">
        <f t="shared" si="30"/>
        <v>0</v>
      </c>
      <c r="AA118" s="116">
        <f t="shared" si="31"/>
        <v>0</v>
      </c>
      <c r="AB118" s="116">
        <f t="shared" si="32"/>
        <v>0</v>
      </c>
      <c r="AC118" s="122">
        <f t="shared" si="33"/>
        <v>0</v>
      </c>
    </row>
    <row r="119" spans="1:29" ht="15" customHeight="1">
      <c r="A119" s="250"/>
      <c r="B119" s="93" t="s">
        <v>43</v>
      </c>
      <c r="C119" s="162">
        <v>50040913.389999464</v>
      </c>
      <c r="D119" s="162">
        <v>0</v>
      </c>
      <c r="E119" s="162">
        <f t="shared" si="21"/>
        <v>50040913.389999464</v>
      </c>
      <c r="F119" s="174">
        <v>1519829.560000001</v>
      </c>
      <c r="G119" s="169"/>
      <c r="H119" s="177">
        <f t="shared" si="22"/>
        <v>1519829.560000001</v>
      </c>
      <c r="I119" s="163">
        <v>102394.98</v>
      </c>
      <c r="J119" s="163"/>
      <c r="K119" s="163">
        <f t="shared" si="23"/>
        <v>102394.98</v>
      </c>
      <c r="L119" s="174">
        <v>1653.71</v>
      </c>
      <c r="M119" s="169"/>
      <c r="N119" s="177">
        <f t="shared" si="24"/>
        <v>1653.71</v>
      </c>
      <c r="O119" s="163">
        <v>402927.81000000017</v>
      </c>
      <c r="P119" s="163"/>
      <c r="Q119" s="163">
        <f t="shared" si="25"/>
        <v>402927.81000000017</v>
      </c>
      <c r="R119" s="174">
        <v>52343654.159999467</v>
      </c>
      <c r="S119" s="20">
        <v>0</v>
      </c>
      <c r="T119" s="98">
        <f t="shared" si="38"/>
        <v>52343654.159999467</v>
      </c>
      <c r="U119" s="191">
        <f t="shared" si="26"/>
        <v>0</v>
      </c>
      <c r="W119" s="93" t="s">
        <v>43</v>
      </c>
      <c r="X119" s="115">
        <f t="shared" si="28"/>
        <v>0</v>
      </c>
      <c r="Y119" s="116">
        <f t="shared" si="29"/>
        <v>0</v>
      </c>
      <c r="Z119" s="116">
        <f t="shared" si="30"/>
        <v>0</v>
      </c>
      <c r="AA119" s="116">
        <f t="shared" si="31"/>
        <v>0</v>
      </c>
      <c r="AB119" s="116">
        <f t="shared" si="32"/>
        <v>0</v>
      </c>
      <c r="AC119" s="122">
        <f t="shared" si="33"/>
        <v>0</v>
      </c>
    </row>
    <row r="120" spans="1:29" ht="15" customHeight="1">
      <c r="A120" s="250"/>
      <c r="B120" s="92" t="s">
        <v>44</v>
      </c>
      <c r="C120" s="162">
        <v>37894091.239999563</v>
      </c>
      <c r="D120" s="162">
        <v>38108400</v>
      </c>
      <c r="E120" s="162">
        <f t="shared" si="21"/>
        <v>-214308.7600004375</v>
      </c>
      <c r="F120" s="174">
        <v>1113111.95</v>
      </c>
      <c r="G120" s="169" t="s">
        <v>640</v>
      </c>
      <c r="H120" s="177">
        <f t="shared" si="22"/>
        <v>1.9499999999534339</v>
      </c>
      <c r="I120" s="163">
        <v>16213.380000000001</v>
      </c>
      <c r="J120" s="163" t="s">
        <v>80</v>
      </c>
      <c r="K120" s="163">
        <f t="shared" si="23"/>
        <v>16213.380000000001</v>
      </c>
      <c r="L120" s="174">
        <v>0</v>
      </c>
      <c r="M120" s="169" t="s">
        <v>80</v>
      </c>
      <c r="N120" s="177">
        <f t="shared" si="24"/>
        <v>0</v>
      </c>
      <c r="O120" s="163">
        <v>0</v>
      </c>
      <c r="P120" s="163" t="s">
        <v>80</v>
      </c>
      <c r="Q120" s="163">
        <f t="shared" si="25"/>
        <v>0</v>
      </c>
      <c r="R120" s="174">
        <v>36797192.669999562</v>
      </c>
      <c r="S120" s="20">
        <v>36797200</v>
      </c>
      <c r="T120" s="98">
        <f t="shared" si="38"/>
        <v>-7.3300004377961159</v>
      </c>
      <c r="U120" s="191">
        <f t="shared" si="26"/>
        <v>1</v>
      </c>
      <c r="W120" s="92" t="s">
        <v>44</v>
      </c>
      <c r="X120" s="115">
        <f t="shared" si="28"/>
        <v>1</v>
      </c>
      <c r="Y120" s="116">
        <f t="shared" si="29"/>
        <v>0</v>
      </c>
      <c r="Z120" s="116">
        <f t="shared" si="30"/>
        <v>1</v>
      </c>
      <c r="AA120" s="116">
        <f t="shared" si="31"/>
        <v>0</v>
      </c>
      <c r="AB120" s="116">
        <f t="shared" si="32"/>
        <v>0</v>
      </c>
      <c r="AC120" s="122">
        <f t="shared" si="33"/>
        <v>0</v>
      </c>
    </row>
    <row r="121" spans="1:29" ht="15" customHeight="1">
      <c r="A121" s="250"/>
      <c r="B121" s="92" t="s">
        <v>45</v>
      </c>
      <c r="C121" s="20"/>
      <c r="D121" s="20">
        <v>88090700</v>
      </c>
      <c r="E121" s="6">
        <f t="shared" si="21"/>
        <v>-88090700</v>
      </c>
      <c r="F121" s="97"/>
      <c r="G121" s="20" t="s">
        <v>641</v>
      </c>
      <c r="H121" s="98">
        <f t="shared" si="22"/>
        <v>-2244050</v>
      </c>
      <c r="I121" s="20"/>
      <c r="J121" s="20" t="s">
        <v>946</v>
      </c>
      <c r="K121" s="6">
        <f t="shared" si="23"/>
        <v>-424510</v>
      </c>
      <c r="L121" s="97"/>
      <c r="M121" s="20" t="s">
        <v>947</v>
      </c>
      <c r="N121" s="98">
        <f t="shared" si="24"/>
        <v>-644463</v>
      </c>
      <c r="O121" s="20"/>
      <c r="P121" s="20" t="s">
        <v>642</v>
      </c>
      <c r="Q121" s="6">
        <f t="shared" si="25"/>
        <v>-23227.9</v>
      </c>
      <c r="R121" s="97"/>
      <c r="S121" s="20">
        <v>85626700</v>
      </c>
      <c r="T121" s="98">
        <f>R121-S121</f>
        <v>-85626700</v>
      </c>
      <c r="U121" s="191">
        <f t="shared" si="26"/>
        <v>1</v>
      </c>
      <c r="W121" s="92" t="s">
        <v>45</v>
      </c>
      <c r="X121" s="115">
        <f t="shared" si="28"/>
        <v>0</v>
      </c>
      <c r="Y121" s="116">
        <f t="shared" si="29"/>
        <v>0</v>
      </c>
      <c r="Z121" s="116">
        <f t="shared" si="30"/>
        <v>0</v>
      </c>
      <c r="AA121" s="116">
        <f t="shared" si="31"/>
        <v>0</v>
      </c>
      <c r="AB121" s="116">
        <f t="shared" si="32"/>
        <v>0</v>
      </c>
      <c r="AC121" s="122">
        <f t="shared" si="33"/>
        <v>0</v>
      </c>
    </row>
    <row r="122" spans="1:29" ht="15" customHeight="1">
      <c r="A122" s="250"/>
      <c r="B122" s="92" t="s">
        <v>46</v>
      </c>
      <c r="C122" s="162">
        <v>27340937.7399997</v>
      </c>
      <c r="D122" s="162">
        <v>29366400</v>
      </c>
      <c r="E122" s="162">
        <f t="shared" si="21"/>
        <v>-2025462.2600002997</v>
      </c>
      <c r="F122" s="174">
        <v>1849982.11</v>
      </c>
      <c r="G122" s="169" t="s">
        <v>643</v>
      </c>
      <c r="H122" s="177">
        <f t="shared" si="22"/>
        <v>2.1100000001024455</v>
      </c>
      <c r="I122" s="163">
        <v>84083.67</v>
      </c>
      <c r="J122" s="163" t="s">
        <v>948</v>
      </c>
      <c r="K122" s="163">
        <f t="shared" si="23"/>
        <v>-2.9999999998835847E-2</v>
      </c>
      <c r="L122" s="174">
        <v>109794.31999999998</v>
      </c>
      <c r="M122" s="169" t="s">
        <v>949</v>
      </c>
      <c r="N122" s="177">
        <f t="shared" si="24"/>
        <v>0.31999999997788109</v>
      </c>
      <c r="O122" s="163">
        <v>236105.44</v>
      </c>
      <c r="P122" s="163" t="s">
        <v>644</v>
      </c>
      <c r="Q122" s="163">
        <f t="shared" si="25"/>
        <v>-2.5599999999976717</v>
      </c>
      <c r="R122" s="174">
        <v>33793910.479999699</v>
      </c>
      <c r="S122" s="20">
        <v>37258000</v>
      </c>
      <c r="T122" s="98">
        <f t="shared" ref="T122:T128" si="39">R122-S122</f>
        <v>-3464089.5200003013</v>
      </c>
      <c r="U122" s="191">
        <f t="shared" si="26"/>
        <v>1</v>
      </c>
      <c r="W122" s="92" t="s">
        <v>46</v>
      </c>
      <c r="X122" s="115">
        <f t="shared" si="28"/>
        <v>1</v>
      </c>
      <c r="Y122" s="116">
        <f t="shared" si="29"/>
        <v>0</v>
      </c>
      <c r="Z122" s="116">
        <f t="shared" si="30"/>
        <v>0</v>
      </c>
      <c r="AA122" s="116">
        <f t="shared" si="31"/>
        <v>0</v>
      </c>
      <c r="AB122" s="116">
        <f t="shared" si="32"/>
        <v>0</v>
      </c>
      <c r="AC122" s="122">
        <f t="shared" si="33"/>
        <v>1</v>
      </c>
    </row>
    <row r="123" spans="1:29" ht="15" customHeight="1">
      <c r="A123" s="250"/>
      <c r="B123" s="92" t="s">
        <v>47</v>
      </c>
      <c r="C123" s="162">
        <v>122357602.42999859</v>
      </c>
      <c r="D123" s="162">
        <v>0</v>
      </c>
      <c r="E123" s="162">
        <f t="shared" si="21"/>
        <v>122357602.42999859</v>
      </c>
      <c r="F123" s="174">
        <v>1727539.8200000003</v>
      </c>
      <c r="G123" s="169"/>
      <c r="H123" s="177">
        <f t="shared" si="22"/>
        <v>1727539.8200000003</v>
      </c>
      <c r="I123" s="163">
        <v>398513.65</v>
      </c>
      <c r="J123" s="163"/>
      <c r="K123" s="163">
        <f t="shared" si="23"/>
        <v>398513.65</v>
      </c>
      <c r="L123" s="174">
        <v>284087.87</v>
      </c>
      <c r="M123" s="169"/>
      <c r="N123" s="177">
        <f t="shared" si="24"/>
        <v>284087.87</v>
      </c>
      <c r="O123" s="163">
        <v>278568.84999999998</v>
      </c>
      <c r="P123" s="163"/>
      <c r="Q123" s="163">
        <f t="shared" si="25"/>
        <v>278568.84999999998</v>
      </c>
      <c r="R123" s="174">
        <v>120465919.53999859</v>
      </c>
      <c r="S123" s="20">
        <v>0</v>
      </c>
      <c r="T123" s="98">
        <f t="shared" si="39"/>
        <v>120465919.53999859</v>
      </c>
      <c r="U123" s="191">
        <f t="shared" si="26"/>
        <v>0</v>
      </c>
      <c r="W123" s="92" t="s">
        <v>47</v>
      </c>
      <c r="X123" s="115">
        <f t="shared" si="28"/>
        <v>0</v>
      </c>
      <c r="Y123" s="116">
        <f t="shared" si="29"/>
        <v>0</v>
      </c>
      <c r="Z123" s="116">
        <f t="shared" si="30"/>
        <v>0</v>
      </c>
      <c r="AA123" s="116">
        <f t="shared" si="31"/>
        <v>0</v>
      </c>
      <c r="AB123" s="116">
        <f t="shared" si="32"/>
        <v>0</v>
      </c>
      <c r="AC123" s="122">
        <f t="shared" si="33"/>
        <v>0</v>
      </c>
    </row>
    <row r="124" spans="1:29" ht="15" customHeight="1">
      <c r="A124" s="250"/>
      <c r="B124" s="92" t="s">
        <v>48</v>
      </c>
      <c r="C124" s="162">
        <v>50719931.469999447</v>
      </c>
      <c r="D124" s="162">
        <v>50934700</v>
      </c>
      <c r="E124" s="162">
        <f t="shared" si="21"/>
        <v>-214768.53000055254</v>
      </c>
      <c r="F124" s="174">
        <v>1327206.7599999995</v>
      </c>
      <c r="G124" s="169" t="s">
        <v>645</v>
      </c>
      <c r="H124" s="177">
        <f t="shared" si="22"/>
        <v>-115333.24000000046</v>
      </c>
      <c r="I124" s="163">
        <v>199113.13</v>
      </c>
      <c r="J124" s="163" t="s">
        <v>950</v>
      </c>
      <c r="K124" s="163">
        <f t="shared" si="23"/>
        <v>0.13000000000465661</v>
      </c>
      <c r="L124" s="174">
        <v>241842.52000000002</v>
      </c>
      <c r="M124" s="169" t="s">
        <v>951</v>
      </c>
      <c r="N124" s="177">
        <f t="shared" si="24"/>
        <v>-0.47999999998137355</v>
      </c>
      <c r="O124" s="163">
        <v>0</v>
      </c>
      <c r="P124" s="163" t="s">
        <v>80</v>
      </c>
      <c r="Q124" s="163">
        <f t="shared" si="25"/>
        <v>0</v>
      </c>
      <c r="R124" s="174">
        <v>49349995.319999449</v>
      </c>
      <c r="S124" s="20">
        <v>49350030</v>
      </c>
      <c r="T124" s="98">
        <f t="shared" si="39"/>
        <v>-34.680000551044941</v>
      </c>
      <c r="U124" s="191">
        <f t="shared" si="26"/>
        <v>1</v>
      </c>
      <c r="W124" s="92" t="s">
        <v>48</v>
      </c>
      <c r="X124" s="115">
        <f t="shared" si="28"/>
        <v>1</v>
      </c>
      <c r="Y124" s="116">
        <f t="shared" si="29"/>
        <v>1</v>
      </c>
      <c r="Z124" s="116">
        <f t="shared" si="30"/>
        <v>0</v>
      </c>
      <c r="AA124" s="116">
        <f t="shared" si="31"/>
        <v>0</v>
      </c>
      <c r="AB124" s="116">
        <f t="shared" si="32"/>
        <v>0</v>
      </c>
      <c r="AC124" s="122">
        <f t="shared" si="33"/>
        <v>0</v>
      </c>
    </row>
    <row r="125" spans="1:29" ht="15" customHeight="1">
      <c r="A125" s="251"/>
      <c r="B125" s="94" t="s">
        <v>49</v>
      </c>
      <c r="C125" s="162">
        <v>14181129.029999604</v>
      </c>
      <c r="D125" s="162">
        <v>14181150</v>
      </c>
      <c r="E125" s="162">
        <f t="shared" si="21"/>
        <v>-20.970000395551324</v>
      </c>
      <c r="F125" s="174">
        <v>567611.32999999996</v>
      </c>
      <c r="G125" s="169" t="s">
        <v>646</v>
      </c>
      <c r="H125" s="177">
        <f t="shared" si="22"/>
        <v>0.32999999995809048</v>
      </c>
      <c r="I125" s="163">
        <v>26074.77</v>
      </c>
      <c r="J125" s="163" t="s">
        <v>952</v>
      </c>
      <c r="K125" s="163">
        <f t="shared" si="23"/>
        <v>-2.9999999998835847E-2</v>
      </c>
      <c r="L125" s="174">
        <v>206.1</v>
      </c>
      <c r="M125" s="169" t="s">
        <v>953</v>
      </c>
      <c r="N125" s="177">
        <f t="shared" si="24"/>
        <v>0</v>
      </c>
      <c r="O125" s="163">
        <v>0</v>
      </c>
      <c r="P125" s="163" t="s">
        <v>647</v>
      </c>
      <c r="Q125" s="163">
        <f t="shared" si="25"/>
        <v>-232888</v>
      </c>
      <c r="R125" s="174">
        <v>13639386.369999604</v>
      </c>
      <c r="S125" s="100">
        <v>13639430</v>
      </c>
      <c r="T125" s="101">
        <f t="shared" si="39"/>
        <v>-43.630000395700336</v>
      </c>
      <c r="U125" s="192">
        <f t="shared" si="26"/>
        <v>1</v>
      </c>
      <c r="W125" s="94" t="s">
        <v>49</v>
      </c>
      <c r="X125" s="119">
        <f t="shared" si="28"/>
        <v>0</v>
      </c>
      <c r="Y125" s="120">
        <f t="shared" si="29"/>
        <v>0</v>
      </c>
      <c r="Z125" s="120">
        <f t="shared" si="30"/>
        <v>0</v>
      </c>
      <c r="AA125" s="120">
        <f t="shared" si="31"/>
        <v>0</v>
      </c>
      <c r="AB125" s="120">
        <f t="shared" si="32"/>
        <v>0</v>
      </c>
      <c r="AC125" s="125">
        <f t="shared" si="33"/>
        <v>0</v>
      </c>
    </row>
    <row r="126" spans="1:29" ht="15" customHeight="1">
      <c r="A126" s="249">
        <v>42416</v>
      </c>
      <c r="B126" s="91" t="s">
        <v>41</v>
      </c>
      <c r="C126" s="165">
        <v>68803207.359999374</v>
      </c>
      <c r="D126" s="165">
        <v>68803200</v>
      </c>
      <c r="E126" s="165">
        <f t="shared" si="21"/>
        <v>7.3599993735551834</v>
      </c>
      <c r="F126" s="173">
        <v>1239850.55</v>
      </c>
      <c r="G126" s="166" t="s">
        <v>648</v>
      </c>
      <c r="H126" s="176">
        <f t="shared" si="22"/>
        <v>0.55000000004656613</v>
      </c>
      <c r="I126" s="166">
        <v>98104.130000000063</v>
      </c>
      <c r="J126" s="166" t="s">
        <v>954</v>
      </c>
      <c r="K126" s="166">
        <f t="shared" si="23"/>
        <v>3.0000000057043508E-2</v>
      </c>
      <c r="L126" s="173">
        <v>63601.97</v>
      </c>
      <c r="M126" s="166" t="s">
        <v>955</v>
      </c>
      <c r="N126" s="176">
        <f t="shared" si="24"/>
        <v>-2.9999999998835847E-2</v>
      </c>
      <c r="O126" s="166">
        <v>1229788.0300000005</v>
      </c>
      <c r="P126" s="166" t="s">
        <v>649</v>
      </c>
      <c r="Q126" s="166">
        <f t="shared" si="25"/>
        <v>-1.969999999506399</v>
      </c>
      <c r="R126" s="173">
        <v>66368070.939999372</v>
      </c>
      <c r="S126" s="95">
        <v>66368100</v>
      </c>
      <c r="T126" s="96">
        <f t="shared" si="39"/>
        <v>-29.060000628232956</v>
      </c>
      <c r="U126" s="190">
        <f t="shared" si="26"/>
        <v>1</v>
      </c>
      <c r="W126" s="91" t="s">
        <v>41</v>
      </c>
      <c r="X126" s="115">
        <f t="shared" si="28"/>
        <v>0</v>
      </c>
      <c r="Y126" s="116">
        <f t="shared" si="29"/>
        <v>0</v>
      </c>
      <c r="Z126" s="116">
        <f t="shared" si="30"/>
        <v>0</v>
      </c>
      <c r="AA126" s="116">
        <f t="shared" si="31"/>
        <v>0</v>
      </c>
      <c r="AB126" s="116">
        <f t="shared" si="32"/>
        <v>0</v>
      </c>
      <c r="AC126" s="122">
        <f t="shared" si="33"/>
        <v>0</v>
      </c>
    </row>
    <row r="127" spans="1:29" ht="15" customHeight="1">
      <c r="A127" s="250"/>
      <c r="B127" s="92" t="s">
        <v>42</v>
      </c>
      <c r="C127" s="168">
        <v>23192355.189999063</v>
      </c>
      <c r="D127" s="168">
        <v>23192400</v>
      </c>
      <c r="E127" s="168">
        <f t="shared" si="21"/>
        <v>-44.810000937432051</v>
      </c>
      <c r="F127" s="174">
        <v>1039595.1599999995</v>
      </c>
      <c r="G127" s="169" t="s">
        <v>650</v>
      </c>
      <c r="H127" s="177">
        <f t="shared" si="22"/>
        <v>-4.8400000005494803</v>
      </c>
      <c r="I127" s="169">
        <v>13486.5</v>
      </c>
      <c r="J127" s="169" t="s">
        <v>956</v>
      </c>
      <c r="K127" s="169">
        <f t="shared" si="23"/>
        <v>0</v>
      </c>
      <c r="L127" s="174">
        <v>0</v>
      </c>
      <c r="M127" s="169" t="s">
        <v>80</v>
      </c>
      <c r="N127" s="177">
        <f t="shared" si="24"/>
        <v>0</v>
      </c>
      <c r="O127" s="169">
        <v>36964.28</v>
      </c>
      <c r="P127" s="169" t="s">
        <v>651</v>
      </c>
      <c r="Q127" s="169">
        <f t="shared" si="25"/>
        <v>-2.0000000004074536E-2</v>
      </c>
      <c r="R127" s="174">
        <v>22129282.249999058</v>
      </c>
      <c r="S127" s="20">
        <v>22129250</v>
      </c>
      <c r="T127" s="98">
        <f t="shared" si="39"/>
        <v>32.249999057501554</v>
      </c>
      <c r="U127" s="191">
        <f t="shared" si="26"/>
        <v>1</v>
      </c>
      <c r="W127" s="92" t="s">
        <v>42</v>
      </c>
      <c r="X127" s="115">
        <f t="shared" si="28"/>
        <v>0</v>
      </c>
      <c r="Y127" s="116">
        <f t="shared" si="29"/>
        <v>0</v>
      </c>
      <c r="Z127" s="116">
        <f t="shared" si="30"/>
        <v>0</v>
      </c>
      <c r="AA127" s="116">
        <f t="shared" si="31"/>
        <v>0</v>
      </c>
      <c r="AB127" s="116">
        <f t="shared" si="32"/>
        <v>0</v>
      </c>
      <c r="AC127" s="122">
        <f t="shared" si="33"/>
        <v>0</v>
      </c>
    </row>
    <row r="128" spans="1:29" ht="15" customHeight="1">
      <c r="A128" s="250"/>
      <c r="B128" s="93" t="s">
        <v>43</v>
      </c>
      <c r="C128" s="168">
        <v>52343654.159999467</v>
      </c>
      <c r="D128" s="168">
        <v>52343600</v>
      </c>
      <c r="E128" s="168">
        <f t="shared" si="21"/>
        <v>54.159999467432499</v>
      </c>
      <c r="F128" s="174">
        <v>1161207.9000000004</v>
      </c>
      <c r="G128" s="169" t="s">
        <v>652</v>
      </c>
      <c r="H128" s="177">
        <f t="shared" si="22"/>
        <v>-2.099999999627471</v>
      </c>
      <c r="I128" s="169">
        <v>61804.37</v>
      </c>
      <c r="J128" s="169" t="s">
        <v>957</v>
      </c>
      <c r="K128" s="169">
        <f t="shared" si="23"/>
        <v>60917.08</v>
      </c>
      <c r="L128" s="174">
        <v>887.29</v>
      </c>
      <c r="M128" s="169" t="s">
        <v>958</v>
      </c>
      <c r="N128" s="177">
        <f t="shared" si="24"/>
        <v>-60917.11</v>
      </c>
      <c r="O128" s="169">
        <v>167448.21</v>
      </c>
      <c r="P128" s="169" t="s">
        <v>653</v>
      </c>
      <c r="Q128" s="169">
        <f t="shared" si="25"/>
        <v>0.20999999999185093</v>
      </c>
      <c r="R128" s="174">
        <v>51075915.129999466</v>
      </c>
      <c r="S128" s="20">
        <v>51075900</v>
      </c>
      <c r="T128" s="98">
        <f t="shared" si="39"/>
        <v>15.129999466240406</v>
      </c>
      <c r="U128" s="191">
        <f t="shared" si="26"/>
        <v>1</v>
      </c>
      <c r="W128" s="93" t="s">
        <v>43</v>
      </c>
      <c r="X128" s="115">
        <f t="shared" si="28"/>
        <v>0</v>
      </c>
      <c r="Y128" s="116">
        <f t="shared" si="29"/>
        <v>0</v>
      </c>
      <c r="Z128" s="116">
        <f t="shared" si="30"/>
        <v>1</v>
      </c>
      <c r="AA128" s="116">
        <f t="shared" si="31"/>
        <v>1</v>
      </c>
      <c r="AB128" s="116">
        <f t="shared" si="32"/>
        <v>0</v>
      </c>
      <c r="AC128" s="122">
        <f t="shared" si="33"/>
        <v>0</v>
      </c>
    </row>
    <row r="129" spans="1:29" ht="15" customHeight="1">
      <c r="A129" s="250"/>
      <c r="B129" s="92" t="s">
        <v>44</v>
      </c>
      <c r="C129" s="168">
        <v>36797192.669999562</v>
      </c>
      <c r="D129" s="168">
        <v>0</v>
      </c>
      <c r="E129" s="168">
        <f t="shared" si="21"/>
        <v>36797192.669999562</v>
      </c>
      <c r="F129" s="174">
        <v>966984.83000000007</v>
      </c>
      <c r="G129" s="169"/>
      <c r="H129" s="177">
        <f t="shared" si="22"/>
        <v>966984.83000000007</v>
      </c>
      <c r="I129" s="169">
        <v>193229.24</v>
      </c>
      <c r="J129" s="169"/>
      <c r="K129" s="169">
        <f t="shared" si="23"/>
        <v>193229.24</v>
      </c>
      <c r="L129" s="174">
        <v>91831.790000000008</v>
      </c>
      <c r="M129" s="169"/>
      <c r="N129" s="177">
        <f t="shared" si="24"/>
        <v>91831.790000000008</v>
      </c>
      <c r="O129" s="169">
        <v>382936.49999999988</v>
      </c>
      <c r="P129" s="169"/>
      <c r="Q129" s="169">
        <f t="shared" si="25"/>
        <v>382936.49999999988</v>
      </c>
      <c r="R129" s="174">
        <v>39199317.449999563</v>
      </c>
      <c r="S129" s="20">
        <v>0</v>
      </c>
      <c r="T129" s="98">
        <f>R129-S129</f>
        <v>39199317.449999563</v>
      </c>
      <c r="U129" s="191">
        <f t="shared" si="26"/>
        <v>0</v>
      </c>
      <c r="W129" s="92" t="s">
        <v>44</v>
      </c>
      <c r="X129" s="115">
        <f t="shared" si="28"/>
        <v>0</v>
      </c>
      <c r="Y129" s="116">
        <f t="shared" si="29"/>
        <v>0</v>
      </c>
      <c r="Z129" s="116">
        <f t="shared" si="30"/>
        <v>0</v>
      </c>
      <c r="AA129" s="116">
        <f t="shared" si="31"/>
        <v>0</v>
      </c>
      <c r="AB129" s="116">
        <f t="shared" si="32"/>
        <v>0</v>
      </c>
      <c r="AC129" s="122">
        <f t="shared" si="33"/>
        <v>0</v>
      </c>
    </row>
    <row r="130" spans="1:29" ht="15" customHeight="1">
      <c r="A130" s="250"/>
      <c r="B130" s="92" t="s">
        <v>45</v>
      </c>
      <c r="C130" s="168">
        <v>88090714.399995729</v>
      </c>
      <c r="D130" s="168">
        <v>88090700</v>
      </c>
      <c r="E130" s="168">
        <f t="shared" si="21"/>
        <v>14.399995729327202</v>
      </c>
      <c r="F130" s="174">
        <v>4724145.4100000011</v>
      </c>
      <c r="G130" s="169" t="s">
        <v>654</v>
      </c>
      <c r="H130" s="177">
        <f t="shared" si="22"/>
        <v>-4.5899999989196658</v>
      </c>
      <c r="I130" s="169">
        <v>894835.43999999948</v>
      </c>
      <c r="J130" s="169" t="s">
        <v>959</v>
      </c>
      <c r="K130" s="169">
        <f t="shared" si="23"/>
        <v>0.43999999947845936</v>
      </c>
      <c r="L130" s="174">
        <v>848955.69000000006</v>
      </c>
      <c r="M130" s="169" t="s">
        <v>960</v>
      </c>
      <c r="N130" s="177">
        <f t="shared" si="24"/>
        <v>-0.30999999993946403</v>
      </c>
      <c r="O130" s="169">
        <v>182724.12000000008</v>
      </c>
      <c r="P130" s="169" t="s">
        <v>655</v>
      </c>
      <c r="Q130" s="169">
        <f t="shared" si="25"/>
        <v>-23227.879999999917</v>
      </c>
      <c r="R130" s="174">
        <v>83229724.619995713</v>
      </c>
      <c r="S130" s="20">
        <v>83229700</v>
      </c>
      <c r="T130" s="98">
        <f t="shared" ref="T130:T136" si="40">R130-S130</f>
        <v>24.619995713233948</v>
      </c>
      <c r="U130" s="191">
        <f t="shared" si="26"/>
        <v>1</v>
      </c>
      <c r="W130" s="92" t="s">
        <v>45</v>
      </c>
      <c r="X130" s="115">
        <f t="shared" si="28"/>
        <v>0</v>
      </c>
      <c r="Y130" s="116">
        <f t="shared" si="29"/>
        <v>0</v>
      </c>
      <c r="Z130" s="116">
        <f t="shared" si="30"/>
        <v>0</v>
      </c>
      <c r="AA130" s="116">
        <f t="shared" si="31"/>
        <v>0</v>
      </c>
      <c r="AB130" s="116">
        <f t="shared" si="32"/>
        <v>1</v>
      </c>
      <c r="AC130" s="122">
        <f t="shared" si="33"/>
        <v>0</v>
      </c>
    </row>
    <row r="131" spans="1:29" ht="15" customHeight="1">
      <c r="A131" s="250"/>
      <c r="B131" s="92" t="s">
        <v>46</v>
      </c>
      <c r="C131" s="168">
        <v>33793910.479999699</v>
      </c>
      <c r="D131" s="168">
        <v>37258000</v>
      </c>
      <c r="E131" s="168">
        <f t="shared" si="21"/>
        <v>-3464089.5200003013</v>
      </c>
      <c r="F131" s="174">
        <v>1452134.31</v>
      </c>
      <c r="G131" s="169" t="s">
        <v>656</v>
      </c>
      <c r="H131" s="177">
        <f t="shared" si="22"/>
        <v>4.3100000000558794</v>
      </c>
      <c r="I131" s="169">
        <v>418523.67999999993</v>
      </c>
      <c r="J131" s="169" t="s">
        <v>961</v>
      </c>
      <c r="K131" s="169">
        <f t="shared" si="23"/>
        <v>-0.32000000006519258</v>
      </c>
      <c r="L131" s="174">
        <v>511060.61999999994</v>
      </c>
      <c r="M131" s="169" t="s">
        <v>962</v>
      </c>
      <c r="N131" s="177">
        <f t="shared" si="24"/>
        <v>-0.38000000006286427</v>
      </c>
      <c r="O131" s="169">
        <v>321477.89</v>
      </c>
      <c r="P131" s="169" t="s">
        <v>657</v>
      </c>
      <c r="Q131" s="169">
        <f t="shared" si="25"/>
        <v>-0.10999999998603016</v>
      </c>
      <c r="R131" s="174">
        <v>31927761.339999694</v>
      </c>
      <c r="S131" s="20">
        <v>34212400</v>
      </c>
      <c r="T131" s="98">
        <f t="shared" si="40"/>
        <v>-2284638.6600003056</v>
      </c>
      <c r="U131" s="191">
        <f t="shared" si="26"/>
        <v>1</v>
      </c>
      <c r="W131" s="92" t="s">
        <v>46</v>
      </c>
      <c r="X131" s="115">
        <f t="shared" si="28"/>
        <v>1</v>
      </c>
      <c r="Y131" s="116">
        <f t="shared" si="29"/>
        <v>0</v>
      </c>
      <c r="Z131" s="116">
        <f t="shared" si="30"/>
        <v>0</v>
      </c>
      <c r="AA131" s="116">
        <f t="shared" si="31"/>
        <v>0</v>
      </c>
      <c r="AB131" s="116">
        <f t="shared" si="32"/>
        <v>0</v>
      </c>
      <c r="AC131" s="122">
        <f t="shared" si="33"/>
        <v>1</v>
      </c>
    </row>
    <row r="132" spans="1:29" ht="15" customHeight="1">
      <c r="A132" s="250"/>
      <c r="B132" s="92" t="s">
        <v>47</v>
      </c>
      <c r="C132" s="168">
        <v>120465919.53999859</v>
      </c>
      <c r="D132" s="168">
        <v>0</v>
      </c>
      <c r="E132" s="168">
        <f t="shared" si="21"/>
        <v>120465919.53999859</v>
      </c>
      <c r="F132" s="174">
        <v>651212.2699999999</v>
      </c>
      <c r="G132" s="169"/>
      <c r="H132" s="177">
        <f t="shared" si="22"/>
        <v>651212.2699999999</v>
      </c>
      <c r="I132" s="169">
        <v>42869.770000000004</v>
      </c>
      <c r="J132" s="169"/>
      <c r="K132" s="169">
        <f t="shared" si="23"/>
        <v>42869.770000000004</v>
      </c>
      <c r="L132" s="174">
        <v>0</v>
      </c>
      <c r="M132" s="169"/>
      <c r="N132" s="177">
        <f t="shared" si="24"/>
        <v>0</v>
      </c>
      <c r="O132" s="169">
        <v>227533.29</v>
      </c>
      <c r="P132" s="169"/>
      <c r="Q132" s="169">
        <f t="shared" si="25"/>
        <v>227533.29</v>
      </c>
      <c r="R132" s="174">
        <v>119630043.74999864</v>
      </c>
      <c r="S132" s="20">
        <v>0</v>
      </c>
      <c r="T132" s="98">
        <f t="shared" si="40"/>
        <v>119630043.74999864</v>
      </c>
      <c r="U132" s="191">
        <f t="shared" si="26"/>
        <v>0</v>
      </c>
      <c r="W132" s="92" t="s">
        <v>47</v>
      </c>
      <c r="X132" s="115">
        <f t="shared" si="28"/>
        <v>0</v>
      </c>
      <c r="Y132" s="116">
        <f t="shared" si="29"/>
        <v>0</v>
      </c>
      <c r="Z132" s="116">
        <f t="shared" si="30"/>
        <v>0</v>
      </c>
      <c r="AA132" s="116">
        <f t="shared" si="31"/>
        <v>0</v>
      </c>
      <c r="AB132" s="116">
        <f t="shared" si="32"/>
        <v>0</v>
      </c>
      <c r="AC132" s="122">
        <f t="shared" si="33"/>
        <v>0</v>
      </c>
    </row>
    <row r="133" spans="1:29" ht="15" customHeight="1">
      <c r="A133" s="250"/>
      <c r="B133" s="92" t="s">
        <v>48</v>
      </c>
      <c r="C133" s="168">
        <v>49349995.319999449</v>
      </c>
      <c r="D133" s="168">
        <v>49350030</v>
      </c>
      <c r="E133" s="168">
        <f t="shared" si="21"/>
        <v>-34.680000551044941</v>
      </c>
      <c r="F133" s="174">
        <v>1509938.82</v>
      </c>
      <c r="G133" s="169" t="s">
        <v>658</v>
      </c>
      <c r="H133" s="177">
        <f t="shared" si="22"/>
        <v>15208.820000000065</v>
      </c>
      <c r="I133" s="169">
        <v>131093.6</v>
      </c>
      <c r="J133" s="169" t="s">
        <v>963</v>
      </c>
      <c r="K133" s="169">
        <f t="shared" si="23"/>
        <v>-0.39999999999417923</v>
      </c>
      <c r="L133" s="174">
        <v>12660.5</v>
      </c>
      <c r="M133" s="169" t="s">
        <v>964</v>
      </c>
      <c r="N133" s="177">
        <f t="shared" si="24"/>
        <v>0</v>
      </c>
      <c r="O133" s="169">
        <v>209706.36000000002</v>
      </c>
      <c r="P133" s="169" t="s">
        <v>659</v>
      </c>
      <c r="Q133" s="169">
        <f t="shared" si="25"/>
        <v>0.36000000001513399</v>
      </c>
      <c r="R133" s="174">
        <v>47748783.239999451</v>
      </c>
      <c r="S133" s="20">
        <v>47748750</v>
      </c>
      <c r="T133" s="98">
        <f t="shared" si="40"/>
        <v>33.239999450743198</v>
      </c>
      <c r="U133" s="191">
        <f t="shared" si="26"/>
        <v>1</v>
      </c>
      <c r="W133" s="92" t="s">
        <v>48</v>
      </c>
      <c r="X133" s="115">
        <f t="shared" si="28"/>
        <v>0</v>
      </c>
      <c r="Y133" s="116">
        <f t="shared" si="29"/>
        <v>1</v>
      </c>
      <c r="Z133" s="116">
        <f t="shared" si="30"/>
        <v>0</v>
      </c>
      <c r="AA133" s="116">
        <f t="shared" si="31"/>
        <v>0</v>
      </c>
      <c r="AB133" s="116">
        <f t="shared" si="32"/>
        <v>0</v>
      </c>
      <c r="AC133" s="122">
        <f t="shared" si="33"/>
        <v>0</v>
      </c>
    </row>
    <row r="134" spans="1:29" ht="15" customHeight="1">
      <c r="A134" s="251"/>
      <c r="B134" s="94" t="s">
        <v>49</v>
      </c>
      <c r="C134" s="171">
        <v>13639386.369999604</v>
      </c>
      <c r="D134" s="171">
        <v>13639430</v>
      </c>
      <c r="E134" s="171">
        <f t="shared" si="21"/>
        <v>-43.630000395700336</v>
      </c>
      <c r="F134" s="175">
        <v>675144.3</v>
      </c>
      <c r="G134" s="172" t="s">
        <v>660</v>
      </c>
      <c r="H134" s="178">
        <f t="shared" si="22"/>
        <v>0.30000000004656613</v>
      </c>
      <c r="I134" s="172">
        <v>4831.8499999999995</v>
      </c>
      <c r="J134" s="172" t="s">
        <v>965</v>
      </c>
      <c r="K134" s="172">
        <f t="shared" si="23"/>
        <v>0</v>
      </c>
      <c r="L134" s="175">
        <v>34015.1</v>
      </c>
      <c r="M134" s="172" t="s">
        <v>966</v>
      </c>
      <c r="N134" s="178">
        <f t="shared" si="24"/>
        <v>0</v>
      </c>
      <c r="O134" s="172">
        <v>193097.52</v>
      </c>
      <c r="P134" s="172" t="s">
        <v>661</v>
      </c>
      <c r="Q134" s="172">
        <f t="shared" si="25"/>
        <v>-0.48000000001047738</v>
      </c>
      <c r="R134" s="175">
        <v>21140142.36999961</v>
      </c>
      <c r="S134" s="100">
        <v>21140180</v>
      </c>
      <c r="T134" s="101">
        <f t="shared" si="40"/>
        <v>-37.6300003901124</v>
      </c>
      <c r="U134" s="192">
        <f t="shared" si="26"/>
        <v>1</v>
      </c>
      <c r="W134" s="94" t="s">
        <v>49</v>
      </c>
      <c r="X134" s="115">
        <f t="shared" si="28"/>
        <v>0</v>
      </c>
      <c r="Y134" s="116">
        <f t="shared" si="29"/>
        <v>0</v>
      </c>
      <c r="Z134" s="116">
        <f t="shared" si="30"/>
        <v>0</v>
      </c>
      <c r="AA134" s="116">
        <f t="shared" si="31"/>
        <v>0</v>
      </c>
      <c r="AB134" s="116">
        <f t="shared" si="32"/>
        <v>0</v>
      </c>
      <c r="AC134" s="122">
        <f t="shared" si="33"/>
        <v>0</v>
      </c>
    </row>
    <row r="135" spans="1:29" ht="15" customHeight="1">
      <c r="A135" s="249">
        <v>42417</v>
      </c>
      <c r="B135" s="91" t="s">
        <v>41</v>
      </c>
      <c r="C135" s="162">
        <v>66368070.939999372</v>
      </c>
      <c r="D135" s="162">
        <v>66368100</v>
      </c>
      <c r="E135" s="162">
        <f t="shared" si="21"/>
        <v>-29.060000628232956</v>
      </c>
      <c r="F135" s="174">
        <v>1094706.0900000003</v>
      </c>
      <c r="G135" s="169" t="s">
        <v>662</v>
      </c>
      <c r="H135" s="177">
        <f t="shared" si="22"/>
        <v>-3.9099999996833503</v>
      </c>
      <c r="I135" s="163">
        <v>541410.23000000021</v>
      </c>
      <c r="J135" s="163" t="s">
        <v>967</v>
      </c>
      <c r="K135" s="163">
        <f t="shared" si="23"/>
        <v>0.23000000021420419</v>
      </c>
      <c r="L135" s="174">
        <v>143265.30000000002</v>
      </c>
      <c r="M135" s="169" t="s">
        <v>968</v>
      </c>
      <c r="N135" s="177">
        <f t="shared" si="24"/>
        <v>0.3000000000174623</v>
      </c>
      <c r="O135" s="163">
        <v>0</v>
      </c>
      <c r="P135" s="163" t="s">
        <v>80</v>
      </c>
      <c r="Q135" s="163">
        <f t="shared" si="25"/>
        <v>0</v>
      </c>
      <c r="R135" s="174">
        <v>71129650.769999355</v>
      </c>
      <c r="S135" s="20">
        <v>71129700</v>
      </c>
      <c r="T135" s="98">
        <f t="shared" si="40"/>
        <v>-49.230000644922256</v>
      </c>
      <c r="U135" s="190">
        <f t="shared" si="26"/>
        <v>1</v>
      </c>
      <c r="W135" s="91" t="s">
        <v>41</v>
      </c>
      <c r="X135" s="111">
        <f t="shared" si="28"/>
        <v>0</v>
      </c>
      <c r="Y135" s="112">
        <f t="shared" si="29"/>
        <v>0</v>
      </c>
      <c r="Z135" s="112">
        <f t="shared" si="30"/>
        <v>0</v>
      </c>
      <c r="AA135" s="112">
        <f t="shared" si="31"/>
        <v>0</v>
      </c>
      <c r="AB135" s="112">
        <f t="shared" si="32"/>
        <v>0</v>
      </c>
      <c r="AC135" s="124">
        <f t="shared" si="33"/>
        <v>0</v>
      </c>
    </row>
    <row r="136" spans="1:29" ht="15" customHeight="1">
      <c r="A136" s="250"/>
      <c r="B136" s="92" t="s">
        <v>42</v>
      </c>
      <c r="C136" s="162">
        <v>22129282.249999058</v>
      </c>
      <c r="D136" s="162">
        <v>22129250</v>
      </c>
      <c r="E136" s="162">
        <f t="shared" si="21"/>
        <v>32.249999057501554</v>
      </c>
      <c r="F136" s="174">
        <v>846861.97</v>
      </c>
      <c r="G136" s="169" t="s">
        <v>663</v>
      </c>
      <c r="H136" s="177">
        <f t="shared" si="22"/>
        <v>335467.96999999997</v>
      </c>
      <c r="I136" s="163">
        <v>65347.72</v>
      </c>
      <c r="J136" s="163" t="s">
        <v>969</v>
      </c>
      <c r="K136" s="163">
        <f t="shared" si="23"/>
        <v>2.0000000004074536E-2</v>
      </c>
      <c r="L136" s="174">
        <v>511394.23999999993</v>
      </c>
      <c r="M136" s="169" t="s">
        <v>663</v>
      </c>
      <c r="N136" s="177">
        <f t="shared" si="24"/>
        <v>0.23999999993247911</v>
      </c>
      <c r="O136" s="163">
        <v>0</v>
      </c>
      <c r="P136" s="163" t="s">
        <v>80</v>
      </c>
      <c r="Q136" s="163">
        <f t="shared" si="25"/>
        <v>0</v>
      </c>
      <c r="R136" s="174">
        <v>20836373.759999055</v>
      </c>
      <c r="S136" s="20">
        <v>20836370</v>
      </c>
      <c r="T136" s="98">
        <f t="shared" si="40"/>
        <v>3.7599990554153919</v>
      </c>
      <c r="U136" s="191">
        <f t="shared" si="26"/>
        <v>1</v>
      </c>
      <c r="W136" s="92" t="s">
        <v>42</v>
      </c>
      <c r="X136" s="115">
        <f t="shared" si="28"/>
        <v>0</v>
      </c>
      <c r="Y136" s="116">
        <f t="shared" si="29"/>
        <v>1</v>
      </c>
      <c r="Z136" s="116">
        <f t="shared" si="30"/>
        <v>0</v>
      </c>
      <c r="AA136" s="116">
        <f t="shared" si="31"/>
        <v>0</v>
      </c>
      <c r="AB136" s="116">
        <f t="shared" si="32"/>
        <v>0</v>
      </c>
      <c r="AC136" s="122">
        <f t="shared" si="33"/>
        <v>0</v>
      </c>
    </row>
    <row r="137" spans="1:29" ht="15" customHeight="1">
      <c r="A137" s="250"/>
      <c r="B137" s="93" t="s">
        <v>43</v>
      </c>
      <c r="C137" s="162">
        <v>51075915.129999466</v>
      </c>
      <c r="D137" s="162">
        <v>51075900</v>
      </c>
      <c r="E137" s="162">
        <f t="shared" ref="E137:E200" si="41">C137-D137</f>
        <v>15.129999466240406</v>
      </c>
      <c r="F137" s="174">
        <v>1046621.9799999999</v>
      </c>
      <c r="G137" s="169" t="s">
        <v>664</v>
      </c>
      <c r="H137" s="177">
        <f t="shared" ref="H137:H200" si="42">F137-G137</f>
        <v>1.9799999998649582</v>
      </c>
      <c r="I137" s="163">
        <v>167289.64000000001</v>
      </c>
      <c r="J137" s="163" t="s">
        <v>970</v>
      </c>
      <c r="K137" s="163">
        <f t="shared" ref="K137:K200" si="43">I137-J137</f>
        <v>-0.35999999998603016</v>
      </c>
      <c r="L137" s="174">
        <v>72855.539999999921</v>
      </c>
      <c r="M137" s="169" t="s">
        <v>971</v>
      </c>
      <c r="N137" s="177">
        <f t="shared" ref="N137:N200" si="44">L137-M137</f>
        <v>3.9999999920837581E-2</v>
      </c>
      <c r="O137" s="163">
        <v>0</v>
      </c>
      <c r="P137" s="163" t="s">
        <v>80</v>
      </c>
      <c r="Q137" s="163">
        <f t="shared" ref="Q137:Q200" si="45">O137-P137</f>
        <v>0</v>
      </c>
      <c r="R137" s="174">
        <v>50123727.249999464</v>
      </c>
      <c r="S137" s="20">
        <v>50119700</v>
      </c>
      <c r="T137" s="98">
        <f>R137-S137</f>
        <v>4027.2499994635582</v>
      </c>
      <c r="U137" s="191">
        <f t="shared" ref="U137:U200" si="46">IF(D137=0,0,1)</f>
        <v>1</v>
      </c>
      <c r="W137" s="93" t="s">
        <v>43</v>
      </c>
      <c r="X137" s="115">
        <f t="shared" si="28"/>
        <v>0</v>
      </c>
      <c r="Y137" s="116">
        <f t="shared" si="29"/>
        <v>0</v>
      </c>
      <c r="Z137" s="116">
        <f t="shared" si="30"/>
        <v>0</v>
      </c>
      <c r="AA137" s="116">
        <f t="shared" si="31"/>
        <v>0</v>
      </c>
      <c r="AB137" s="116">
        <f t="shared" si="32"/>
        <v>0</v>
      </c>
      <c r="AC137" s="122">
        <f t="shared" si="33"/>
        <v>1</v>
      </c>
    </row>
    <row r="138" spans="1:29" ht="15" customHeight="1">
      <c r="A138" s="250"/>
      <c r="B138" s="92" t="s">
        <v>44</v>
      </c>
      <c r="C138" s="162">
        <v>39199317.449999563</v>
      </c>
      <c r="D138" s="162">
        <v>38070300</v>
      </c>
      <c r="E138" s="162">
        <f t="shared" si="41"/>
        <v>1129017.4499995634</v>
      </c>
      <c r="F138" s="174">
        <v>1148859.2399999998</v>
      </c>
      <c r="G138" s="169" t="s">
        <v>665</v>
      </c>
      <c r="H138" s="177">
        <f t="shared" si="42"/>
        <v>-0.76000000024214387</v>
      </c>
      <c r="I138" s="163">
        <v>19801.579999999998</v>
      </c>
      <c r="J138" s="163" t="s">
        <v>972</v>
      </c>
      <c r="K138" s="163">
        <f t="shared" si="43"/>
        <v>-2.0000000000436557E-2</v>
      </c>
      <c r="L138" s="174">
        <v>0</v>
      </c>
      <c r="M138" s="169" t="s">
        <v>80</v>
      </c>
      <c r="N138" s="177">
        <f t="shared" si="44"/>
        <v>0</v>
      </c>
      <c r="O138" s="163">
        <v>0</v>
      </c>
      <c r="P138" s="163" t="s">
        <v>80</v>
      </c>
      <c r="Q138" s="163">
        <f t="shared" si="45"/>
        <v>0</v>
      </c>
      <c r="R138" s="174">
        <v>38070259.78999956</v>
      </c>
      <c r="S138" s="20">
        <v>38070300</v>
      </c>
      <c r="T138" s="98">
        <f t="shared" ref="T138:T144" si="47">R138-S138</f>
        <v>-40.210000440478325</v>
      </c>
      <c r="U138" s="191">
        <f t="shared" si="46"/>
        <v>1</v>
      </c>
      <c r="W138" s="92" t="s">
        <v>44</v>
      </c>
      <c r="X138" s="115">
        <f t="shared" ref="X138:X201" si="48">+IF(AND(C138&lt;&gt;0,D138&lt;&gt;0,OR(E138&gt;100,E138&lt;-100)),1,0)</f>
        <v>1</v>
      </c>
      <c r="Y138" s="116">
        <f t="shared" ref="Y138:Y201" si="49">+IF(AND(F138&lt;&gt;0,G138&lt;&gt;0,OR(H138&gt;100,H138&lt;-100)),1,0)</f>
        <v>0</v>
      </c>
      <c r="Z138" s="116">
        <f t="shared" ref="Z138:Z201" si="50">+IF(AND(I138&lt;&gt;0,J138&lt;&gt;0,OR(K138&gt;100,K138&lt;-100)),1,0)</f>
        <v>0</v>
      </c>
      <c r="AA138" s="116">
        <f t="shared" ref="AA138:AA201" si="51">+IF(AND(L138&lt;&gt;0,M138&lt;&gt;0,OR(N138&gt;100,N138&lt;-100)),1,0)</f>
        <v>0</v>
      </c>
      <c r="AB138" s="116">
        <f t="shared" ref="AB138:AB201" si="52">+IF(AND(O138&lt;&gt;0,P138&lt;&gt;0,OR(Q138&gt;100,Q138&lt;-100)),1,0)</f>
        <v>0</v>
      </c>
      <c r="AC138" s="122">
        <f t="shared" ref="AC138:AC201" si="53">+IF(AND(R138&lt;&gt;0,S138&lt;&gt;0,OR(T138&gt;100,T138&lt;-100)),1,0)</f>
        <v>0</v>
      </c>
    </row>
    <row r="139" spans="1:29" ht="15" customHeight="1">
      <c r="A139" s="250"/>
      <c r="B139" s="92" t="s">
        <v>45</v>
      </c>
      <c r="C139" s="162">
        <v>83229724.619995713</v>
      </c>
      <c r="D139" s="162">
        <v>83229700</v>
      </c>
      <c r="E139" s="162">
        <f t="shared" si="41"/>
        <v>24.619995713233948</v>
      </c>
      <c r="F139" s="174">
        <v>2027602.1700000004</v>
      </c>
      <c r="G139" s="169" t="s">
        <v>666</v>
      </c>
      <c r="H139" s="177">
        <f t="shared" si="42"/>
        <v>-21607.829999999609</v>
      </c>
      <c r="I139" s="163">
        <v>141145.54999999999</v>
      </c>
      <c r="J139" s="163" t="s">
        <v>973</v>
      </c>
      <c r="K139" s="163">
        <f t="shared" si="43"/>
        <v>-0.45000000001164153</v>
      </c>
      <c r="L139" s="174">
        <v>93014.55</v>
      </c>
      <c r="M139" s="169" t="s">
        <v>974</v>
      </c>
      <c r="N139" s="177">
        <f t="shared" si="44"/>
        <v>580.55000000000291</v>
      </c>
      <c r="O139" s="163">
        <v>0</v>
      </c>
      <c r="P139" s="163" t="s">
        <v>667</v>
      </c>
      <c r="Q139" s="163">
        <f t="shared" si="45"/>
        <v>-5637</v>
      </c>
      <c r="R139" s="174">
        <v>81250253.449995711</v>
      </c>
      <c r="S139" s="20">
        <v>81212900</v>
      </c>
      <c r="T139" s="98">
        <f t="shared" si="47"/>
        <v>37353.449995711446</v>
      </c>
      <c r="U139" s="191">
        <f t="shared" si="46"/>
        <v>1</v>
      </c>
      <c r="W139" s="92" t="s">
        <v>45</v>
      </c>
      <c r="X139" s="115">
        <f t="shared" si="48"/>
        <v>0</v>
      </c>
      <c r="Y139" s="116">
        <f t="shared" si="49"/>
        <v>1</v>
      </c>
      <c r="Z139" s="116">
        <f t="shared" si="50"/>
        <v>0</v>
      </c>
      <c r="AA139" s="116">
        <f t="shared" si="51"/>
        <v>1</v>
      </c>
      <c r="AB139" s="116">
        <f t="shared" si="52"/>
        <v>0</v>
      </c>
      <c r="AC139" s="122">
        <f t="shared" si="53"/>
        <v>1</v>
      </c>
    </row>
    <row r="140" spans="1:29" ht="15" customHeight="1">
      <c r="A140" s="250"/>
      <c r="B140" s="92" t="s">
        <v>46</v>
      </c>
      <c r="C140" s="162">
        <v>31927761.339999694</v>
      </c>
      <c r="D140" s="162">
        <v>34212400</v>
      </c>
      <c r="E140" s="162">
        <f t="shared" si="41"/>
        <v>-2284638.6600003056</v>
      </c>
      <c r="F140" s="174">
        <v>1378276.9899999991</v>
      </c>
      <c r="G140" s="169" t="s">
        <v>668</v>
      </c>
      <c r="H140" s="177">
        <f t="shared" si="42"/>
        <v>-3.0100000009406358</v>
      </c>
      <c r="I140" s="163">
        <v>240942.93</v>
      </c>
      <c r="J140" s="163" t="s">
        <v>975</v>
      </c>
      <c r="K140" s="163">
        <f t="shared" si="43"/>
        <v>-7.0000000006984919E-2</v>
      </c>
      <c r="L140" s="174">
        <v>17073.429999999997</v>
      </c>
      <c r="M140" s="169" t="s">
        <v>80</v>
      </c>
      <c r="N140" s="177">
        <f t="shared" si="44"/>
        <v>17073.429999999997</v>
      </c>
      <c r="O140" s="163">
        <v>0</v>
      </c>
      <c r="P140" s="163" t="s">
        <v>80</v>
      </c>
      <c r="Q140" s="163">
        <f t="shared" si="45"/>
        <v>0</v>
      </c>
      <c r="R140" s="174">
        <v>37441416.839999698</v>
      </c>
      <c r="S140" s="20">
        <v>38837700</v>
      </c>
      <c r="T140" s="98">
        <f t="shared" si="47"/>
        <v>-1396283.1600003019</v>
      </c>
      <c r="U140" s="191">
        <f t="shared" si="46"/>
        <v>1</v>
      </c>
      <c r="W140" s="92" t="s">
        <v>46</v>
      </c>
      <c r="X140" s="115">
        <f t="shared" si="48"/>
        <v>1</v>
      </c>
      <c r="Y140" s="116">
        <f t="shared" si="49"/>
        <v>0</v>
      </c>
      <c r="Z140" s="116">
        <f t="shared" si="50"/>
        <v>0</v>
      </c>
      <c r="AA140" s="116">
        <f t="shared" si="51"/>
        <v>1</v>
      </c>
      <c r="AB140" s="116">
        <f t="shared" si="52"/>
        <v>0</v>
      </c>
      <c r="AC140" s="122">
        <f t="shared" si="53"/>
        <v>1</v>
      </c>
    </row>
    <row r="141" spans="1:29" ht="15" customHeight="1">
      <c r="A141" s="250"/>
      <c r="B141" s="92" t="s">
        <v>47</v>
      </c>
      <c r="C141" s="162">
        <v>119630043.74999864</v>
      </c>
      <c r="D141" s="162">
        <v>0</v>
      </c>
      <c r="E141" s="162">
        <f t="shared" si="41"/>
        <v>119630043.74999864</v>
      </c>
      <c r="F141" s="174">
        <v>1891238.110000001</v>
      </c>
      <c r="G141" s="169"/>
      <c r="H141" s="177">
        <f t="shared" si="42"/>
        <v>1891238.110000001</v>
      </c>
      <c r="I141" s="163">
        <v>205826.44</v>
      </c>
      <c r="J141" s="163"/>
      <c r="K141" s="163">
        <f t="shared" si="43"/>
        <v>205826.44</v>
      </c>
      <c r="L141" s="174">
        <v>557449.52</v>
      </c>
      <c r="M141" s="169"/>
      <c r="N141" s="177">
        <f t="shared" si="44"/>
        <v>557449.52</v>
      </c>
      <c r="O141" s="163">
        <v>0</v>
      </c>
      <c r="P141" s="163"/>
      <c r="Q141" s="163">
        <f t="shared" si="45"/>
        <v>0</v>
      </c>
      <c r="R141" s="174">
        <v>117387182.55999865</v>
      </c>
      <c r="S141" s="20">
        <v>0</v>
      </c>
      <c r="T141" s="98">
        <f t="shared" si="47"/>
        <v>117387182.55999865</v>
      </c>
      <c r="U141" s="191">
        <f t="shared" si="46"/>
        <v>0</v>
      </c>
      <c r="W141" s="92" t="s">
        <v>47</v>
      </c>
      <c r="X141" s="115">
        <f t="shared" si="48"/>
        <v>0</v>
      </c>
      <c r="Y141" s="116">
        <f t="shared" si="49"/>
        <v>0</v>
      </c>
      <c r="Z141" s="116">
        <f t="shared" si="50"/>
        <v>0</v>
      </c>
      <c r="AA141" s="116">
        <f t="shared" si="51"/>
        <v>0</v>
      </c>
      <c r="AB141" s="116">
        <f t="shared" si="52"/>
        <v>0</v>
      </c>
      <c r="AC141" s="122">
        <f t="shared" si="53"/>
        <v>0</v>
      </c>
    </row>
    <row r="142" spans="1:29" ht="15" customHeight="1">
      <c r="A142" s="250"/>
      <c r="B142" s="92" t="s">
        <v>48</v>
      </c>
      <c r="C142" s="162">
        <v>47748783.239999451</v>
      </c>
      <c r="D142" s="162">
        <v>47748750</v>
      </c>
      <c r="E142" s="162">
        <f t="shared" si="41"/>
        <v>33.239999450743198</v>
      </c>
      <c r="F142" s="174">
        <v>1204005.5600000005</v>
      </c>
      <c r="G142" s="169" t="s">
        <v>669</v>
      </c>
      <c r="H142" s="177">
        <f t="shared" si="42"/>
        <v>142375.56000000052</v>
      </c>
      <c r="I142" s="163">
        <v>144982.09</v>
      </c>
      <c r="J142" s="163" t="s">
        <v>976</v>
      </c>
      <c r="K142" s="163">
        <f t="shared" si="43"/>
        <v>8.999999999650754E-2</v>
      </c>
      <c r="L142" s="174">
        <v>43969.22</v>
      </c>
      <c r="M142" s="169" t="s">
        <v>977</v>
      </c>
      <c r="N142" s="177">
        <f t="shared" si="44"/>
        <v>2.0000000004074536E-2</v>
      </c>
      <c r="O142" s="163">
        <v>0</v>
      </c>
      <c r="P142" s="163" t="s">
        <v>80</v>
      </c>
      <c r="Q142" s="163">
        <f t="shared" si="45"/>
        <v>0</v>
      </c>
      <c r="R142" s="174">
        <v>57675795.729999408</v>
      </c>
      <c r="S142" s="20">
        <v>57675800</v>
      </c>
      <c r="T142" s="98">
        <f t="shared" si="47"/>
        <v>-4.2700005918741226</v>
      </c>
      <c r="U142" s="191">
        <f t="shared" si="46"/>
        <v>1</v>
      </c>
      <c r="W142" s="92" t="s">
        <v>48</v>
      </c>
      <c r="X142" s="115">
        <f t="shared" si="48"/>
        <v>0</v>
      </c>
      <c r="Y142" s="116">
        <f t="shared" si="49"/>
        <v>1</v>
      </c>
      <c r="Z142" s="116">
        <f t="shared" si="50"/>
        <v>0</v>
      </c>
      <c r="AA142" s="116">
        <f t="shared" si="51"/>
        <v>0</v>
      </c>
      <c r="AB142" s="116">
        <f t="shared" si="52"/>
        <v>0</v>
      </c>
      <c r="AC142" s="122">
        <f t="shared" si="53"/>
        <v>0</v>
      </c>
    </row>
    <row r="143" spans="1:29" ht="15" customHeight="1">
      <c r="A143" s="251"/>
      <c r="B143" s="94" t="s">
        <v>49</v>
      </c>
      <c r="C143" s="162">
        <v>21140142.36999961</v>
      </c>
      <c r="D143" s="162">
        <v>21140180</v>
      </c>
      <c r="E143" s="162">
        <f t="shared" si="41"/>
        <v>-37.6300003901124</v>
      </c>
      <c r="F143" s="174">
        <v>805715.1</v>
      </c>
      <c r="G143" s="169" t="s">
        <v>670</v>
      </c>
      <c r="H143" s="177">
        <f t="shared" si="42"/>
        <v>9.9999999976716936E-2</v>
      </c>
      <c r="I143" s="163">
        <v>0</v>
      </c>
      <c r="J143" s="163" t="s">
        <v>80</v>
      </c>
      <c r="K143" s="163">
        <f t="shared" si="43"/>
        <v>0</v>
      </c>
      <c r="L143" s="174">
        <v>0</v>
      </c>
      <c r="M143" s="169" t="s">
        <v>80</v>
      </c>
      <c r="N143" s="177">
        <f t="shared" si="44"/>
        <v>0</v>
      </c>
      <c r="O143" s="163">
        <v>0</v>
      </c>
      <c r="P143" s="163" t="s">
        <v>671</v>
      </c>
      <c r="Q143" s="163">
        <f t="shared" si="45"/>
        <v>-5041.87</v>
      </c>
      <c r="R143" s="174">
        <v>20334427.269999608</v>
      </c>
      <c r="S143" s="100">
        <v>20334390</v>
      </c>
      <c r="T143" s="101">
        <f t="shared" si="47"/>
        <v>37.269999608397484</v>
      </c>
      <c r="U143" s="192">
        <f t="shared" si="46"/>
        <v>1</v>
      </c>
      <c r="W143" s="94" t="s">
        <v>49</v>
      </c>
      <c r="X143" s="119">
        <f t="shared" si="48"/>
        <v>0</v>
      </c>
      <c r="Y143" s="120">
        <f t="shared" si="49"/>
        <v>0</v>
      </c>
      <c r="Z143" s="120">
        <f t="shared" si="50"/>
        <v>0</v>
      </c>
      <c r="AA143" s="120">
        <f t="shared" si="51"/>
        <v>0</v>
      </c>
      <c r="AB143" s="120">
        <f t="shared" si="52"/>
        <v>0</v>
      </c>
      <c r="AC143" s="125">
        <f t="shared" si="53"/>
        <v>0</v>
      </c>
    </row>
    <row r="144" spans="1:29" ht="15" customHeight="1">
      <c r="A144" s="249">
        <v>42418</v>
      </c>
      <c r="B144" s="91" t="s">
        <v>41</v>
      </c>
      <c r="C144" s="165">
        <v>71129650.769999355</v>
      </c>
      <c r="D144" s="165">
        <v>71129700</v>
      </c>
      <c r="E144" s="165">
        <f t="shared" si="41"/>
        <v>-49.230000644922256</v>
      </c>
      <c r="F144" s="173">
        <v>1375050.4100000006</v>
      </c>
      <c r="G144" s="166" t="s">
        <v>672</v>
      </c>
      <c r="H144" s="176">
        <f t="shared" si="42"/>
        <v>0.4100000006146729</v>
      </c>
      <c r="I144" s="166">
        <v>80121.89</v>
      </c>
      <c r="J144" s="166" t="s">
        <v>978</v>
      </c>
      <c r="K144" s="166">
        <f t="shared" si="43"/>
        <v>-9.9999999947613105E-3</v>
      </c>
      <c r="L144" s="173">
        <v>44715.3</v>
      </c>
      <c r="M144" s="166" t="s">
        <v>979</v>
      </c>
      <c r="N144" s="176">
        <f t="shared" si="44"/>
        <v>0</v>
      </c>
      <c r="O144" s="166">
        <v>711916.65</v>
      </c>
      <c r="P144" s="166" t="s">
        <v>673</v>
      </c>
      <c r="Q144" s="166">
        <f t="shared" si="45"/>
        <v>-0.34999999997671694</v>
      </c>
      <c r="R144" s="173">
        <v>69078090.299999356</v>
      </c>
      <c r="S144" s="95">
        <v>69078100</v>
      </c>
      <c r="T144" s="96">
        <f t="shared" si="47"/>
        <v>-9.7000006437301636</v>
      </c>
      <c r="U144" s="190">
        <f t="shared" si="46"/>
        <v>1</v>
      </c>
      <c r="W144" s="91" t="s">
        <v>41</v>
      </c>
      <c r="X144" s="115">
        <f t="shared" si="48"/>
        <v>0</v>
      </c>
      <c r="Y144" s="116">
        <f t="shared" si="49"/>
        <v>0</v>
      </c>
      <c r="Z144" s="116">
        <f t="shared" si="50"/>
        <v>0</v>
      </c>
      <c r="AA144" s="116">
        <f t="shared" si="51"/>
        <v>0</v>
      </c>
      <c r="AB144" s="116">
        <f t="shared" si="52"/>
        <v>0</v>
      </c>
      <c r="AC144" s="122">
        <f t="shared" si="53"/>
        <v>0</v>
      </c>
    </row>
    <row r="145" spans="1:29" ht="15" customHeight="1">
      <c r="A145" s="250"/>
      <c r="B145" s="92" t="s">
        <v>42</v>
      </c>
      <c r="C145" s="168">
        <v>20836373.759999055</v>
      </c>
      <c r="D145" s="168">
        <v>9576370</v>
      </c>
      <c r="E145" s="168">
        <f t="shared" si="41"/>
        <v>11260003.759999055</v>
      </c>
      <c r="F145" s="174">
        <v>544253.88000000012</v>
      </c>
      <c r="G145" s="169" t="s">
        <v>674</v>
      </c>
      <c r="H145" s="177">
        <f t="shared" si="42"/>
        <v>-0.11999999987892807</v>
      </c>
      <c r="I145" s="169">
        <v>7396.75</v>
      </c>
      <c r="J145" s="169" t="s">
        <v>980</v>
      </c>
      <c r="K145" s="169">
        <f t="shared" si="43"/>
        <v>0</v>
      </c>
      <c r="L145" s="174">
        <v>0</v>
      </c>
      <c r="M145" s="169" t="s">
        <v>80</v>
      </c>
      <c r="N145" s="177">
        <f t="shared" si="44"/>
        <v>0</v>
      </c>
      <c r="O145" s="169">
        <v>0</v>
      </c>
      <c r="P145" s="169" t="s">
        <v>80</v>
      </c>
      <c r="Q145" s="169">
        <f t="shared" si="45"/>
        <v>0</v>
      </c>
      <c r="R145" s="174">
        <v>20299516.629999064</v>
      </c>
      <c r="S145" s="20">
        <v>20299550</v>
      </c>
      <c r="T145" s="98">
        <f>R145-S145</f>
        <v>-33.370000936090946</v>
      </c>
      <c r="U145" s="191">
        <f t="shared" si="46"/>
        <v>1</v>
      </c>
      <c r="W145" s="92" t="s">
        <v>42</v>
      </c>
      <c r="X145" s="115">
        <f t="shared" si="48"/>
        <v>1</v>
      </c>
      <c r="Y145" s="116">
        <f t="shared" si="49"/>
        <v>0</v>
      </c>
      <c r="Z145" s="116">
        <f t="shared" si="50"/>
        <v>0</v>
      </c>
      <c r="AA145" s="116">
        <f t="shared" si="51"/>
        <v>0</v>
      </c>
      <c r="AB145" s="116">
        <f t="shared" si="52"/>
        <v>0</v>
      </c>
      <c r="AC145" s="122">
        <f t="shared" si="53"/>
        <v>0</v>
      </c>
    </row>
    <row r="146" spans="1:29" ht="15" customHeight="1">
      <c r="A146" s="250"/>
      <c r="B146" s="93" t="s">
        <v>43</v>
      </c>
      <c r="C146" s="168">
        <v>50123727.249999464</v>
      </c>
      <c r="D146" s="168">
        <v>50119700</v>
      </c>
      <c r="E146" s="168">
        <f t="shared" si="41"/>
        <v>4027.2499994635582</v>
      </c>
      <c r="F146" s="174">
        <v>860769.11</v>
      </c>
      <c r="G146" s="169" t="s">
        <v>675</v>
      </c>
      <c r="H146" s="177">
        <f t="shared" si="42"/>
        <v>0.10999999998603016</v>
      </c>
      <c r="I146" s="169">
        <v>206665.63000000012</v>
      </c>
      <c r="J146" s="169" t="s">
        <v>981</v>
      </c>
      <c r="K146" s="169">
        <f t="shared" si="43"/>
        <v>-0.36999999987892807</v>
      </c>
      <c r="L146" s="174">
        <v>85749.3</v>
      </c>
      <c r="M146" s="169" t="s">
        <v>982</v>
      </c>
      <c r="N146" s="177">
        <f t="shared" si="44"/>
        <v>0</v>
      </c>
      <c r="O146" s="169">
        <v>135598.76</v>
      </c>
      <c r="P146" s="169" t="s">
        <v>80</v>
      </c>
      <c r="Q146" s="169">
        <f t="shared" si="45"/>
        <v>135598.76</v>
      </c>
      <c r="R146" s="174">
        <v>49248275.709999464</v>
      </c>
      <c r="S146" s="20">
        <v>49383800</v>
      </c>
      <c r="T146" s="98">
        <f t="shared" ref="T146:T152" si="54">R146-S146</f>
        <v>-135524.29000053555</v>
      </c>
      <c r="U146" s="191">
        <f t="shared" si="46"/>
        <v>1</v>
      </c>
      <c r="W146" s="93" t="s">
        <v>43</v>
      </c>
      <c r="X146" s="115">
        <f t="shared" si="48"/>
        <v>1</v>
      </c>
      <c r="Y146" s="116">
        <f t="shared" si="49"/>
        <v>0</v>
      </c>
      <c r="Z146" s="116">
        <f t="shared" si="50"/>
        <v>0</v>
      </c>
      <c r="AA146" s="116">
        <f t="shared" si="51"/>
        <v>0</v>
      </c>
      <c r="AB146" s="116">
        <f t="shared" si="52"/>
        <v>1</v>
      </c>
      <c r="AC146" s="122">
        <f t="shared" si="53"/>
        <v>1</v>
      </c>
    </row>
    <row r="147" spans="1:29" ht="15" customHeight="1">
      <c r="A147" s="250"/>
      <c r="B147" s="92" t="s">
        <v>44</v>
      </c>
      <c r="C147" s="168">
        <v>38070259.78999956</v>
      </c>
      <c r="D147" s="168">
        <v>0</v>
      </c>
      <c r="E147" s="168">
        <f t="shared" si="41"/>
        <v>38070259.78999956</v>
      </c>
      <c r="F147" s="174">
        <v>880175.16000000061</v>
      </c>
      <c r="G147" s="169"/>
      <c r="H147" s="177">
        <f t="shared" si="42"/>
        <v>880175.16000000061</v>
      </c>
      <c r="I147" s="169">
        <v>39488.53</v>
      </c>
      <c r="J147" s="169"/>
      <c r="K147" s="169">
        <f t="shared" si="43"/>
        <v>39488.53</v>
      </c>
      <c r="L147" s="174">
        <v>5396.42</v>
      </c>
      <c r="M147" s="169"/>
      <c r="N147" s="177">
        <f t="shared" si="44"/>
        <v>5396.42</v>
      </c>
      <c r="O147" s="169">
        <v>279319.0400000001</v>
      </c>
      <c r="P147" s="169"/>
      <c r="Q147" s="169">
        <f t="shared" si="45"/>
        <v>279319.0400000001</v>
      </c>
      <c r="R147" s="174">
        <v>53854117.66999954</v>
      </c>
      <c r="S147" s="20">
        <v>0</v>
      </c>
      <c r="T147" s="98">
        <f t="shared" si="54"/>
        <v>53854117.66999954</v>
      </c>
      <c r="U147" s="191">
        <f t="shared" si="46"/>
        <v>0</v>
      </c>
      <c r="W147" s="92" t="s">
        <v>44</v>
      </c>
      <c r="X147" s="115">
        <f t="shared" si="48"/>
        <v>0</v>
      </c>
      <c r="Y147" s="116">
        <f t="shared" si="49"/>
        <v>0</v>
      </c>
      <c r="Z147" s="116">
        <f t="shared" si="50"/>
        <v>0</v>
      </c>
      <c r="AA147" s="116">
        <f t="shared" si="51"/>
        <v>0</v>
      </c>
      <c r="AB147" s="116">
        <f t="shared" si="52"/>
        <v>0</v>
      </c>
      <c r="AC147" s="122">
        <f t="shared" si="53"/>
        <v>0</v>
      </c>
    </row>
    <row r="148" spans="1:29" ht="15" customHeight="1">
      <c r="A148" s="250"/>
      <c r="B148" s="92" t="s">
        <v>45</v>
      </c>
      <c r="C148" s="168">
        <v>81250253.449995711</v>
      </c>
      <c r="D148" s="168">
        <v>81250200</v>
      </c>
      <c r="E148" s="168">
        <f t="shared" si="41"/>
        <v>53.449995711445808</v>
      </c>
      <c r="F148" s="174">
        <v>1425648.2100000007</v>
      </c>
      <c r="G148" s="169" t="s">
        <v>676</v>
      </c>
      <c r="H148" s="177">
        <f t="shared" si="42"/>
        <v>-37381.789999999339</v>
      </c>
      <c r="I148" s="169">
        <v>112290.90999999999</v>
      </c>
      <c r="J148" s="169" t="s">
        <v>983</v>
      </c>
      <c r="K148" s="169">
        <f t="shared" si="43"/>
        <v>-9.0000000011059456E-2</v>
      </c>
      <c r="L148" s="174">
        <v>597.02</v>
      </c>
      <c r="M148" s="169" t="s">
        <v>984</v>
      </c>
      <c r="N148" s="177">
        <f t="shared" si="44"/>
        <v>0</v>
      </c>
      <c r="O148" s="169">
        <v>97564.040000000008</v>
      </c>
      <c r="P148" s="169" t="s">
        <v>677</v>
      </c>
      <c r="Q148" s="169">
        <f t="shared" si="45"/>
        <v>-201678.96</v>
      </c>
      <c r="R148" s="174">
        <v>79838735.089995712</v>
      </c>
      <c r="S148" s="20">
        <v>79801400</v>
      </c>
      <c r="T148" s="98">
        <f t="shared" si="54"/>
        <v>37335.089995712042</v>
      </c>
      <c r="U148" s="191">
        <f t="shared" si="46"/>
        <v>1</v>
      </c>
      <c r="W148" s="92" t="s">
        <v>45</v>
      </c>
      <c r="X148" s="115">
        <f t="shared" si="48"/>
        <v>0</v>
      </c>
      <c r="Y148" s="116">
        <f t="shared" si="49"/>
        <v>1</v>
      </c>
      <c r="Z148" s="116">
        <f t="shared" si="50"/>
        <v>0</v>
      </c>
      <c r="AA148" s="116">
        <f t="shared" si="51"/>
        <v>0</v>
      </c>
      <c r="AB148" s="116">
        <f t="shared" si="52"/>
        <v>1</v>
      </c>
      <c r="AC148" s="122">
        <f t="shared" si="53"/>
        <v>1</v>
      </c>
    </row>
    <row r="149" spans="1:29" ht="15" customHeight="1">
      <c r="A149" s="250"/>
      <c r="B149" s="92" t="s">
        <v>46</v>
      </c>
      <c r="C149" s="168">
        <v>37441416.839999698</v>
      </c>
      <c r="D149" s="168">
        <v>38837700</v>
      </c>
      <c r="E149" s="168">
        <f t="shared" si="41"/>
        <v>-1396283.1600003019</v>
      </c>
      <c r="F149" s="174">
        <v>991927.08000000066</v>
      </c>
      <c r="G149" s="169" t="s">
        <v>678</v>
      </c>
      <c r="H149" s="177">
        <f t="shared" si="42"/>
        <v>8.0000000656582415E-2</v>
      </c>
      <c r="I149" s="169">
        <v>329379.88</v>
      </c>
      <c r="J149" s="169" t="s">
        <v>985</v>
      </c>
      <c r="K149" s="169">
        <f t="shared" si="43"/>
        <v>-0.11999999999534339</v>
      </c>
      <c r="L149" s="174">
        <v>0</v>
      </c>
      <c r="M149" s="169" t="s">
        <v>80</v>
      </c>
      <c r="N149" s="177">
        <f t="shared" si="44"/>
        <v>0</v>
      </c>
      <c r="O149" s="169">
        <v>126563.61</v>
      </c>
      <c r="P149" s="169" t="s">
        <v>679</v>
      </c>
      <c r="Q149" s="169">
        <f t="shared" si="45"/>
        <v>-0.38999999999941792</v>
      </c>
      <c r="R149" s="174">
        <v>36652306.029999688</v>
      </c>
      <c r="S149" s="20">
        <v>37853600</v>
      </c>
      <c r="T149" s="98">
        <f t="shared" si="54"/>
        <v>-1201293.9700003117</v>
      </c>
      <c r="U149" s="191">
        <f t="shared" si="46"/>
        <v>1</v>
      </c>
      <c r="W149" s="92" t="s">
        <v>46</v>
      </c>
      <c r="X149" s="115">
        <f t="shared" si="48"/>
        <v>1</v>
      </c>
      <c r="Y149" s="116">
        <f t="shared" si="49"/>
        <v>0</v>
      </c>
      <c r="Z149" s="116">
        <f t="shared" si="50"/>
        <v>0</v>
      </c>
      <c r="AA149" s="116">
        <f t="shared" si="51"/>
        <v>0</v>
      </c>
      <c r="AB149" s="116">
        <f t="shared" si="52"/>
        <v>0</v>
      </c>
      <c r="AC149" s="122">
        <f t="shared" si="53"/>
        <v>1</v>
      </c>
    </row>
    <row r="150" spans="1:29" ht="15" customHeight="1">
      <c r="A150" s="250"/>
      <c r="B150" s="92" t="s">
        <v>47</v>
      </c>
      <c r="C150" s="168">
        <v>117387182.55999865</v>
      </c>
      <c r="D150" s="168">
        <v>0</v>
      </c>
      <c r="E150" s="168">
        <f t="shared" si="41"/>
        <v>117387182.55999865</v>
      </c>
      <c r="F150" s="174">
        <v>1481199.48</v>
      </c>
      <c r="G150" s="169"/>
      <c r="H150" s="177">
        <f t="shared" si="42"/>
        <v>1481199.48</v>
      </c>
      <c r="I150" s="169">
        <v>147558.71</v>
      </c>
      <c r="J150" s="169"/>
      <c r="K150" s="169">
        <f t="shared" si="43"/>
        <v>147558.71</v>
      </c>
      <c r="L150" s="174">
        <v>29132.49</v>
      </c>
      <c r="M150" s="169"/>
      <c r="N150" s="177">
        <f t="shared" si="44"/>
        <v>29132.49</v>
      </c>
      <c r="O150" s="169">
        <v>139513.26</v>
      </c>
      <c r="P150" s="169"/>
      <c r="Q150" s="169">
        <f t="shared" si="45"/>
        <v>139513.26</v>
      </c>
      <c r="R150" s="174">
        <v>115884896.03999865</v>
      </c>
      <c r="S150" s="20">
        <v>0</v>
      </c>
      <c r="T150" s="98">
        <f t="shared" si="54"/>
        <v>115884896.03999865</v>
      </c>
      <c r="U150" s="191">
        <f t="shared" si="46"/>
        <v>0</v>
      </c>
      <c r="W150" s="92" t="s">
        <v>47</v>
      </c>
      <c r="X150" s="115">
        <f t="shared" si="48"/>
        <v>0</v>
      </c>
      <c r="Y150" s="116">
        <f t="shared" si="49"/>
        <v>0</v>
      </c>
      <c r="Z150" s="116">
        <f t="shared" si="50"/>
        <v>0</v>
      </c>
      <c r="AA150" s="116">
        <f t="shared" si="51"/>
        <v>0</v>
      </c>
      <c r="AB150" s="116">
        <f t="shared" si="52"/>
        <v>0</v>
      </c>
      <c r="AC150" s="122">
        <f t="shared" si="53"/>
        <v>0</v>
      </c>
    </row>
    <row r="151" spans="1:29" ht="15" customHeight="1">
      <c r="A151" s="250"/>
      <c r="B151" s="92" t="s">
        <v>48</v>
      </c>
      <c r="C151" s="168">
        <v>57675795.729999408</v>
      </c>
      <c r="D151" s="168">
        <v>0</v>
      </c>
      <c r="E151" s="168">
        <f t="shared" si="41"/>
        <v>57675795.729999408</v>
      </c>
      <c r="F151" s="174">
        <v>1097241.79</v>
      </c>
      <c r="G151" s="169"/>
      <c r="H151" s="177">
        <f t="shared" si="42"/>
        <v>1097241.79</v>
      </c>
      <c r="I151" s="169">
        <v>131214.38</v>
      </c>
      <c r="J151" s="169"/>
      <c r="K151" s="169">
        <f t="shared" si="43"/>
        <v>131214.38</v>
      </c>
      <c r="L151" s="174">
        <v>166.48</v>
      </c>
      <c r="M151" s="169"/>
      <c r="N151" s="177">
        <f t="shared" si="44"/>
        <v>166.48</v>
      </c>
      <c r="O151" s="169">
        <v>85107.199999999997</v>
      </c>
      <c r="P151" s="169"/>
      <c r="Q151" s="169">
        <f t="shared" si="45"/>
        <v>85107.199999999997</v>
      </c>
      <c r="R151" s="174">
        <v>56624494.639999412</v>
      </c>
      <c r="S151" s="20">
        <v>0</v>
      </c>
      <c r="T151" s="98">
        <f t="shared" si="54"/>
        <v>56624494.639999412</v>
      </c>
      <c r="U151" s="191">
        <f t="shared" si="46"/>
        <v>0</v>
      </c>
      <c r="W151" s="92" t="s">
        <v>48</v>
      </c>
      <c r="X151" s="115">
        <f t="shared" si="48"/>
        <v>0</v>
      </c>
      <c r="Y151" s="116">
        <f t="shared" si="49"/>
        <v>0</v>
      </c>
      <c r="Z151" s="116">
        <f t="shared" si="50"/>
        <v>0</v>
      </c>
      <c r="AA151" s="116">
        <f t="shared" si="51"/>
        <v>0</v>
      </c>
      <c r="AB151" s="116">
        <f t="shared" si="52"/>
        <v>0</v>
      </c>
      <c r="AC151" s="122">
        <f t="shared" si="53"/>
        <v>0</v>
      </c>
    </row>
    <row r="152" spans="1:29" ht="15" customHeight="1">
      <c r="A152" s="251"/>
      <c r="B152" s="94" t="s">
        <v>49</v>
      </c>
      <c r="C152" s="171">
        <v>20334427.269999608</v>
      </c>
      <c r="D152" s="171">
        <v>20334390</v>
      </c>
      <c r="E152" s="171">
        <f t="shared" si="41"/>
        <v>37.269999608397484</v>
      </c>
      <c r="F152" s="175">
        <v>772189.12</v>
      </c>
      <c r="G152" s="172" t="s">
        <v>680</v>
      </c>
      <c r="H152" s="178">
        <f t="shared" si="42"/>
        <v>0.11999999999534339</v>
      </c>
      <c r="I152" s="172">
        <v>9434.91</v>
      </c>
      <c r="J152" s="172" t="s">
        <v>986</v>
      </c>
      <c r="K152" s="172">
        <f t="shared" si="43"/>
        <v>0</v>
      </c>
      <c r="L152" s="175">
        <v>0</v>
      </c>
      <c r="M152" s="172" t="s">
        <v>80</v>
      </c>
      <c r="N152" s="178">
        <f t="shared" si="44"/>
        <v>0</v>
      </c>
      <c r="O152" s="172">
        <v>98627.86</v>
      </c>
      <c r="P152" s="172" t="s">
        <v>681</v>
      </c>
      <c r="Q152" s="172">
        <f t="shared" si="45"/>
        <v>-3.9999999993597157E-2</v>
      </c>
      <c r="R152" s="175">
        <v>19473045.199999608</v>
      </c>
      <c r="S152" s="100">
        <v>19473100</v>
      </c>
      <c r="T152" s="101">
        <f t="shared" si="54"/>
        <v>-54.800000391900539</v>
      </c>
      <c r="U152" s="192">
        <f t="shared" si="46"/>
        <v>1</v>
      </c>
      <c r="W152" s="94" t="s">
        <v>49</v>
      </c>
      <c r="X152" s="115">
        <f t="shared" si="48"/>
        <v>0</v>
      </c>
      <c r="Y152" s="116">
        <f t="shared" si="49"/>
        <v>0</v>
      </c>
      <c r="Z152" s="116">
        <f t="shared" si="50"/>
        <v>0</v>
      </c>
      <c r="AA152" s="116">
        <f t="shared" si="51"/>
        <v>0</v>
      </c>
      <c r="AB152" s="116">
        <f t="shared" si="52"/>
        <v>0</v>
      </c>
      <c r="AC152" s="122">
        <f t="shared" si="53"/>
        <v>0</v>
      </c>
    </row>
    <row r="153" spans="1:29" ht="15" customHeight="1">
      <c r="A153" s="249">
        <v>42420</v>
      </c>
      <c r="B153" s="91" t="s">
        <v>41</v>
      </c>
      <c r="C153" s="162">
        <v>69078090.299999356</v>
      </c>
      <c r="D153" s="162"/>
      <c r="E153" s="162">
        <f t="shared" si="41"/>
        <v>69078090.299999356</v>
      </c>
      <c r="F153" s="174">
        <v>569845.53999999992</v>
      </c>
      <c r="G153" s="169"/>
      <c r="H153" s="177">
        <f t="shared" si="42"/>
        <v>569845.53999999992</v>
      </c>
      <c r="I153" s="163">
        <v>0</v>
      </c>
      <c r="J153" s="163"/>
      <c r="K153" s="163">
        <f t="shared" si="43"/>
        <v>0</v>
      </c>
      <c r="L153" s="174">
        <v>0</v>
      </c>
      <c r="M153" s="169"/>
      <c r="N153" s="177">
        <f t="shared" si="44"/>
        <v>0</v>
      </c>
      <c r="O153" s="163">
        <v>0</v>
      </c>
      <c r="P153" s="163"/>
      <c r="Q153" s="163">
        <f t="shared" si="45"/>
        <v>0</v>
      </c>
      <c r="R153" s="174">
        <v>68508244.759999365</v>
      </c>
      <c r="S153" s="20"/>
      <c r="T153" s="98">
        <f>R153-S153</f>
        <v>68508244.759999365</v>
      </c>
      <c r="U153" s="190">
        <f t="shared" si="46"/>
        <v>0</v>
      </c>
      <c r="W153" s="91" t="s">
        <v>41</v>
      </c>
      <c r="X153" s="111">
        <f t="shared" si="48"/>
        <v>0</v>
      </c>
      <c r="Y153" s="112">
        <f t="shared" si="49"/>
        <v>0</v>
      </c>
      <c r="Z153" s="112">
        <f t="shared" si="50"/>
        <v>0</v>
      </c>
      <c r="AA153" s="112">
        <f t="shared" si="51"/>
        <v>0</v>
      </c>
      <c r="AB153" s="112">
        <f t="shared" si="52"/>
        <v>0</v>
      </c>
      <c r="AC153" s="124">
        <f t="shared" si="53"/>
        <v>0</v>
      </c>
    </row>
    <row r="154" spans="1:29" ht="15" customHeight="1">
      <c r="A154" s="250"/>
      <c r="B154" s="92" t="s">
        <v>42</v>
      </c>
      <c r="C154" s="20"/>
      <c r="D154" s="20"/>
      <c r="E154" s="6">
        <f t="shared" si="41"/>
        <v>0</v>
      </c>
      <c r="F154" s="97"/>
      <c r="G154" s="20"/>
      <c r="H154" s="98">
        <f t="shared" si="42"/>
        <v>0</v>
      </c>
      <c r="I154" s="20"/>
      <c r="J154" s="20"/>
      <c r="K154" s="6">
        <f t="shared" si="43"/>
        <v>0</v>
      </c>
      <c r="L154" s="97"/>
      <c r="M154" s="20"/>
      <c r="N154" s="98">
        <f t="shared" si="44"/>
        <v>0</v>
      </c>
      <c r="O154" s="20"/>
      <c r="P154" s="20"/>
      <c r="Q154" s="6">
        <f t="shared" si="45"/>
        <v>0</v>
      </c>
      <c r="R154" s="97"/>
      <c r="S154" s="20"/>
      <c r="T154" s="98">
        <f t="shared" ref="T154:T160" si="55">R154-S154</f>
        <v>0</v>
      </c>
      <c r="U154" s="191">
        <f t="shared" si="46"/>
        <v>0</v>
      </c>
      <c r="W154" s="92" t="s">
        <v>42</v>
      </c>
      <c r="X154" s="115">
        <f t="shared" si="48"/>
        <v>0</v>
      </c>
      <c r="Y154" s="116">
        <f t="shared" si="49"/>
        <v>0</v>
      </c>
      <c r="Z154" s="116">
        <f t="shared" si="50"/>
        <v>0</v>
      </c>
      <c r="AA154" s="116">
        <f t="shared" si="51"/>
        <v>0</v>
      </c>
      <c r="AB154" s="116">
        <f t="shared" si="52"/>
        <v>0</v>
      </c>
      <c r="AC154" s="122">
        <f t="shared" si="53"/>
        <v>0</v>
      </c>
    </row>
    <row r="155" spans="1:29" ht="15" customHeight="1">
      <c r="A155" s="250"/>
      <c r="B155" s="93" t="s">
        <v>43</v>
      </c>
      <c r="C155" s="162">
        <v>49248275.709999464</v>
      </c>
      <c r="D155" s="162"/>
      <c r="E155" s="162">
        <f t="shared" si="41"/>
        <v>49248275.709999464</v>
      </c>
      <c r="F155" s="174">
        <v>621147.36</v>
      </c>
      <c r="G155" s="169"/>
      <c r="H155" s="177">
        <f t="shared" si="42"/>
        <v>621147.36</v>
      </c>
      <c r="I155" s="163">
        <v>0</v>
      </c>
      <c r="J155" s="163"/>
      <c r="K155" s="163">
        <f t="shared" si="43"/>
        <v>0</v>
      </c>
      <c r="L155" s="174">
        <v>0</v>
      </c>
      <c r="M155" s="169"/>
      <c r="N155" s="177">
        <f t="shared" si="44"/>
        <v>0</v>
      </c>
      <c r="O155" s="163">
        <v>0</v>
      </c>
      <c r="P155" s="163"/>
      <c r="Q155" s="163">
        <f t="shared" si="45"/>
        <v>0</v>
      </c>
      <c r="R155" s="174">
        <v>48627128.349999465</v>
      </c>
      <c r="S155" s="20"/>
      <c r="T155" s="98">
        <f t="shared" si="55"/>
        <v>48627128.349999465</v>
      </c>
      <c r="U155" s="191">
        <f t="shared" si="46"/>
        <v>0</v>
      </c>
      <c r="W155" s="93" t="s">
        <v>43</v>
      </c>
      <c r="X155" s="115">
        <f t="shared" si="48"/>
        <v>0</v>
      </c>
      <c r="Y155" s="116">
        <f t="shared" si="49"/>
        <v>0</v>
      </c>
      <c r="Z155" s="116">
        <f t="shared" si="50"/>
        <v>0</v>
      </c>
      <c r="AA155" s="116">
        <f t="shared" si="51"/>
        <v>0</v>
      </c>
      <c r="AB155" s="116">
        <f t="shared" si="52"/>
        <v>0</v>
      </c>
      <c r="AC155" s="122">
        <f t="shared" si="53"/>
        <v>0</v>
      </c>
    </row>
    <row r="156" spans="1:29" ht="15" customHeight="1">
      <c r="A156" s="250"/>
      <c r="B156" s="92" t="s">
        <v>44</v>
      </c>
      <c r="C156" s="162">
        <v>53854117.66999954</v>
      </c>
      <c r="D156" s="162"/>
      <c r="E156" s="162">
        <f t="shared" si="41"/>
        <v>53854117.66999954</v>
      </c>
      <c r="F156" s="174">
        <v>738435.98000000021</v>
      </c>
      <c r="G156" s="169"/>
      <c r="H156" s="177">
        <f t="shared" si="42"/>
        <v>738435.98000000021</v>
      </c>
      <c r="I156" s="163">
        <v>0</v>
      </c>
      <c r="J156" s="163"/>
      <c r="K156" s="163">
        <f t="shared" si="43"/>
        <v>0</v>
      </c>
      <c r="L156" s="174">
        <v>0</v>
      </c>
      <c r="M156" s="169"/>
      <c r="N156" s="177">
        <f t="shared" si="44"/>
        <v>0</v>
      </c>
      <c r="O156" s="163">
        <v>0</v>
      </c>
      <c r="P156" s="163"/>
      <c r="Q156" s="163">
        <f t="shared" si="45"/>
        <v>0</v>
      </c>
      <c r="R156" s="174">
        <v>53115681.689999543</v>
      </c>
      <c r="S156" s="20"/>
      <c r="T156" s="98">
        <f t="shared" si="55"/>
        <v>53115681.689999543</v>
      </c>
      <c r="U156" s="191">
        <f t="shared" si="46"/>
        <v>0</v>
      </c>
      <c r="W156" s="92" t="s">
        <v>44</v>
      </c>
      <c r="X156" s="115">
        <f t="shared" si="48"/>
        <v>0</v>
      </c>
      <c r="Y156" s="116">
        <f t="shared" si="49"/>
        <v>0</v>
      </c>
      <c r="Z156" s="116">
        <f t="shared" si="50"/>
        <v>0</v>
      </c>
      <c r="AA156" s="116">
        <f t="shared" si="51"/>
        <v>0</v>
      </c>
      <c r="AB156" s="116">
        <f t="shared" si="52"/>
        <v>0</v>
      </c>
      <c r="AC156" s="122">
        <f t="shared" si="53"/>
        <v>0</v>
      </c>
    </row>
    <row r="157" spans="1:29" ht="15" customHeight="1">
      <c r="A157" s="250"/>
      <c r="B157" s="92" t="s">
        <v>45</v>
      </c>
      <c r="C157" s="20"/>
      <c r="D157" s="20"/>
      <c r="E157" s="6">
        <f t="shared" si="41"/>
        <v>0</v>
      </c>
      <c r="F157" s="97"/>
      <c r="G157" s="20"/>
      <c r="H157" s="98">
        <f t="shared" si="42"/>
        <v>0</v>
      </c>
      <c r="I157" s="20"/>
      <c r="J157" s="20"/>
      <c r="K157" s="6">
        <f t="shared" si="43"/>
        <v>0</v>
      </c>
      <c r="L157" s="97"/>
      <c r="M157" s="20"/>
      <c r="N157" s="98">
        <f t="shared" si="44"/>
        <v>0</v>
      </c>
      <c r="O157" s="20"/>
      <c r="P157" s="20"/>
      <c r="Q157" s="6">
        <f t="shared" si="45"/>
        <v>0</v>
      </c>
      <c r="R157" s="97"/>
      <c r="S157" s="20"/>
      <c r="T157" s="98">
        <f t="shared" si="55"/>
        <v>0</v>
      </c>
      <c r="U157" s="191">
        <f t="shared" si="46"/>
        <v>0</v>
      </c>
      <c r="W157" s="92" t="s">
        <v>45</v>
      </c>
      <c r="X157" s="115">
        <f t="shared" si="48"/>
        <v>0</v>
      </c>
      <c r="Y157" s="116">
        <f t="shared" si="49"/>
        <v>0</v>
      </c>
      <c r="Z157" s="116">
        <f t="shared" si="50"/>
        <v>0</v>
      </c>
      <c r="AA157" s="116">
        <f t="shared" si="51"/>
        <v>0</v>
      </c>
      <c r="AB157" s="116">
        <f t="shared" si="52"/>
        <v>0</v>
      </c>
      <c r="AC157" s="122">
        <f t="shared" si="53"/>
        <v>0</v>
      </c>
    </row>
    <row r="158" spans="1:29" ht="15" customHeight="1">
      <c r="A158" s="250"/>
      <c r="B158" s="92" t="s">
        <v>46</v>
      </c>
      <c r="C158" s="162">
        <v>36652306.029999688</v>
      </c>
      <c r="D158" s="162"/>
      <c r="E158" s="162">
        <f t="shared" si="41"/>
        <v>36652306.029999688</v>
      </c>
      <c r="F158" s="174">
        <v>924971.2699999999</v>
      </c>
      <c r="G158" s="169"/>
      <c r="H158" s="177">
        <f t="shared" si="42"/>
        <v>924971.2699999999</v>
      </c>
      <c r="I158" s="163">
        <v>0</v>
      </c>
      <c r="J158" s="163"/>
      <c r="K158" s="163">
        <f t="shared" si="43"/>
        <v>0</v>
      </c>
      <c r="L158" s="174">
        <v>0</v>
      </c>
      <c r="M158" s="169"/>
      <c r="N158" s="177">
        <f t="shared" si="44"/>
        <v>0</v>
      </c>
      <c r="O158" s="163">
        <v>0</v>
      </c>
      <c r="P158" s="163"/>
      <c r="Q158" s="163">
        <f t="shared" si="45"/>
        <v>0</v>
      </c>
      <c r="R158" s="174">
        <v>35727334.7599997</v>
      </c>
      <c r="S158" s="20"/>
      <c r="T158" s="98">
        <f t="shared" si="55"/>
        <v>35727334.7599997</v>
      </c>
      <c r="U158" s="191">
        <f t="shared" si="46"/>
        <v>0</v>
      </c>
      <c r="W158" s="92" t="s">
        <v>46</v>
      </c>
      <c r="X158" s="115">
        <f t="shared" si="48"/>
        <v>0</v>
      </c>
      <c r="Y158" s="116">
        <f t="shared" si="49"/>
        <v>0</v>
      </c>
      <c r="Z158" s="116">
        <f t="shared" si="50"/>
        <v>0</v>
      </c>
      <c r="AA158" s="116">
        <f t="shared" si="51"/>
        <v>0</v>
      </c>
      <c r="AB158" s="116">
        <f t="shared" si="52"/>
        <v>0</v>
      </c>
      <c r="AC158" s="122">
        <f t="shared" si="53"/>
        <v>0</v>
      </c>
    </row>
    <row r="159" spans="1:29" ht="15" customHeight="1">
      <c r="A159" s="250"/>
      <c r="B159" s="92" t="s">
        <v>47</v>
      </c>
      <c r="C159" s="162">
        <v>115884896.03999865</v>
      </c>
      <c r="D159" s="162"/>
      <c r="E159" s="162">
        <f t="shared" si="41"/>
        <v>115884896.03999865</v>
      </c>
      <c r="F159" s="174">
        <v>1505722.93</v>
      </c>
      <c r="G159" s="169"/>
      <c r="H159" s="177">
        <f t="shared" si="42"/>
        <v>1505722.93</v>
      </c>
      <c r="I159" s="163">
        <v>0</v>
      </c>
      <c r="J159" s="163"/>
      <c r="K159" s="163">
        <f t="shared" si="43"/>
        <v>0</v>
      </c>
      <c r="L159" s="174">
        <v>0</v>
      </c>
      <c r="M159" s="169"/>
      <c r="N159" s="177">
        <f t="shared" si="44"/>
        <v>0</v>
      </c>
      <c r="O159" s="163">
        <v>0</v>
      </c>
      <c r="P159" s="163"/>
      <c r="Q159" s="163">
        <f t="shared" si="45"/>
        <v>0</v>
      </c>
      <c r="R159" s="174">
        <v>114379173.10999861</v>
      </c>
      <c r="S159" s="20"/>
      <c r="T159" s="98">
        <f t="shared" si="55"/>
        <v>114379173.10999861</v>
      </c>
      <c r="U159" s="191">
        <f t="shared" si="46"/>
        <v>0</v>
      </c>
      <c r="W159" s="92" t="s">
        <v>47</v>
      </c>
      <c r="X159" s="115">
        <f t="shared" si="48"/>
        <v>0</v>
      </c>
      <c r="Y159" s="116">
        <f t="shared" si="49"/>
        <v>0</v>
      </c>
      <c r="Z159" s="116">
        <f t="shared" si="50"/>
        <v>0</v>
      </c>
      <c r="AA159" s="116">
        <f t="shared" si="51"/>
        <v>0</v>
      </c>
      <c r="AB159" s="116">
        <f t="shared" si="52"/>
        <v>0</v>
      </c>
      <c r="AC159" s="122">
        <f t="shared" si="53"/>
        <v>0</v>
      </c>
    </row>
    <row r="160" spans="1:29" ht="15" customHeight="1">
      <c r="A160" s="250"/>
      <c r="B160" s="92" t="s">
        <v>48</v>
      </c>
      <c r="C160" s="162">
        <v>56624494.639999412</v>
      </c>
      <c r="D160" s="162"/>
      <c r="E160" s="162">
        <f t="shared" si="41"/>
        <v>56624494.639999412</v>
      </c>
      <c r="F160" s="174">
        <v>947392.36999999988</v>
      </c>
      <c r="G160" s="169"/>
      <c r="H160" s="177">
        <f t="shared" si="42"/>
        <v>947392.36999999988</v>
      </c>
      <c r="I160" s="163">
        <v>0</v>
      </c>
      <c r="J160" s="163"/>
      <c r="K160" s="163">
        <f t="shared" si="43"/>
        <v>0</v>
      </c>
      <c r="L160" s="174">
        <v>0</v>
      </c>
      <c r="M160" s="169"/>
      <c r="N160" s="177">
        <f t="shared" si="44"/>
        <v>0</v>
      </c>
      <c r="O160" s="163">
        <v>0</v>
      </c>
      <c r="P160" s="163"/>
      <c r="Q160" s="163">
        <f t="shared" si="45"/>
        <v>0</v>
      </c>
      <c r="R160" s="174">
        <v>55677102.2699994</v>
      </c>
      <c r="S160" s="20"/>
      <c r="T160" s="98">
        <f t="shared" si="55"/>
        <v>55677102.2699994</v>
      </c>
      <c r="U160" s="191">
        <f t="shared" si="46"/>
        <v>0</v>
      </c>
      <c r="W160" s="92" t="s">
        <v>48</v>
      </c>
      <c r="X160" s="115">
        <f t="shared" si="48"/>
        <v>0</v>
      </c>
      <c r="Y160" s="116">
        <f t="shared" si="49"/>
        <v>0</v>
      </c>
      <c r="Z160" s="116">
        <f t="shared" si="50"/>
        <v>0</v>
      </c>
      <c r="AA160" s="116">
        <f t="shared" si="51"/>
        <v>0</v>
      </c>
      <c r="AB160" s="116">
        <f t="shared" si="52"/>
        <v>0</v>
      </c>
      <c r="AC160" s="122">
        <f t="shared" si="53"/>
        <v>0</v>
      </c>
    </row>
    <row r="161" spans="1:29" ht="15" customHeight="1">
      <c r="A161" s="251"/>
      <c r="B161" s="94" t="s">
        <v>49</v>
      </c>
      <c r="C161" s="162">
        <v>19473045.199999608</v>
      </c>
      <c r="D161" s="162"/>
      <c r="E161" s="162">
        <f t="shared" si="41"/>
        <v>19473045.199999608</v>
      </c>
      <c r="F161" s="174">
        <v>390201.12000000017</v>
      </c>
      <c r="G161" s="169"/>
      <c r="H161" s="177">
        <f t="shared" si="42"/>
        <v>390201.12000000017</v>
      </c>
      <c r="I161" s="163">
        <v>0</v>
      </c>
      <c r="J161" s="163"/>
      <c r="K161" s="163">
        <f t="shared" si="43"/>
        <v>0</v>
      </c>
      <c r="L161" s="174">
        <v>0</v>
      </c>
      <c r="M161" s="169"/>
      <c r="N161" s="177">
        <f t="shared" si="44"/>
        <v>0</v>
      </c>
      <c r="O161" s="163">
        <v>0</v>
      </c>
      <c r="P161" s="163"/>
      <c r="Q161" s="163">
        <f t="shared" si="45"/>
        <v>0</v>
      </c>
      <c r="R161" s="174">
        <v>19082844.079999611</v>
      </c>
      <c r="S161" s="100"/>
      <c r="T161" s="101">
        <f>R161-S161</f>
        <v>19082844.079999611</v>
      </c>
      <c r="U161" s="192">
        <f t="shared" si="46"/>
        <v>0</v>
      </c>
      <c r="W161" s="92" t="s">
        <v>49</v>
      </c>
      <c r="X161" s="115">
        <f t="shared" si="48"/>
        <v>0</v>
      </c>
      <c r="Y161" s="116">
        <f t="shared" si="49"/>
        <v>0</v>
      </c>
      <c r="Z161" s="116">
        <f t="shared" si="50"/>
        <v>0</v>
      </c>
      <c r="AA161" s="116">
        <f t="shared" si="51"/>
        <v>0</v>
      </c>
      <c r="AB161" s="116">
        <f t="shared" si="52"/>
        <v>0</v>
      </c>
      <c r="AC161" s="122">
        <f t="shared" si="53"/>
        <v>0</v>
      </c>
    </row>
    <row r="162" spans="1:29" ht="15" customHeight="1">
      <c r="A162" s="249">
        <v>42421</v>
      </c>
      <c r="B162" s="91" t="s">
        <v>41</v>
      </c>
      <c r="C162" s="165">
        <v>68508244.759999365</v>
      </c>
      <c r="D162" s="165">
        <v>68508200</v>
      </c>
      <c r="E162" s="165">
        <f t="shared" si="41"/>
        <v>44.759999364614487</v>
      </c>
      <c r="F162" s="173">
        <v>1450485.8200000003</v>
      </c>
      <c r="G162" s="166" t="s">
        <v>682</v>
      </c>
      <c r="H162" s="176">
        <f t="shared" si="42"/>
        <v>-4.1799999997019768</v>
      </c>
      <c r="I162" s="166">
        <v>467532.23999999993</v>
      </c>
      <c r="J162" s="166" t="s">
        <v>987</v>
      </c>
      <c r="K162" s="166">
        <f t="shared" si="43"/>
        <v>0.23999999993247911</v>
      </c>
      <c r="L162" s="173">
        <v>59308.039999999994</v>
      </c>
      <c r="M162" s="166" t="s">
        <v>988</v>
      </c>
      <c r="N162" s="176">
        <f t="shared" si="44"/>
        <v>3.9999999993597157E-2</v>
      </c>
      <c r="O162" s="166">
        <v>850895.21</v>
      </c>
      <c r="P162" s="166" t="s">
        <v>683</v>
      </c>
      <c r="Q162" s="166">
        <f t="shared" si="45"/>
        <v>0.2099999999627471</v>
      </c>
      <c r="R162" s="173">
        <v>70588767.469999358</v>
      </c>
      <c r="S162" s="95">
        <v>70588800</v>
      </c>
      <c r="T162" s="96">
        <f t="shared" ref="T162:T168" si="56">R162-S162</f>
        <v>-32.530000641942024</v>
      </c>
      <c r="U162" s="190">
        <f t="shared" si="46"/>
        <v>1</v>
      </c>
      <c r="W162" s="91" t="s">
        <v>41</v>
      </c>
      <c r="X162" s="111">
        <f t="shared" si="48"/>
        <v>0</v>
      </c>
      <c r="Y162" s="112">
        <f t="shared" si="49"/>
        <v>0</v>
      </c>
      <c r="Z162" s="112">
        <f t="shared" si="50"/>
        <v>0</v>
      </c>
      <c r="AA162" s="112">
        <f t="shared" si="51"/>
        <v>0</v>
      </c>
      <c r="AB162" s="112">
        <f t="shared" si="52"/>
        <v>0</v>
      </c>
      <c r="AC162" s="124">
        <f t="shared" si="53"/>
        <v>0</v>
      </c>
    </row>
    <row r="163" spans="1:29" ht="15" customHeight="1">
      <c r="A163" s="250"/>
      <c r="B163" s="92" t="s">
        <v>42</v>
      </c>
      <c r="C163" s="168">
        <v>20299516.629999064</v>
      </c>
      <c r="D163" s="168">
        <v>20299550</v>
      </c>
      <c r="E163" s="168">
        <f t="shared" si="41"/>
        <v>-33.370000936090946</v>
      </c>
      <c r="F163" s="174">
        <v>1564526.62</v>
      </c>
      <c r="G163" s="169" t="s">
        <v>684</v>
      </c>
      <c r="H163" s="177">
        <f t="shared" si="42"/>
        <v>-3.3799999998882413</v>
      </c>
      <c r="I163" s="169">
        <v>107157.50999999998</v>
      </c>
      <c r="J163" s="169" t="s">
        <v>989</v>
      </c>
      <c r="K163" s="169">
        <f t="shared" si="43"/>
        <v>-0.4900000000197906</v>
      </c>
      <c r="L163" s="174">
        <v>47772.08</v>
      </c>
      <c r="M163" s="169" t="s">
        <v>990</v>
      </c>
      <c r="N163" s="177">
        <f t="shared" si="44"/>
        <v>-1.9999999996798579E-2</v>
      </c>
      <c r="O163" s="169">
        <v>63026.71</v>
      </c>
      <c r="P163" s="169" t="s">
        <v>685</v>
      </c>
      <c r="Q163" s="169">
        <f t="shared" si="45"/>
        <v>1.0000000002037268E-2</v>
      </c>
      <c r="R163" s="174">
        <v>28848877.819999065</v>
      </c>
      <c r="S163" s="20">
        <v>28847900</v>
      </c>
      <c r="T163" s="98">
        <f t="shared" si="56"/>
        <v>977.81999906525016</v>
      </c>
      <c r="U163" s="191">
        <f t="shared" si="46"/>
        <v>1</v>
      </c>
      <c r="W163" s="92" t="s">
        <v>42</v>
      </c>
      <c r="X163" s="115">
        <f t="shared" si="48"/>
        <v>0</v>
      </c>
      <c r="Y163" s="116">
        <f t="shared" si="49"/>
        <v>0</v>
      </c>
      <c r="Z163" s="116">
        <f t="shared" si="50"/>
        <v>0</v>
      </c>
      <c r="AA163" s="116">
        <f t="shared" si="51"/>
        <v>0</v>
      </c>
      <c r="AB163" s="116">
        <f t="shared" si="52"/>
        <v>0</v>
      </c>
      <c r="AC163" s="122">
        <f t="shared" si="53"/>
        <v>1</v>
      </c>
    </row>
    <row r="164" spans="1:29" ht="15" customHeight="1">
      <c r="A164" s="250"/>
      <c r="B164" s="93" t="s">
        <v>43</v>
      </c>
      <c r="C164" s="168">
        <v>48627128.349999465</v>
      </c>
      <c r="D164" s="168">
        <v>48627110</v>
      </c>
      <c r="E164" s="168">
        <f t="shared" si="41"/>
        <v>18.349999465048313</v>
      </c>
      <c r="F164" s="174">
        <v>1418038.78</v>
      </c>
      <c r="G164" s="169" t="s">
        <v>686</v>
      </c>
      <c r="H164" s="177">
        <f t="shared" si="42"/>
        <v>-13399961.220000001</v>
      </c>
      <c r="I164" s="169">
        <v>145603.96999999997</v>
      </c>
      <c r="J164" s="169" t="s">
        <v>991</v>
      </c>
      <c r="K164" s="169">
        <f t="shared" si="43"/>
        <v>19651.969999999972</v>
      </c>
      <c r="L164" s="174">
        <v>58137.66</v>
      </c>
      <c r="M164" s="169" t="s">
        <v>992</v>
      </c>
      <c r="N164" s="177">
        <f t="shared" si="44"/>
        <v>1.9600000000064028</v>
      </c>
      <c r="O164" s="169">
        <v>255886.33999999994</v>
      </c>
      <c r="P164" s="169" t="s">
        <v>687</v>
      </c>
      <c r="Q164" s="169">
        <f t="shared" si="45"/>
        <v>0.33999999993829988</v>
      </c>
      <c r="R164" s="174">
        <v>47040669.53999947</v>
      </c>
      <c r="S164" s="20">
        <v>47040670</v>
      </c>
      <c r="T164" s="98">
        <f t="shared" si="56"/>
        <v>-0.46000052988529205</v>
      </c>
      <c r="U164" s="191">
        <f t="shared" si="46"/>
        <v>1</v>
      </c>
      <c r="W164" s="93" t="s">
        <v>43</v>
      </c>
      <c r="X164" s="115">
        <f t="shared" si="48"/>
        <v>0</v>
      </c>
      <c r="Y164" s="116">
        <f t="shared" si="49"/>
        <v>1</v>
      </c>
      <c r="Z164" s="116">
        <f t="shared" si="50"/>
        <v>1</v>
      </c>
      <c r="AA164" s="116">
        <f t="shared" si="51"/>
        <v>0</v>
      </c>
      <c r="AB164" s="116">
        <f t="shared" si="52"/>
        <v>0</v>
      </c>
      <c r="AC164" s="122">
        <f t="shared" si="53"/>
        <v>0</v>
      </c>
    </row>
    <row r="165" spans="1:29" ht="15" customHeight="1">
      <c r="A165" s="250"/>
      <c r="B165" s="92" t="s">
        <v>44</v>
      </c>
      <c r="C165" s="168">
        <v>53115681.689999543</v>
      </c>
      <c r="D165" s="168">
        <v>53115700</v>
      </c>
      <c r="E165" s="168">
        <f t="shared" si="41"/>
        <v>-18.310000456869602</v>
      </c>
      <c r="F165" s="174">
        <v>1962603.4799999997</v>
      </c>
      <c r="G165" s="169" t="s">
        <v>688</v>
      </c>
      <c r="H165" s="177">
        <f t="shared" si="42"/>
        <v>-7906.5200000002515</v>
      </c>
      <c r="I165" s="169">
        <v>62829.83</v>
      </c>
      <c r="J165" s="169" t="s">
        <v>993</v>
      </c>
      <c r="K165" s="169">
        <f t="shared" si="43"/>
        <v>0.83000000000174623</v>
      </c>
      <c r="L165" s="174">
        <v>0</v>
      </c>
      <c r="M165" s="169" t="s">
        <v>80</v>
      </c>
      <c r="N165" s="177">
        <f t="shared" si="44"/>
        <v>0</v>
      </c>
      <c r="O165" s="169">
        <v>669563.52000000025</v>
      </c>
      <c r="P165" s="169" t="s">
        <v>689</v>
      </c>
      <c r="Q165" s="169">
        <f t="shared" si="45"/>
        <v>0.5200000002514571</v>
      </c>
      <c r="R165" s="174">
        <v>50546344.519999541</v>
      </c>
      <c r="S165" s="20">
        <v>50538400</v>
      </c>
      <c r="T165" s="98">
        <f t="shared" si="56"/>
        <v>7944.5199995413423</v>
      </c>
      <c r="U165" s="191">
        <f t="shared" si="46"/>
        <v>1</v>
      </c>
      <c r="W165" s="92" t="s">
        <v>44</v>
      </c>
      <c r="X165" s="115">
        <f t="shared" si="48"/>
        <v>0</v>
      </c>
      <c r="Y165" s="116">
        <f t="shared" si="49"/>
        <v>1</v>
      </c>
      <c r="Z165" s="116">
        <f t="shared" si="50"/>
        <v>0</v>
      </c>
      <c r="AA165" s="116">
        <f t="shared" si="51"/>
        <v>0</v>
      </c>
      <c r="AB165" s="116">
        <f t="shared" si="52"/>
        <v>0</v>
      </c>
      <c r="AC165" s="122">
        <f t="shared" si="53"/>
        <v>1</v>
      </c>
    </row>
    <row r="166" spans="1:29" ht="15" customHeight="1">
      <c r="A166" s="250"/>
      <c r="B166" s="92" t="s">
        <v>45</v>
      </c>
      <c r="C166" s="168">
        <v>79838735.089995712</v>
      </c>
      <c r="D166" s="168">
        <v>79838800</v>
      </c>
      <c r="E166" s="168">
        <f t="shared" si="41"/>
        <v>-64.910004287958145</v>
      </c>
      <c r="F166" s="174">
        <v>3297441.11</v>
      </c>
      <c r="G166" s="169" t="s">
        <v>690</v>
      </c>
      <c r="H166" s="177">
        <f t="shared" si="42"/>
        <v>1.1099999998696148</v>
      </c>
      <c r="I166" s="169">
        <v>150718.39999999999</v>
      </c>
      <c r="J166" s="169" t="s">
        <v>994</v>
      </c>
      <c r="K166" s="169">
        <f t="shared" si="43"/>
        <v>0.39999999999417923</v>
      </c>
      <c r="L166" s="174">
        <v>1098.49</v>
      </c>
      <c r="M166" s="169" t="s">
        <v>995</v>
      </c>
      <c r="N166" s="177">
        <f t="shared" si="44"/>
        <v>0</v>
      </c>
      <c r="O166" s="169">
        <v>166927.87999999992</v>
      </c>
      <c r="P166" s="169" t="s">
        <v>691</v>
      </c>
      <c r="Q166" s="169">
        <f t="shared" si="45"/>
        <v>-244769.12000000008</v>
      </c>
      <c r="R166" s="174">
        <v>84646269.749995708</v>
      </c>
      <c r="S166" s="20">
        <v>84646300</v>
      </c>
      <c r="T166" s="98">
        <f t="shared" si="56"/>
        <v>-30.250004291534424</v>
      </c>
      <c r="U166" s="191">
        <f t="shared" si="46"/>
        <v>1</v>
      </c>
      <c r="W166" s="92" t="s">
        <v>45</v>
      </c>
      <c r="X166" s="115">
        <f t="shared" si="48"/>
        <v>0</v>
      </c>
      <c r="Y166" s="116">
        <f t="shared" si="49"/>
        <v>0</v>
      </c>
      <c r="Z166" s="116">
        <f t="shared" si="50"/>
        <v>0</v>
      </c>
      <c r="AA166" s="116">
        <f t="shared" si="51"/>
        <v>0</v>
      </c>
      <c r="AB166" s="116">
        <f t="shared" si="52"/>
        <v>1</v>
      </c>
      <c r="AC166" s="122">
        <f t="shared" si="53"/>
        <v>0</v>
      </c>
    </row>
    <row r="167" spans="1:29" ht="15" customHeight="1">
      <c r="A167" s="250"/>
      <c r="B167" s="92" t="s">
        <v>46</v>
      </c>
      <c r="C167" s="168">
        <v>35727334.7599997</v>
      </c>
      <c r="D167" s="168">
        <v>37853600</v>
      </c>
      <c r="E167" s="168">
        <f t="shared" si="41"/>
        <v>-2126265.2400003001</v>
      </c>
      <c r="F167" s="174">
        <v>2015027.8099999989</v>
      </c>
      <c r="G167" s="169" t="s">
        <v>692</v>
      </c>
      <c r="H167" s="177">
        <f t="shared" si="42"/>
        <v>-2.1900000011082739</v>
      </c>
      <c r="I167" s="169">
        <v>136898.37</v>
      </c>
      <c r="J167" s="169" t="s">
        <v>996</v>
      </c>
      <c r="K167" s="169">
        <f t="shared" si="43"/>
        <v>0.36999999999534339</v>
      </c>
      <c r="L167" s="174">
        <v>290.27</v>
      </c>
      <c r="M167" s="169" t="s">
        <v>80</v>
      </c>
      <c r="N167" s="177">
        <f t="shared" si="44"/>
        <v>290.27</v>
      </c>
      <c r="O167" s="169">
        <v>175524.97</v>
      </c>
      <c r="P167" s="169" t="s">
        <v>693</v>
      </c>
      <c r="Q167" s="169">
        <f t="shared" si="45"/>
        <v>-2.9999999998835847E-2</v>
      </c>
      <c r="R167" s="174">
        <v>47015048.329999708</v>
      </c>
      <c r="S167" s="20">
        <v>49205900</v>
      </c>
      <c r="T167" s="98">
        <f t="shared" si="56"/>
        <v>-2190851.6700002924</v>
      </c>
      <c r="U167" s="191">
        <f t="shared" si="46"/>
        <v>1</v>
      </c>
      <c r="W167" s="92" t="s">
        <v>46</v>
      </c>
      <c r="X167" s="115">
        <f t="shared" si="48"/>
        <v>1</v>
      </c>
      <c r="Y167" s="116">
        <f t="shared" si="49"/>
        <v>0</v>
      </c>
      <c r="Z167" s="116">
        <f t="shared" si="50"/>
        <v>0</v>
      </c>
      <c r="AA167" s="116">
        <f t="shared" si="51"/>
        <v>1</v>
      </c>
      <c r="AB167" s="116">
        <f t="shared" si="52"/>
        <v>0</v>
      </c>
      <c r="AC167" s="122">
        <f t="shared" si="53"/>
        <v>1</v>
      </c>
    </row>
    <row r="168" spans="1:29" ht="15" customHeight="1">
      <c r="A168" s="250"/>
      <c r="B168" s="92" t="s">
        <v>47</v>
      </c>
      <c r="C168" s="168">
        <v>114379173.10999861</v>
      </c>
      <c r="D168" s="168">
        <v>0</v>
      </c>
      <c r="E168" s="168">
        <f t="shared" si="41"/>
        <v>114379173.10999861</v>
      </c>
      <c r="F168" s="174">
        <v>1866901.0600000005</v>
      </c>
      <c r="G168" s="169"/>
      <c r="H168" s="177">
        <f t="shared" si="42"/>
        <v>1866901.0600000005</v>
      </c>
      <c r="I168" s="169">
        <v>151917.92000000001</v>
      </c>
      <c r="J168" s="169"/>
      <c r="K168" s="169">
        <f t="shared" si="43"/>
        <v>151917.92000000001</v>
      </c>
      <c r="L168" s="174">
        <v>34421.090000000004</v>
      </c>
      <c r="M168" s="169"/>
      <c r="N168" s="177">
        <f t="shared" si="44"/>
        <v>34421.090000000004</v>
      </c>
      <c r="O168" s="169">
        <v>206915.64</v>
      </c>
      <c r="P168" s="169"/>
      <c r="Q168" s="169">
        <f t="shared" si="45"/>
        <v>206915.64</v>
      </c>
      <c r="R168" s="174">
        <v>124903443.04999861</v>
      </c>
      <c r="S168" s="20">
        <v>0</v>
      </c>
      <c r="T168" s="98">
        <f t="shared" si="56"/>
        <v>124903443.04999861</v>
      </c>
      <c r="U168" s="191">
        <f t="shared" si="46"/>
        <v>0</v>
      </c>
      <c r="W168" s="92" t="s">
        <v>47</v>
      </c>
      <c r="X168" s="115">
        <f t="shared" si="48"/>
        <v>0</v>
      </c>
      <c r="Y168" s="116">
        <f t="shared" si="49"/>
        <v>0</v>
      </c>
      <c r="Z168" s="116">
        <f t="shared" si="50"/>
        <v>0</v>
      </c>
      <c r="AA168" s="116">
        <f t="shared" si="51"/>
        <v>0</v>
      </c>
      <c r="AB168" s="116">
        <f t="shared" si="52"/>
        <v>0</v>
      </c>
      <c r="AC168" s="122">
        <f t="shared" si="53"/>
        <v>0</v>
      </c>
    </row>
    <row r="169" spans="1:29" ht="15" customHeight="1">
      <c r="A169" s="250"/>
      <c r="B169" s="92" t="s">
        <v>48</v>
      </c>
      <c r="C169" s="168">
        <v>55677102.2699994</v>
      </c>
      <c r="D169" s="168">
        <v>55677100</v>
      </c>
      <c r="E169" s="168">
        <f t="shared" si="41"/>
        <v>2.2699993997812271</v>
      </c>
      <c r="F169" s="174">
        <v>2406690.4599999995</v>
      </c>
      <c r="G169" s="169" t="s">
        <v>694</v>
      </c>
      <c r="H169" s="177">
        <f t="shared" si="42"/>
        <v>-154899.5400000005</v>
      </c>
      <c r="I169" s="169">
        <v>49570.12</v>
      </c>
      <c r="J169" s="169" t="s">
        <v>997</v>
      </c>
      <c r="K169" s="169">
        <f t="shared" si="43"/>
        <v>2.0000000004074536E-2</v>
      </c>
      <c r="L169" s="174">
        <v>290.27</v>
      </c>
      <c r="M169" s="169" t="s">
        <v>824</v>
      </c>
      <c r="N169" s="177">
        <f t="shared" si="44"/>
        <v>0</v>
      </c>
      <c r="O169" s="169">
        <v>153106.35</v>
      </c>
      <c r="P169" s="169" t="s">
        <v>695</v>
      </c>
      <c r="Q169" s="169">
        <f t="shared" si="45"/>
        <v>0.35000000000582077</v>
      </c>
      <c r="R169" s="174">
        <v>62853133.669999413</v>
      </c>
      <c r="S169" s="20">
        <v>62853200</v>
      </c>
      <c r="T169" s="98">
        <f>R169-S169</f>
        <v>-66.330000586807728</v>
      </c>
      <c r="U169" s="191">
        <f t="shared" si="46"/>
        <v>1</v>
      </c>
      <c r="W169" s="92" t="s">
        <v>48</v>
      </c>
      <c r="X169" s="115">
        <f t="shared" si="48"/>
        <v>0</v>
      </c>
      <c r="Y169" s="116">
        <f t="shared" si="49"/>
        <v>1</v>
      </c>
      <c r="Z169" s="116">
        <f t="shared" si="50"/>
        <v>0</v>
      </c>
      <c r="AA169" s="116">
        <f t="shared" si="51"/>
        <v>0</v>
      </c>
      <c r="AB169" s="116">
        <f t="shared" si="52"/>
        <v>0</v>
      </c>
      <c r="AC169" s="122">
        <f t="shared" si="53"/>
        <v>0</v>
      </c>
    </row>
    <row r="170" spans="1:29" ht="15" customHeight="1">
      <c r="A170" s="251"/>
      <c r="B170" s="94" t="s">
        <v>49</v>
      </c>
      <c r="C170" s="171">
        <v>19082844.079999611</v>
      </c>
      <c r="D170" s="171">
        <v>19082820</v>
      </c>
      <c r="E170" s="171">
        <f t="shared" si="41"/>
        <v>24.07999961078167</v>
      </c>
      <c r="F170" s="175">
        <v>1003762.3299999998</v>
      </c>
      <c r="G170" s="172" t="s">
        <v>696</v>
      </c>
      <c r="H170" s="178">
        <f t="shared" si="42"/>
        <v>2.3299999998416752</v>
      </c>
      <c r="I170" s="172">
        <v>34786.959999999999</v>
      </c>
      <c r="J170" s="172" t="s">
        <v>998</v>
      </c>
      <c r="K170" s="172">
        <f t="shared" si="43"/>
        <v>-4.0000000000873115E-2</v>
      </c>
      <c r="L170" s="175">
        <v>77037.59</v>
      </c>
      <c r="M170" s="172" t="s">
        <v>999</v>
      </c>
      <c r="N170" s="178">
        <f t="shared" si="44"/>
        <v>0.58999999999650754</v>
      </c>
      <c r="O170" s="172">
        <v>242098.52000000002</v>
      </c>
      <c r="P170" s="172" t="s">
        <v>697</v>
      </c>
      <c r="Q170" s="172">
        <f t="shared" si="45"/>
        <v>-0.47999999998137355</v>
      </c>
      <c r="R170" s="175">
        <v>17794732.59999961</v>
      </c>
      <c r="S170" s="100">
        <v>17794740</v>
      </c>
      <c r="T170" s="101">
        <f t="shared" ref="T170:T176" si="57">R170-S170</f>
        <v>-7.4000003896653652</v>
      </c>
      <c r="U170" s="192">
        <f t="shared" si="46"/>
        <v>1</v>
      </c>
      <c r="W170" s="94" t="s">
        <v>49</v>
      </c>
      <c r="X170" s="119">
        <f t="shared" si="48"/>
        <v>0</v>
      </c>
      <c r="Y170" s="120">
        <f t="shared" si="49"/>
        <v>0</v>
      </c>
      <c r="Z170" s="120">
        <f t="shared" si="50"/>
        <v>0</v>
      </c>
      <c r="AA170" s="120">
        <f t="shared" si="51"/>
        <v>0</v>
      </c>
      <c r="AB170" s="120">
        <f t="shared" si="52"/>
        <v>0</v>
      </c>
      <c r="AC170" s="125">
        <f t="shared" si="53"/>
        <v>0</v>
      </c>
    </row>
    <row r="171" spans="1:29" ht="15" customHeight="1">
      <c r="A171" s="249">
        <v>42422</v>
      </c>
      <c r="B171" s="91" t="s">
        <v>41</v>
      </c>
      <c r="C171" s="162">
        <v>70588767.469999358</v>
      </c>
      <c r="D171" s="162">
        <v>70588800</v>
      </c>
      <c r="E171" s="162">
        <f t="shared" si="41"/>
        <v>-32.530000641942024</v>
      </c>
      <c r="F171" s="174">
        <v>1484788.91</v>
      </c>
      <c r="G171" s="169" t="s">
        <v>698</v>
      </c>
      <c r="H171" s="177">
        <f t="shared" si="42"/>
        <v>-1.090000000083819</v>
      </c>
      <c r="I171" s="163">
        <v>6848.33</v>
      </c>
      <c r="J171" s="163" t="s">
        <v>1000</v>
      </c>
      <c r="K171" s="163">
        <f t="shared" si="43"/>
        <v>0</v>
      </c>
      <c r="L171" s="174">
        <v>0</v>
      </c>
      <c r="M171" s="169" t="s">
        <v>80</v>
      </c>
      <c r="N171" s="177">
        <f t="shared" si="44"/>
        <v>0</v>
      </c>
      <c r="O171" s="163">
        <v>722124.58</v>
      </c>
      <c r="P171" s="163" t="s">
        <v>699</v>
      </c>
      <c r="Q171" s="163">
        <f t="shared" si="45"/>
        <v>-0.42000000004190952</v>
      </c>
      <c r="R171" s="174">
        <v>68405004.959999353</v>
      </c>
      <c r="S171" s="20">
        <v>68405000</v>
      </c>
      <c r="T171" s="98">
        <f t="shared" si="57"/>
        <v>4.9599993526935577</v>
      </c>
      <c r="U171" s="190">
        <f t="shared" si="46"/>
        <v>1</v>
      </c>
      <c r="W171" s="92" t="s">
        <v>41</v>
      </c>
      <c r="X171" s="115">
        <f t="shared" si="48"/>
        <v>0</v>
      </c>
      <c r="Y171" s="116">
        <f t="shared" si="49"/>
        <v>0</v>
      </c>
      <c r="Z171" s="116">
        <f t="shared" si="50"/>
        <v>0</v>
      </c>
      <c r="AA171" s="116">
        <f t="shared" si="51"/>
        <v>0</v>
      </c>
      <c r="AB171" s="116">
        <f t="shared" si="52"/>
        <v>0</v>
      </c>
      <c r="AC171" s="122">
        <f t="shared" si="53"/>
        <v>0</v>
      </c>
    </row>
    <row r="172" spans="1:29" ht="15" customHeight="1">
      <c r="A172" s="250"/>
      <c r="B172" s="92" t="s">
        <v>42</v>
      </c>
      <c r="C172" s="162">
        <v>28848877.819999065</v>
      </c>
      <c r="D172" s="162">
        <v>28847900</v>
      </c>
      <c r="E172" s="162">
        <f t="shared" si="41"/>
        <v>977.81999906525016</v>
      </c>
      <c r="F172" s="174">
        <v>1796742.24</v>
      </c>
      <c r="G172" s="169" t="s">
        <v>700</v>
      </c>
      <c r="H172" s="177">
        <f t="shared" si="42"/>
        <v>2.2399999999906868</v>
      </c>
      <c r="I172" s="163">
        <v>57220.700000000004</v>
      </c>
      <c r="J172" s="163" t="s">
        <v>1001</v>
      </c>
      <c r="K172" s="163">
        <f t="shared" si="43"/>
        <v>0</v>
      </c>
      <c r="L172" s="174">
        <v>16341.16</v>
      </c>
      <c r="M172" s="169" t="s">
        <v>1002</v>
      </c>
      <c r="N172" s="177">
        <f t="shared" si="44"/>
        <v>-4.0000000000873115E-2</v>
      </c>
      <c r="O172" s="163">
        <v>32088.77</v>
      </c>
      <c r="P172" s="163" t="s">
        <v>701</v>
      </c>
      <c r="Q172" s="163">
        <f t="shared" si="45"/>
        <v>1618.7700000000004</v>
      </c>
      <c r="R172" s="174">
        <v>27064796.699999064</v>
      </c>
      <c r="S172" s="20">
        <v>27064800</v>
      </c>
      <c r="T172" s="98">
        <f t="shared" si="57"/>
        <v>-3.300000935792923</v>
      </c>
      <c r="U172" s="191">
        <f t="shared" si="46"/>
        <v>1</v>
      </c>
      <c r="W172" s="92" t="s">
        <v>42</v>
      </c>
      <c r="X172" s="115">
        <f t="shared" si="48"/>
        <v>1</v>
      </c>
      <c r="Y172" s="116">
        <f t="shared" si="49"/>
        <v>0</v>
      </c>
      <c r="Z172" s="116">
        <f t="shared" si="50"/>
        <v>0</v>
      </c>
      <c r="AA172" s="116">
        <f t="shared" si="51"/>
        <v>0</v>
      </c>
      <c r="AB172" s="116">
        <f t="shared" si="52"/>
        <v>1</v>
      </c>
      <c r="AC172" s="122">
        <f t="shared" si="53"/>
        <v>0</v>
      </c>
    </row>
    <row r="173" spans="1:29" ht="15" customHeight="1">
      <c r="A173" s="250"/>
      <c r="B173" s="93" t="s">
        <v>43</v>
      </c>
      <c r="C173" s="162">
        <v>47040669.53999947</v>
      </c>
      <c r="D173" s="162">
        <v>47040670</v>
      </c>
      <c r="E173" s="162">
        <f t="shared" si="41"/>
        <v>-0.46000052988529205</v>
      </c>
      <c r="F173" s="174">
        <v>1634858.4100000013</v>
      </c>
      <c r="G173" s="169" t="s">
        <v>702</v>
      </c>
      <c r="H173" s="177">
        <f t="shared" si="42"/>
        <v>-1.5899999986868352</v>
      </c>
      <c r="I173" s="163">
        <v>130353.96999999999</v>
      </c>
      <c r="J173" s="163" t="s">
        <v>1003</v>
      </c>
      <c r="K173" s="163">
        <f t="shared" si="43"/>
        <v>-3.0000000013387762E-2</v>
      </c>
      <c r="L173" s="174">
        <v>36242.270000000004</v>
      </c>
      <c r="M173" s="169" t="s">
        <v>1004</v>
      </c>
      <c r="N173" s="177">
        <f t="shared" si="44"/>
        <v>-2.9999999998835847E-2</v>
      </c>
      <c r="O173" s="163">
        <v>134299.23000000001</v>
      </c>
      <c r="P173" s="163" t="s">
        <v>703</v>
      </c>
      <c r="Q173" s="163">
        <f t="shared" si="45"/>
        <v>0.23000000001047738</v>
      </c>
      <c r="R173" s="174">
        <v>60891634.619999446</v>
      </c>
      <c r="S173" s="20">
        <v>60891700</v>
      </c>
      <c r="T173" s="98">
        <f t="shared" si="57"/>
        <v>-65.380000554025173</v>
      </c>
      <c r="U173" s="191">
        <f t="shared" si="46"/>
        <v>1</v>
      </c>
      <c r="W173" s="93" t="s">
        <v>43</v>
      </c>
      <c r="X173" s="115">
        <f t="shared" si="48"/>
        <v>0</v>
      </c>
      <c r="Y173" s="116">
        <f t="shared" si="49"/>
        <v>0</v>
      </c>
      <c r="Z173" s="116">
        <f t="shared" si="50"/>
        <v>0</v>
      </c>
      <c r="AA173" s="116">
        <f t="shared" si="51"/>
        <v>0</v>
      </c>
      <c r="AB173" s="116">
        <f t="shared" si="52"/>
        <v>0</v>
      </c>
      <c r="AC173" s="122">
        <f t="shared" si="53"/>
        <v>0</v>
      </c>
    </row>
    <row r="174" spans="1:29" ht="15" customHeight="1">
      <c r="A174" s="250"/>
      <c r="B174" s="92" t="s">
        <v>44</v>
      </c>
      <c r="C174" s="162">
        <v>50546344.519999541</v>
      </c>
      <c r="D174" s="162">
        <v>50538400</v>
      </c>
      <c r="E174" s="162">
        <f t="shared" si="41"/>
        <v>7944.5199995413423</v>
      </c>
      <c r="F174" s="174">
        <v>1476280.2799999998</v>
      </c>
      <c r="G174" s="169" t="s">
        <v>704</v>
      </c>
      <c r="H174" s="177">
        <f t="shared" si="42"/>
        <v>-11429.720000000205</v>
      </c>
      <c r="I174" s="163">
        <v>51042.14</v>
      </c>
      <c r="J174" s="163" t="s">
        <v>1005</v>
      </c>
      <c r="K174" s="163">
        <f t="shared" si="43"/>
        <v>0.13999999999941792</v>
      </c>
      <c r="L174" s="174">
        <v>0</v>
      </c>
      <c r="M174" s="169" t="s">
        <v>80</v>
      </c>
      <c r="N174" s="177">
        <f t="shared" si="44"/>
        <v>0</v>
      </c>
      <c r="O174" s="163">
        <v>581396.25</v>
      </c>
      <c r="P174" s="163" t="s">
        <v>705</v>
      </c>
      <c r="Q174" s="163">
        <f t="shared" si="45"/>
        <v>0.25</v>
      </c>
      <c r="R174" s="174">
        <v>51764314.30999954</v>
      </c>
      <c r="S174" s="20">
        <v>51752800</v>
      </c>
      <c r="T174" s="98">
        <f t="shared" si="57"/>
        <v>11514.309999540448</v>
      </c>
      <c r="U174" s="191">
        <f t="shared" si="46"/>
        <v>1</v>
      </c>
      <c r="W174" s="92" t="s">
        <v>44</v>
      </c>
      <c r="X174" s="115">
        <f t="shared" si="48"/>
        <v>1</v>
      </c>
      <c r="Y174" s="116">
        <f t="shared" si="49"/>
        <v>1</v>
      </c>
      <c r="Z174" s="116">
        <f t="shared" si="50"/>
        <v>0</v>
      </c>
      <c r="AA174" s="116">
        <f t="shared" si="51"/>
        <v>0</v>
      </c>
      <c r="AB174" s="116">
        <f t="shared" si="52"/>
        <v>0</v>
      </c>
      <c r="AC174" s="122">
        <f t="shared" si="53"/>
        <v>1</v>
      </c>
    </row>
    <row r="175" spans="1:29" ht="15" customHeight="1">
      <c r="A175" s="250"/>
      <c r="B175" s="92" t="s">
        <v>45</v>
      </c>
      <c r="C175" s="162">
        <v>84646269.749995708</v>
      </c>
      <c r="D175" s="162">
        <v>84646300</v>
      </c>
      <c r="E175" s="162">
        <f t="shared" si="41"/>
        <v>-30.250004291534424</v>
      </c>
      <c r="F175" s="174">
        <v>3081934.9499999988</v>
      </c>
      <c r="G175" s="169" t="s">
        <v>706</v>
      </c>
      <c r="H175" s="177">
        <f t="shared" si="42"/>
        <v>-5.0500000012107193</v>
      </c>
      <c r="I175" s="163">
        <v>193043.56999999998</v>
      </c>
      <c r="J175" s="163" t="s">
        <v>1006</v>
      </c>
      <c r="K175" s="163">
        <f t="shared" si="43"/>
        <v>-0.43000000002211891</v>
      </c>
      <c r="L175" s="174">
        <v>85367.17</v>
      </c>
      <c r="M175" s="169" t="s">
        <v>1007</v>
      </c>
      <c r="N175" s="177">
        <f t="shared" si="44"/>
        <v>-2.9999999998835847E-2</v>
      </c>
      <c r="O175" s="163">
        <v>43148.29</v>
      </c>
      <c r="P175" s="163" t="s">
        <v>707</v>
      </c>
      <c r="Q175" s="163">
        <f t="shared" si="45"/>
        <v>-89208.709999999992</v>
      </c>
      <c r="R175" s="174">
        <v>85500416.299995705</v>
      </c>
      <c r="S175" s="20">
        <v>85500400</v>
      </c>
      <c r="T175" s="98">
        <f t="shared" si="57"/>
        <v>16.299995705485344</v>
      </c>
      <c r="U175" s="191">
        <f t="shared" si="46"/>
        <v>1</v>
      </c>
      <c r="W175" s="92" t="s">
        <v>45</v>
      </c>
      <c r="X175" s="115">
        <f t="shared" si="48"/>
        <v>0</v>
      </c>
      <c r="Y175" s="116">
        <f t="shared" si="49"/>
        <v>0</v>
      </c>
      <c r="Z175" s="116">
        <f t="shared" si="50"/>
        <v>0</v>
      </c>
      <c r="AA175" s="116">
        <f t="shared" si="51"/>
        <v>0</v>
      </c>
      <c r="AB175" s="116">
        <f t="shared" si="52"/>
        <v>1</v>
      </c>
      <c r="AC175" s="122">
        <f t="shared" si="53"/>
        <v>0</v>
      </c>
    </row>
    <row r="176" spans="1:29" ht="15" customHeight="1">
      <c r="A176" s="250"/>
      <c r="B176" s="92" t="s">
        <v>46</v>
      </c>
      <c r="C176" s="162">
        <v>47015048.329999708</v>
      </c>
      <c r="D176" s="162">
        <v>49205900</v>
      </c>
      <c r="E176" s="162">
        <f t="shared" si="41"/>
        <v>-2190851.6700002924</v>
      </c>
      <c r="F176" s="174">
        <v>2649379.8100000038</v>
      </c>
      <c r="G176" s="169" t="s">
        <v>708</v>
      </c>
      <c r="H176" s="177">
        <f t="shared" si="42"/>
        <v>-0.18999999621883035</v>
      </c>
      <c r="I176" s="163">
        <v>24027.119999999999</v>
      </c>
      <c r="J176" s="163" t="s">
        <v>1008</v>
      </c>
      <c r="K176" s="163">
        <f t="shared" si="43"/>
        <v>2.0000000000436557E-2</v>
      </c>
      <c r="L176" s="174">
        <v>23096.36</v>
      </c>
      <c r="M176" s="169" t="s">
        <v>1009</v>
      </c>
      <c r="N176" s="177">
        <f t="shared" si="44"/>
        <v>-4.0000000000873115E-2</v>
      </c>
      <c r="O176" s="163">
        <v>303110.86</v>
      </c>
      <c r="P176" s="163" t="s">
        <v>709</v>
      </c>
      <c r="Q176" s="163">
        <f t="shared" si="45"/>
        <v>-0.14000000001396984</v>
      </c>
      <c r="R176" s="174">
        <v>45359574.299999699</v>
      </c>
      <c r="S176" s="20">
        <v>48335100</v>
      </c>
      <c r="T176" s="98">
        <f t="shared" si="57"/>
        <v>-2975525.700000301</v>
      </c>
      <c r="U176" s="191">
        <f t="shared" si="46"/>
        <v>1</v>
      </c>
      <c r="W176" s="92" t="s">
        <v>46</v>
      </c>
      <c r="X176" s="115">
        <f t="shared" si="48"/>
        <v>1</v>
      </c>
      <c r="Y176" s="116">
        <f t="shared" si="49"/>
        <v>0</v>
      </c>
      <c r="Z176" s="116">
        <f t="shared" si="50"/>
        <v>0</v>
      </c>
      <c r="AA176" s="116">
        <f t="shared" si="51"/>
        <v>0</v>
      </c>
      <c r="AB176" s="116">
        <f t="shared" si="52"/>
        <v>0</v>
      </c>
      <c r="AC176" s="122">
        <f t="shared" si="53"/>
        <v>1</v>
      </c>
    </row>
    <row r="177" spans="1:29" ht="15" customHeight="1">
      <c r="A177" s="250"/>
      <c r="B177" s="92" t="s">
        <v>47</v>
      </c>
      <c r="C177" s="162">
        <v>124903443.04999861</v>
      </c>
      <c r="D177" s="162">
        <v>0</v>
      </c>
      <c r="E177" s="162">
        <f t="shared" si="41"/>
        <v>124903443.04999861</v>
      </c>
      <c r="F177" s="174">
        <v>2056071.79</v>
      </c>
      <c r="G177" s="169"/>
      <c r="H177" s="177">
        <f t="shared" si="42"/>
        <v>2056071.79</v>
      </c>
      <c r="I177" s="163">
        <v>119429.07</v>
      </c>
      <c r="J177" s="163"/>
      <c r="K177" s="163">
        <f t="shared" si="43"/>
        <v>119429.07</v>
      </c>
      <c r="L177" s="174">
        <v>18402.439999999999</v>
      </c>
      <c r="M177" s="169"/>
      <c r="N177" s="177">
        <f t="shared" si="44"/>
        <v>18402.439999999999</v>
      </c>
      <c r="O177" s="163">
        <v>167279.37</v>
      </c>
      <c r="P177" s="163"/>
      <c r="Q177" s="163">
        <f t="shared" si="45"/>
        <v>167279.37</v>
      </c>
      <c r="R177" s="174">
        <v>123716186.5899986</v>
      </c>
      <c r="S177" s="20">
        <v>0</v>
      </c>
      <c r="T177" s="98">
        <f>R177-S177</f>
        <v>123716186.5899986</v>
      </c>
      <c r="U177" s="191">
        <f t="shared" si="46"/>
        <v>0</v>
      </c>
      <c r="W177" s="92" t="s">
        <v>47</v>
      </c>
      <c r="X177" s="115">
        <f t="shared" si="48"/>
        <v>0</v>
      </c>
      <c r="Y177" s="116">
        <f t="shared" si="49"/>
        <v>0</v>
      </c>
      <c r="Z177" s="116">
        <f t="shared" si="50"/>
        <v>0</v>
      </c>
      <c r="AA177" s="116">
        <f t="shared" si="51"/>
        <v>0</v>
      </c>
      <c r="AB177" s="116">
        <f t="shared" si="52"/>
        <v>0</v>
      </c>
      <c r="AC177" s="122">
        <f t="shared" si="53"/>
        <v>0</v>
      </c>
    </row>
    <row r="178" spans="1:29" ht="15" customHeight="1">
      <c r="A178" s="250"/>
      <c r="B178" s="92" t="s">
        <v>48</v>
      </c>
      <c r="C178" s="162">
        <v>62853133.669999413</v>
      </c>
      <c r="D178" s="162">
        <v>62853200</v>
      </c>
      <c r="E178" s="162">
        <f t="shared" si="41"/>
        <v>-66.330000586807728</v>
      </c>
      <c r="F178" s="174">
        <v>2373901.2300000014</v>
      </c>
      <c r="G178" s="169" t="s">
        <v>710</v>
      </c>
      <c r="H178" s="177">
        <f t="shared" si="42"/>
        <v>-80128.769999998622</v>
      </c>
      <c r="I178" s="163">
        <v>210900.96</v>
      </c>
      <c r="J178" s="163" t="s">
        <v>1010</v>
      </c>
      <c r="K178" s="163">
        <f t="shared" si="43"/>
        <v>-4.0000000008149073E-2</v>
      </c>
      <c r="L178" s="174">
        <v>123444.59</v>
      </c>
      <c r="M178" s="169" t="s">
        <v>1011</v>
      </c>
      <c r="N178" s="177">
        <f t="shared" si="44"/>
        <v>-0.41000000000349246</v>
      </c>
      <c r="O178" s="163">
        <v>79308.97</v>
      </c>
      <c r="P178" s="163" t="s">
        <v>711</v>
      </c>
      <c r="Q178" s="163">
        <f t="shared" si="45"/>
        <v>-2.9999999998835847E-2</v>
      </c>
      <c r="R178" s="174">
        <v>60493203.769999407</v>
      </c>
      <c r="S178" s="20">
        <v>60493200</v>
      </c>
      <c r="T178" s="98">
        <f t="shared" ref="T178:T184" si="58">R178-S178</f>
        <v>3.7699994072318077</v>
      </c>
      <c r="U178" s="191">
        <f t="shared" si="46"/>
        <v>1</v>
      </c>
      <c r="W178" s="92" t="s">
        <v>48</v>
      </c>
      <c r="X178" s="115">
        <f t="shared" si="48"/>
        <v>0</v>
      </c>
      <c r="Y178" s="116">
        <f t="shared" si="49"/>
        <v>1</v>
      </c>
      <c r="Z178" s="116">
        <f t="shared" si="50"/>
        <v>0</v>
      </c>
      <c r="AA178" s="116">
        <f t="shared" si="51"/>
        <v>0</v>
      </c>
      <c r="AB178" s="116">
        <f t="shared" si="52"/>
        <v>0</v>
      </c>
      <c r="AC178" s="122">
        <f t="shared" si="53"/>
        <v>0</v>
      </c>
    </row>
    <row r="179" spans="1:29" ht="15" customHeight="1">
      <c r="A179" s="251"/>
      <c r="B179" s="94" t="s">
        <v>49</v>
      </c>
      <c r="C179" s="162">
        <v>17794732.59999961</v>
      </c>
      <c r="D179" s="162">
        <v>17794740</v>
      </c>
      <c r="E179" s="162">
        <f t="shared" si="41"/>
        <v>-7.4000003896653652</v>
      </c>
      <c r="F179" s="174">
        <v>771095.7000000003</v>
      </c>
      <c r="G179" s="169" t="s">
        <v>712</v>
      </c>
      <c r="H179" s="177">
        <f t="shared" si="42"/>
        <v>-0.29999999969732016</v>
      </c>
      <c r="I179" s="163">
        <v>44289.53</v>
      </c>
      <c r="J179" s="163"/>
      <c r="K179" s="163">
        <f t="shared" si="43"/>
        <v>44289.53</v>
      </c>
      <c r="L179" s="174">
        <v>0</v>
      </c>
      <c r="M179" s="169"/>
      <c r="N179" s="177">
        <f t="shared" si="44"/>
        <v>0</v>
      </c>
      <c r="O179" s="163">
        <v>89124.78</v>
      </c>
      <c r="P179" s="163" t="s">
        <v>713</v>
      </c>
      <c r="Q179" s="163">
        <f t="shared" si="45"/>
        <v>-2.0000000004074536E-2</v>
      </c>
      <c r="R179" s="174">
        <v>17318780.169999611</v>
      </c>
      <c r="S179" s="100">
        <v>17318780</v>
      </c>
      <c r="T179" s="101">
        <f t="shared" si="58"/>
        <v>0.169999610632658</v>
      </c>
      <c r="U179" s="192">
        <f t="shared" si="46"/>
        <v>1</v>
      </c>
      <c r="W179" s="94" t="s">
        <v>49</v>
      </c>
      <c r="X179" s="115">
        <f t="shared" si="48"/>
        <v>0</v>
      </c>
      <c r="Y179" s="116">
        <f t="shared" si="49"/>
        <v>0</v>
      </c>
      <c r="Z179" s="116">
        <f t="shared" si="50"/>
        <v>0</v>
      </c>
      <c r="AA179" s="116">
        <f t="shared" si="51"/>
        <v>0</v>
      </c>
      <c r="AB179" s="116">
        <f t="shared" si="52"/>
        <v>0</v>
      </c>
      <c r="AC179" s="122">
        <f t="shared" si="53"/>
        <v>0</v>
      </c>
    </row>
    <row r="180" spans="1:29" ht="15" customHeight="1">
      <c r="A180" s="249">
        <v>42423</v>
      </c>
      <c r="B180" s="91" t="s">
        <v>41</v>
      </c>
      <c r="C180" s="165">
        <v>68405004.959999353</v>
      </c>
      <c r="D180" s="165">
        <v>68405000</v>
      </c>
      <c r="E180" s="165">
        <f t="shared" si="41"/>
        <v>4.9599993526935577</v>
      </c>
      <c r="F180" s="173">
        <v>1986683.1299999992</v>
      </c>
      <c r="G180" s="166" t="s">
        <v>714</v>
      </c>
      <c r="H180" s="176">
        <f t="shared" si="42"/>
        <v>3.1299999991897494</v>
      </c>
      <c r="I180" s="166">
        <v>426105.26000000024</v>
      </c>
      <c r="J180" s="166" t="s">
        <v>1012</v>
      </c>
      <c r="K180" s="166">
        <f t="shared" si="43"/>
        <v>0.26000000024214387</v>
      </c>
      <c r="L180" s="173">
        <v>49679.99</v>
      </c>
      <c r="M180" s="166" t="s">
        <v>1013</v>
      </c>
      <c r="N180" s="176">
        <f t="shared" si="44"/>
        <v>-1.0000000002037268E-2</v>
      </c>
      <c r="O180" s="166">
        <v>237833.61000000002</v>
      </c>
      <c r="P180" s="166" t="s">
        <v>715</v>
      </c>
      <c r="Q180" s="166">
        <f t="shared" si="45"/>
        <v>-0.38999999998486601</v>
      </c>
      <c r="R180" s="173">
        <v>72718356.109999344</v>
      </c>
      <c r="S180" s="95">
        <v>72718400</v>
      </c>
      <c r="T180" s="96">
        <f t="shared" si="58"/>
        <v>-43.890000656247139</v>
      </c>
      <c r="U180" s="190">
        <f t="shared" si="46"/>
        <v>1</v>
      </c>
      <c r="W180" s="134" t="s">
        <v>41</v>
      </c>
      <c r="X180" s="111">
        <f t="shared" si="48"/>
        <v>0</v>
      </c>
      <c r="Y180" s="112">
        <f t="shared" si="49"/>
        <v>0</v>
      </c>
      <c r="Z180" s="112">
        <f t="shared" si="50"/>
        <v>0</v>
      </c>
      <c r="AA180" s="112">
        <f t="shared" si="51"/>
        <v>0</v>
      </c>
      <c r="AB180" s="112">
        <f t="shared" si="52"/>
        <v>0</v>
      </c>
      <c r="AC180" s="124">
        <f t="shared" si="53"/>
        <v>0</v>
      </c>
    </row>
    <row r="181" spans="1:29" ht="15" customHeight="1">
      <c r="A181" s="250"/>
      <c r="B181" s="92" t="s">
        <v>42</v>
      </c>
      <c r="C181" s="168">
        <v>27064796.699999064</v>
      </c>
      <c r="D181" s="168">
        <v>27064800</v>
      </c>
      <c r="E181" s="168">
        <f t="shared" si="41"/>
        <v>-3.300000935792923</v>
      </c>
      <c r="F181" s="174">
        <v>1077531.2899999998</v>
      </c>
      <c r="G181" s="169" t="s">
        <v>716</v>
      </c>
      <c r="H181" s="177">
        <f t="shared" si="42"/>
        <v>1.2899999998044223</v>
      </c>
      <c r="I181" s="169">
        <v>37023.85</v>
      </c>
      <c r="J181" s="169" t="s">
        <v>1014</v>
      </c>
      <c r="K181" s="169">
        <f t="shared" si="43"/>
        <v>-5.0000000002910383E-2</v>
      </c>
      <c r="L181" s="174">
        <v>0</v>
      </c>
      <c r="M181" s="169" t="s">
        <v>80</v>
      </c>
      <c r="N181" s="177">
        <f t="shared" si="44"/>
        <v>0</v>
      </c>
      <c r="O181" s="169">
        <v>5862.7</v>
      </c>
      <c r="P181" s="169" t="s">
        <v>717</v>
      </c>
      <c r="Q181" s="169">
        <f t="shared" si="45"/>
        <v>0</v>
      </c>
      <c r="R181" s="174">
        <v>26018426.559999067</v>
      </c>
      <c r="S181" s="20">
        <v>26018400</v>
      </c>
      <c r="T181" s="98">
        <f t="shared" si="58"/>
        <v>26.559999067336321</v>
      </c>
      <c r="U181" s="191">
        <f t="shared" si="46"/>
        <v>1</v>
      </c>
      <c r="W181" s="135" t="s">
        <v>42</v>
      </c>
      <c r="X181" s="115">
        <f t="shared" si="48"/>
        <v>0</v>
      </c>
      <c r="Y181" s="116">
        <f t="shared" si="49"/>
        <v>0</v>
      </c>
      <c r="Z181" s="116">
        <f t="shared" si="50"/>
        <v>0</v>
      </c>
      <c r="AA181" s="116">
        <f t="shared" si="51"/>
        <v>0</v>
      </c>
      <c r="AB181" s="116">
        <f t="shared" si="52"/>
        <v>0</v>
      </c>
      <c r="AC181" s="122">
        <f t="shared" si="53"/>
        <v>0</v>
      </c>
    </row>
    <row r="182" spans="1:29" ht="15" customHeight="1">
      <c r="A182" s="250"/>
      <c r="B182" s="93" t="s">
        <v>43</v>
      </c>
      <c r="C182" s="168">
        <v>60891634.619999446</v>
      </c>
      <c r="D182" s="168">
        <v>0</v>
      </c>
      <c r="E182" s="168">
        <f t="shared" si="41"/>
        <v>60891634.619999446</v>
      </c>
      <c r="F182" s="174">
        <v>1567783.3399999994</v>
      </c>
      <c r="G182" s="169"/>
      <c r="H182" s="177">
        <f t="shared" si="42"/>
        <v>1567783.3399999994</v>
      </c>
      <c r="I182" s="169">
        <v>97895.150000000009</v>
      </c>
      <c r="J182" s="169"/>
      <c r="K182" s="169">
        <f t="shared" si="43"/>
        <v>97895.150000000009</v>
      </c>
      <c r="L182" s="174">
        <v>2975.7000000000003</v>
      </c>
      <c r="M182" s="169"/>
      <c r="N182" s="177">
        <f t="shared" si="44"/>
        <v>2975.7000000000003</v>
      </c>
      <c r="O182" s="169">
        <v>87507.720000000045</v>
      </c>
      <c r="P182" s="169"/>
      <c r="Q182" s="169">
        <f t="shared" si="45"/>
        <v>87507.720000000045</v>
      </c>
      <c r="R182" s="174">
        <v>59331263.009999447</v>
      </c>
      <c r="S182" s="20">
        <v>0</v>
      </c>
      <c r="T182" s="98">
        <f t="shared" si="58"/>
        <v>59331263.009999447</v>
      </c>
      <c r="U182" s="191">
        <f t="shared" si="46"/>
        <v>0</v>
      </c>
      <c r="W182" s="105" t="s">
        <v>43</v>
      </c>
      <c r="X182" s="115">
        <f t="shared" si="48"/>
        <v>0</v>
      </c>
      <c r="Y182" s="116">
        <f t="shared" si="49"/>
        <v>0</v>
      </c>
      <c r="Z182" s="116">
        <f t="shared" si="50"/>
        <v>0</v>
      </c>
      <c r="AA182" s="116">
        <f t="shared" si="51"/>
        <v>0</v>
      </c>
      <c r="AB182" s="116">
        <f t="shared" si="52"/>
        <v>0</v>
      </c>
      <c r="AC182" s="122">
        <f t="shared" si="53"/>
        <v>0</v>
      </c>
    </row>
    <row r="183" spans="1:29" ht="15" customHeight="1">
      <c r="A183" s="250"/>
      <c r="B183" s="92" t="s">
        <v>44</v>
      </c>
      <c r="C183" s="168">
        <v>51764314.30999954</v>
      </c>
      <c r="D183" s="168">
        <v>51752800</v>
      </c>
      <c r="E183" s="168">
        <f t="shared" si="41"/>
        <v>11514.309999540448</v>
      </c>
      <c r="F183" s="174">
        <v>2004974.1300000001</v>
      </c>
      <c r="G183" s="169" t="s">
        <v>718</v>
      </c>
      <c r="H183" s="177">
        <f t="shared" si="42"/>
        <v>4.1300000001210719</v>
      </c>
      <c r="I183" s="169">
        <v>21325.83</v>
      </c>
      <c r="J183" s="169" t="s">
        <v>1015</v>
      </c>
      <c r="K183" s="169">
        <f t="shared" si="43"/>
        <v>0.83000000000174623</v>
      </c>
      <c r="L183" s="174">
        <v>0</v>
      </c>
      <c r="M183" s="169" t="s">
        <v>80</v>
      </c>
      <c r="N183" s="177">
        <f t="shared" si="44"/>
        <v>0</v>
      </c>
      <c r="O183" s="169">
        <v>270007.87</v>
      </c>
      <c r="P183" s="169" t="s">
        <v>719</v>
      </c>
      <c r="Q183" s="169">
        <f t="shared" si="45"/>
        <v>0.86999999999534339</v>
      </c>
      <c r="R183" s="174">
        <v>49510658.139999531</v>
      </c>
      <c r="S183" s="20">
        <v>49510700</v>
      </c>
      <c r="T183" s="98">
        <f t="shared" si="58"/>
        <v>-41.860000468790531</v>
      </c>
      <c r="U183" s="191">
        <f t="shared" si="46"/>
        <v>1</v>
      </c>
      <c r="W183" s="135" t="s">
        <v>44</v>
      </c>
      <c r="X183" s="115">
        <f t="shared" si="48"/>
        <v>1</v>
      </c>
      <c r="Y183" s="116">
        <f t="shared" si="49"/>
        <v>0</v>
      </c>
      <c r="Z183" s="116">
        <f t="shared" si="50"/>
        <v>0</v>
      </c>
      <c r="AA183" s="116">
        <f t="shared" si="51"/>
        <v>0</v>
      </c>
      <c r="AB183" s="116">
        <f t="shared" si="52"/>
        <v>0</v>
      </c>
      <c r="AC183" s="122">
        <f t="shared" si="53"/>
        <v>0</v>
      </c>
    </row>
    <row r="184" spans="1:29" ht="15" customHeight="1">
      <c r="A184" s="250"/>
      <c r="B184" s="92" t="s">
        <v>45</v>
      </c>
      <c r="C184" s="168">
        <v>85500416.299995705</v>
      </c>
      <c r="D184" s="168">
        <v>85500400</v>
      </c>
      <c r="E184" s="168">
        <f t="shared" si="41"/>
        <v>16.299995705485344</v>
      </c>
      <c r="F184" s="174">
        <v>3263806.54</v>
      </c>
      <c r="G184" s="169" t="s">
        <v>720</v>
      </c>
      <c r="H184" s="177">
        <f t="shared" si="42"/>
        <v>-3.4599999999627471</v>
      </c>
      <c r="I184" s="169">
        <v>259770.70999999996</v>
      </c>
      <c r="J184" s="169" t="s">
        <v>1016</v>
      </c>
      <c r="K184" s="169">
        <f t="shared" si="43"/>
        <v>-0.2900000000372529</v>
      </c>
      <c r="L184" s="174">
        <v>35189.61</v>
      </c>
      <c r="M184" s="169" t="s">
        <v>1017</v>
      </c>
      <c r="N184" s="177">
        <f t="shared" si="44"/>
        <v>1.0000000002037268E-2</v>
      </c>
      <c r="O184" s="169">
        <v>76995.98</v>
      </c>
      <c r="P184" s="169" t="s">
        <v>721</v>
      </c>
      <c r="Q184" s="169">
        <f t="shared" si="45"/>
        <v>-2842.5200000000041</v>
      </c>
      <c r="R184" s="174">
        <v>82384194.879995704</v>
      </c>
      <c r="S184" s="20">
        <v>82384200</v>
      </c>
      <c r="T184" s="98">
        <f t="shared" si="58"/>
        <v>-5.1200042963027954</v>
      </c>
      <c r="U184" s="191">
        <f t="shared" si="46"/>
        <v>1</v>
      </c>
      <c r="W184" s="135" t="s">
        <v>45</v>
      </c>
      <c r="X184" s="115">
        <f t="shared" si="48"/>
        <v>0</v>
      </c>
      <c r="Y184" s="116">
        <f t="shared" si="49"/>
        <v>0</v>
      </c>
      <c r="Z184" s="116">
        <f t="shared" si="50"/>
        <v>0</v>
      </c>
      <c r="AA184" s="116">
        <f t="shared" si="51"/>
        <v>0</v>
      </c>
      <c r="AB184" s="116">
        <f t="shared" si="52"/>
        <v>1</v>
      </c>
      <c r="AC184" s="122">
        <f t="shared" si="53"/>
        <v>0</v>
      </c>
    </row>
    <row r="185" spans="1:29" ht="15" customHeight="1">
      <c r="A185" s="250"/>
      <c r="B185" s="92" t="s">
        <v>46</v>
      </c>
      <c r="C185" s="168">
        <v>45359574.299999699</v>
      </c>
      <c r="D185" s="168">
        <v>48335100</v>
      </c>
      <c r="E185" s="168">
        <f t="shared" si="41"/>
        <v>-2975525.700000301</v>
      </c>
      <c r="F185" s="174">
        <v>2770323.9300000006</v>
      </c>
      <c r="G185" s="169" t="s">
        <v>722</v>
      </c>
      <c r="H185" s="177">
        <f t="shared" si="42"/>
        <v>3.9300000006332994</v>
      </c>
      <c r="I185" s="169">
        <v>131917.96</v>
      </c>
      <c r="J185" s="169" t="s">
        <v>1018</v>
      </c>
      <c r="K185" s="169">
        <f t="shared" si="43"/>
        <v>-4.0000000008149073E-2</v>
      </c>
      <c r="L185" s="174">
        <v>0</v>
      </c>
      <c r="M185" s="169" t="s">
        <v>80</v>
      </c>
      <c r="N185" s="177">
        <f t="shared" si="44"/>
        <v>0</v>
      </c>
      <c r="O185" s="169">
        <v>151481.49</v>
      </c>
      <c r="P185" s="169" t="s">
        <v>723</v>
      </c>
      <c r="Q185" s="169">
        <f t="shared" si="45"/>
        <v>0.48999999999068677</v>
      </c>
      <c r="R185" s="174">
        <v>46720273.399999693</v>
      </c>
      <c r="S185" s="20">
        <v>53171000</v>
      </c>
      <c r="T185" s="98">
        <f>R185-S185</f>
        <v>-6450726.600000307</v>
      </c>
      <c r="U185" s="191">
        <f t="shared" si="46"/>
        <v>1</v>
      </c>
      <c r="W185" s="135" t="s">
        <v>46</v>
      </c>
      <c r="X185" s="115">
        <f t="shared" si="48"/>
        <v>1</v>
      </c>
      <c r="Y185" s="116">
        <f t="shared" si="49"/>
        <v>0</v>
      </c>
      <c r="Z185" s="116">
        <f t="shared" si="50"/>
        <v>0</v>
      </c>
      <c r="AA185" s="116">
        <f t="shared" si="51"/>
        <v>0</v>
      </c>
      <c r="AB185" s="116">
        <f t="shared" si="52"/>
        <v>0</v>
      </c>
      <c r="AC185" s="122">
        <f t="shared" si="53"/>
        <v>1</v>
      </c>
    </row>
    <row r="186" spans="1:29" ht="15" customHeight="1">
      <c r="A186" s="250"/>
      <c r="B186" s="92" t="s">
        <v>47</v>
      </c>
      <c r="C186" s="168">
        <v>123716186.5899986</v>
      </c>
      <c r="D186" s="168">
        <v>0</v>
      </c>
      <c r="E186" s="168">
        <f t="shared" si="41"/>
        <v>123716186.5899986</v>
      </c>
      <c r="F186" s="174">
        <v>2313089.1300000008</v>
      </c>
      <c r="G186" s="169"/>
      <c r="H186" s="177">
        <f t="shared" si="42"/>
        <v>2313089.1300000008</v>
      </c>
      <c r="I186" s="169">
        <v>213192.26999999996</v>
      </c>
      <c r="J186" s="169"/>
      <c r="K186" s="169">
        <f t="shared" si="43"/>
        <v>213192.26999999996</v>
      </c>
      <c r="L186" s="174">
        <v>382731.04</v>
      </c>
      <c r="M186" s="169"/>
      <c r="N186" s="177">
        <f t="shared" si="44"/>
        <v>382731.04</v>
      </c>
      <c r="O186" s="169">
        <v>70475.64</v>
      </c>
      <c r="P186" s="169"/>
      <c r="Q186" s="169">
        <f t="shared" si="45"/>
        <v>70475.64</v>
      </c>
      <c r="R186" s="174">
        <v>139473802.07999858</v>
      </c>
      <c r="S186" s="20">
        <v>0</v>
      </c>
      <c r="T186" s="98">
        <f t="shared" ref="T186:T192" si="59">R186-S186</f>
        <v>139473802.07999858</v>
      </c>
      <c r="U186" s="191">
        <f t="shared" si="46"/>
        <v>0</v>
      </c>
      <c r="W186" s="135" t="s">
        <v>47</v>
      </c>
      <c r="X186" s="115">
        <f t="shared" si="48"/>
        <v>0</v>
      </c>
      <c r="Y186" s="116">
        <f t="shared" si="49"/>
        <v>0</v>
      </c>
      <c r="Z186" s="116">
        <f t="shared" si="50"/>
        <v>0</v>
      </c>
      <c r="AA186" s="116">
        <f t="shared" si="51"/>
        <v>0</v>
      </c>
      <c r="AB186" s="116">
        <f t="shared" si="52"/>
        <v>0</v>
      </c>
      <c r="AC186" s="122">
        <f t="shared" si="53"/>
        <v>0</v>
      </c>
    </row>
    <row r="187" spans="1:29" ht="15" customHeight="1">
      <c r="A187" s="250"/>
      <c r="B187" s="92" t="s">
        <v>48</v>
      </c>
      <c r="C187" s="168">
        <v>60493203.769999407</v>
      </c>
      <c r="D187" s="168">
        <v>60493200</v>
      </c>
      <c r="E187" s="168">
        <f t="shared" si="41"/>
        <v>3.7699994072318077</v>
      </c>
      <c r="F187" s="174">
        <v>2493483.9699999993</v>
      </c>
      <c r="G187" s="169" t="s">
        <v>724</v>
      </c>
      <c r="H187" s="177">
        <f t="shared" si="42"/>
        <v>74633.969999999274</v>
      </c>
      <c r="I187" s="169">
        <v>356204.69</v>
      </c>
      <c r="J187" s="169" t="s">
        <v>1019</v>
      </c>
      <c r="K187" s="169">
        <f t="shared" si="43"/>
        <v>-0.30999999999767169</v>
      </c>
      <c r="L187" s="174">
        <v>366450.18</v>
      </c>
      <c r="M187" s="169" t="s">
        <v>1020</v>
      </c>
      <c r="N187" s="177">
        <f t="shared" si="44"/>
        <v>0.17999999999301508</v>
      </c>
      <c r="O187" s="169">
        <v>110212.39</v>
      </c>
      <c r="P187" s="169" t="s">
        <v>725</v>
      </c>
      <c r="Q187" s="169">
        <f t="shared" si="45"/>
        <v>0.38999999999941792</v>
      </c>
      <c r="R187" s="174">
        <v>57879261.919999413</v>
      </c>
      <c r="S187" s="20">
        <v>57879200</v>
      </c>
      <c r="T187" s="98">
        <f t="shared" si="59"/>
        <v>61.919999413192272</v>
      </c>
      <c r="U187" s="191">
        <f t="shared" si="46"/>
        <v>1</v>
      </c>
      <c r="W187" s="135" t="s">
        <v>48</v>
      </c>
      <c r="X187" s="115">
        <f t="shared" si="48"/>
        <v>0</v>
      </c>
      <c r="Y187" s="116">
        <f t="shared" si="49"/>
        <v>1</v>
      </c>
      <c r="Z187" s="116">
        <f t="shared" si="50"/>
        <v>0</v>
      </c>
      <c r="AA187" s="116">
        <f t="shared" si="51"/>
        <v>0</v>
      </c>
      <c r="AB187" s="116">
        <f t="shared" si="52"/>
        <v>0</v>
      </c>
      <c r="AC187" s="122">
        <f t="shared" si="53"/>
        <v>0</v>
      </c>
    </row>
    <row r="188" spans="1:29" ht="15" customHeight="1">
      <c r="A188" s="251"/>
      <c r="B188" s="94" t="s">
        <v>49</v>
      </c>
      <c r="C188" s="171">
        <v>17318780.169999611</v>
      </c>
      <c r="D188" s="171"/>
      <c r="E188" s="171">
        <f t="shared" si="41"/>
        <v>17318780.169999611</v>
      </c>
      <c r="F188" s="175">
        <v>719635.09999999974</v>
      </c>
      <c r="G188" s="172"/>
      <c r="H188" s="178">
        <f t="shared" si="42"/>
        <v>719635.09999999974</v>
      </c>
      <c r="I188" s="172">
        <v>141916.12</v>
      </c>
      <c r="J188" s="172"/>
      <c r="K188" s="172">
        <f t="shared" si="43"/>
        <v>141916.12</v>
      </c>
      <c r="L188" s="175">
        <v>138463.09999999998</v>
      </c>
      <c r="M188" s="172"/>
      <c r="N188" s="178">
        <f t="shared" si="44"/>
        <v>138463.09999999998</v>
      </c>
      <c r="O188" s="172">
        <v>57204.940000000017</v>
      </c>
      <c r="P188" s="172"/>
      <c r="Q188" s="172">
        <f t="shared" si="45"/>
        <v>57204.940000000017</v>
      </c>
      <c r="R188" s="175">
        <v>16545393.149999609</v>
      </c>
      <c r="S188" s="100"/>
      <c r="T188" s="101">
        <f t="shared" si="59"/>
        <v>16545393.149999609</v>
      </c>
      <c r="U188" s="192">
        <f t="shared" si="46"/>
        <v>0</v>
      </c>
      <c r="W188" s="136" t="s">
        <v>49</v>
      </c>
      <c r="X188" s="119">
        <f t="shared" si="48"/>
        <v>0</v>
      </c>
      <c r="Y188" s="120">
        <f t="shared" si="49"/>
        <v>0</v>
      </c>
      <c r="Z188" s="120">
        <f t="shared" si="50"/>
        <v>0</v>
      </c>
      <c r="AA188" s="120">
        <f t="shared" si="51"/>
        <v>0</v>
      </c>
      <c r="AB188" s="120">
        <f t="shared" si="52"/>
        <v>0</v>
      </c>
      <c r="AC188" s="125">
        <f t="shared" si="53"/>
        <v>0</v>
      </c>
    </row>
    <row r="189" spans="1:29" ht="15" customHeight="1">
      <c r="A189" s="249">
        <v>42424</v>
      </c>
      <c r="B189" s="91" t="s">
        <v>41</v>
      </c>
      <c r="C189" s="162">
        <v>72718356.109999344</v>
      </c>
      <c r="D189" s="162">
        <v>72718400</v>
      </c>
      <c r="E189" s="162">
        <f t="shared" si="41"/>
        <v>-43.890000656247139</v>
      </c>
      <c r="F189" s="174">
        <v>2006918.08</v>
      </c>
      <c r="G189" s="169" t="s">
        <v>726</v>
      </c>
      <c r="H189" s="177">
        <f t="shared" si="42"/>
        <v>-31.919999999925494</v>
      </c>
      <c r="I189" s="163">
        <v>209634.46000000011</v>
      </c>
      <c r="J189" s="163" t="s">
        <v>1021</v>
      </c>
      <c r="K189" s="163">
        <f t="shared" si="43"/>
        <v>0.46000000010826625</v>
      </c>
      <c r="L189" s="174">
        <v>70382.290000000008</v>
      </c>
      <c r="M189" s="169" t="s">
        <v>1022</v>
      </c>
      <c r="N189" s="177">
        <f t="shared" si="44"/>
        <v>-9.9999999947613105E-3</v>
      </c>
      <c r="O189" s="163">
        <v>468391.02</v>
      </c>
      <c r="P189" s="163" t="s">
        <v>727</v>
      </c>
      <c r="Q189" s="163">
        <f t="shared" si="45"/>
        <v>2.0000000018626451E-2</v>
      </c>
      <c r="R189" s="174">
        <v>70382299.179999352</v>
      </c>
      <c r="S189" s="20">
        <v>70382300</v>
      </c>
      <c r="T189" s="98">
        <f t="shared" si="59"/>
        <v>-0.82000064849853516</v>
      </c>
      <c r="U189" s="190">
        <f t="shared" si="46"/>
        <v>1</v>
      </c>
      <c r="W189" s="91" t="s">
        <v>41</v>
      </c>
      <c r="X189" s="115">
        <f t="shared" si="48"/>
        <v>0</v>
      </c>
      <c r="Y189" s="116">
        <f t="shared" si="49"/>
        <v>0</v>
      </c>
      <c r="Z189" s="116">
        <f t="shared" si="50"/>
        <v>0</v>
      </c>
      <c r="AA189" s="116">
        <f t="shared" si="51"/>
        <v>0</v>
      </c>
      <c r="AB189" s="116">
        <f t="shared" si="52"/>
        <v>0</v>
      </c>
      <c r="AC189" s="122">
        <f t="shared" si="53"/>
        <v>0</v>
      </c>
    </row>
    <row r="190" spans="1:29" ht="15" customHeight="1">
      <c r="A190" s="250"/>
      <c r="B190" s="92" t="s">
        <v>42</v>
      </c>
      <c r="C190" s="162">
        <v>26018426.559999067</v>
      </c>
      <c r="D190" s="162">
        <v>26018400</v>
      </c>
      <c r="E190" s="162">
        <f t="shared" si="41"/>
        <v>26.559999067336321</v>
      </c>
      <c r="F190" s="174">
        <v>996394.56000000029</v>
      </c>
      <c r="G190" s="169" t="s">
        <v>728</v>
      </c>
      <c r="H190" s="177">
        <f t="shared" si="42"/>
        <v>-0.43999999971129</v>
      </c>
      <c r="I190" s="163">
        <v>29183.760000000002</v>
      </c>
      <c r="J190" s="163" t="s">
        <v>1023</v>
      </c>
      <c r="K190" s="163">
        <f t="shared" si="43"/>
        <v>-3.9999999997235136E-2</v>
      </c>
      <c r="L190" s="174">
        <v>0</v>
      </c>
      <c r="M190" s="169" t="s">
        <v>80</v>
      </c>
      <c r="N190" s="177">
        <f t="shared" si="44"/>
        <v>0</v>
      </c>
      <c r="O190" s="163">
        <v>13905.48</v>
      </c>
      <c r="P190" s="163" t="s">
        <v>80</v>
      </c>
      <c r="Q190" s="163">
        <f t="shared" si="45"/>
        <v>13905.48</v>
      </c>
      <c r="R190" s="174">
        <v>29914338.829999059</v>
      </c>
      <c r="S190" s="20">
        <v>29928200</v>
      </c>
      <c r="T190" s="98">
        <f t="shared" si="59"/>
        <v>-13861.170000940561</v>
      </c>
      <c r="U190" s="191">
        <f t="shared" si="46"/>
        <v>1</v>
      </c>
      <c r="W190" s="92" t="s">
        <v>42</v>
      </c>
      <c r="X190" s="115">
        <f t="shared" si="48"/>
        <v>0</v>
      </c>
      <c r="Y190" s="116">
        <f t="shared" si="49"/>
        <v>0</v>
      </c>
      <c r="Z190" s="116">
        <f t="shared" si="50"/>
        <v>0</v>
      </c>
      <c r="AA190" s="116">
        <f t="shared" si="51"/>
        <v>0</v>
      </c>
      <c r="AB190" s="116">
        <f t="shared" si="52"/>
        <v>1</v>
      </c>
      <c r="AC190" s="122">
        <f t="shared" si="53"/>
        <v>1</v>
      </c>
    </row>
    <row r="191" spans="1:29" ht="15" customHeight="1">
      <c r="A191" s="250"/>
      <c r="B191" s="93" t="s">
        <v>43</v>
      </c>
      <c r="C191" s="162">
        <v>59331263.009999447</v>
      </c>
      <c r="D191" s="162">
        <v>59331300</v>
      </c>
      <c r="E191" s="162">
        <f t="shared" si="41"/>
        <v>-36.990000553429127</v>
      </c>
      <c r="F191" s="174">
        <v>833727.02</v>
      </c>
      <c r="G191" s="169" t="s">
        <v>729</v>
      </c>
      <c r="H191" s="177">
        <f t="shared" si="42"/>
        <v>2.0000000018626451E-2</v>
      </c>
      <c r="I191" s="163">
        <v>61027.28</v>
      </c>
      <c r="J191" s="163" t="s">
        <v>1024</v>
      </c>
      <c r="K191" s="163">
        <f t="shared" si="43"/>
        <v>-2.0000000004074536E-2</v>
      </c>
      <c r="L191" s="174">
        <v>28653.57</v>
      </c>
      <c r="M191" s="169" t="s">
        <v>1025</v>
      </c>
      <c r="N191" s="177">
        <f t="shared" si="44"/>
        <v>-2.9999999998835847E-2</v>
      </c>
      <c r="O191" s="163">
        <v>200623.21</v>
      </c>
      <c r="P191" s="163" t="s">
        <v>730</v>
      </c>
      <c r="Q191" s="163">
        <f t="shared" si="45"/>
        <v>0.20999999999185093</v>
      </c>
      <c r="R191" s="174">
        <v>58329286.489999451</v>
      </c>
      <c r="S191" s="20">
        <v>58329300</v>
      </c>
      <c r="T191" s="98">
        <f t="shared" si="59"/>
        <v>-13.510000549256802</v>
      </c>
      <c r="U191" s="191">
        <f t="shared" si="46"/>
        <v>1</v>
      </c>
      <c r="W191" s="93" t="s">
        <v>43</v>
      </c>
      <c r="X191" s="115">
        <f t="shared" si="48"/>
        <v>0</v>
      </c>
      <c r="Y191" s="116">
        <f t="shared" si="49"/>
        <v>0</v>
      </c>
      <c r="Z191" s="116">
        <f t="shared" si="50"/>
        <v>0</v>
      </c>
      <c r="AA191" s="116">
        <f t="shared" si="51"/>
        <v>0</v>
      </c>
      <c r="AB191" s="116">
        <f t="shared" si="52"/>
        <v>0</v>
      </c>
      <c r="AC191" s="122">
        <f t="shared" si="53"/>
        <v>0</v>
      </c>
    </row>
    <row r="192" spans="1:29" ht="15" customHeight="1">
      <c r="A192" s="250"/>
      <c r="B192" s="92" t="s">
        <v>44</v>
      </c>
      <c r="C192" s="162">
        <v>49510658.139999531</v>
      </c>
      <c r="D192" s="162">
        <v>49510700</v>
      </c>
      <c r="E192" s="162">
        <f t="shared" si="41"/>
        <v>-41.860000468790531</v>
      </c>
      <c r="F192" s="174">
        <v>1494337.41</v>
      </c>
      <c r="G192" s="169" t="s">
        <v>731</v>
      </c>
      <c r="H192" s="177">
        <f t="shared" si="42"/>
        <v>-2.590000000083819</v>
      </c>
      <c r="I192" s="163">
        <v>83805.95</v>
      </c>
      <c r="J192" s="163" t="s">
        <v>1026</v>
      </c>
      <c r="K192" s="163">
        <f t="shared" si="43"/>
        <v>70341.95</v>
      </c>
      <c r="L192" s="174">
        <v>128886.67999999998</v>
      </c>
      <c r="M192" s="169" t="s">
        <v>1027</v>
      </c>
      <c r="N192" s="177">
        <f t="shared" si="44"/>
        <v>10001.679999999978</v>
      </c>
      <c r="O192" s="163">
        <v>509916.42999999993</v>
      </c>
      <c r="P192" s="163" t="s">
        <v>732</v>
      </c>
      <c r="Q192" s="163">
        <f t="shared" si="45"/>
        <v>0.42999999993480742</v>
      </c>
      <c r="R192" s="174">
        <v>47461323.569999523</v>
      </c>
      <c r="S192" s="20">
        <v>47461400</v>
      </c>
      <c r="T192" s="98">
        <f t="shared" si="59"/>
        <v>-76.430000476539135</v>
      </c>
      <c r="U192" s="191">
        <f t="shared" si="46"/>
        <v>1</v>
      </c>
      <c r="W192" s="92" t="s">
        <v>44</v>
      </c>
      <c r="X192" s="115">
        <f t="shared" si="48"/>
        <v>0</v>
      </c>
      <c r="Y192" s="116">
        <f t="shared" si="49"/>
        <v>0</v>
      </c>
      <c r="Z192" s="116">
        <f t="shared" si="50"/>
        <v>1</v>
      </c>
      <c r="AA192" s="116">
        <f t="shared" si="51"/>
        <v>1</v>
      </c>
      <c r="AB192" s="116">
        <f t="shared" si="52"/>
        <v>0</v>
      </c>
      <c r="AC192" s="122">
        <f t="shared" si="53"/>
        <v>0</v>
      </c>
    </row>
    <row r="193" spans="1:29" ht="15" customHeight="1">
      <c r="A193" s="250"/>
      <c r="B193" s="92" t="s">
        <v>45</v>
      </c>
      <c r="C193" s="162">
        <v>82384194.879995704</v>
      </c>
      <c r="D193" s="162">
        <v>82384200</v>
      </c>
      <c r="E193" s="162">
        <f t="shared" si="41"/>
        <v>-5.1200042963027954</v>
      </c>
      <c r="F193" s="174">
        <v>2207873.8999999994</v>
      </c>
      <c r="G193" s="169" t="s">
        <v>733</v>
      </c>
      <c r="H193" s="177">
        <f t="shared" si="42"/>
        <v>-25246.100000000559</v>
      </c>
      <c r="I193" s="163">
        <v>107970.15999999999</v>
      </c>
      <c r="J193" s="163" t="s">
        <v>1028</v>
      </c>
      <c r="K193" s="163">
        <f t="shared" si="43"/>
        <v>0.15999999998894054</v>
      </c>
      <c r="L193" s="174">
        <v>962.29</v>
      </c>
      <c r="M193" s="169" t="s">
        <v>1029</v>
      </c>
      <c r="N193" s="177">
        <f t="shared" si="44"/>
        <v>0</v>
      </c>
      <c r="O193" s="163">
        <v>164246.72</v>
      </c>
      <c r="P193" s="163" t="s">
        <v>734</v>
      </c>
      <c r="Q193" s="163">
        <f t="shared" si="45"/>
        <v>62789.72</v>
      </c>
      <c r="R193" s="174">
        <v>80119082.129995704</v>
      </c>
      <c r="S193" s="20">
        <v>80258100</v>
      </c>
      <c r="T193" s="98">
        <f>R193-S193</f>
        <v>-139017.8700042963</v>
      </c>
      <c r="U193" s="191">
        <f t="shared" si="46"/>
        <v>1</v>
      </c>
      <c r="W193" s="92" t="s">
        <v>45</v>
      </c>
      <c r="X193" s="115">
        <f t="shared" si="48"/>
        <v>0</v>
      </c>
      <c r="Y193" s="116">
        <f t="shared" si="49"/>
        <v>1</v>
      </c>
      <c r="Z193" s="116">
        <f t="shared" si="50"/>
        <v>0</v>
      </c>
      <c r="AA193" s="116">
        <f t="shared" si="51"/>
        <v>0</v>
      </c>
      <c r="AB193" s="116">
        <f t="shared" si="52"/>
        <v>1</v>
      </c>
      <c r="AC193" s="122">
        <f t="shared" si="53"/>
        <v>1</v>
      </c>
    </row>
    <row r="194" spans="1:29" ht="15" customHeight="1">
      <c r="A194" s="250"/>
      <c r="B194" s="92" t="s">
        <v>46</v>
      </c>
      <c r="C194" s="162">
        <v>46720273.399999693</v>
      </c>
      <c r="D194" s="162">
        <v>53171000</v>
      </c>
      <c r="E194" s="162">
        <f t="shared" si="41"/>
        <v>-6450726.600000307</v>
      </c>
      <c r="F194" s="174">
        <v>1599569.2499999998</v>
      </c>
      <c r="G194" s="169" t="s">
        <v>735</v>
      </c>
      <c r="H194" s="177">
        <f t="shared" si="42"/>
        <v>-0.75000000023283064</v>
      </c>
      <c r="I194" s="163">
        <v>50670.929999999993</v>
      </c>
      <c r="J194" s="163" t="s">
        <v>1030</v>
      </c>
      <c r="K194" s="163">
        <f t="shared" si="43"/>
        <v>2.9999999991559889E-2</v>
      </c>
      <c r="L194" s="174">
        <v>125256.6</v>
      </c>
      <c r="M194" s="169" t="s">
        <v>1031</v>
      </c>
      <c r="N194" s="177">
        <f t="shared" si="44"/>
        <v>-0.39999999999417923</v>
      </c>
      <c r="O194" s="163">
        <v>398933.03</v>
      </c>
      <c r="P194" s="163" t="s">
        <v>736</v>
      </c>
      <c r="Q194" s="163">
        <f t="shared" si="45"/>
        <v>3.0000000027939677E-2</v>
      </c>
      <c r="R194" s="174">
        <v>44647185.449999698</v>
      </c>
      <c r="S194" s="20">
        <v>46813000</v>
      </c>
      <c r="T194" s="98">
        <f t="shared" ref="T194:T200" si="60">R194-S194</f>
        <v>-2165814.5500003025</v>
      </c>
      <c r="U194" s="191">
        <f t="shared" si="46"/>
        <v>1</v>
      </c>
      <c r="W194" s="92" t="s">
        <v>46</v>
      </c>
      <c r="X194" s="115">
        <f t="shared" si="48"/>
        <v>1</v>
      </c>
      <c r="Y194" s="116">
        <f t="shared" si="49"/>
        <v>0</v>
      </c>
      <c r="Z194" s="116">
        <f t="shared" si="50"/>
        <v>0</v>
      </c>
      <c r="AA194" s="116">
        <f t="shared" si="51"/>
        <v>0</v>
      </c>
      <c r="AB194" s="116">
        <f t="shared" si="52"/>
        <v>0</v>
      </c>
      <c r="AC194" s="122">
        <f t="shared" si="53"/>
        <v>1</v>
      </c>
    </row>
    <row r="195" spans="1:29" ht="15" customHeight="1">
      <c r="A195" s="250"/>
      <c r="B195" s="92" t="s">
        <v>47</v>
      </c>
      <c r="C195" s="162">
        <v>139473802.07999858</v>
      </c>
      <c r="D195" s="162"/>
      <c r="E195" s="162">
        <f t="shared" si="41"/>
        <v>139473802.07999858</v>
      </c>
      <c r="F195" s="174">
        <v>1463345.7200000007</v>
      </c>
      <c r="G195" s="169"/>
      <c r="H195" s="177">
        <f t="shared" si="42"/>
        <v>1463345.7200000007</v>
      </c>
      <c r="I195" s="163">
        <v>205295.30000000002</v>
      </c>
      <c r="J195" s="163"/>
      <c r="K195" s="163">
        <f t="shared" si="43"/>
        <v>205295.30000000002</v>
      </c>
      <c r="L195" s="174">
        <v>88953</v>
      </c>
      <c r="M195" s="169"/>
      <c r="N195" s="177">
        <f t="shared" si="44"/>
        <v>88953</v>
      </c>
      <c r="O195" s="163">
        <v>126095.08</v>
      </c>
      <c r="P195" s="163"/>
      <c r="Q195" s="163">
        <f t="shared" si="45"/>
        <v>126095.08</v>
      </c>
      <c r="R195" s="174">
        <v>138000703.57999858</v>
      </c>
      <c r="S195" s="20"/>
      <c r="T195" s="98">
        <f t="shared" si="60"/>
        <v>138000703.57999858</v>
      </c>
      <c r="U195" s="191">
        <f t="shared" si="46"/>
        <v>0</v>
      </c>
      <c r="W195" s="92" t="s">
        <v>47</v>
      </c>
      <c r="X195" s="115">
        <f t="shared" si="48"/>
        <v>0</v>
      </c>
      <c r="Y195" s="116">
        <f t="shared" si="49"/>
        <v>0</v>
      </c>
      <c r="Z195" s="116">
        <f t="shared" si="50"/>
        <v>0</v>
      </c>
      <c r="AA195" s="116">
        <f t="shared" si="51"/>
        <v>0</v>
      </c>
      <c r="AB195" s="116">
        <f t="shared" si="52"/>
        <v>0</v>
      </c>
      <c r="AC195" s="122">
        <f t="shared" si="53"/>
        <v>0</v>
      </c>
    </row>
    <row r="196" spans="1:29" ht="15" customHeight="1">
      <c r="A196" s="250"/>
      <c r="B196" s="92" t="s">
        <v>48</v>
      </c>
      <c r="C196" s="162">
        <v>57879261.919999413</v>
      </c>
      <c r="D196" s="162"/>
      <c r="E196" s="162">
        <f t="shared" si="41"/>
        <v>57879261.919999413</v>
      </c>
      <c r="F196" s="174">
        <v>2011313.17</v>
      </c>
      <c r="G196" s="169"/>
      <c r="H196" s="177">
        <f t="shared" si="42"/>
        <v>2011313.17</v>
      </c>
      <c r="I196" s="163">
        <v>210025.25999999998</v>
      </c>
      <c r="J196" s="163"/>
      <c r="K196" s="163">
        <f t="shared" si="43"/>
        <v>210025.25999999998</v>
      </c>
      <c r="L196" s="174">
        <v>203191.80000000002</v>
      </c>
      <c r="M196" s="169"/>
      <c r="N196" s="177">
        <f t="shared" si="44"/>
        <v>203191.80000000002</v>
      </c>
      <c r="O196" s="163">
        <v>286611.20000000001</v>
      </c>
      <c r="P196" s="163"/>
      <c r="Q196" s="163">
        <f t="shared" si="45"/>
        <v>286611.20000000001</v>
      </c>
      <c r="R196" s="174">
        <v>55588171.009999409</v>
      </c>
      <c r="S196" s="20"/>
      <c r="T196" s="98">
        <f t="shared" si="60"/>
        <v>55588171.009999409</v>
      </c>
      <c r="U196" s="191">
        <f t="shared" si="46"/>
        <v>0</v>
      </c>
      <c r="W196" s="92" t="s">
        <v>48</v>
      </c>
      <c r="X196" s="115">
        <f t="shared" si="48"/>
        <v>0</v>
      </c>
      <c r="Y196" s="116">
        <f t="shared" si="49"/>
        <v>0</v>
      </c>
      <c r="Z196" s="116">
        <f t="shared" si="50"/>
        <v>0</v>
      </c>
      <c r="AA196" s="116">
        <f t="shared" si="51"/>
        <v>0</v>
      </c>
      <c r="AB196" s="116">
        <f t="shared" si="52"/>
        <v>0</v>
      </c>
      <c r="AC196" s="122">
        <f t="shared" si="53"/>
        <v>0</v>
      </c>
    </row>
    <row r="197" spans="1:29" ht="15" customHeight="1">
      <c r="A197" s="251"/>
      <c r="B197" s="94" t="s">
        <v>49</v>
      </c>
      <c r="C197" s="162">
        <v>16545393.149999609</v>
      </c>
      <c r="D197" s="162"/>
      <c r="E197" s="162">
        <f t="shared" si="41"/>
        <v>16545393.149999609</v>
      </c>
      <c r="F197" s="174">
        <v>492416.47999999992</v>
      </c>
      <c r="G197" s="169"/>
      <c r="H197" s="177">
        <f t="shared" si="42"/>
        <v>492416.47999999992</v>
      </c>
      <c r="I197" s="163">
        <v>75918.500000000029</v>
      </c>
      <c r="J197" s="163"/>
      <c r="K197" s="163">
        <f t="shared" si="43"/>
        <v>75918.500000000029</v>
      </c>
      <c r="L197" s="174">
        <v>174</v>
      </c>
      <c r="M197" s="169"/>
      <c r="N197" s="177">
        <f t="shared" si="44"/>
        <v>174</v>
      </c>
      <c r="O197" s="163">
        <v>98782.33</v>
      </c>
      <c r="P197" s="163"/>
      <c r="Q197" s="163">
        <f t="shared" si="45"/>
        <v>98782.33</v>
      </c>
      <c r="R197" s="174">
        <v>16029938.839999609</v>
      </c>
      <c r="S197" s="100"/>
      <c r="T197" s="101">
        <f t="shared" si="60"/>
        <v>16029938.839999609</v>
      </c>
      <c r="U197" s="192">
        <f t="shared" si="46"/>
        <v>0</v>
      </c>
      <c r="W197" s="94" t="s">
        <v>49</v>
      </c>
      <c r="X197" s="115">
        <f t="shared" si="48"/>
        <v>0</v>
      </c>
      <c r="Y197" s="116">
        <f t="shared" si="49"/>
        <v>0</v>
      </c>
      <c r="Z197" s="116">
        <f t="shared" si="50"/>
        <v>0</v>
      </c>
      <c r="AA197" s="116">
        <f t="shared" si="51"/>
        <v>0</v>
      </c>
      <c r="AB197" s="116">
        <f t="shared" si="52"/>
        <v>0</v>
      </c>
      <c r="AC197" s="122">
        <f t="shared" si="53"/>
        <v>0</v>
      </c>
    </row>
    <row r="198" spans="1:29" ht="15" customHeight="1">
      <c r="A198" s="249">
        <v>42425</v>
      </c>
      <c r="B198" s="91" t="s">
        <v>41</v>
      </c>
      <c r="C198" s="165">
        <v>70382299.179999352</v>
      </c>
      <c r="D198" s="165">
        <v>70382300</v>
      </c>
      <c r="E198" s="165">
        <f t="shared" si="41"/>
        <v>-0.82000064849853516</v>
      </c>
      <c r="F198" s="173">
        <v>1636109.08</v>
      </c>
      <c r="G198" s="166" t="s">
        <v>737</v>
      </c>
      <c r="H198" s="176">
        <f t="shared" si="42"/>
        <v>-0.91999999992549419</v>
      </c>
      <c r="I198" s="166">
        <v>185094.73</v>
      </c>
      <c r="J198" s="166" t="s">
        <v>1032</v>
      </c>
      <c r="K198" s="166">
        <f t="shared" si="43"/>
        <v>-0.26999999998952262</v>
      </c>
      <c r="L198" s="173">
        <v>170661.66999999987</v>
      </c>
      <c r="M198" s="166" t="s">
        <v>1033</v>
      </c>
      <c r="N198" s="176">
        <f t="shared" si="44"/>
        <v>-0.33000000013271347</v>
      </c>
      <c r="O198" s="166">
        <v>595005.44000000006</v>
      </c>
      <c r="P198" s="166" t="s">
        <v>738</v>
      </c>
      <c r="Q198" s="166">
        <f t="shared" si="45"/>
        <v>0.44000000006053597</v>
      </c>
      <c r="R198" s="173">
        <v>68165617.719999358</v>
      </c>
      <c r="S198" s="95">
        <v>68165600</v>
      </c>
      <c r="T198" s="96">
        <f t="shared" si="60"/>
        <v>17.719999358057976</v>
      </c>
      <c r="U198" s="190">
        <f t="shared" si="46"/>
        <v>1</v>
      </c>
      <c r="W198" s="134" t="s">
        <v>41</v>
      </c>
      <c r="X198" s="111">
        <f t="shared" si="48"/>
        <v>0</v>
      </c>
      <c r="Y198" s="112">
        <f t="shared" si="49"/>
        <v>0</v>
      </c>
      <c r="Z198" s="112">
        <f t="shared" si="50"/>
        <v>0</v>
      </c>
      <c r="AA198" s="112">
        <f t="shared" si="51"/>
        <v>0</v>
      </c>
      <c r="AB198" s="112">
        <f t="shared" si="52"/>
        <v>0</v>
      </c>
      <c r="AC198" s="124">
        <f t="shared" si="53"/>
        <v>0</v>
      </c>
    </row>
    <row r="199" spans="1:29" ht="15" customHeight="1">
      <c r="A199" s="250"/>
      <c r="B199" s="92" t="s">
        <v>42</v>
      </c>
      <c r="C199" s="168">
        <v>29914338.829999059</v>
      </c>
      <c r="D199" s="168">
        <v>29928200</v>
      </c>
      <c r="E199" s="168">
        <f t="shared" si="41"/>
        <v>-13861.170000940561</v>
      </c>
      <c r="F199" s="174">
        <v>1541810.9400000006</v>
      </c>
      <c r="G199" s="169" t="s">
        <v>739</v>
      </c>
      <c r="H199" s="177">
        <f t="shared" si="42"/>
        <v>0.94000000064261258</v>
      </c>
      <c r="I199" s="169">
        <v>47190.38</v>
      </c>
      <c r="J199" s="169" t="s">
        <v>1034</v>
      </c>
      <c r="K199" s="169">
        <f t="shared" si="43"/>
        <v>-2.0000000004074536E-2</v>
      </c>
      <c r="L199" s="174">
        <v>0</v>
      </c>
      <c r="M199" s="169" t="s">
        <v>80</v>
      </c>
      <c r="N199" s="177">
        <f t="shared" si="44"/>
        <v>0</v>
      </c>
      <c r="O199" s="169">
        <v>34431.97</v>
      </c>
      <c r="P199" s="169" t="s">
        <v>740</v>
      </c>
      <c r="Q199" s="169">
        <f t="shared" si="45"/>
        <v>-2.9999999998835847E-2</v>
      </c>
      <c r="R199" s="174">
        <v>28385286.299999062</v>
      </c>
      <c r="S199" s="20">
        <v>28385300</v>
      </c>
      <c r="T199" s="98">
        <f t="shared" si="60"/>
        <v>-13.700000938028097</v>
      </c>
      <c r="U199" s="191">
        <f t="shared" si="46"/>
        <v>1</v>
      </c>
      <c r="W199" s="135" t="s">
        <v>42</v>
      </c>
      <c r="X199" s="115">
        <f t="shared" si="48"/>
        <v>1</v>
      </c>
      <c r="Y199" s="116">
        <f t="shared" si="49"/>
        <v>0</v>
      </c>
      <c r="Z199" s="116">
        <f t="shared" si="50"/>
        <v>0</v>
      </c>
      <c r="AA199" s="116">
        <f t="shared" si="51"/>
        <v>0</v>
      </c>
      <c r="AB199" s="116">
        <f t="shared" si="52"/>
        <v>0</v>
      </c>
      <c r="AC199" s="122">
        <f t="shared" si="53"/>
        <v>0</v>
      </c>
    </row>
    <row r="200" spans="1:29" ht="15" customHeight="1">
      <c r="A200" s="250"/>
      <c r="B200" s="93" t="s">
        <v>43</v>
      </c>
      <c r="C200" s="168">
        <v>58329286.489999451</v>
      </c>
      <c r="D200" s="168">
        <v>58329300</v>
      </c>
      <c r="E200" s="168">
        <f t="shared" si="41"/>
        <v>-13.510000549256802</v>
      </c>
      <c r="F200" s="174">
        <v>1070566.5700000005</v>
      </c>
      <c r="G200" s="169" t="s">
        <v>741</v>
      </c>
      <c r="H200" s="177">
        <f t="shared" si="42"/>
        <v>-3.4299999994691461</v>
      </c>
      <c r="I200" s="169">
        <v>136648.95999999999</v>
      </c>
      <c r="J200" s="169" t="s">
        <v>1035</v>
      </c>
      <c r="K200" s="169">
        <f t="shared" si="43"/>
        <v>-4.0000000008149073E-2</v>
      </c>
      <c r="L200" s="174">
        <v>314948.74</v>
      </c>
      <c r="M200" s="169" t="s">
        <v>1036</v>
      </c>
      <c r="N200" s="177">
        <f t="shared" si="44"/>
        <v>-0.26000000000931323</v>
      </c>
      <c r="O200" s="169">
        <v>258090.19999999998</v>
      </c>
      <c r="P200" s="169" t="s">
        <v>742</v>
      </c>
      <c r="Q200" s="169">
        <f t="shared" si="45"/>
        <v>0.1999999999825377</v>
      </c>
      <c r="R200" s="174">
        <v>56822329.939999446</v>
      </c>
      <c r="S200" s="20">
        <v>56822300</v>
      </c>
      <c r="T200" s="98">
        <f t="shared" si="60"/>
        <v>29.93999944627285</v>
      </c>
      <c r="U200" s="191">
        <f t="shared" si="46"/>
        <v>1</v>
      </c>
      <c r="W200" s="105" t="s">
        <v>43</v>
      </c>
      <c r="X200" s="115">
        <f t="shared" si="48"/>
        <v>0</v>
      </c>
      <c r="Y200" s="116">
        <f t="shared" si="49"/>
        <v>0</v>
      </c>
      <c r="Z200" s="116">
        <f t="shared" si="50"/>
        <v>0</v>
      </c>
      <c r="AA200" s="116">
        <f t="shared" si="51"/>
        <v>0</v>
      </c>
      <c r="AB200" s="116">
        <f t="shared" si="52"/>
        <v>0</v>
      </c>
      <c r="AC200" s="122">
        <f t="shared" si="53"/>
        <v>0</v>
      </c>
    </row>
    <row r="201" spans="1:29" ht="15" customHeight="1">
      <c r="A201" s="250"/>
      <c r="B201" s="92" t="s">
        <v>44</v>
      </c>
      <c r="C201" s="168">
        <v>47461323.569999523</v>
      </c>
      <c r="D201" s="168">
        <v>47461400</v>
      </c>
      <c r="E201" s="168">
        <f t="shared" ref="E201:E233" si="61">C201-D201</f>
        <v>-76.430000476539135</v>
      </c>
      <c r="F201" s="174">
        <v>1058698.8999999997</v>
      </c>
      <c r="G201" s="169" t="s">
        <v>743</v>
      </c>
      <c r="H201" s="177">
        <f t="shared" ref="H201:H233" si="62">F201-G201</f>
        <v>-1.1000000003259629</v>
      </c>
      <c r="I201" s="169">
        <v>40429.020000000004</v>
      </c>
      <c r="J201" s="169" t="s">
        <v>1037</v>
      </c>
      <c r="K201" s="169">
        <f t="shared" ref="K201:K233" si="63">I201-J201</f>
        <v>2.0000000004074536E-2</v>
      </c>
      <c r="L201" s="174">
        <v>0</v>
      </c>
      <c r="M201" s="169" t="s">
        <v>80</v>
      </c>
      <c r="N201" s="177">
        <f t="shared" ref="N201:N233" si="64">L201-M201</f>
        <v>0</v>
      </c>
      <c r="O201" s="169">
        <v>457351.98</v>
      </c>
      <c r="P201" s="169" t="s">
        <v>744</v>
      </c>
      <c r="Q201" s="169">
        <f t="shared" ref="Q201:Q233" si="65">O201-P201</f>
        <v>0.97999999998137355</v>
      </c>
      <c r="R201" s="174">
        <v>45985701.709999524</v>
      </c>
      <c r="S201" s="20">
        <v>45985700</v>
      </c>
      <c r="T201" s="98">
        <f>R201-S201</f>
        <v>1.7099995240569115</v>
      </c>
      <c r="U201" s="191">
        <f t="shared" ref="U201:U224" si="66">IF(D201=0,0,1)</f>
        <v>1</v>
      </c>
      <c r="W201" s="135" t="s">
        <v>44</v>
      </c>
      <c r="X201" s="115">
        <f t="shared" si="48"/>
        <v>0</v>
      </c>
      <c r="Y201" s="116">
        <f t="shared" si="49"/>
        <v>0</v>
      </c>
      <c r="Z201" s="116">
        <f t="shared" si="50"/>
        <v>0</v>
      </c>
      <c r="AA201" s="116">
        <f t="shared" si="51"/>
        <v>0</v>
      </c>
      <c r="AB201" s="116">
        <f t="shared" si="52"/>
        <v>0</v>
      </c>
      <c r="AC201" s="122">
        <f t="shared" si="53"/>
        <v>0</v>
      </c>
    </row>
    <row r="202" spans="1:29" ht="15" customHeight="1">
      <c r="A202" s="250"/>
      <c r="B202" s="92" t="s">
        <v>45</v>
      </c>
      <c r="C202" s="168">
        <v>80119082.129995704</v>
      </c>
      <c r="D202" s="168">
        <v>80119000</v>
      </c>
      <c r="E202" s="168">
        <f t="shared" si="61"/>
        <v>82.129995703697205</v>
      </c>
      <c r="F202" s="174">
        <v>1857485.120000001</v>
      </c>
      <c r="G202" s="169" t="s">
        <v>745</v>
      </c>
      <c r="H202" s="177">
        <f t="shared" si="62"/>
        <v>-25244.879999998957</v>
      </c>
      <c r="I202" s="169">
        <v>49652.069999999992</v>
      </c>
      <c r="J202" s="169" t="s">
        <v>1038</v>
      </c>
      <c r="K202" s="169">
        <f t="shared" si="63"/>
        <v>-3.0000000006111804E-2</v>
      </c>
      <c r="L202" s="174">
        <v>835.04</v>
      </c>
      <c r="M202" s="169" t="s">
        <v>1039</v>
      </c>
      <c r="N202" s="177">
        <f t="shared" si="64"/>
        <v>0</v>
      </c>
      <c r="O202" s="169">
        <v>143075.51999999999</v>
      </c>
      <c r="P202" s="169" t="s">
        <v>746</v>
      </c>
      <c r="Q202" s="169">
        <f t="shared" si="65"/>
        <v>-63337.48000000001</v>
      </c>
      <c r="R202" s="174">
        <v>78304171.229995713</v>
      </c>
      <c r="S202" s="20">
        <v>78278900</v>
      </c>
      <c r="T202" s="98">
        <f t="shared" ref="T202:T206" si="67">R202-S202</f>
        <v>25271.229995712638</v>
      </c>
      <c r="U202" s="191">
        <f t="shared" si="66"/>
        <v>1</v>
      </c>
      <c r="W202" s="135" t="s">
        <v>45</v>
      </c>
      <c r="X202" s="115">
        <f t="shared" ref="X202:X210" si="68">+IF(AND(C202&lt;&gt;0,D202&lt;&gt;0,OR(E202&gt;100,E202&lt;-100)),1,0)</f>
        <v>0</v>
      </c>
      <c r="Y202" s="116">
        <f t="shared" ref="Y202:Y210" si="69">+IF(AND(F202&lt;&gt;0,G202&lt;&gt;0,OR(H202&gt;100,H202&lt;-100)),1,0)</f>
        <v>1</v>
      </c>
      <c r="Z202" s="116">
        <f t="shared" ref="Z202:Z210" si="70">+IF(AND(I202&lt;&gt;0,J202&lt;&gt;0,OR(K202&gt;100,K202&lt;-100)),1,0)</f>
        <v>0</v>
      </c>
      <c r="AA202" s="116">
        <f t="shared" ref="AA202:AA210" si="71">+IF(AND(L202&lt;&gt;0,M202&lt;&gt;0,OR(N202&gt;100,N202&lt;-100)),1,0)</f>
        <v>0</v>
      </c>
      <c r="AB202" s="116">
        <f t="shared" ref="AB202:AB210" si="72">+IF(AND(O202&lt;&gt;0,P202&lt;&gt;0,OR(Q202&gt;100,Q202&lt;-100)),1,0)</f>
        <v>1</v>
      </c>
      <c r="AC202" s="122">
        <f t="shared" ref="AC202:AC210" si="73">+IF(AND(R202&lt;&gt;0,S202&lt;&gt;0,OR(T202&gt;100,T202&lt;-100)),1,0)</f>
        <v>1</v>
      </c>
    </row>
    <row r="203" spans="1:29" ht="15" customHeight="1">
      <c r="A203" s="250"/>
      <c r="B203" s="92" t="s">
        <v>46</v>
      </c>
      <c r="C203" s="168">
        <v>44647185.449999698</v>
      </c>
      <c r="D203" s="168">
        <v>46813000</v>
      </c>
      <c r="E203" s="168">
        <f t="shared" si="61"/>
        <v>-2165814.5500003025</v>
      </c>
      <c r="F203" s="174">
        <v>1783736.9599999997</v>
      </c>
      <c r="G203" s="169" t="s">
        <v>747</v>
      </c>
      <c r="H203" s="177">
        <f t="shared" si="62"/>
        <v>-3.0400000002700835</v>
      </c>
      <c r="I203" s="169">
        <v>57725.489999999991</v>
      </c>
      <c r="J203" s="169" t="s">
        <v>1040</v>
      </c>
      <c r="K203" s="169">
        <f t="shared" si="63"/>
        <v>-1.0000000009313226E-2</v>
      </c>
      <c r="L203" s="174">
        <v>0</v>
      </c>
      <c r="M203" s="169" t="s">
        <v>80</v>
      </c>
      <c r="N203" s="177">
        <f t="shared" si="64"/>
        <v>0</v>
      </c>
      <c r="O203" s="169">
        <v>447508.63</v>
      </c>
      <c r="P203" s="169" t="s">
        <v>748</v>
      </c>
      <c r="Q203" s="169">
        <f t="shared" si="65"/>
        <v>-0.36999999999534339</v>
      </c>
      <c r="R203" s="174">
        <v>42473665.349999689</v>
      </c>
      <c r="S203" s="20">
        <v>44746800</v>
      </c>
      <c r="T203" s="98">
        <f t="shared" si="67"/>
        <v>-2273134.6500003114</v>
      </c>
      <c r="U203" s="191">
        <f t="shared" si="66"/>
        <v>1</v>
      </c>
      <c r="W203" s="135" t="s">
        <v>46</v>
      </c>
      <c r="X203" s="115">
        <f t="shared" si="68"/>
        <v>1</v>
      </c>
      <c r="Y203" s="116">
        <f t="shared" si="69"/>
        <v>0</v>
      </c>
      <c r="Z203" s="116">
        <f t="shared" si="70"/>
        <v>0</v>
      </c>
      <c r="AA203" s="116">
        <f t="shared" si="71"/>
        <v>0</v>
      </c>
      <c r="AB203" s="116">
        <f t="shared" si="72"/>
        <v>0</v>
      </c>
      <c r="AC203" s="122">
        <f t="shared" si="73"/>
        <v>1</v>
      </c>
    </row>
    <row r="204" spans="1:29" ht="15" customHeight="1">
      <c r="A204" s="250"/>
      <c r="B204" s="92" t="s">
        <v>47</v>
      </c>
      <c r="C204" s="168">
        <v>138000703.57999858</v>
      </c>
      <c r="D204" s="168">
        <v>0</v>
      </c>
      <c r="E204" s="168">
        <f t="shared" si="61"/>
        <v>138000703.57999858</v>
      </c>
      <c r="F204" s="174">
        <v>1403288.0700000003</v>
      </c>
      <c r="G204" s="169"/>
      <c r="H204" s="177">
        <f t="shared" si="62"/>
        <v>1403288.0700000003</v>
      </c>
      <c r="I204" s="169">
        <v>231881.67999999996</v>
      </c>
      <c r="J204" s="169"/>
      <c r="K204" s="169">
        <f t="shared" si="63"/>
        <v>231881.67999999996</v>
      </c>
      <c r="L204" s="174">
        <v>91083.33</v>
      </c>
      <c r="M204" s="169"/>
      <c r="N204" s="177">
        <f t="shared" si="64"/>
        <v>91083.33</v>
      </c>
      <c r="O204" s="169">
        <v>278559.61</v>
      </c>
      <c r="P204" s="169"/>
      <c r="Q204" s="169">
        <f t="shared" si="65"/>
        <v>278559.61</v>
      </c>
      <c r="R204" s="174">
        <v>136459654.2499986</v>
      </c>
      <c r="S204" s="20">
        <v>0</v>
      </c>
      <c r="T204" s="98">
        <f t="shared" si="67"/>
        <v>136459654.2499986</v>
      </c>
      <c r="U204" s="191">
        <f t="shared" si="66"/>
        <v>0</v>
      </c>
      <c r="W204" s="135" t="s">
        <v>47</v>
      </c>
      <c r="X204" s="115">
        <f t="shared" si="68"/>
        <v>0</v>
      </c>
      <c r="Y204" s="116">
        <f t="shared" si="69"/>
        <v>0</v>
      </c>
      <c r="Z204" s="116">
        <f t="shared" si="70"/>
        <v>0</v>
      </c>
      <c r="AA204" s="116">
        <f t="shared" si="71"/>
        <v>0</v>
      </c>
      <c r="AB204" s="116">
        <f t="shared" si="72"/>
        <v>0</v>
      </c>
      <c r="AC204" s="122">
        <f t="shared" si="73"/>
        <v>0</v>
      </c>
    </row>
    <row r="205" spans="1:29" ht="15" customHeight="1">
      <c r="A205" s="250"/>
      <c r="B205" s="92" t="s">
        <v>48</v>
      </c>
      <c r="C205" s="168">
        <v>55588171.009999409</v>
      </c>
      <c r="D205" s="168"/>
      <c r="E205" s="168">
        <f t="shared" si="61"/>
        <v>55588171.009999409</v>
      </c>
      <c r="F205" s="174">
        <v>1818245.42</v>
      </c>
      <c r="G205" s="169"/>
      <c r="H205" s="177">
        <f t="shared" si="62"/>
        <v>1818245.42</v>
      </c>
      <c r="I205" s="169">
        <v>81029.710000000006</v>
      </c>
      <c r="J205" s="169"/>
      <c r="K205" s="169">
        <f t="shared" si="63"/>
        <v>81029.710000000006</v>
      </c>
      <c r="L205" s="174">
        <v>11612.300000000001</v>
      </c>
      <c r="M205" s="169"/>
      <c r="N205" s="177">
        <f t="shared" si="64"/>
        <v>11612.300000000001</v>
      </c>
      <c r="O205" s="169">
        <v>185617.57000000007</v>
      </c>
      <c r="P205" s="169"/>
      <c r="Q205" s="169">
        <f t="shared" si="65"/>
        <v>185617.57000000007</v>
      </c>
      <c r="R205" s="174">
        <v>57757635.189999409</v>
      </c>
      <c r="S205" s="20"/>
      <c r="T205" s="98">
        <f t="shared" si="67"/>
        <v>57757635.189999409</v>
      </c>
      <c r="U205" s="191">
        <f t="shared" si="66"/>
        <v>0</v>
      </c>
      <c r="W205" s="135" t="s">
        <v>48</v>
      </c>
      <c r="X205" s="115">
        <f t="shared" si="68"/>
        <v>0</v>
      </c>
      <c r="Y205" s="116">
        <f t="shared" si="69"/>
        <v>0</v>
      </c>
      <c r="Z205" s="116">
        <f t="shared" si="70"/>
        <v>0</v>
      </c>
      <c r="AA205" s="116">
        <f t="shared" si="71"/>
        <v>0</v>
      </c>
      <c r="AB205" s="116">
        <f t="shared" si="72"/>
        <v>0</v>
      </c>
      <c r="AC205" s="122">
        <f t="shared" si="73"/>
        <v>0</v>
      </c>
    </row>
    <row r="206" spans="1:29" ht="15" customHeight="1">
      <c r="A206" s="251"/>
      <c r="B206" s="94" t="s">
        <v>49</v>
      </c>
      <c r="C206" s="171">
        <v>16029938.839999609</v>
      </c>
      <c r="D206" s="171"/>
      <c r="E206" s="171">
        <f t="shared" si="61"/>
        <v>16029938.839999609</v>
      </c>
      <c r="F206" s="175">
        <v>475004.29000000004</v>
      </c>
      <c r="G206" s="172"/>
      <c r="H206" s="178">
        <f t="shared" si="62"/>
        <v>475004.29000000004</v>
      </c>
      <c r="I206" s="172">
        <v>3028.3999999999996</v>
      </c>
      <c r="J206" s="172"/>
      <c r="K206" s="172">
        <f t="shared" si="63"/>
        <v>3028.3999999999996</v>
      </c>
      <c r="L206" s="175">
        <v>8056.0700000000006</v>
      </c>
      <c r="M206" s="172"/>
      <c r="N206" s="178">
        <f t="shared" si="64"/>
        <v>8056.0700000000006</v>
      </c>
      <c r="O206" s="172">
        <v>117390.81</v>
      </c>
      <c r="P206" s="172"/>
      <c r="Q206" s="172">
        <f t="shared" si="65"/>
        <v>117390.81</v>
      </c>
      <c r="R206" s="175">
        <v>15455058.929999612</v>
      </c>
      <c r="S206" s="100"/>
      <c r="T206" s="101">
        <f t="shared" si="67"/>
        <v>15455058.929999612</v>
      </c>
      <c r="U206" s="192">
        <f t="shared" si="66"/>
        <v>0</v>
      </c>
      <c r="W206" s="136" t="s">
        <v>49</v>
      </c>
      <c r="X206" s="119">
        <f t="shared" si="68"/>
        <v>0</v>
      </c>
      <c r="Y206" s="120">
        <f t="shared" si="69"/>
        <v>0</v>
      </c>
      <c r="Z206" s="120">
        <f t="shared" si="70"/>
        <v>0</v>
      </c>
      <c r="AA206" s="120">
        <f t="shared" si="71"/>
        <v>0</v>
      </c>
      <c r="AB206" s="120">
        <f t="shared" si="72"/>
        <v>0</v>
      </c>
      <c r="AC206" s="125">
        <f t="shared" si="73"/>
        <v>0</v>
      </c>
    </row>
    <row r="207" spans="1:29">
      <c r="A207" s="249">
        <v>42427</v>
      </c>
      <c r="B207" s="91" t="s">
        <v>41</v>
      </c>
      <c r="C207" s="162">
        <v>68165617.719999358</v>
      </c>
      <c r="D207" s="162"/>
      <c r="E207" s="162">
        <f t="shared" si="61"/>
        <v>68165617.719999358</v>
      </c>
      <c r="F207" s="174">
        <v>679120.91000000027</v>
      </c>
      <c r="G207" s="169"/>
      <c r="H207" s="177">
        <f t="shared" si="62"/>
        <v>679120.91000000027</v>
      </c>
      <c r="I207" s="163">
        <v>0</v>
      </c>
      <c r="J207" s="163"/>
      <c r="K207" s="163">
        <f t="shared" si="63"/>
        <v>0</v>
      </c>
      <c r="L207" s="174">
        <v>0</v>
      </c>
      <c r="M207" s="169"/>
      <c r="N207" s="177">
        <f t="shared" si="64"/>
        <v>0</v>
      </c>
      <c r="O207" s="163">
        <v>0</v>
      </c>
      <c r="P207" s="163"/>
      <c r="Q207" s="163">
        <f t="shared" si="65"/>
        <v>0</v>
      </c>
      <c r="R207" s="174">
        <v>67486496.809999347</v>
      </c>
      <c r="S207" s="20"/>
      <c r="T207" s="98">
        <f t="shared" ref="T207:T215" si="74">R207-S207</f>
        <v>67486496.809999347</v>
      </c>
      <c r="U207" s="190">
        <f t="shared" si="66"/>
        <v>0</v>
      </c>
      <c r="W207" s="134" t="s">
        <v>41</v>
      </c>
      <c r="X207" s="111">
        <f t="shared" si="68"/>
        <v>0</v>
      </c>
      <c r="Y207" s="112">
        <f t="shared" si="69"/>
        <v>0</v>
      </c>
      <c r="Z207" s="112">
        <f t="shared" si="70"/>
        <v>0</v>
      </c>
      <c r="AA207" s="112">
        <f t="shared" si="71"/>
        <v>0</v>
      </c>
      <c r="AB207" s="112">
        <f t="shared" si="72"/>
        <v>0</v>
      </c>
      <c r="AC207" s="124">
        <f t="shared" si="73"/>
        <v>0</v>
      </c>
    </row>
    <row r="208" spans="1:29">
      <c r="A208" s="250"/>
      <c r="B208" s="92" t="s">
        <v>42</v>
      </c>
      <c r="C208" s="20"/>
      <c r="D208" s="20"/>
      <c r="E208" s="6">
        <f t="shared" si="61"/>
        <v>0</v>
      </c>
      <c r="F208" s="97"/>
      <c r="G208" s="20"/>
      <c r="H208" s="98">
        <f t="shared" si="62"/>
        <v>0</v>
      </c>
      <c r="I208" s="20"/>
      <c r="J208" s="20"/>
      <c r="K208" s="6">
        <f t="shared" si="63"/>
        <v>0</v>
      </c>
      <c r="L208" s="97"/>
      <c r="M208" s="20"/>
      <c r="N208" s="98">
        <f t="shared" si="64"/>
        <v>0</v>
      </c>
      <c r="O208" s="20"/>
      <c r="P208" s="20"/>
      <c r="Q208" s="6">
        <f t="shared" si="65"/>
        <v>0</v>
      </c>
      <c r="R208" s="97"/>
      <c r="S208" s="20"/>
      <c r="T208" s="98">
        <f t="shared" si="74"/>
        <v>0</v>
      </c>
      <c r="U208" s="191">
        <f t="shared" si="66"/>
        <v>0</v>
      </c>
      <c r="W208" s="135" t="s">
        <v>42</v>
      </c>
      <c r="X208" s="115">
        <f t="shared" si="68"/>
        <v>0</v>
      </c>
      <c r="Y208" s="116">
        <f t="shared" si="69"/>
        <v>0</v>
      </c>
      <c r="Z208" s="116">
        <f t="shared" si="70"/>
        <v>0</v>
      </c>
      <c r="AA208" s="116">
        <f t="shared" si="71"/>
        <v>0</v>
      </c>
      <c r="AB208" s="116">
        <f t="shared" si="72"/>
        <v>0</v>
      </c>
      <c r="AC208" s="122">
        <f t="shared" si="73"/>
        <v>0</v>
      </c>
    </row>
    <row r="209" spans="1:29">
      <c r="A209" s="250"/>
      <c r="B209" s="93" t="s">
        <v>43</v>
      </c>
      <c r="C209" s="162">
        <v>56822329.939999446</v>
      </c>
      <c r="D209" s="162"/>
      <c r="E209" s="162">
        <f t="shared" si="61"/>
        <v>56822329.939999446</v>
      </c>
      <c r="F209" s="174">
        <v>403167.24</v>
      </c>
      <c r="G209" s="169"/>
      <c r="H209" s="177">
        <f t="shared" si="62"/>
        <v>403167.24</v>
      </c>
      <c r="I209" s="163">
        <v>0</v>
      </c>
      <c r="J209" s="163"/>
      <c r="K209" s="163">
        <f t="shared" si="63"/>
        <v>0</v>
      </c>
      <c r="L209" s="174">
        <v>0</v>
      </c>
      <c r="M209" s="169"/>
      <c r="N209" s="177">
        <f t="shared" si="64"/>
        <v>0</v>
      </c>
      <c r="O209" s="163">
        <v>0</v>
      </c>
      <c r="P209" s="163"/>
      <c r="Q209" s="163">
        <f t="shared" si="65"/>
        <v>0</v>
      </c>
      <c r="R209" s="174">
        <v>56419162.699999452</v>
      </c>
      <c r="S209" s="20"/>
      <c r="T209" s="98">
        <f t="shared" si="74"/>
        <v>56419162.699999452</v>
      </c>
      <c r="U209" s="191">
        <f t="shared" si="66"/>
        <v>0</v>
      </c>
      <c r="W209" s="105" t="s">
        <v>43</v>
      </c>
      <c r="X209" s="115">
        <f t="shared" si="68"/>
        <v>0</v>
      </c>
      <c r="Y209" s="116">
        <f t="shared" si="69"/>
        <v>0</v>
      </c>
      <c r="Z209" s="116">
        <f t="shared" si="70"/>
        <v>0</v>
      </c>
      <c r="AA209" s="116">
        <f t="shared" si="71"/>
        <v>0</v>
      </c>
      <c r="AB209" s="116">
        <f t="shared" si="72"/>
        <v>0</v>
      </c>
      <c r="AC209" s="122">
        <f t="shared" si="73"/>
        <v>0</v>
      </c>
    </row>
    <row r="210" spans="1:29">
      <c r="A210" s="250"/>
      <c r="B210" s="92" t="s">
        <v>44</v>
      </c>
      <c r="C210" s="162">
        <v>45985701.709999524</v>
      </c>
      <c r="D210" s="162"/>
      <c r="E210" s="162">
        <f t="shared" si="61"/>
        <v>45985701.709999524</v>
      </c>
      <c r="F210" s="174">
        <v>668805.78</v>
      </c>
      <c r="G210" s="169"/>
      <c r="H210" s="177">
        <f t="shared" si="62"/>
        <v>668805.78</v>
      </c>
      <c r="I210" s="163">
        <v>0</v>
      </c>
      <c r="J210" s="163"/>
      <c r="K210" s="163">
        <f t="shared" si="63"/>
        <v>0</v>
      </c>
      <c r="L210" s="174">
        <v>0</v>
      </c>
      <c r="M210" s="169"/>
      <c r="N210" s="177">
        <f t="shared" si="64"/>
        <v>0</v>
      </c>
      <c r="O210" s="163">
        <v>0</v>
      </c>
      <c r="P210" s="163"/>
      <c r="Q210" s="163">
        <f t="shared" si="65"/>
        <v>0</v>
      </c>
      <c r="R210" s="174">
        <v>45316895.929999523</v>
      </c>
      <c r="S210" s="20"/>
      <c r="T210" s="98">
        <f t="shared" si="74"/>
        <v>45316895.929999523</v>
      </c>
      <c r="U210" s="191">
        <f t="shared" si="66"/>
        <v>0</v>
      </c>
      <c r="W210" s="135" t="s">
        <v>44</v>
      </c>
      <c r="X210" s="115">
        <f t="shared" si="68"/>
        <v>0</v>
      </c>
      <c r="Y210" s="116">
        <f t="shared" si="69"/>
        <v>0</v>
      </c>
      <c r="Z210" s="116">
        <f t="shared" si="70"/>
        <v>0</v>
      </c>
      <c r="AA210" s="116">
        <f t="shared" si="71"/>
        <v>0</v>
      </c>
      <c r="AB210" s="116">
        <f t="shared" si="72"/>
        <v>0</v>
      </c>
      <c r="AC210" s="122">
        <f t="shared" si="73"/>
        <v>0</v>
      </c>
    </row>
    <row r="211" spans="1:29">
      <c r="A211" s="250"/>
      <c r="B211" s="92" t="s">
        <v>45</v>
      </c>
      <c r="C211" s="162">
        <v>78304171.229995713</v>
      </c>
      <c r="D211" s="162"/>
      <c r="E211" s="162">
        <f t="shared" si="61"/>
        <v>78304171.229995713</v>
      </c>
      <c r="F211" s="174">
        <v>939580.98000000045</v>
      </c>
      <c r="G211" s="169"/>
      <c r="H211" s="177">
        <f t="shared" si="62"/>
        <v>939580.98000000045</v>
      </c>
      <c r="I211" s="163">
        <v>0</v>
      </c>
      <c r="J211" s="163"/>
      <c r="K211" s="163">
        <f t="shared" si="63"/>
        <v>0</v>
      </c>
      <c r="L211" s="174">
        <v>0</v>
      </c>
      <c r="M211" s="169"/>
      <c r="N211" s="177">
        <f t="shared" si="64"/>
        <v>0</v>
      </c>
      <c r="O211" s="163">
        <v>0</v>
      </c>
      <c r="P211" s="163"/>
      <c r="Q211" s="163">
        <f t="shared" si="65"/>
        <v>0</v>
      </c>
      <c r="R211" s="174">
        <v>77364590.249995723</v>
      </c>
      <c r="S211" s="20"/>
      <c r="T211" s="98">
        <f t="shared" si="74"/>
        <v>77364590.249995723</v>
      </c>
      <c r="U211" s="191">
        <f t="shared" si="66"/>
        <v>0</v>
      </c>
      <c r="W211" s="135" t="s">
        <v>45</v>
      </c>
      <c r="X211" s="115">
        <f t="shared" ref="X211:X228" si="75">+IF(AND(C211&lt;&gt;0,D211&lt;&gt;0,OR(E211&gt;100,E211&lt;-100)),1,0)</f>
        <v>0</v>
      </c>
      <c r="Y211" s="116">
        <f t="shared" ref="Y211:Y228" si="76">+IF(AND(F211&lt;&gt;0,G211&lt;&gt;0,OR(H211&gt;100,H211&lt;-100)),1,0)</f>
        <v>0</v>
      </c>
      <c r="Z211" s="116">
        <f t="shared" ref="Z211:Z228" si="77">+IF(AND(I211&lt;&gt;0,J211&lt;&gt;0,OR(K211&gt;100,K211&lt;-100)),1,0)</f>
        <v>0</v>
      </c>
      <c r="AA211" s="116">
        <f t="shared" ref="AA211:AA228" si="78">+IF(AND(L211&lt;&gt;0,M211&lt;&gt;0,OR(N211&gt;100,N211&lt;-100)),1,0)</f>
        <v>0</v>
      </c>
      <c r="AB211" s="116">
        <f t="shared" ref="AB211:AB228" si="79">+IF(AND(O211&lt;&gt;0,P211&lt;&gt;0,OR(Q211&gt;100,Q211&lt;-100)),1,0)</f>
        <v>0</v>
      </c>
      <c r="AC211" s="122">
        <f t="shared" ref="AC211:AC228" si="80">+IF(AND(R211&lt;&gt;0,S211&lt;&gt;0,OR(T211&gt;100,T211&lt;-100)),1,0)</f>
        <v>0</v>
      </c>
    </row>
    <row r="212" spans="1:29">
      <c r="A212" s="250"/>
      <c r="B212" s="92" t="s">
        <v>46</v>
      </c>
      <c r="C212" s="162">
        <v>42473665.349999689</v>
      </c>
      <c r="D212" s="162"/>
      <c r="E212" s="162">
        <f t="shared" si="61"/>
        <v>42473665.349999689</v>
      </c>
      <c r="F212" s="174">
        <v>846194.32000000007</v>
      </c>
      <c r="G212" s="169"/>
      <c r="H212" s="177">
        <f t="shared" si="62"/>
        <v>846194.32000000007</v>
      </c>
      <c r="I212" s="163">
        <v>0</v>
      </c>
      <c r="J212" s="163"/>
      <c r="K212" s="163">
        <f t="shared" si="63"/>
        <v>0</v>
      </c>
      <c r="L212" s="174">
        <v>0</v>
      </c>
      <c r="M212" s="169"/>
      <c r="N212" s="177">
        <f t="shared" si="64"/>
        <v>0</v>
      </c>
      <c r="O212" s="163">
        <v>0</v>
      </c>
      <c r="P212" s="163"/>
      <c r="Q212" s="163">
        <f t="shared" si="65"/>
        <v>0</v>
      </c>
      <c r="R212" s="174">
        <v>41627471.029999688</v>
      </c>
      <c r="S212" s="20"/>
      <c r="T212" s="98">
        <f t="shared" si="74"/>
        <v>41627471.029999688</v>
      </c>
      <c r="U212" s="191">
        <f t="shared" si="66"/>
        <v>0</v>
      </c>
      <c r="W212" s="135" t="s">
        <v>46</v>
      </c>
      <c r="X212" s="115">
        <f t="shared" si="75"/>
        <v>0</v>
      </c>
      <c r="Y212" s="116">
        <f t="shared" si="76"/>
        <v>0</v>
      </c>
      <c r="Z212" s="116">
        <f t="shared" si="77"/>
        <v>0</v>
      </c>
      <c r="AA212" s="116">
        <f t="shared" si="78"/>
        <v>0</v>
      </c>
      <c r="AB212" s="116">
        <f t="shared" si="79"/>
        <v>0</v>
      </c>
      <c r="AC212" s="122">
        <f t="shared" si="80"/>
        <v>0</v>
      </c>
    </row>
    <row r="213" spans="1:29">
      <c r="A213" s="250"/>
      <c r="B213" s="92" t="s">
        <v>47</v>
      </c>
      <c r="C213" s="162">
        <v>136459654.2499986</v>
      </c>
      <c r="D213" s="162"/>
      <c r="E213" s="162">
        <f t="shared" si="61"/>
        <v>136459654.2499986</v>
      </c>
      <c r="F213" s="174">
        <v>762066.79</v>
      </c>
      <c r="G213" s="169"/>
      <c r="H213" s="177">
        <f t="shared" si="62"/>
        <v>762066.79</v>
      </c>
      <c r="I213" s="163">
        <v>0</v>
      </c>
      <c r="J213" s="163"/>
      <c r="K213" s="163">
        <f t="shared" si="63"/>
        <v>0</v>
      </c>
      <c r="L213" s="174">
        <v>0</v>
      </c>
      <c r="M213" s="169"/>
      <c r="N213" s="177">
        <f t="shared" si="64"/>
        <v>0</v>
      </c>
      <c r="O213" s="163">
        <v>0</v>
      </c>
      <c r="P213" s="163"/>
      <c r="Q213" s="163">
        <f t="shared" si="65"/>
        <v>0</v>
      </c>
      <c r="R213" s="174">
        <v>135697587.45999858</v>
      </c>
      <c r="S213" s="20"/>
      <c r="T213" s="98">
        <f t="shared" si="74"/>
        <v>135697587.45999858</v>
      </c>
      <c r="U213" s="191">
        <f t="shared" si="66"/>
        <v>0</v>
      </c>
      <c r="W213" s="135" t="s">
        <v>47</v>
      </c>
      <c r="X213" s="115">
        <f t="shared" si="75"/>
        <v>0</v>
      </c>
      <c r="Y213" s="116">
        <f t="shared" si="76"/>
        <v>0</v>
      </c>
      <c r="Z213" s="116">
        <f t="shared" si="77"/>
        <v>0</v>
      </c>
      <c r="AA213" s="116">
        <f t="shared" si="78"/>
        <v>0</v>
      </c>
      <c r="AB213" s="116">
        <f t="shared" si="79"/>
        <v>0</v>
      </c>
      <c r="AC213" s="122">
        <f t="shared" si="80"/>
        <v>0</v>
      </c>
    </row>
    <row r="214" spans="1:29">
      <c r="A214" s="250"/>
      <c r="B214" s="92" t="s">
        <v>48</v>
      </c>
      <c r="C214" s="162">
        <v>57757635.189999409</v>
      </c>
      <c r="D214" s="162"/>
      <c r="E214" s="162">
        <f t="shared" si="61"/>
        <v>57757635.189999409</v>
      </c>
      <c r="F214" s="174">
        <v>1139620.4399999995</v>
      </c>
      <c r="G214" s="169"/>
      <c r="H214" s="177">
        <f t="shared" si="62"/>
        <v>1139620.4399999995</v>
      </c>
      <c r="I214" s="163">
        <v>0</v>
      </c>
      <c r="J214" s="163"/>
      <c r="K214" s="163">
        <f t="shared" si="63"/>
        <v>0</v>
      </c>
      <c r="L214" s="174">
        <v>0</v>
      </c>
      <c r="M214" s="169"/>
      <c r="N214" s="177">
        <f t="shared" si="64"/>
        <v>0</v>
      </c>
      <c r="O214" s="163">
        <v>0</v>
      </c>
      <c r="P214" s="163"/>
      <c r="Q214" s="163">
        <f t="shared" si="65"/>
        <v>0</v>
      </c>
      <c r="R214" s="174">
        <v>56618014.749999411</v>
      </c>
      <c r="S214" s="20"/>
      <c r="T214" s="98">
        <f t="shared" si="74"/>
        <v>56618014.749999411</v>
      </c>
      <c r="U214" s="191">
        <f t="shared" si="66"/>
        <v>0</v>
      </c>
      <c r="W214" s="135" t="s">
        <v>48</v>
      </c>
      <c r="X214" s="115">
        <f t="shared" si="75"/>
        <v>0</v>
      </c>
      <c r="Y214" s="116">
        <f t="shared" si="76"/>
        <v>0</v>
      </c>
      <c r="Z214" s="116">
        <f t="shared" si="77"/>
        <v>0</v>
      </c>
      <c r="AA214" s="116">
        <f t="shared" si="78"/>
        <v>0</v>
      </c>
      <c r="AB214" s="116">
        <f t="shared" si="79"/>
        <v>0</v>
      </c>
      <c r="AC214" s="122">
        <f t="shared" si="80"/>
        <v>0</v>
      </c>
    </row>
    <row r="215" spans="1:29">
      <c r="A215" s="251"/>
      <c r="B215" s="94" t="s">
        <v>49</v>
      </c>
      <c r="C215" s="162">
        <v>15455058.929999612</v>
      </c>
      <c r="D215" s="162"/>
      <c r="E215" s="162">
        <f t="shared" si="61"/>
        <v>15455058.929999612</v>
      </c>
      <c r="F215" s="174">
        <v>271027.39999999997</v>
      </c>
      <c r="G215" s="169"/>
      <c r="H215" s="177">
        <f t="shared" si="62"/>
        <v>271027.39999999997</v>
      </c>
      <c r="I215" s="163">
        <v>0</v>
      </c>
      <c r="J215" s="163"/>
      <c r="K215" s="163">
        <f t="shared" si="63"/>
        <v>0</v>
      </c>
      <c r="L215" s="174">
        <v>0</v>
      </c>
      <c r="M215" s="169"/>
      <c r="N215" s="177">
        <f t="shared" si="64"/>
        <v>0</v>
      </c>
      <c r="O215" s="163">
        <v>0</v>
      </c>
      <c r="P215" s="163"/>
      <c r="Q215" s="163">
        <f t="shared" si="65"/>
        <v>0</v>
      </c>
      <c r="R215" s="174">
        <v>22093846.54999961</v>
      </c>
      <c r="S215" s="100"/>
      <c r="T215" s="101">
        <f t="shared" si="74"/>
        <v>22093846.54999961</v>
      </c>
      <c r="U215" s="192">
        <f t="shared" si="66"/>
        <v>0</v>
      </c>
      <c r="W215" s="136" t="s">
        <v>49</v>
      </c>
      <c r="X215" s="119">
        <f t="shared" si="75"/>
        <v>0</v>
      </c>
      <c r="Y215" s="120">
        <f t="shared" si="76"/>
        <v>0</v>
      </c>
      <c r="Z215" s="120">
        <f t="shared" si="77"/>
        <v>0</v>
      </c>
      <c r="AA215" s="120">
        <f t="shared" si="78"/>
        <v>0</v>
      </c>
      <c r="AB215" s="120">
        <f t="shared" si="79"/>
        <v>0</v>
      </c>
      <c r="AC215" s="125">
        <f t="shared" si="80"/>
        <v>0</v>
      </c>
    </row>
    <row r="216" spans="1:29">
      <c r="A216" s="249">
        <v>42428</v>
      </c>
      <c r="B216" s="91" t="s">
        <v>41</v>
      </c>
      <c r="C216" s="165">
        <v>67486496.809999347</v>
      </c>
      <c r="D216" s="165">
        <v>67486500</v>
      </c>
      <c r="E216" s="165">
        <f t="shared" si="61"/>
        <v>-3.1900006532669067</v>
      </c>
      <c r="F216" s="173">
        <v>1506183.5800000012</v>
      </c>
      <c r="G216" s="166" t="s">
        <v>749</v>
      </c>
      <c r="H216" s="176">
        <f t="shared" si="62"/>
        <v>3.580000001238659</v>
      </c>
      <c r="I216" s="166">
        <v>434540.9</v>
      </c>
      <c r="J216" s="166" t="s">
        <v>1041</v>
      </c>
      <c r="K216" s="166">
        <f t="shared" si="63"/>
        <v>-9.9999999976716936E-2</v>
      </c>
      <c r="L216" s="173">
        <v>128996.91</v>
      </c>
      <c r="M216" s="166" t="s">
        <v>1042</v>
      </c>
      <c r="N216" s="176">
        <f t="shared" si="64"/>
        <v>128868.91</v>
      </c>
      <c r="O216" s="166">
        <v>679899.09999999974</v>
      </c>
      <c r="P216" s="166" t="s">
        <v>750</v>
      </c>
      <c r="Q216" s="166">
        <f t="shared" si="65"/>
        <v>9.9999999743886292E-2</v>
      </c>
      <c r="R216" s="173">
        <v>70585743.39999935</v>
      </c>
      <c r="S216" s="95">
        <v>70585800</v>
      </c>
      <c r="T216" s="96">
        <f t="shared" ref="T216:T218" si="81">R216-S216</f>
        <v>-56.600000649690628</v>
      </c>
      <c r="U216" s="190">
        <f t="shared" si="66"/>
        <v>1</v>
      </c>
      <c r="W216" s="134" t="s">
        <v>41</v>
      </c>
      <c r="X216" s="111">
        <f t="shared" si="75"/>
        <v>0</v>
      </c>
      <c r="Y216" s="112">
        <f t="shared" si="76"/>
        <v>0</v>
      </c>
      <c r="Z216" s="112">
        <f t="shared" si="77"/>
        <v>0</v>
      </c>
      <c r="AA216" s="112">
        <f t="shared" si="78"/>
        <v>1</v>
      </c>
      <c r="AB216" s="112">
        <f t="shared" si="79"/>
        <v>0</v>
      </c>
      <c r="AC216" s="124">
        <f t="shared" si="80"/>
        <v>0</v>
      </c>
    </row>
    <row r="217" spans="1:29">
      <c r="A217" s="250"/>
      <c r="B217" s="92" t="s">
        <v>42</v>
      </c>
      <c r="C217" s="168">
        <v>28385286.299999062</v>
      </c>
      <c r="D217" s="168">
        <v>28385300</v>
      </c>
      <c r="E217" s="168">
        <f t="shared" si="61"/>
        <v>-13.700000938028097</v>
      </c>
      <c r="F217" s="174">
        <v>2266196.89</v>
      </c>
      <c r="G217" s="169" t="s">
        <v>751</v>
      </c>
      <c r="H217" s="177">
        <f t="shared" si="62"/>
        <v>-3.1099999998696148</v>
      </c>
      <c r="I217" s="169">
        <v>83591.41</v>
      </c>
      <c r="J217" s="169" t="s">
        <v>1043</v>
      </c>
      <c r="K217" s="169">
        <f t="shared" si="63"/>
        <v>1.0000000009313226E-2</v>
      </c>
      <c r="L217" s="174">
        <v>7020</v>
      </c>
      <c r="M217" s="169" t="s">
        <v>1044</v>
      </c>
      <c r="N217" s="177">
        <f t="shared" si="64"/>
        <v>0</v>
      </c>
      <c r="O217" s="169">
        <v>98127.42</v>
      </c>
      <c r="P217" s="169" t="s">
        <v>752</v>
      </c>
      <c r="Q217" s="169">
        <f t="shared" si="65"/>
        <v>0.41999999999825377</v>
      </c>
      <c r="R217" s="174">
        <v>26097533.39999906</v>
      </c>
      <c r="S217" s="20">
        <v>26097500</v>
      </c>
      <c r="T217" s="98">
        <f t="shared" si="81"/>
        <v>33.399999059736729</v>
      </c>
      <c r="U217" s="191">
        <f t="shared" si="66"/>
        <v>1</v>
      </c>
      <c r="W217" s="135" t="s">
        <v>42</v>
      </c>
      <c r="X217" s="115">
        <f t="shared" si="75"/>
        <v>0</v>
      </c>
      <c r="Y217" s="116">
        <f t="shared" si="76"/>
        <v>0</v>
      </c>
      <c r="Z217" s="116">
        <f t="shared" si="77"/>
        <v>0</v>
      </c>
      <c r="AA217" s="116">
        <f t="shared" si="78"/>
        <v>0</v>
      </c>
      <c r="AB217" s="116">
        <f t="shared" si="79"/>
        <v>0</v>
      </c>
      <c r="AC217" s="122">
        <f t="shared" si="80"/>
        <v>0</v>
      </c>
    </row>
    <row r="218" spans="1:29">
      <c r="A218" s="250"/>
      <c r="B218" s="93" t="s">
        <v>43</v>
      </c>
      <c r="C218" s="168">
        <v>56419162.699999452</v>
      </c>
      <c r="D218" s="168">
        <v>56419200</v>
      </c>
      <c r="E218" s="168">
        <f t="shared" si="61"/>
        <v>-37.300000548362732</v>
      </c>
      <c r="F218" s="174">
        <v>1834610.6300000001</v>
      </c>
      <c r="G218" s="169" t="s">
        <v>753</v>
      </c>
      <c r="H218" s="177">
        <f t="shared" si="62"/>
        <v>530.63000000012107</v>
      </c>
      <c r="I218" s="169">
        <v>205729.58000000002</v>
      </c>
      <c r="J218" s="169" t="s">
        <v>1045</v>
      </c>
      <c r="K218" s="169">
        <f t="shared" si="63"/>
        <v>-0.41999999998370185</v>
      </c>
      <c r="L218" s="174">
        <v>106370.77999999998</v>
      </c>
      <c r="M218" s="169" t="s">
        <v>1046</v>
      </c>
      <c r="N218" s="177">
        <f t="shared" si="64"/>
        <v>-0.22000000001571607</v>
      </c>
      <c r="O218" s="169">
        <v>297270.99000000011</v>
      </c>
      <c r="P218" s="169" t="s">
        <v>754</v>
      </c>
      <c r="Q218" s="169">
        <f t="shared" si="65"/>
        <v>-9.9999998928979039E-3</v>
      </c>
      <c r="R218" s="174">
        <v>77654290.169999465</v>
      </c>
      <c r="S218" s="20">
        <v>77660100</v>
      </c>
      <c r="T218" s="98">
        <f t="shared" si="81"/>
        <v>-5809.8300005346537</v>
      </c>
      <c r="U218" s="191">
        <f t="shared" si="66"/>
        <v>1</v>
      </c>
      <c r="W218" s="105" t="s">
        <v>43</v>
      </c>
      <c r="X218" s="115">
        <f t="shared" si="75"/>
        <v>0</v>
      </c>
      <c r="Y218" s="116">
        <f t="shared" si="76"/>
        <v>1</v>
      </c>
      <c r="Z218" s="116">
        <f t="shared" si="77"/>
        <v>0</v>
      </c>
      <c r="AA218" s="116">
        <f t="shared" si="78"/>
        <v>0</v>
      </c>
      <c r="AB218" s="116">
        <f t="shared" si="79"/>
        <v>0</v>
      </c>
      <c r="AC218" s="122">
        <f t="shared" si="80"/>
        <v>1</v>
      </c>
    </row>
    <row r="219" spans="1:29">
      <c r="A219" s="250"/>
      <c r="B219" s="92" t="s">
        <v>44</v>
      </c>
      <c r="C219" s="168">
        <v>45316895.929999523</v>
      </c>
      <c r="D219" s="168">
        <v>45316900</v>
      </c>
      <c r="E219" s="168">
        <f t="shared" si="61"/>
        <v>-4.0700004771351814</v>
      </c>
      <c r="F219" s="174">
        <v>1896231.7899999998</v>
      </c>
      <c r="G219" s="169" t="s">
        <v>755</v>
      </c>
      <c r="H219" s="177">
        <f t="shared" si="62"/>
        <v>1.7899999998044223</v>
      </c>
      <c r="I219" s="169">
        <v>54515.74</v>
      </c>
      <c r="J219" s="169" t="s">
        <v>1047</v>
      </c>
      <c r="K219" s="169">
        <f t="shared" si="63"/>
        <v>0.73999999999796273</v>
      </c>
      <c r="L219" s="174">
        <v>0</v>
      </c>
      <c r="M219" s="169" t="s">
        <v>80</v>
      </c>
      <c r="N219" s="177">
        <f t="shared" si="64"/>
        <v>0</v>
      </c>
      <c r="O219" s="169">
        <v>843394.76000000047</v>
      </c>
      <c r="P219" s="169" t="s">
        <v>756</v>
      </c>
      <c r="Q219" s="169">
        <f t="shared" si="65"/>
        <v>0.76000000047497451</v>
      </c>
      <c r="R219" s="174">
        <v>57875060.619999535</v>
      </c>
      <c r="S219" s="20">
        <v>57875100</v>
      </c>
      <c r="T219" s="98">
        <f>R219-S219</f>
        <v>-39.380000464618206</v>
      </c>
      <c r="U219" s="191">
        <f t="shared" si="66"/>
        <v>1</v>
      </c>
      <c r="W219" s="135" t="s">
        <v>44</v>
      </c>
      <c r="X219" s="115">
        <f t="shared" si="75"/>
        <v>0</v>
      </c>
      <c r="Y219" s="116">
        <f t="shared" si="76"/>
        <v>0</v>
      </c>
      <c r="Z219" s="116">
        <f t="shared" si="77"/>
        <v>0</v>
      </c>
      <c r="AA219" s="116">
        <f t="shared" si="78"/>
        <v>0</v>
      </c>
      <c r="AB219" s="116">
        <f t="shared" si="79"/>
        <v>0</v>
      </c>
      <c r="AC219" s="122">
        <f t="shared" si="80"/>
        <v>0</v>
      </c>
    </row>
    <row r="220" spans="1:29">
      <c r="A220" s="250"/>
      <c r="B220" s="92" t="s">
        <v>45</v>
      </c>
      <c r="C220" s="168">
        <v>77364590.249995723</v>
      </c>
      <c r="D220" s="168">
        <v>77364600</v>
      </c>
      <c r="E220" s="168">
        <f t="shared" si="61"/>
        <v>-9.7500042766332626</v>
      </c>
      <c r="F220" s="174">
        <v>2727180.85</v>
      </c>
      <c r="G220" s="169" t="s">
        <v>757</v>
      </c>
      <c r="H220" s="177">
        <f t="shared" si="62"/>
        <v>0.85000000009313226</v>
      </c>
      <c r="I220" s="169">
        <v>39978.99</v>
      </c>
      <c r="J220" s="169" t="s">
        <v>1048</v>
      </c>
      <c r="K220" s="169">
        <f t="shared" si="63"/>
        <v>-1.0000000002037268E-2</v>
      </c>
      <c r="L220" s="174">
        <v>2047.1200000000001</v>
      </c>
      <c r="M220" s="169" t="s">
        <v>1049</v>
      </c>
      <c r="N220" s="177">
        <f t="shared" si="64"/>
        <v>0</v>
      </c>
      <c r="O220" s="169">
        <v>140699.21</v>
      </c>
      <c r="P220" s="169" t="s">
        <v>758</v>
      </c>
      <c r="Q220" s="169">
        <f t="shared" si="65"/>
        <v>-503210.79000000004</v>
      </c>
      <c r="R220" s="174">
        <v>82204935.959995717</v>
      </c>
      <c r="S220" s="20">
        <v>82204900</v>
      </c>
      <c r="T220" s="98">
        <f t="shared" ref="T220:T224" si="82">R220-S220</f>
        <v>35.959995716810226</v>
      </c>
      <c r="U220" s="191">
        <f t="shared" si="66"/>
        <v>1</v>
      </c>
      <c r="W220" s="135" t="s">
        <v>45</v>
      </c>
      <c r="X220" s="115">
        <f t="shared" si="75"/>
        <v>0</v>
      </c>
      <c r="Y220" s="116">
        <f t="shared" si="76"/>
        <v>0</v>
      </c>
      <c r="Z220" s="116">
        <f t="shared" si="77"/>
        <v>0</v>
      </c>
      <c r="AA220" s="116">
        <f t="shared" si="78"/>
        <v>0</v>
      </c>
      <c r="AB220" s="116">
        <f t="shared" si="79"/>
        <v>1</v>
      </c>
      <c r="AC220" s="122">
        <f t="shared" si="80"/>
        <v>0</v>
      </c>
    </row>
    <row r="221" spans="1:29">
      <c r="A221" s="250"/>
      <c r="B221" s="92" t="s">
        <v>46</v>
      </c>
      <c r="C221" s="168">
        <v>41627471.029999688</v>
      </c>
      <c r="D221" s="168">
        <v>44746800</v>
      </c>
      <c r="E221" s="168">
        <f t="shared" si="61"/>
        <v>-3119328.9700003117</v>
      </c>
      <c r="F221" s="174">
        <v>2612144.83</v>
      </c>
      <c r="G221" s="169" t="s">
        <v>759</v>
      </c>
      <c r="H221" s="177">
        <f t="shared" si="62"/>
        <v>-1025.1699999999255</v>
      </c>
      <c r="I221" s="169">
        <v>211742.51000000013</v>
      </c>
      <c r="J221" s="169" t="s">
        <v>1050</v>
      </c>
      <c r="K221" s="169">
        <f t="shared" si="63"/>
        <v>-0.48999999987427145</v>
      </c>
      <c r="L221" s="174">
        <v>28067.24</v>
      </c>
      <c r="M221" s="169" t="s">
        <v>1051</v>
      </c>
      <c r="N221" s="177">
        <f t="shared" si="64"/>
        <v>4.0000000000873115E-2</v>
      </c>
      <c r="O221" s="169">
        <v>669129.91999999969</v>
      </c>
      <c r="P221" s="169" t="s">
        <v>760</v>
      </c>
      <c r="Q221" s="169">
        <f t="shared" si="65"/>
        <v>-8.000000030733645E-2</v>
      </c>
      <c r="R221" s="174">
        <v>41689871.959999695</v>
      </c>
      <c r="S221" s="20">
        <v>44999200</v>
      </c>
      <c r="T221" s="98">
        <f t="shared" si="82"/>
        <v>-3309328.0400003046</v>
      </c>
      <c r="U221" s="191">
        <f t="shared" si="66"/>
        <v>1</v>
      </c>
      <c r="W221" s="135" t="s">
        <v>46</v>
      </c>
      <c r="X221" s="115">
        <f t="shared" si="75"/>
        <v>1</v>
      </c>
      <c r="Y221" s="116">
        <f t="shared" si="76"/>
        <v>1</v>
      </c>
      <c r="Z221" s="116">
        <f t="shared" si="77"/>
        <v>0</v>
      </c>
      <c r="AA221" s="116">
        <f t="shared" si="78"/>
        <v>0</v>
      </c>
      <c r="AB221" s="116">
        <f t="shared" si="79"/>
        <v>0</v>
      </c>
      <c r="AC221" s="122">
        <f t="shared" si="80"/>
        <v>1</v>
      </c>
    </row>
    <row r="222" spans="1:29">
      <c r="A222" s="250"/>
      <c r="B222" s="92" t="s">
        <v>47</v>
      </c>
      <c r="C222" s="168">
        <v>135697587.45999858</v>
      </c>
      <c r="D222" s="168">
        <v>0</v>
      </c>
      <c r="E222" s="168">
        <f t="shared" si="61"/>
        <v>135697587.45999858</v>
      </c>
      <c r="F222" s="174">
        <v>1308242.28</v>
      </c>
      <c r="G222" s="169"/>
      <c r="H222" s="177">
        <f t="shared" si="62"/>
        <v>1308242.28</v>
      </c>
      <c r="I222" s="169">
        <v>144666.88999999998</v>
      </c>
      <c r="J222" s="169"/>
      <c r="K222" s="169">
        <f t="shared" si="63"/>
        <v>144666.88999999998</v>
      </c>
      <c r="L222" s="174">
        <v>499202.5</v>
      </c>
      <c r="M222" s="169"/>
      <c r="N222" s="177">
        <f t="shared" si="64"/>
        <v>499202.5</v>
      </c>
      <c r="O222" s="169">
        <v>223550.13</v>
      </c>
      <c r="P222" s="169"/>
      <c r="Q222" s="169">
        <f t="shared" si="65"/>
        <v>223550.13</v>
      </c>
      <c r="R222" s="174">
        <v>150969619.50999853</v>
      </c>
      <c r="S222" s="20">
        <v>0</v>
      </c>
      <c r="T222" s="98">
        <f t="shared" si="82"/>
        <v>150969619.50999853</v>
      </c>
      <c r="U222" s="191">
        <f t="shared" si="66"/>
        <v>0</v>
      </c>
      <c r="W222" s="135" t="s">
        <v>47</v>
      </c>
      <c r="X222" s="115">
        <f t="shared" si="75"/>
        <v>0</v>
      </c>
      <c r="Y222" s="116">
        <f t="shared" si="76"/>
        <v>0</v>
      </c>
      <c r="Z222" s="116">
        <f t="shared" si="77"/>
        <v>0</v>
      </c>
      <c r="AA222" s="116">
        <f t="shared" si="78"/>
        <v>0</v>
      </c>
      <c r="AB222" s="116">
        <f t="shared" si="79"/>
        <v>0</v>
      </c>
      <c r="AC222" s="122">
        <f t="shared" si="80"/>
        <v>0</v>
      </c>
    </row>
    <row r="223" spans="1:29">
      <c r="A223" s="250"/>
      <c r="B223" s="92" t="s">
        <v>48</v>
      </c>
      <c r="C223" s="168">
        <v>56618014.749999411</v>
      </c>
      <c r="D223" s="168">
        <v>56618000</v>
      </c>
      <c r="E223" s="168">
        <f t="shared" si="61"/>
        <v>14.749999411404133</v>
      </c>
      <c r="F223" s="174">
        <v>2415101.7499999995</v>
      </c>
      <c r="G223" s="169" t="s">
        <v>761</v>
      </c>
      <c r="H223" s="177">
        <f t="shared" si="62"/>
        <v>-8528.2500000004657</v>
      </c>
      <c r="I223" s="169">
        <v>102248.96000000001</v>
      </c>
      <c r="J223" s="169" t="s">
        <v>1052</v>
      </c>
      <c r="K223" s="169">
        <f t="shared" si="63"/>
        <v>-3.9999999993597157E-2</v>
      </c>
      <c r="L223" s="174">
        <v>52247.15</v>
      </c>
      <c r="M223" s="169" t="s">
        <v>1053</v>
      </c>
      <c r="N223" s="177">
        <f t="shared" si="64"/>
        <v>5.0000000002910383E-2</v>
      </c>
      <c r="O223" s="169">
        <v>423633.95000000024</v>
      </c>
      <c r="P223" s="169" t="s">
        <v>762</v>
      </c>
      <c r="Q223" s="169">
        <f t="shared" si="65"/>
        <v>-4.9999999755527824E-2</v>
      </c>
      <c r="R223" s="174">
        <v>56000323.409999408</v>
      </c>
      <c r="S223" s="20">
        <v>56000300</v>
      </c>
      <c r="T223" s="98">
        <f t="shared" si="82"/>
        <v>23.409999407827854</v>
      </c>
      <c r="U223" s="191">
        <f t="shared" si="66"/>
        <v>1</v>
      </c>
      <c r="W223" s="135" t="s">
        <v>48</v>
      </c>
      <c r="X223" s="115">
        <f t="shared" si="75"/>
        <v>0</v>
      </c>
      <c r="Y223" s="116">
        <f t="shared" si="76"/>
        <v>1</v>
      </c>
      <c r="Z223" s="116">
        <f t="shared" si="77"/>
        <v>0</v>
      </c>
      <c r="AA223" s="116">
        <f t="shared" si="78"/>
        <v>0</v>
      </c>
      <c r="AB223" s="116">
        <f t="shared" si="79"/>
        <v>0</v>
      </c>
      <c r="AC223" s="122">
        <f t="shared" si="80"/>
        <v>0</v>
      </c>
    </row>
    <row r="224" spans="1:29">
      <c r="A224" s="251"/>
      <c r="B224" s="94" t="s">
        <v>49</v>
      </c>
      <c r="C224" s="171">
        <v>22093846.54999961</v>
      </c>
      <c r="D224" s="171">
        <v>15455080</v>
      </c>
      <c r="E224" s="171">
        <f t="shared" si="61"/>
        <v>6638766.5499996096</v>
      </c>
      <c r="F224" s="175">
        <v>885596.88000000012</v>
      </c>
      <c r="G224" s="172" t="s">
        <v>763</v>
      </c>
      <c r="H224" s="178">
        <f t="shared" si="62"/>
        <v>-0.11999999987892807</v>
      </c>
      <c r="I224" s="172">
        <v>12877.36</v>
      </c>
      <c r="J224" s="172" t="s">
        <v>1054</v>
      </c>
      <c r="K224" s="172">
        <f t="shared" si="63"/>
        <v>-3.9999999999054126E-2</v>
      </c>
      <c r="L224" s="175">
        <v>0</v>
      </c>
      <c r="M224" s="172" t="s">
        <v>80</v>
      </c>
      <c r="N224" s="178">
        <f t="shared" si="64"/>
        <v>0</v>
      </c>
      <c r="O224" s="172">
        <v>115931.84</v>
      </c>
      <c r="P224" s="172" t="s">
        <v>764</v>
      </c>
      <c r="Q224" s="172">
        <f t="shared" si="65"/>
        <v>-0.16000000000349246</v>
      </c>
      <c r="R224" s="175">
        <v>21105195.18999961</v>
      </c>
      <c r="S224" s="100">
        <v>21105200</v>
      </c>
      <c r="T224" s="101">
        <f t="shared" si="82"/>
        <v>-4.8100003898143768</v>
      </c>
      <c r="U224" s="192">
        <f t="shared" si="66"/>
        <v>1</v>
      </c>
      <c r="W224" s="136" t="s">
        <v>49</v>
      </c>
      <c r="X224" s="119">
        <f t="shared" si="75"/>
        <v>1</v>
      </c>
      <c r="Y224" s="120">
        <f t="shared" si="76"/>
        <v>0</v>
      </c>
      <c r="Z224" s="120">
        <f t="shared" si="77"/>
        <v>0</v>
      </c>
      <c r="AA224" s="120">
        <f t="shared" si="78"/>
        <v>0</v>
      </c>
      <c r="AB224" s="120">
        <f t="shared" si="79"/>
        <v>0</v>
      </c>
      <c r="AC224" s="125">
        <f t="shared" si="80"/>
        <v>0</v>
      </c>
    </row>
    <row r="225" spans="1:29">
      <c r="A225" s="249">
        <v>42429</v>
      </c>
      <c r="B225" s="91" t="s">
        <v>41</v>
      </c>
      <c r="C225" s="165">
        <v>70585743.39999935</v>
      </c>
      <c r="D225" s="165">
        <v>70585800</v>
      </c>
      <c r="E225" s="165">
        <f t="shared" si="61"/>
        <v>-56.600000649690628</v>
      </c>
      <c r="F225" s="173">
        <v>1462066.1399999997</v>
      </c>
      <c r="G225" s="166" t="s">
        <v>765</v>
      </c>
      <c r="H225" s="176">
        <f t="shared" si="62"/>
        <v>-3.8600000003352761</v>
      </c>
      <c r="I225" s="166">
        <v>21989.82</v>
      </c>
      <c r="J225" s="166" t="s">
        <v>1055</v>
      </c>
      <c r="K225" s="166">
        <f t="shared" si="63"/>
        <v>2.0000000000436557E-2</v>
      </c>
      <c r="L225" s="173">
        <v>143.51</v>
      </c>
      <c r="M225" s="166" t="s">
        <v>1056</v>
      </c>
      <c r="N225" s="176">
        <f t="shared" si="64"/>
        <v>0</v>
      </c>
      <c r="O225" s="166">
        <v>621876.54000000015</v>
      </c>
      <c r="P225" s="166" t="s">
        <v>766</v>
      </c>
      <c r="Q225" s="166">
        <f t="shared" si="65"/>
        <v>-0.45999999984633178</v>
      </c>
      <c r="R225" s="173">
        <v>68523647.029999346</v>
      </c>
      <c r="S225" s="95">
        <v>68523600</v>
      </c>
      <c r="T225" s="96">
        <f t="shared" ref="T225:T233" si="83">R225-S225</f>
        <v>47.029999345541</v>
      </c>
      <c r="U225" s="190">
        <f>IF(D225=0,0,1)</f>
        <v>1</v>
      </c>
      <c r="W225" s="134" t="s">
        <v>41</v>
      </c>
      <c r="X225" s="111">
        <f t="shared" si="75"/>
        <v>0</v>
      </c>
      <c r="Y225" s="112">
        <f t="shared" si="76"/>
        <v>0</v>
      </c>
      <c r="Z225" s="112">
        <f t="shared" si="77"/>
        <v>0</v>
      </c>
      <c r="AA225" s="112">
        <f t="shared" si="78"/>
        <v>0</v>
      </c>
      <c r="AB225" s="112">
        <f t="shared" si="79"/>
        <v>0</v>
      </c>
      <c r="AC225" s="124">
        <f t="shared" si="80"/>
        <v>0</v>
      </c>
    </row>
    <row r="226" spans="1:29">
      <c r="A226" s="250"/>
      <c r="B226" s="92" t="s">
        <v>42</v>
      </c>
      <c r="C226" s="168">
        <v>26097533.39999906</v>
      </c>
      <c r="D226" s="168">
        <v>0</v>
      </c>
      <c r="E226" s="168">
        <f t="shared" si="61"/>
        <v>26097533.39999906</v>
      </c>
      <c r="F226" s="174">
        <v>1185034.0599999998</v>
      </c>
      <c r="G226" s="169"/>
      <c r="H226" s="177">
        <f t="shared" si="62"/>
        <v>1185034.0599999998</v>
      </c>
      <c r="I226" s="169">
        <v>575565.37000000034</v>
      </c>
      <c r="J226" s="169"/>
      <c r="K226" s="169">
        <f t="shared" si="63"/>
        <v>575565.37000000034</v>
      </c>
      <c r="L226" s="174">
        <v>12535.42</v>
      </c>
      <c r="M226" s="169"/>
      <c r="N226" s="177">
        <f t="shared" si="64"/>
        <v>12535.42</v>
      </c>
      <c r="O226" s="169">
        <v>42926.67</v>
      </c>
      <c r="P226" s="169"/>
      <c r="Q226" s="169">
        <f t="shared" si="65"/>
        <v>42926.67</v>
      </c>
      <c r="R226" s="174">
        <v>28468111.239999067</v>
      </c>
      <c r="S226" s="20">
        <v>0</v>
      </c>
      <c r="T226" s="98">
        <f t="shared" si="83"/>
        <v>28468111.239999067</v>
      </c>
      <c r="U226" s="191">
        <f t="shared" ref="U226:U233" si="84">IF(D226=0,0,1)</f>
        <v>0</v>
      </c>
      <c r="W226" s="135" t="s">
        <v>42</v>
      </c>
      <c r="X226" s="115">
        <f t="shared" si="75"/>
        <v>0</v>
      </c>
      <c r="Y226" s="116">
        <f t="shared" si="76"/>
        <v>0</v>
      </c>
      <c r="Z226" s="116">
        <f t="shared" si="77"/>
        <v>0</v>
      </c>
      <c r="AA226" s="116">
        <f t="shared" si="78"/>
        <v>0</v>
      </c>
      <c r="AB226" s="116">
        <f t="shared" si="79"/>
        <v>0</v>
      </c>
      <c r="AC226" s="122">
        <f t="shared" si="80"/>
        <v>0</v>
      </c>
    </row>
    <row r="227" spans="1:29">
      <c r="A227" s="250"/>
      <c r="B227" s="93" t="s">
        <v>43</v>
      </c>
      <c r="C227" s="168">
        <v>77654290.169999465</v>
      </c>
      <c r="D227" s="168">
        <v>0</v>
      </c>
      <c r="E227" s="168">
        <f t="shared" si="61"/>
        <v>77654290.169999465</v>
      </c>
      <c r="F227" s="174">
        <v>1501096.31</v>
      </c>
      <c r="G227" s="169"/>
      <c r="H227" s="177">
        <f t="shared" si="62"/>
        <v>1501096.31</v>
      </c>
      <c r="I227" s="169">
        <v>90650.439999999988</v>
      </c>
      <c r="J227" s="169"/>
      <c r="K227" s="169">
        <f t="shared" si="63"/>
        <v>90650.439999999988</v>
      </c>
      <c r="L227" s="174">
        <v>45326.950000000004</v>
      </c>
      <c r="M227" s="169"/>
      <c r="N227" s="177">
        <f t="shared" si="64"/>
        <v>45326.950000000004</v>
      </c>
      <c r="O227" s="169">
        <v>271156.07</v>
      </c>
      <c r="P227" s="169"/>
      <c r="Q227" s="169">
        <f t="shared" si="65"/>
        <v>271156.07</v>
      </c>
      <c r="R227" s="174">
        <v>75927361.279999465</v>
      </c>
      <c r="S227" s="20">
        <v>0</v>
      </c>
      <c r="T227" s="98">
        <f t="shared" si="83"/>
        <v>75927361.279999465</v>
      </c>
      <c r="U227" s="191">
        <f t="shared" si="84"/>
        <v>0</v>
      </c>
      <c r="W227" s="105" t="s">
        <v>43</v>
      </c>
      <c r="X227" s="115">
        <f t="shared" si="75"/>
        <v>0</v>
      </c>
      <c r="Y227" s="116">
        <f t="shared" si="76"/>
        <v>0</v>
      </c>
      <c r="Z227" s="116">
        <f t="shared" si="77"/>
        <v>0</v>
      </c>
      <c r="AA227" s="116">
        <f t="shared" si="78"/>
        <v>0</v>
      </c>
      <c r="AB227" s="116">
        <f t="shared" si="79"/>
        <v>0</v>
      </c>
      <c r="AC227" s="122">
        <f t="shared" si="80"/>
        <v>0</v>
      </c>
    </row>
    <row r="228" spans="1:29">
      <c r="A228" s="250"/>
      <c r="B228" s="92" t="s">
        <v>44</v>
      </c>
      <c r="C228" s="168">
        <v>57875060.619999535</v>
      </c>
      <c r="D228" s="168">
        <v>57875100</v>
      </c>
      <c r="E228" s="168">
        <f t="shared" si="61"/>
        <v>-39.380000464618206</v>
      </c>
      <c r="F228" s="174">
        <v>1661208.61</v>
      </c>
      <c r="G228" s="169" t="s">
        <v>767</v>
      </c>
      <c r="H228" s="177">
        <f t="shared" si="62"/>
        <v>-1.3899999998975545</v>
      </c>
      <c r="I228" s="169">
        <v>210076.24999999997</v>
      </c>
      <c r="J228" s="169" t="s">
        <v>1057</v>
      </c>
      <c r="K228" s="169">
        <f t="shared" si="63"/>
        <v>0.24999999997089617</v>
      </c>
      <c r="L228" s="174">
        <v>1012248.1599999999</v>
      </c>
      <c r="M228" s="169" t="s">
        <v>1058</v>
      </c>
      <c r="N228" s="177">
        <f t="shared" si="64"/>
        <v>-1.840000000083819</v>
      </c>
      <c r="O228" s="169">
        <v>736259.87</v>
      </c>
      <c r="P228" s="169" t="s">
        <v>768</v>
      </c>
      <c r="Q228" s="169">
        <f t="shared" si="65"/>
        <v>0.86999999999534339</v>
      </c>
      <c r="R228" s="174">
        <v>54675420.229999535</v>
      </c>
      <c r="S228" s="20">
        <v>54675400</v>
      </c>
      <c r="T228" s="98">
        <f t="shared" si="83"/>
        <v>20.229999534785748</v>
      </c>
      <c r="U228" s="191">
        <f t="shared" si="84"/>
        <v>1</v>
      </c>
      <c r="W228" s="135" t="s">
        <v>44</v>
      </c>
      <c r="X228" s="115">
        <f t="shared" si="75"/>
        <v>0</v>
      </c>
      <c r="Y228" s="116">
        <f t="shared" si="76"/>
        <v>0</v>
      </c>
      <c r="Z228" s="116">
        <f t="shared" si="77"/>
        <v>0</v>
      </c>
      <c r="AA228" s="116">
        <f t="shared" si="78"/>
        <v>0</v>
      </c>
      <c r="AB228" s="116">
        <f t="shared" si="79"/>
        <v>0</v>
      </c>
      <c r="AC228" s="122">
        <f t="shared" si="80"/>
        <v>0</v>
      </c>
    </row>
    <row r="229" spans="1:29">
      <c r="A229" s="250"/>
      <c r="B229" s="92" t="s">
        <v>45</v>
      </c>
      <c r="C229" s="168">
        <v>82204935.959995717</v>
      </c>
      <c r="D229" s="168">
        <v>82204900</v>
      </c>
      <c r="E229" s="168">
        <f t="shared" si="61"/>
        <v>35.959995716810226</v>
      </c>
      <c r="F229" s="174">
        <v>2266010.2600000012</v>
      </c>
      <c r="G229" s="169" t="s">
        <v>769</v>
      </c>
      <c r="H229" s="177">
        <f t="shared" si="62"/>
        <v>0.26000000117346644</v>
      </c>
      <c r="I229" s="169">
        <v>80105.290000000008</v>
      </c>
      <c r="J229" s="169" t="s">
        <v>1059</v>
      </c>
      <c r="K229" s="169">
        <f t="shared" si="63"/>
        <v>-9.9999999947613105E-3</v>
      </c>
      <c r="L229" s="174">
        <v>11523.62</v>
      </c>
      <c r="M229" s="169" t="s">
        <v>1060</v>
      </c>
      <c r="N229" s="177">
        <f t="shared" si="64"/>
        <v>2.0000000000436557E-2</v>
      </c>
      <c r="O229" s="169">
        <v>64464.39</v>
      </c>
      <c r="P229" s="169" t="s">
        <v>770</v>
      </c>
      <c r="Q229" s="169">
        <f t="shared" si="65"/>
        <v>-431749.61</v>
      </c>
      <c r="R229" s="174">
        <v>97095817.489995703</v>
      </c>
      <c r="S229" s="20">
        <v>97095800</v>
      </c>
      <c r="T229" s="98">
        <f t="shared" si="83"/>
        <v>17.489995703101158</v>
      </c>
      <c r="U229" s="191">
        <f t="shared" si="84"/>
        <v>1</v>
      </c>
      <c r="W229" s="135" t="s">
        <v>45</v>
      </c>
      <c r="X229" s="115">
        <f t="shared" ref="X229:X233" si="85">+IF(AND(C229&lt;&gt;0,D229&lt;&gt;0,OR(E229&gt;100,E229&lt;-100)),1,0)</f>
        <v>0</v>
      </c>
      <c r="Y229" s="116">
        <f t="shared" ref="Y229:Y233" si="86">+IF(AND(F229&lt;&gt;0,G229&lt;&gt;0,OR(H229&gt;100,H229&lt;-100)),1,0)</f>
        <v>0</v>
      </c>
      <c r="Z229" s="116">
        <f t="shared" ref="Z229:Z233" si="87">+IF(AND(I229&lt;&gt;0,J229&lt;&gt;0,OR(K229&gt;100,K229&lt;-100)),1,0)</f>
        <v>0</v>
      </c>
      <c r="AA229" s="116">
        <f t="shared" ref="AA229:AA233" si="88">+IF(AND(L229&lt;&gt;0,M229&lt;&gt;0,OR(N229&gt;100,N229&lt;-100)),1,0)</f>
        <v>0</v>
      </c>
      <c r="AB229" s="116">
        <f t="shared" ref="AB229:AB233" si="89">+IF(AND(O229&lt;&gt;0,P229&lt;&gt;0,OR(Q229&gt;100,Q229&lt;-100)),1,0)</f>
        <v>1</v>
      </c>
      <c r="AC229" s="122">
        <f t="shared" ref="AC229:AC233" si="90">+IF(AND(R229&lt;&gt;0,S229&lt;&gt;0,OR(T229&gt;100,T229&lt;-100)),1,0)</f>
        <v>0</v>
      </c>
    </row>
    <row r="230" spans="1:29">
      <c r="A230" s="250"/>
      <c r="B230" s="92" t="s">
        <v>46</v>
      </c>
      <c r="C230" s="168">
        <v>41689871.959999695</v>
      </c>
      <c r="D230" s="168">
        <v>44999200</v>
      </c>
      <c r="E230" s="168">
        <f t="shared" si="61"/>
        <v>-3309328.0400003046</v>
      </c>
      <c r="F230" s="174">
        <v>2264793.0000000009</v>
      </c>
      <c r="G230" s="169" t="s">
        <v>771</v>
      </c>
      <c r="H230" s="177">
        <f t="shared" si="62"/>
        <v>3.0000000009313226</v>
      </c>
      <c r="I230" s="169">
        <v>237336.42</v>
      </c>
      <c r="J230" s="169" t="s">
        <v>1061</v>
      </c>
      <c r="K230" s="169">
        <f t="shared" si="63"/>
        <v>0.42000000001280569</v>
      </c>
      <c r="L230" s="174">
        <v>167535.56000000006</v>
      </c>
      <c r="M230" s="169" t="s">
        <v>1062</v>
      </c>
      <c r="N230" s="177">
        <f t="shared" si="64"/>
        <v>-0.43999999994412065</v>
      </c>
      <c r="O230" s="169">
        <v>556499.44999999995</v>
      </c>
      <c r="P230" s="169" t="s">
        <v>772</v>
      </c>
      <c r="Q230" s="169">
        <f t="shared" si="65"/>
        <v>0.44999999995343387</v>
      </c>
      <c r="R230" s="174">
        <v>38938380.369999699</v>
      </c>
      <c r="S230" s="20">
        <v>41927200</v>
      </c>
      <c r="T230" s="98">
        <f t="shared" si="83"/>
        <v>-2988819.6300003007</v>
      </c>
      <c r="U230" s="191">
        <f t="shared" si="84"/>
        <v>1</v>
      </c>
      <c r="W230" s="135" t="s">
        <v>46</v>
      </c>
      <c r="X230" s="115">
        <f t="shared" si="85"/>
        <v>1</v>
      </c>
      <c r="Y230" s="116">
        <f t="shared" si="86"/>
        <v>0</v>
      </c>
      <c r="Z230" s="116">
        <f t="shared" si="87"/>
        <v>0</v>
      </c>
      <c r="AA230" s="116">
        <f t="shared" si="88"/>
        <v>0</v>
      </c>
      <c r="AB230" s="116">
        <f t="shared" si="89"/>
        <v>0</v>
      </c>
      <c r="AC230" s="122">
        <f t="shared" si="90"/>
        <v>1</v>
      </c>
    </row>
    <row r="231" spans="1:29">
      <c r="A231" s="250"/>
      <c r="B231" s="92" t="s">
        <v>47</v>
      </c>
      <c r="C231" s="168">
        <v>150969619.50999853</v>
      </c>
      <c r="D231" s="168"/>
      <c r="E231" s="168">
        <f t="shared" si="61"/>
        <v>150969619.50999853</v>
      </c>
      <c r="F231" s="174">
        <v>1150871.6000000006</v>
      </c>
      <c r="G231" s="169"/>
      <c r="H231" s="177">
        <f t="shared" si="62"/>
        <v>1150871.6000000006</v>
      </c>
      <c r="I231" s="169">
        <v>14596.75</v>
      </c>
      <c r="J231" s="169"/>
      <c r="K231" s="169">
        <f t="shared" si="63"/>
        <v>14596.75</v>
      </c>
      <c r="L231" s="174">
        <v>388772.08</v>
      </c>
      <c r="M231" s="169"/>
      <c r="N231" s="177">
        <f t="shared" si="64"/>
        <v>388772.08</v>
      </c>
      <c r="O231" s="169">
        <v>63315.44</v>
      </c>
      <c r="P231" s="169"/>
      <c r="Q231" s="169">
        <f t="shared" si="65"/>
        <v>63315.44</v>
      </c>
      <c r="R231" s="174">
        <v>153079169.75999856</v>
      </c>
      <c r="S231" s="20"/>
      <c r="T231" s="98">
        <f t="shared" si="83"/>
        <v>153079169.75999856</v>
      </c>
      <c r="U231" s="191">
        <f t="shared" si="84"/>
        <v>0</v>
      </c>
      <c r="W231" s="135" t="s">
        <v>47</v>
      </c>
      <c r="X231" s="115">
        <f t="shared" si="85"/>
        <v>0</v>
      </c>
      <c r="Y231" s="116">
        <f t="shared" si="86"/>
        <v>0</v>
      </c>
      <c r="Z231" s="116">
        <f t="shared" si="87"/>
        <v>0</v>
      </c>
      <c r="AA231" s="116">
        <f t="shared" si="88"/>
        <v>0</v>
      </c>
      <c r="AB231" s="116">
        <f t="shared" si="89"/>
        <v>0</v>
      </c>
      <c r="AC231" s="122">
        <f t="shared" si="90"/>
        <v>0</v>
      </c>
    </row>
    <row r="232" spans="1:29">
      <c r="A232" s="250"/>
      <c r="B232" s="92" t="s">
        <v>48</v>
      </c>
      <c r="C232" s="168">
        <v>56000323.409999408</v>
      </c>
      <c r="D232" s="168"/>
      <c r="E232" s="168">
        <f t="shared" si="61"/>
        <v>56000323.409999408</v>
      </c>
      <c r="F232" s="174">
        <v>1630080.6300000006</v>
      </c>
      <c r="G232" s="169"/>
      <c r="H232" s="177">
        <f t="shared" si="62"/>
        <v>1630080.6300000006</v>
      </c>
      <c r="I232" s="169">
        <v>80069.76999999999</v>
      </c>
      <c r="J232" s="169"/>
      <c r="K232" s="169">
        <f t="shared" si="63"/>
        <v>80069.76999999999</v>
      </c>
      <c r="L232" s="174">
        <v>11251.01</v>
      </c>
      <c r="M232" s="169"/>
      <c r="N232" s="177">
        <f t="shared" si="64"/>
        <v>11251.01</v>
      </c>
      <c r="O232" s="169">
        <v>299330.61</v>
      </c>
      <c r="P232" s="169"/>
      <c r="Q232" s="169">
        <f t="shared" si="65"/>
        <v>299330.61</v>
      </c>
      <c r="R232" s="174">
        <v>68856576.969999388</v>
      </c>
      <c r="S232" s="20"/>
      <c r="T232" s="98">
        <f t="shared" si="83"/>
        <v>68856576.969999388</v>
      </c>
      <c r="U232" s="191">
        <f t="shared" si="84"/>
        <v>0</v>
      </c>
      <c r="W232" s="135" t="s">
        <v>48</v>
      </c>
      <c r="X232" s="115">
        <f t="shared" si="85"/>
        <v>0</v>
      </c>
      <c r="Y232" s="116">
        <f t="shared" si="86"/>
        <v>0</v>
      </c>
      <c r="Z232" s="116">
        <f t="shared" si="87"/>
        <v>0</v>
      </c>
      <c r="AA232" s="116">
        <f t="shared" si="88"/>
        <v>0</v>
      </c>
      <c r="AB232" s="116">
        <f t="shared" si="89"/>
        <v>0</v>
      </c>
      <c r="AC232" s="122">
        <f t="shared" si="90"/>
        <v>0</v>
      </c>
    </row>
    <row r="233" spans="1:29">
      <c r="A233" s="251"/>
      <c r="B233" s="94" t="s">
        <v>49</v>
      </c>
      <c r="C233" s="171">
        <v>21105195.18999961</v>
      </c>
      <c r="D233" s="171"/>
      <c r="E233" s="171">
        <f t="shared" si="61"/>
        <v>21105195.18999961</v>
      </c>
      <c r="F233" s="175">
        <v>823356.33999999973</v>
      </c>
      <c r="G233" s="172"/>
      <c r="H233" s="178">
        <f t="shared" si="62"/>
        <v>823356.33999999973</v>
      </c>
      <c r="I233" s="172">
        <v>0</v>
      </c>
      <c r="J233" s="172"/>
      <c r="K233" s="172">
        <f t="shared" si="63"/>
        <v>0</v>
      </c>
      <c r="L233" s="175">
        <v>0</v>
      </c>
      <c r="M233" s="172"/>
      <c r="N233" s="178">
        <f t="shared" si="64"/>
        <v>0</v>
      </c>
      <c r="O233" s="172">
        <v>159308.34</v>
      </c>
      <c r="P233" s="172"/>
      <c r="Q233" s="172">
        <f t="shared" si="65"/>
        <v>159308.34</v>
      </c>
      <c r="R233" s="175">
        <v>20122530.509999607</v>
      </c>
      <c r="S233" s="100"/>
      <c r="T233" s="101">
        <f t="shared" si="83"/>
        <v>20122530.509999607</v>
      </c>
      <c r="U233" s="192">
        <f t="shared" si="84"/>
        <v>0</v>
      </c>
      <c r="W233" s="136" t="s">
        <v>49</v>
      </c>
      <c r="X233" s="119">
        <f t="shared" si="85"/>
        <v>0</v>
      </c>
      <c r="Y233" s="120">
        <f t="shared" si="86"/>
        <v>0</v>
      </c>
      <c r="Z233" s="120">
        <f t="shared" si="87"/>
        <v>0</v>
      </c>
      <c r="AA233" s="120">
        <f t="shared" si="88"/>
        <v>0</v>
      </c>
      <c r="AB233" s="120">
        <f t="shared" si="89"/>
        <v>0</v>
      </c>
      <c r="AC233" s="125">
        <f t="shared" si="90"/>
        <v>0</v>
      </c>
    </row>
    <row r="236" spans="1:29">
      <c r="U236" s="194" t="s">
        <v>773</v>
      </c>
      <c r="X236" s="91" t="s">
        <v>13</v>
      </c>
      <c r="Y236" s="91" t="s">
        <v>14</v>
      </c>
      <c r="Z236" s="110" t="s">
        <v>15</v>
      </c>
      <c r="AA236" s="91" t="s">
        <v>16</v>
      </c>
      <c r="AB236" s="91" t="s">
        <v>17</v>
      </c>
      <c r="AC236" s="91" t="s">
        <v>18</v>
      </c>
    </row>
    <row r="237" spans="1:29">
      <c r="U237" s="190">
        <f>U9+U18+U27+U36+U45+U54+U63+U72+U81+U90+U99+U108+U117+U126+U135+U144+U153+U162+U171+U180+U189+U198+U207+U216+U225</f>
        <v>21</v>
      </c>
      <c r="W237" s="134" t="s">
        <v>41</v>
      </c>
      <c r="X237" s="111">
        <f>X9+X18+X27+X36+X45+X54+X63+X72+X81+X90+X99+X108+X117+X126+X135+X144+X153+X162+X171+X180+X189+X198+X207+X216+X225</f>
        <v>0</v>
      </c>
      <c r="Y237" s="112">
        <f t="shared" ref="Y237:AC237" si="91">Y9+Y18+Y27+Y36+Y45+Y54+Y63+Y72+Y81+Y90+Y99+Y108+Y117+Y126+Y135+Y144+Y153+Y162+Y171+Y180+Y189+Y198+Y207+Y216+Y225</f>
        <v>0</v>
      </c>
      <c r="Z237" s="112">
        <f t="shared" si="91"/>
        <v>1</v>
      </c>
      <c r="AA237" s="112">
        <f t="shared" si="91"/>
        <v>1</v>
      </c>
      <c r="AB237" s="112">
        <f t="shared" si="91"/>
        <v>0</v>
      </c>
      <c r="AC237" s="124">
        <f t="shared" si="91"/>
        <v>1</v>
      </c>
    </row>
    <row r="238" spans="1:29">
      <c r="U238" s="191">
        <f t="shared" ref="U238:U245" si="92">U10+U19+U28+U37+U46+U55+U64+U73+U82+U91+U100+U109+U118+U127+U136+U145+U154+U163+U172+U181+U190+U199+U208+U217+U226</f>
        <v>19</v>
      </c>
      <c r="W238" s="135" t="s">
        <v>42</v>
      </c>
      <c r="X238" s="115">
        <f t="shared" ref="X238:AC238" si="93">X10+X19+X28+X37+X46+X55+X64+X73+X82+X91+X100+X109+X118+X127+X136+X145+X154+X163+X172+X181+X190+X199+X208+X217+X226</f>
        <v>6</v>
      </c>
      <c r="Y238" s="116">
        <f t="shared" si="93"/>
        <v>1</v>
      </c>
      <c r="Z238" s="116">
        <f t="shared" si="93"/>
        <v>0</v>
      </c>
      <c r="AA238" s="116">
        <f t="shared" si="93"/>
        <v>0</v>
      </c>
      <c r="AB238" s="116">
        <f t="shared" si="93"/>
        <v>3</v>
      </c>
      <c r="AC238" s="122">
        <f t="shared" si="93"/>
        <v>3</v>
      </c>
    </row>
    <row r="239" spans="1:29">
      <c r="U239" s="191">
        <f t="shared" si="92"/>
        <v>16</v>
      </c>
      <c r="W239" s="105" t="s">
        <v>43</v>
      </c>
      <c r="X239" s="115">
        <f t="shared" ref="X239:AC239" si="94">X11+X20+X29+X38+X47+X56+X65+X74+X83+X92+X101+X110+X119+X128+X137+X146+X155+X164+X173+X182+X191+X200+X209+X218+X227</f>
        <v>2</v>
      </c>
      <c r="Y239" s="116">
        <f t="shared" si="94"/>
        <v>2</v>
      </c>
      <c r="Z239" s="116">
        <f t="shared" si="94"/>
        <v>4</v>
      </c>
      <c r="AA239" s="116">
        <f t="shared" si="94"/>
        <v>2</v>
      </c>
      <c r="AB239" s="116">
        <f t="shared" si="94"/>
        <v>1</v>
      </c>
      <c r="AC239" s="122">
        <f t="shared" si="94"/>
        <v>4</v>
      </c>
    </row>
    <row r="240" spans="1:29">
      <c r="U240" s="191">
        <f t="shared" si="92"/>
        <v>15</v>
      </c>
      <c r="W240" s="135" t="s">
        <v>44</v>
      </c>
      <c r="X240" s="115">
        <f t="shared" ref="X240:AC240" si="95">X12+X21+X30+X39+X48+X57+X66+X75+X84+X93+X102+X111+X120+X129+X138+X147+X156+X165+X174+X183+X192+X201+X210+X219+X228</f>
        <v>6</v>
      </c>
      <c r="Y240" s="116">
        <f t="shared" si="95"/>
        <v>3</v>
      </c>
      <c r="Z240" s="116">
        <f t="shared" si="95"/>
        <v>7</v>
      </c>
      <c r="AA240" s="116">
        <f t="shared" si="95"/>
        <v>1</v>
      </c>
      <c r="AB240" s="116">
        <f t="shared" si="95"/>
        <v>1</v>
      </c>
      <c r="AC240" s="122">
        <f t="shared" si="95"/>
        <v>5</v>
      </c>
    </row>
    <row r="241" spans="21:29">
      <c r="U241" s="191">
        <f t="shared" si="92"/>
        <v>21</v>
      </c>
      <c r="W241" s="135" t="s">
        <v>45</v>
      </c>
      <c r="X241" s="115">
        <f t="shared" ref="X241:AC241" si="96">X13+X22+X31+X40+X49+X58+X67+X76+X85+X94+X103+X112+X121+X130+X139+X148+X157+X166+X175+X184+X193+X202+X211+X220+X229</f>
        <v>0</v>
      </c>
      <c r="Y241" s="116">
        <f t="shared" si="96"/>
        <v>5</v>
      </c>
      <c r="Z241" s="116">
        <f t="shared" si="96"/>
        <v>0</v>
      </c>
      <c r="AA241" s="116">
        <f t="shared" si="96"/>
        <v>1</v>
      </c>
      <c r="AB241" s="116">
        <f t="shared" si="96"/>
        <v>13</v>
      </c>
      <c r="AC241" s="122">
        <f t="shared" si="96"/>
        <v>6</v>
      </c>
    </row>
    <row r="242" spans="21:29">
      <c r="U242" s="191">
        <f t="shared" si="92"/>
        <v>21</v>
      </c>
      <c r="W242" s="135" t="s">
        <v>46</v>
      </c>
      <c r="X242" s="115">
        <f t="shared" ref="X242:AC242" si="97">X14+X23+X32+X41+X50+X59+X68+X77+X86+X95+X104+X113+X122+X131+X140+X149+X158+X167+X176+X185+X194+X203+X212+X221+X230</f>
        <v>21</v>
      </c>
      <c r="Y242" s="116">
        <f t="shared" si="97"/>
        <v>3</v>
      </c>
      <c r="Z242" s="116">
        <f t="shared" si="97"/>
        <v>0</v>
      </c>
      <c r="AA242" s="116">
        <f t="shared" si="97"/>
        <v>3</v>
      </c>
      <c r="AB242" s="116">
        <f t="shared" si="97"/>
        <v>0</v>
      </c>
      <c r="AC242" s="122">
        <f t="shared" si="97"/>
        <v>21</v>
      </c>
    </row>
    <row r="243" spans="21:29">
      <c r="U243" s="191">
        <f t="shared" si="92"/>
        <v>3</v>
      </c>
      <c r="W243" s="135" t="s">
        <v>47</v>
      </c>
      <c r="X243" s="115">
        <f t="shared" ref="X243:AC243" si="98">X15+X24+X33+X42+X51+X60+X69+X78+X87+X96+X105+X114+X123+X132+X141+X150+X159+X168+X177+X186+X195+X204+X213+X222+X231</f>
        <v>3</v>
      </c>
      <c r="Y243" s="116">
        <f t="shared" si="98"/>
        <v>0</v>
      </c>
      <c r="Z243" s="116">
        <f t="shared" si="98"/>
        <v>0</v>
      </c>
      <c r="AA243" s="116">
        <f t="shared" si="98"/>
        <v>0</v>
      </c>
      <c r="AB243" s="116">
        <f t="shared" si="98"/>
        <v>2</v>
      </c>
      <c r="AC243" s="122">
        <f t="shared" si="98"/>
        <v>0</v>
      </c>
    </row>
    <row r="244" spans="21:29">
      <c r="U244" s="191">
        <f t="shared" si="92"/>
        <v>8</v>
      </c>
      <c r="W244" s="135" t="s">
        <v>48</v>
      </c>
      <c r="X244" s="115">
        <f t="shared" ref="X244:AC244" si="99">X16+X25+X34+X43+X52+X61+X70+X79+X88+X97+X106+X115+X124+X133+X142+X151+X160+X169+X178+X187+X196+X205+X214+X223+X232</f>
        <v>1</v>
      </c>
      <c r="Y244" s="116">
        <f t="shared" si="99"/>
        <v>8</v>
      </c>
      <c r="Z244" s="116">
        <f t="shared" si="99"/>
        <v>0</v>
      </c>
      <c r="AA244" s="116">
        <f t="shared" si="99"/>
        <v>0</v>
      </c>
      <c r="AB244" s="116">
        <f t="shared" si="99"/>
        <v>0</v>
      </c>
      <c r="AC244" s="122">
        <f t="shared" si="99"/>
        <v>1</v>
      </c>
    </row>
    <row r="245" spans="21:29">
      <c r="U245" s="192">
        <f t="shared" si="92"/>
        <v>16</v>
      </c>
      <c r="W245" s="136" t="s">
        <v>49</v>
      </c>
      <c r="X245" s="119">
        <f t="shared" ref="X245:AC245" si="100">X17+X26+X35+X44+X53+X62+X71+X80+X89+X98+X107+X116+X125+X134+X143+X152+X161+X170+X179+X188+X197+X206+X215+X224+X233</f>
        <v>3</v>
      </c>
      <c r="Y245" s="120">
        <f t="shared" si="100"/>
        <v>0</v>
      </c>
      <c r="Z245" s="120">
        <f t="shared" si="100"/>
        <v>0</v>
      </c>
      <c r="AA245" s="120">
        <f t="shared" si="100"/>
        <v>0</v>
      </c>
      <c r="AB245" s="120">
        <f t="shared" si="100"/>
        <v>1</v>
      </c>
      <c r="AC245" s="125">
        <f t="shared" si="100"/>
        <v>0</v>
      </c>
    </row>
  </sheetData>
  <mergeCells count="33">
    <mergeCell ref="A171:A179"/>
    <mergeCell ref="A126:A134"/>
    <mergeCell ref="A135:A143"/>
    <mergeCell ref="A144:A152"/>
    <mergeCell ref="A153:A161"/>
    <mergeCell ref="A162:A170"/>
    <mergeCell ref="A81:A89"/>
    <mergeCell ref="A90:A98"/>
    <mergeCell ref="A99:A107"/>
    <mergeCell ref="A108:A116"/>
    <mergeCell ref="A117:A125"/>
    <mergeCell ref="A36:A44"/>
    <mergeCell ref="A45:A53"/>
    <mergeCell ref="A54:A62"/>
    <mergeCell ref="A63:A71"/>
    <mergeCell ref="A72:A80"/>
    <mergeCell ref="A18:A26"/>
    <mergeCell ref="A27:A35"/>
    <mergeCell ref="O7:Q7"/>
    <mergeCell ref="R7:T7"/>
    <mergeCell ref="U7:U8"/>
    <mergeCell ref="L7:N7"/>
    <mergeCell ref="B7:B8"/>
    <mergeCell ref="C7:E7"/>
    <mergeCell ref="F7:H7"/>
    <mergeCell ref="I7:K7"/>
    <mergeCell ref="A9:A17"/>
    <mergeCell ref="A225:A233"/>
    <mergeCell ref="A180:A188"/>
    <mergeCell ref="A189:A197"/>
    <mergeCell ref="A198:A206"/>
    <mergeCell ref="A207:A215"/>
    <mergeCell ref="A216:A2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63"/>
  <sheetViews>
    <sheetView zoomScale="70" zoomScaleNormal="70" workbookViewId="0">
      <selection activeCell="B9" sqref="B9:B17"/>
    </sheetView>
  </sheetViews>
  <sheetFormatPr baseColWidth="10" defaultRowHeight="15"/>
  <cols>
    <col min="1" max="1" width="10.140625" customWidth="1"/>
    <col min="2" max="2" width="19.140625" customWidth="1"/>
    <col min="3" max="3" width="12.42578125" bestFit="1" customWidth="1"/>
    <col min="4" max="4" width="17.85546875" bestFit="1" customWidth="1"/>
    <col min="5" max="5" width="13.42578125" bestFit="1" customWidth="1"/>
    <col min="6" max="6" width="11.7109375" bestFit="1" customWidth="1"/>
    <col min="7" max="7" width="12.85546875" bestFit="1" customWidth="1"/>
    <col min="8" max="8" width="13.42578125" customWidth="1"/>
    <col min="9" max="10" width="12" customWidth="1"/>
    <col min="11" max="11" width="12" style="138" customWidth="1"/>
    <col min="12" max="13" width="12" customWidth="1"/>
    <col min="14" max="14" width="12" style="138" customWidth="1"/>
    <col min="15" max="19" width="12" customWidth="1"/>
    <col min="20" max="20" width="14.140625" customWidth="1"/>
    <col min="21" max="21" width="13.42578125" style="195" customWidth="1"/>
    <col min="22" max="22" width="13.42578125" customWidth="1"/>
    <col min="23" max="23" width="15.28515625" customWidth="1"/>
    <col min="24" max="24" width="12.42578125" style="88" bestFit="1" customWidth="1"/>
    <col min="25" max="25" width="12.85546875" style="88" bestFit="1" customWidth="1"/>
    <col min="26" max="29" width="11.42578125" style="88"/>
  </cols>
  <sheetData>
    <row r="1" spans="1:29" ht="18.75">
      <c r="B1" s="107" t="s">
        <v>0</v>
      </c>
      <c r="C1" s="107"/>
      <c r="D1" s="107"/>
      <c r="E1" s="45"/>
      <c r="F1" s="45"/>
      <c r="G1" s="45"/>
      <c r="H1" s="45"/>
    </row>
    <row r="2" spans="1:29" ht="18.75">
      <c r="B2" s="107" t="s">
        <v>1</v>
      </c>
      <c r="C2" s="107"/>
      <c r="D2" s="107"/>
      <c r="E2" s="45"/>
      <c r="F2" s="45"/>
      <c r="G2" s="45"/>
      <c r="H2" s="45"/>
    </row>
    <row r="4" spans="1:29" ht="21">
      <c r="B4" s="1" t="s">
        <v>2</v>
      </c>
      <c r="C4" s="108"/>
      <c r="D4" s="108"/>
      <c r="E4" s="108"/>
      <c r="F4" s="108"/>
      <c r="G4" s="108"/>
      <c r="H4" s="108"/>
      <c r="I4" s="108"/>
      <c r="J4" s="108"/>
      <c r="K4" s="139"/>
    </row>
    <row r="5" spans="1:29" ht="21">
      <c r="B5" s="1" t="s">
        <v>50</v>
      </c>
      <c r="C5" s="108"/>
      <c r="D5" s="108"/>
      <c r="E5" s="109"/>
      <c r="F5" s="108"/>
      <c r="G5" s="108"/>
      <c r="H5" s="108"/>
      <c r="I5" s="108"/>
      <c r="J5" s="108"/>
      <c r="K5" s="139"/>
    </row>
    <row r="7" spans="1:29" ht="22.5" customHeight="1" thickBot="1">
      <c r="B7" s="245" t="s">
        <v>3</v>
      </c>
      <c r="C7" s="247" t="s">
        <v>4</v>
      </c>
      <c r="D7" s="243"/>
      <c r="E7" s="248"/>
      <c r="F7" s="242" t="s">
        <v>5</v>
      </c>
      <c r="G7" s="243"/>
      <c r="H7" s="244"/>
      <c r="I7" s="247" t="s">
        <v>6</v>
      </c>
      <c r="J7" s="243"/>
      <c r="K7" s="244"/>
      <c r="L7" s="242" t="s">
        <v>7</v>
      </c>
      <c r="M7" s="243"/>
      <c r="N7" s="244"/>
      <c r="O7" s="236" t="s">
        <v>11</v>
      </c>
      <c r="P7" s="237"/>
      <c r="Q7" s="238"/>
      <c r="R7" s="236" t="s">
        <v>12</v>
      </c>
      <c r="S7" s="237"/>
      <c r="T7" s="239"/>
      <c r="U7" s="252" t="s">
        <v>773</v>
      </c>
      <c r="V7" s="89"/>
    </row>
    <row r="8" spans="1:29" s="2" customFormat="1" ht="12.75" customHeight="1">
      <c r="B8" s="246"/>
      <c r="C8" s="127" t="s">
        <v>8</v>
      </c>
      <c r="D8" s="128" t="s">
        <v>9</v>
      </c>
      <c r="E8" s="129" t="s">
        <v>10</v>
      </c>
      <c r="F8" s="130" t="s">
        <v>8</v>
      </c>
      <c r="G8" s="131" t="s">
        <v>9</v>
      </c>
      <c r="H8" s="129" t="s">
        <v>10</v>
      </c>
      <c r="I8" s="130" t="s">
        <v>8</v>
      </c>
      <c r="J8" s="131" t="s">
        <v>9</v>
      </c>
      <c r="K8" s="140" t="s">
        <v>10</v>
      </c>
      <c r="L8" s="130" t="s">
        <v>8</v>
      </c>
      <c r="M8" s="131" t="s">
        <v>9</v>
      </c>
      <c r="N8" s="140" t="s">
        <v>10</v>
      </c>
      <c r="O8" s="130" t="s">
        <v>8</v>
      </c>
      <c r="P8" s="128" t="s">
        <v>9</v>
      </c>
      <c r="Q8" s="129" t="s">
        <v>10</v>
      </c>
      <c r="R8" s="130" t="s">
        <v>8</v>
      </c>
      <c r="S8" s="131" t="s">
        <v>9</v>
      </c>
      <c r="T8" s="132" t="s">
        <v>10</v>
      </c>
      <c r="U8" s="253"/>
      <c r="V8" s="89"/>
      <c r="W8"/>
      <c r="X8" s="91" t="s">
        <v>13</v>
      </c>
      <c r="Y8" s="91" t="s">
        <v>14</v>
      </c>
      <c r="Z8" s="110" t="s">
        <v>15</v>
      </c>
      <c r="AA8" s="91" t="s">
        <v>16</v>
      </c>
      <c r="AB8" s="91" t="s">
        <v>17</v>
      </c>
      <c r="AC8" s="91" t="s">
        <v>18</v>
      </c>
    </row>
    <row r="9" spans="1:29" ht="15" customHeight="1">
      <c r="A9" s="233">
        <v>42430</v>
      </c>
      <c r="B9" s="134" t="s">
        <v>41</v>
      </c>
      <c r="C9" s="142">
        <v>68523647.029999346</v>
      </c>
      <c r="D9" s="143">
        <v>68523600</v>
      </c>
      <c r="E9" s="153">
        <f t="shared" ref="E9:E72" si="0">C9-D9</f>
        <v>47.029999345541</v>
      </c>
      <c r="F9" s="156">
        <v>2088966.5200000007</v>
      </c>
      <c r="G9" s="144" t="s">
        <v>51</v>
      </c>
      <c r="H9" s="144">
        <f t="shared" ref="H9:H72" si="1">F9-G9</f>
        <v>-3.4799999992828816</v>
      </c>
      <c r="I9" s="156">
        <v>247226.46</v>
      </c>
      <c r="J9" s="144" t="s">
        <v>1063</v>
      </c>
      <c r="K9" s="157">
        <f t="shared" ref="K9:K72" si="2">I9-J9</f>
        <v>0.45999999999185093</v>
      </c>
      <c r="L9" s="141">
        <v>178385.89</v>
      </c>
      <c r="M9" s="141" t="s">
        <v>1064</v>
      </c>
      <c r="N9" s="141">
        <f t="shared" ref="N9:N72" si="3">L9-M9</f>
        <v>-0.10999999998603016</v>
      </c>
      <c r="O9" s="156">
        <v>464895.03999999986</v>
      </c>
      <c r="P9" s="144" t="s">
        <v>52</v>
      </c>
      <c r="Q9" s="157">
        <f t="shared" ref="Q9:Q72" si="4">O9-P9</f>
        <v>3.999999986262992E-2</v>
      </c>
      <c r="R9" s="156">
        <v>77868760.2499993</v>
      </c>
      <c r="S9" s="95">
        <v>77868800</v>
      </c>
      <c r="T9" s="96">
        <f>R9-S9</f>
        <v>-39.750000700354576</v>
      </c>
      <c r="U9" s="196">
        <f t="shared" ref="U9:U72" si="5">IF(D9=0,0,1)</f>
        <v>1</v>
      </c>
      <c r="W9" s="91" t="s">
        <v>41</v>
      </c>
      <c r="X9" s="111">
        <f>+IF(AND(C9&lt;&gt;0,D9&lt;&gt;0,OR(E9&gt;100,E9&lt;-100)),1,0)</f>
        <v>0</v>
      </c>
      <c r="Y9" s="112">
        <f>+IF(AND(F9&lt;&gt;0,G9&lt;&gt;0,OR(H9&gt;100,H9&lt;-100)),1,0)</f>
        <v>0</v>
      </c>
      <c r="Z9" s="112">
        <f>+IF(AND(I9&lt;&gt;0,J9&lt;&gt;0,OR(K9&gt;100,K9&lt;-100)),1,0)</f>
        <v>0</v>
      </c>
      <c r="AA9" s="113">
        <f>+IF(AND(L9&lt;&gt;0,M9&lt;&gt;0,OR(N9&gt;100,N9&lt;-100)),1,0)</f>
        <v>0</v>
      </c>
      <c r="AB9" s="113">
        <f>+IF(AND(O9&lt;&gt;0,P9&lt;&gt;0,OR(Q9&gt;100,Q9&lt;-100)),1,0)</f>
        <v>0</v>
      </c>
      <c r="AC9" s="114">
        <f>+IF(AND(R9&lt;&gt;0,S9&lt;&gt;0,OR(T9&gt;100,T9&lt;-100)),1,0)</f>
        <v>0</v>
      </c>
    </row>
    <row r="10" spans="1:29" ht="15" customHeight="1">
      <c r="A10" s="234"/>
      <c r="B10" s="135" t="s">
        <v>42</v>
      </c>
      <c r="C10" s="145">
        <v>28468111.239999067</v>
      </c>
      <c r="D10" s="146">
        <v>12597500</v>
      </c>
      <c r="E10" s="154">
        <f t="shared" si="0"/>
        <v>15870611.239999067</v>
      </c>
      <c r="F10" s="158">
        <v>1928685.19</v>
      </c>
      <c r="G10" s="147" t="s">
        <v>53</v>
      </c>
      <c r="H10" s="147">
        <f t="shared" si="1"/>
        <v>-4.8100000000558794</v>
      </c>
      <c r="I10" s="158">
        <v>54727.91</v>
      </c>
      <c r="J10" s="147" t="s">
        <v>1065</v>
      </c>
      <c r="K10" s="159">
        <f t="shared" si="2"/>
        <v>1.0000000002037268E-2</v>
      </c>
      <c r="L10" s="141">
        <v>0</v>
      </c>
      <c r="M10" s="141" t="s">
        <v>80</v>
      </c>
      <c r="N10" s="141">
        <f t="shared" si="3"/>
        <v>0</v>
      </c>
      <c r="O10" s="158">
        <v>35647.5</v>
      </c>
      <c r="P10" s="147" t="s">
        <v>54</v>
      </c>
      <c r="Q10" s="159">
        <f t="shared" si="4"/>
        <v>0.5</v>
      </c>
      <c r="R10" s="158">
        <v>26558506.459999066</v>
      </c>
      <c r="S10" s="20">
        <v>26558500</v>
      </c>
      <c r="T10" s="98">
        <f t="shared" ref="T10:T15" si="6">R10-S10</f>
        <v>6.4599990658462048</v>
      </c>
      <c r="U10" s="197">
        <f t="shared" si="5"/>
        <v>1</v>
      </c>
      <c r="W10" s="92" t="s">
        <v>42</v>
      </c>
      <c r="X10" s="115">
        <f t="shared" ref="X10:X17" si="7">+IF(AND(C10&lt;&gt;0,D10&lt;&gt;0,OR(E10&gt;100,E10&lt;-100)),1,0)</f>
        <v>1</v>
      </c>
      <c r="Y10" s="116">
        <f t="shared" ref="Y10:Y17" si="8">+IF(AND(F10&lt;&gt;0,G10&lt;&gt;0,OR(H10&gt;100,H10&lt;-100)),1,0)</f>
        <v>0</v>
      </c>
      <c r="Z10" s="116">
        <f t="shared" ref="Z10:Z17" si="9">+IF(AND(I10&lt;&gt;0,J10&lt;&gt;0,OR(K10&gt;100,K10&lt;-100)),1,0)</f>
        <v>0</v>
      </c>
      <c r="AA10" s="117">
        <f t="shared" ref="AA10:AA17" si="10">+IF(AND(L10&lt;&gt;0,M10&lt;&gt;0,OR(N10&gt;100,N10&lt;-100)),1,0)</f>
        <v>0</v>
      </c>
      <c r="AB10" s="117">
        <f t="shared" ref="AB10:AB17" si="11">+IF(AND(O10&lt;&gt;0,P10&lt;&gt;0,OR(Q10&gt;100,Q10&lt;-100)),1,0)</f>
        <v>0</v>
      </c>
      <c r="AC10" s="118">
        <f t="shared" ref="AC10:AC17" si="12">+IF(AND(R10&lt;&gt;0,S10&lt;&gt;0,OR(T10&gt;100,T10&lt;-100)),1,0)</f>
        <v>0</v>
      </c>
    </row>
    <row r="11" spans="1:29" ht="15" customHeight="1">
      <c r="A11" s="234"/>
      <c r="B11" s="105" t="s">
        <v>43</v>
      </c>
      <c r="C11" s="145">
        <v>75927361.279999465</v>
      </c>
      <c r="D11" s="146">
        <v>75927400</v>
      </c>
      <c r="E11" s="154">
        <f t="shared" si="0"/>
        <v>-38.72000053524971</v>
      </c>
      <c r="F11" s="158">
        <v>1401062.84</v>
      </c>
      <c r="G11" s="147" t="s">
        <v>55</v>
      </c>
      <c r="H11" s="147">
        <f t="shared" si="1"/>
        <v>2.840000000083819</v>
      </c>
      <c r="I11" s="158">
        <v>342782.5</v>
      </c>
      <c r="J11" s="147" t="s">
        <v>1066</v>
      </c>
      <c r="K11" s="159">
        <f t="shared" si="2"/>
        <v>-0.5</v>
      </c>
      <c r="L11" s="141">
        <v>73457.03</v>
      </c>
      <c r="M11" s="141" t="s">
        <v>1067</v>
      </c>
      <c r="N11" s="141">
        <f t="shared" si="3"/>
        <v>2.9999999998835847E-2</v>
      </c>
      <c r="O11" s="158">
        <v>12169.11</v>
      </c>
      <c r="P11" s="147" t="s">
        <v>56</v>
      </c>
      <c r="Q11" s="159">
        <f t="shared" si="4"/>
        <v>1.0000000000218279E-2</v>
      </c>
      <c r="R11" s="158">
        <v>74783454.799999461</v>
      </c>
      <c r="S11" s="20">
        <v>74783500</v>
      </c>
      <c r="T11" s="98">
        <f t="shared" si="6"/>
        <v>-45.200000539422035</v>
      </c>
      <c r="U11" s="197">
        <f t="shared" si="5"/>
        <v>1</v>
      </c>
      <c r="W11" s="93" t="s">
        <v>43</v>
      </c>
      <c r="X11" s="115">
        <f t="shared" si="7"/>
        <v>0</v>
      </c>
      <c r="Y11" s="116">
        <f t="shared" si="8"/>
        <v>0</v>
      </c>
      <c r="Z11" s="116">
        <f t="shared" si="9"/>
        <v>0</v>
      </c>
      <c r="AA11" s="117">
        <f t="shared" si="10"/>
        <v>0</v>
      </c>
      <c r="AB11" s="117">
        <f t="shared" si="11"/>
        <v>0</v>
      </c>
      <c r="AC11" s="118">
        <f t="shared" si="12"/>
        <v>0</v>
      </c>
    </row>
    <row r="12" spans="1:29" ht="15" customHeight="1">
      <c r="A12" s="234"/>
      <c r="B12" s="135" t="s">
        <v>44</v>
      </c>
      <c r="C12" s="145">
        <v>54675420.229999535</v>
      </c>
      <c r="D12" s="146">
        <v>54675400</v>
      </c>
      <c r="E12" s="154">
        <f t="shared" si="0"/>
        <v>20.229999534785748</v>
      </c>
      <c r="F12" s="158">
        <v>2054236.360000001</v>
      </c>
      <c r="G12" s="147" t="s">
        <v>57</v>
      </c>
      <c r="H12" s="147">
        <f t="shared" si="1"/>
        <v>-3.6399999989662319</v>
      </c>
      <c r="I12" s="158">
        <v>33216.160000000003</v>
      </c>
      <c r="J12" s="147" t="s">
        <v>1068</v>
      </c>
      <c r="K12" s="159">
        <f t="shared" si="2"/>
        <v>0.16000000000349246</v>
      </c>
      <c r="L12" s="141">
        <v>0</v>
      </c>
      <c r="M12" s="141" t="s">
        <v>80</v>
      </c>
      <c r="N12" s="141">
        <f t="shared" si="3"/>
        <v>0</v>
      </c>
      <c r="O12" s="158">
        <v>656141.37999999989</v>
      </c>
      <c r="P12" s="147" t="s">
        <v>58</v>
      </c>
      <c r="Q12" s="159">
        <f t="shared" si="4"/>
        <v>0.37999999988824129</v>
      </c>
      <c r="R12" s="158">
        <v>51998258.649999537</v>
      </c>
      <c r="S12" s="20">
        <v>51998300</v>
      </c>
      <c r="T12" s="98">
        <f t="shared" si="6"/>
        <v>-41.350000463426113</v>
      </c>
      <c r="U12" s="197">
        <f t="shared" si="5"/>
        <v>1</v>
      </c>
      <c r="W12" s="92" t="s">
        <v>44</v>
      </c>
      <c r="X12" s="115">
        <f t="shared" si="7"/>
        <v>0</v>
      </c>
      <c r="Y12" s="116">
        <f t="shared" si="8"/>
        <v>0</v>
      </c>
      <c r="Z12" s="116">
        <f t="shared" si="9"/>
        <v>0</v>
      </c>
      <c r="AA12" s="117">
        <f t="shared" si="10"/>
        <v>0</v>
      </c>
      <c r="AB12" s="117">
        <f t="shared" si="11"/>
        <v>0</v>
      </c>
      <c r="AC12" s="118">
        <f t="shared" si="12"/>
        <v>0</v>
      </c>
    </row>
    <row r="13" spans="1:29" ht="15" customHeight="1">
      <c r="A13" s="234"/>
      <c r="B13" s="135" t="s">
        <v>45</v>
      </c>
      <c r="C13" s="145">
        <v>97095817.489995703</v>
      </c>
      <c r="D13" s="146">
        <v>97095800</v>
      </c>
      <c r="E13" s="154">
        <f t="shared" si="0"/>
        <v>17.489995703101158</v>
      </c>
      <c r="F13" s="158">
        <v>2648291.87</v>
      </c>
      <c r="G13" s="147" t="s">
        <v>59</v>
      </c>
      <c r="H13" s="147">
        <f t="shared" si="1"/>
        <v>1.8700000001117587</v>
      </c>
      <c r="I13" s="158">
        <v>352620.14</v>
      </c>
      <c r="J13" s="147" t="s">
        <v>1069</v>
      </c>
      <c r="K13" s="159">
        <f t="shared" si="2"/>
        <v>0.14000000001396984</v>
      </c>
      <c r="L13" s="141">
        <v>277793.48</v>
      </c>
      <c r="M13" s="141" t="s">
        <v>1070</v>
      </c>
      <c r="N13" s="141">
        <f t="shared" si="3"/>
        <v>0.47999999998137355</v>
      </c>
      <c r="O13" s="158">
        <v>177822.87000000008</v>
      </c>
      <c r="P13" s="147" t="s">
        <v>60</v>
      </c>
      <c r="Q13" s="159">
        <f t="shared" si="4"/>
        <v>-150000.12999999992</v>
      </c>
      <c r="R13" s="158">
        <v>94344529.409995705</v>
      </c>
      <c r="S13" s="20">
        <v>94344600</v>
      </c>
      <c r="T13" s="98">
        <f t="shared" si="6"/>
        <v>-70.590004295110703</v>
      </c>
      <c r="U13" s="197">
        <f t="shared" si="5"/>
        <v>1</v>
      </c>
      <c r="W13" s="92" t="s">
        <v>45</v>
      </c>
      <c r="X13" s="115">
        <f t="shared" si="7"/>
        <v>0</v>
      </c>
      <c r="Y13" s="116">
        <f t="shared" si="8"/>
        <v>0</v>
      </c>
      <c r="Z13" s="116">
        <f t="shared" si="9"/>
        <v>0</v>
      </c>
      <c r="AA13" s="117">
        <f t="shared" si="10"/>
        <v>0</v>
      </c>
      <c r="AB13" s="117">
        <f t="shared" si="11"/>
        <v>1</v>
      </c>
      <c r="AC13" s="118">
        <f t="shared" si="12"/>
        <v>0</v>
      </c>
    </row>
    <row r="14" spans="1:29" ht="15" customHeight="1">
      <c r="A14" s="234"/>
      <c r="B14" s="135" t="s">
        <v>46</v>
      </c>
      <c r="C14" s="145">
        <v>38938380.369999699</v>
      </c>
      <c r="D14" s="146">
        <v>41927200</v>
      </c>
      <c r="E14" s="154">
        <f t="shared" si="0"/>
        <v>-2988819.6300003007</v>
      </c>
      <c r="F14" s="158">
        <v>2526461.5399999996</v>
      </c>
      <c r="G14" s="147" t="s">
        <v>61</v>
      </c>
      <c r="H14" s="147">
        <f t="shared" si="1"/>
        <v>1.5399999995715916</v>
      </c>
      <c r="I14" s="158">
        <v>32218.399999999998</v>
      </c>
      <c r="J14" s="147" t="s">
        <v>1071</v>
      </c>
      <c r="K14" s="159">
        <f t="shared" si="2"/>
        <v>0</v>
      </c>
      <c r="L14" s="141">
        <v>0</v>
      </c>
      <c r="M14" s="141" t="s">
        <v>80</v>
      </c>
      <c r="N14" s="141">
        <f t="shared" si="3"/>
        <v>0</v>
      </c>
      <c r="O14" s="158">
        <v>519944.66000000003</v>
      </c>
      <c r="P14" s="147" t="s">
        <v>62</v>
      </c>
      <c r="Q14" s="159">
        <f t="shared" si="4"/>
        <v>-0.33999999996740371</v>
      </c>
      <c r="R14" s="158">
        <v>35924192.569999687</v>
      </c>
      <c r="S14" s="20">
        <v>38970600</v>
      </c>
      <c r="T14" s="98">
        <f t="shared" si="6"/>
        <v>-3046407.4300003126</v>
      </c>
      <c r="U14" s="197">
        <f t="shared" si="5"/>
        <v>1</v>
      </c>
      <c r="W14" s="92" t="s">
        <v>46</v>
      </c>
      <c r="X14" s="115">
        <f t="shared" si="7"/>
        <v>1</v>
      </c>
      <c r="Y14" s="116">
        <f t="shared" si="8"/>
        <v>0</v>
      </c>
      <c r="Z14" s="116">
        <f t="shared" si="9"/>
        <v>0</v>
      </c>
      <c r="AA14" s="117">
        <f t="shared" si="10"/>
        <v>0</v>
      </c>
      <c r="AB14" s="117">
        <f t="shared" si="11"/>
        <v>0</v>
      </c>
      <c r="AC14" s="118">
        <f t="shared" si="12"/>
        <v>1</v>
      </c>
    </row>
    <row r="15" spans="1:29" ht="15" customHeight="1">
      <c r="A15" s="234"/>
      <c r="B15" s="135" t="s">
        <v>47</v>
      </c>
      <c r="C15" s="145">
        <v>153079169.75999856</v>
      </c>
      <c r="D15" s="146">
        <v>0</v>
      </c>
      <c r="E15" s="154">
        <f t="shared" si="0"/>
        <v>153079169.75999856</v>
      </c>
      <c r="F15" s="158">
        <v>3150861.2500000005</v>
      </c>
      <c r="G15" s="147"/>
      <c r="H15" s="147">
        <f t="shared" si="1"/>
        <v>3150861.2500000005</v>
      </c>
      <c r="I15" s="158">
        <v>304053.84999999998</v>
      </c>
      <c r="J15" s="147"/>
      <c r="K15" s="159">
        <f t="shared" si="2"/>
        <v>304053.84999999998</v>
      </c>
      <c r="L15" s="141">
        <v>542601.82999999996</v>
      </c>
      <c r="M15" s="141"/>
      <c r="N15" s="141">
        <f t="shared" si="3"/>
        <v>542601.82999999996</v>
      </c>
      <c r="O15" s="158">
        <v>181331.7</v>
      </c>
      <c r="P15" s="147"/>
      <c r="Q15" s="159">
        <f t="shared" si="4"/>
        <v>181331.7</v>
      </c>
      <c r="R15" s="158">
        <v>149508428.82999855</v>
      </c>
      <c r="S15" s="20">
        <v>0</v>
      </c>
      <c r="T15" s="98">
        <f t="shared" si="6"/>
        <v>149508428.82999855</v>
      </c>
      <c r="U15" s="197">
        <f t="shared" si="5"/>
        <v>0</v>
      </c>
      <c r="W15" s="92" t="s">
        <v>47</v>
      </c>
      <c r="X15" s="115">
        <f t="shared" si="7"/>
        <v>0</v>
      </c>
      <c r="Y15" s="116">
        <f t="shared" si="8"/>
        <v>0</v>
      </c>
      <c r="Z15" s="116">
        <f t="shared" si="9"/>
        <v>0</v>
      </c>
      <c r="AA15" s="117">
        <f t="shared" si="10"/>
        <v>0</v>
      </c>
      <c r="AB15" s="117">
        <f t="shared" si="11"/>
        <v>0</v>
      </c>
      <c r="AC15" s="118">
        <f t="shared" si="12"/>
        <v>0</v>
      </c>
    </row>
    <row r="16" spans="1:29" ht="15" customHeight="1">
      <c r="A16" s="234"/>
      <c r="B16" s="135" t="s">
        <v>48</v>
      </c>
      <c r="C16" s="145">
        <v>68856576.969999388</v>
      </c>
      <c r="D16" s="146">
        <v>68856600</v>
      </c>
      <c r="E16" s="154">
        <f t="shared" si="0"/>
        <v>-23.030000612139702</v>
      </c>
      <c r="F16" s="158">
        <v>1728096.2300000007</v>
      </c>
      <c r="G16" s="147" t="s">
        <v>63</v>
      </c>
      <c r="H16" s="147">
        <f t="shared" si="1"/>
        <v>-17893.76999999932</v>
      </c>
      <c r="I16" s="158">
        <v>114520.97</v>
      </c>
      <c r="J16" s="147" t="s">
        <v>1072</v>
      </c>
      <c r="K16" s="159">
        <f t="shared" si="2"/>
        <v>-2.9999999998835847E-2</v>
      </c>
      <c r="L16" s="141">
        <v>2420.1</v>
      </c>
      <c r="M16" s="141" t="s">
        <v>1073</v>
      </c>
      <c r="N16" s="141">
        <f t="shared" si="3"/>
        <v>0</v>
      </c>
      <c r="O16" s="158">
        <v>262528.87999999995</v>
      </c>
      <c r="P16" s="147" t="s">
        <v>64</v>
      </c>
      <c r="Q16" s="159">
        <f t="shared" si="4"/>
        <v>-0.12000000005355105</v>
      </c>
      <c r="R16" s="158">
        <v>66978052.729999393</v>
      </c>
      <c r="S16" s="20">
        <v>66978100</v>
      </c>
      <c r="T16" s="98">
        <f>R16-S16</f>
        <v>-47.270000606775284</v>
      </c>
      <c r="U16" s="197">
        <f t="shared" si="5"/>
        <v>1</v>
      </c>
      <c r="W16" s="92" t="s">
        <v>48</v>
      </c>
      <c r="X16" s="115">
        <f t="shared" si="7"/>
        <v>0</v>
      </c>
      <c r="Y16" s="116">
        <f t="shared" si="8"/>
        <v>1</v>
      </c>
      <c r="Z16" s="116">
        <f t="shared" si="9"/>
        <v>0</v>
      </c>
      <c r="AA16" s="117">
        <f t="shared" si="10"/>
        <v>0</v>
      </c>
      <c r="AB16" s="117">
        <f t="shared" si="11"/>
        <v>0</v>
      </c>
      <c r="AC16" s="118">
        <f t="shared" si="12"/>
        <v>0</v>
      </c>
    </row>
    <row r="17" spans="1:29" ht="15" customHeight="1">
      <c r="A17" s="235"/>
      <c r="B17" s="136" t="s">
        <v>49</v>
      </c>
      <c r="C17" s="145">
        <v>20122530.509999607</v>
      </c>
      <c r="D17" s="146">
        <v>20122580</v>
      </c>
      <c r="E17" s="154">
        <f t="shared" si="0"/>
        <v>-49.490000393241644</v>
      </c>
      <c r="F17" s="158">
        <v>1058076.7300000004</v>
      </c>
      <c r="G17" s="147" t="s">
        <v>65</v>
      </c>
      <c r="H17" s="147">
        <f t="shared" si="1"/>
        <v>-3.2699999995529652</v>
      </c>
      <c r="I17" s="158">
        <v>17554.78</v>
      </c>
      <c r="J17" s="147" t="s">
        <v>1074</v>
      </c>
      <c r="K17" s="159">
        <f t="shared" si="2"/>
        <v>-2.0000000000436557E-2</v>
      </c>
      <c r="L17" s="141">
        <v>0</v>
      </c>
      <c r="M17" s="141" t="s">
        <v>80</v>
      </c>
      <c r="N17" s="141">
        <f t="shared" si="3"/>
        <v>0</v>
      </c>
      <c r="O17" s="158">
        <v>184834.09999999998</v>
      </c>
      <c r="P17" s="147" t="s">
        <v>66</v>
      </c>
      <c r="Q17" s="159">
        <f t="shared" si="4"/>
        <v>9.9999999976716936E-2</v>
      </c>
      <c r="R17" s="158">
        <v>18897174.45999961</v>
      </c>
      <c r="S17" s="20">
        <v>18897220</v>
      </c>
      <c r="T17" s="98">
        <f>R17-S17</f>
        <v>-45.540000390261412</v>
      </c>
      <c r="U17" s="198">
        <f t="shared" si="5"/>
        <v>1</v>
      </c>
      <c r="W17" s="94" t="s">
        <v>49</v>
      </c>
      <c r="X17" s="119">
        <f t="shared" si="7"/>
        <v>0</v>
      </c>
      <c r="Y17" s="120">
        <f t="shared" si="8"/>
        <v>0</v>
      </c>
      <c r="Z17" s="120">
        <f t="shared" si="9"/>
        <v>0</v>
      </c>
      <c r="AA17" s="120">
        <f t="shared" si="10"/>
        <v>0</v>
      </c>
      <c r="AB17" s="121">
        <f t="shared" si="11"/>
        <v>0</v>
      </c>
      <c r="AC17" s="125">
        <f t="shared" si="12"/>
        <v>0</v>
      </c>
    </row>
    <row r="18" spans="1:29" ht="15" customHeight="1">
      <c r="A18" s="233">
        <v>42431</v>
      </c>
      <c r="B18" s="134" t="s">
        <v>41</v>
      </c>
      <c r="C18" s="142">
        <v>77868760.2499993</v>
      </c>
      <c r="D18" s="143">
        <v>77868800</v>
      </c>
      <c r="E18" s="153">
        <f t="shared" si="0"/>
        <v>-39.750000700354576</v>
      </c>
      <c r="F18" s="156">
        <v>1546207.3599999994</v>
      </c>
      <c r="G18" s="144" t="s">
        <v>67</v>
      </c>
      <c r="H18" s="144">
        <f t="shared" si="1"/>
        <v>-2.6400000005960464</v>
      </c>
      <c r="I18" s="156">
        <v>563904.54</v>
      </c>
      <c r="J18" s="144" t="s">
        <v>1075</v>
      </c>
      <c r="K18" s="157">
        <f t="shared" si="2"/>
        <v>-0.4599999999627471</v>
      </c>
      <c r="L18" s="144">
        <v>235658.65</v>
      </c>
      <c r="M18" s="144" t="s">
        <v>1076</v>
      </c>
      <c r="N18" s="144">
        <f t="shared" si="3"/>
        <v>-0.35000000000582077</v>
      </c>
      <c r="O18" s="156">
        <v>482840.00000000017</v>
      </c>
      <c r="P18" s="144" t="s">
        <v>68</v>
      </c>
      <c r="Q18" s="157">
        <f t="shared" si="4"/>
        <v>0</v>
      </c>
      <c r="R18" s="156">
        <v>76167958.779999271</v>
      </c>
      <c r="S18" s="95">
        <v>76167900</v>
      </c>
      <c r="T18" s="96">
        <f t="shared" ref="T18:T24" si="13">R18-S18</f>
        <v>58.779999271035194</v>
      </c>
      <c r="U18" s="196">
        <f t="shared" si="5"/>
        <v>1</v>
      </c>
      <c r="W18" s="91" t="s">
        <v>41</v>
      </c>
      <c r="X18" s="111">
        <f t="shared" ref="X18:X81" si="14">+IF(AND(C18&lt;&gt;0,D18&lt;&gt;0,OR(E18&gt;100,E18&lt;-100)),1,0)</f>
        <v>0</v>
      </c>
      <c r="Y18" s="112">
        <f t="shared" ref="Y18:Y81" si="15">+IF(AND(F18&lt;&gt;0,G18&lt;&gt;0,OR(H18&gt;100,H18&lt;-100)),1,0)</f>
        <v>0</v>
      </c>
      <c r="Z18" s="112">
        <f t="shared" ref="Z18:Z81" si="16">+IF(AND(I18&lt;&gt;0,J18&lt;&gt;0,OR(K18&gt;100,K18&lt;-100)),1,0)</f>
        <v>0</v>
      </c>
      <c r="AA18" s="112">
        <f t="shared" ref="AA18:AA81" si="17">+IF(AND(L18&lt;&gt;0,M18&lt;&gt;0,OR(N18&gt;100,N18&lt;-100)),1,0)</f>
        <v>0</v>
      </c>
      <c r="AB18" s="113">
        <f t="shared" ref="AB18:AB81" si="18">+IF(AND(O18&lt;&gt;0,P18&lt;&gt;0,OR(Q18&gt;100,Q18&lt;-100)),1,0)</f>
        <v>0</v>
      </c>
      <c r="AC18" s="124">
        <f t="shared" ref="AC18:AC81" si="19">+IF(AND(R18&lt;&gt;0,S18&lt;&gt;0,OR(T18&gt;100,T18&lt;-100)),1,0)</f>
        <v>0</v>
      </c>
    </row>
    <row r="19" spans="1:29" ht="15" customHeight="1">
      <c r="A19" s="234"/>
      <c r="B19" s="135" t="s">
        <v>42</v>
      </c>
      <c r="C19" s="145">
        <v>26558506.459999066</v>
      </c>
      <c r="D19" s="146">
        <v>26558500</v>
      </c>
      <c r="E19" s="154">
        <f t="shared" si="0"/>
        <v>6.4599990658462048</v>
      </c>
      <c r="F19" s="158">
        <v>1501225.6400000001</v>
      </c>
      <c r="G19" s="147" t="s">
        <v>69</v>
      </c>
      <c r="H19" s="147">
        <f t="shared" si="1"/>
        <v>-4.3599999998696148</v>
      </c>
      <c r="I19" s="158">
        <v>561916.48</v>
      </c>
      <c r="J19" s="147" t="s">
        <v>1077</v>
      </c>
      <c r="K19" s="159">
        <f t="shared" si="2"/>
        <v>-0.52000000001862645</v>
      </c>
      <c r="L19" s="147">
        <v>15533.07</v>
      </c>
      <c r="M19" s="147" t="s">
        <v>1078</v>
      </c>
      <c r="N19" s="147">
        <f t="shared" si="3"/>
        <v>-3.0000000000654836E-2</v>
      </c>
      <c r="O19" s="158">
        <v>69751.990000000005</v>
      </c>
      <c r="P19" s="147" t="s">
        <v>70</v>
      </c>
      <c r="Q19" s="159">
        <f t="shared" si="4"/>
        <v>-9.9999999947613105E-3</v>
      </c>
      <c r="R19" s="158">
        <v>25533912.239999067</v>
      </c>
      <c r="S19" s="20">
        <v>25533900</v>
      </c>
      <c r="T19" s="98">
        <f t="shared" si="13"/>
        <v>12.239999067038298</v>
      </c>
      <c r="U19" s="197">
        <f t="shared" si="5"/>
        <v>1</v>
      </c>
      <c r="W19" s="92" t="s">
        <v>42</v>
      </c>
      <c r="X19" s="115">
        <f t="shared" si="14"/>
        <v>0</v>
      </c>
      <c r="Y19" s="116">
        <f t="shared" si="15"/>
        <v>0</v>
      </c>
      <c r="Z19" s="116">
        <f t="shared" si="16"/>
        <v>0</v>
      </c>
      <c r="AA19" s="116">
        <f t="shared" si="17"/>
        <v>0</v>
      </c>
      <c r="AB19" s="117">
        <f t="shared" si="18"/>
        <v>0</v>
      </c>
      <c r="AC19" s="122">
        <f t="shared" si="19"/>
        <v>0</v>
      </c>
    </row>
    <row r="20" spans="1:29" ht="15" customHeight="1">
      <c r="A20" s="234"/>
      <c r="B20" s="105" t="s">
        <v>43</v>
      </c>
      <c r="C20" s="145">
        <v>74783454.799999461</v>
      </c>
      <c r="D20" s="146">
        <v>74783500</v>
      </c>
      <c r="E20" s="154">
        <f t="shared" si="0"/>
        <v>-45.200000539422035</v>
      </c>
      <c r="F20" s="158">
        <v>1370659.6300000001</v>
      </c>
      <c r="G20" s="147" t="s">
        <v>71</v>
      </c>
      <c r="H20" s="147">
        <f t="shared" si="1"/>
        <v>35879.630000000121</v>
      </c>
      <c r="I20" s="158">
        <v>154014.1</v>
      </c>
      <c r="J20" s="147" t="s">
        <v>1079</v>
      </c>
      <c r="K20" s="159">
        <f t="shared" si="2"/>
        <v>0.10000000000582077</v>
      </c>
      <c r="L20" s="147">
        <v>57253.520000000004</v>
      </c>
      <c r="M20" s="147" t="s">
        <v>1080</v>
      </c>
      <c r="N20" s="147">
        <f t="shared" si="3"/>
        <v>2.0000000004074536E-2</v>
      </c>
      <c r="O20" s="158">
        <v>188866.76</v>
      </c>
      <c r="P20" s="147" t="s">
        <v>72</v>
      </c>
      <c r="Q20" s="159">
        <f t="shared" si="4"/>
        <v>-0.23999999999068677</v>
      </c>
      <c r="R20" s="158">
        <v>73320688.989999473</v>
      </c>
      <c r="S20" s="20">
        <v>73320700</v>
      </c>
      <c r="T20" s="98">
        <f t="shared" si="13"/>
        <v>-11.01000052690506</v>
      </c>
      <c r="U20" s="197">
        <f t="shared" si="5"/>
        <v>1</v>
      </c>
      <c r="W20" s="93" t="s">
        <v>43</v>
      </c>
      <c r="X20" s="115">
        <f t="shared" si="14"/>
        <v>0</v>
      </c>
      <c r="Y20" s="4">
        <f t="shared" si="15"/>
        <v>1</v>
      </c>
      <c r="Z20" s="123">
        <f t="shared" si="16"/>
        <v>0</v>
      </c>
      <c r="AA20" s="4">
        <f t="shared" si="17"/>
        <v>0</v>
      </c>
      <c r="AB20" s="117">
        <f t="shared" si="18"/>
        <v>0</v>
      </c>
      <c r="AC20" s="122">
        <f t="shared" si="19"/>
        <v>0</v>
      </c>
    </row>
    <row r="21" spans="1:29" ht="15" customHeight="1">
      <c r="A21" s="234"/>
      <c r="B21" s="135" t="s">
        <v>44</v>
      </c>
      <c r="C21" s="145">
        <v>51998258.649999537</v>
      </c>
      <c r="D21" s="146">
        <v>51998300</v>
      </c>
      <c r="E21" s="154">
        <f t="shared" si="0"/>
        <v>-41.350000463426113</v>
      </c>
      <c r="F21" s="158">
        <v>2133793.0199999996</v>
      </c>
      <c r="G21" s="147" t="s">
        <v>73</v>
      </c>
      <c r="H21" s="147">
        <f t="shared" si="1"/>
        <v>3.0199999995529652</v>
      </c>
      <c r="I21" s="158">
        <v>9277.32</v>
      </c>
      <c r="J21" s="147" t="s">
        <v>1081</v>
      </c>
      <c r="K21" s="159">
        <f t="shared" si="2"/>
        <v>0.31999999999970896</v>
      </c>
      <c r="L21" s="147">
        <v>17028.03</v>
      </c>
      <c r="M21" s="147" t="s">
        <v>1082</v>
      </c>
      <c r="N21" s="147">
        <f t="shared" si="3"/>
        <v>1.0299999999988358</v>
      </c>
      <c r="O21" s="158">
        <v>645375.02</v>
      </c>
      <c r="P21" s="147" t="s">
        <v>74</v>
      </c>
      <c r="Q21" s="159">
        <f t="shared" si="4"/>
        <v>2.0000000018626451E-2</v>
      </c>
      <c r="R21" s="158">
        <v>55620685.989999525</v>
      </c>
      <c r="S21" s="20">
        <v>55620700</v>
      </c>
      <c r="T21" s="98">
        <f t="shared" si="13"/>
        <v>-14.010000474750996</v>
      </c>
      <c r="U21" s="197">
        <f t="shared" si="5"/>
        <v>1</v>
      </c>
      <c r="W21" s="92" t="s">
        <v>44</v>
      </c>
      <c r="X21" s="115">
        <f t="shared" si="14"/>
        <v>0</v>
      </c>
      <c r="Y21" s="4">
        <f t="shared" si="15"/>
        <v>0</v>
      </c>
      <c r="Z21" s="123">
        <f t="shared" si="16"/>
        <v>0</v>
      </c>
      <c r="AA21" s="4">
        <f t="shared" si="17"/>
        <v>0</v>
      </c>
      <c r="AB21" s="4">
        <f t="shared" si="18"/>
        <v>0</v>
      </c>
      <c r="AC21" s="122">
        <f t="shared" si="19"/>
        <v>0</v>
      </c>
    </row>
    <row r="22" spans="1:29" ht="15" customHeight="1">
      <c r="A22" s="234"/>
      <c r="B22" s="135" t="s">
        <v>45</v>
      </c>
      <c r="C22" s="145">
        <v>94344529.409995705</v>
      </c>
      <c r="D22" s="146">
        <v>94344600</v>
      </c>
      <c r="E22" s="154">
        <f t="shared" si="0"/>
        <v>-70.590004295110703</v>
      </c>
      <c r="F22" s="158">
        <v>2321967.14</v>
      </c>
      <c r="G22" s="147" t="s">
        <v>75</v>
      </c>
      <c r="H22" s="147">
        <f t="shared" si="1"/>
        <v>2767.1400000001304</v>
      </c>
      <c r="I22" s="158">
        <v>124265.74999999999</v>
      </c>
      <c r="J22" s="147" t="s">
        <v>1083</v>
      </c>
      <c r="K22" s="159">
        <f t="shared" si="2"/>
        <v>-0.25000000001455192</v>
      </c>
      <c r="L22" s="147">
        <v>495.98</v>
      </c>
      <c r="M22" s="147" t="s">
        <v>1084</v>
      </c>
      <c r="N22" s="147">
        <f t="shared" si="3"/>
        <v>0</v>
      </c>
      <c r="O22" s="158">
        <v>242370.84</v>
      </c>
      <c r="P22" s="147" t="s">
        <v>76</v>
      </c>
      <c r="Q22" s="159">
        <f t="shared" si="4"/>
        <v>-357184.16000000003</v>
      </c>
      <c r="R22" s="158">
        <v>91903961.199995711</v>
      </c>
      <c r="S22" s="20">
        <v>91894100</v>
      </c>
      <c r="T22" s="98">
        <f t="shared" si="13"/>
        <v>9861.1999957114458</v>
      </c>
      <c r="U22" s="197">
        <f t="shared" si="5"/>
        <v>1</v>
      </c>
      <c r="W22" s="92" t="s">
        <v>45</v>
      </c>
      <c r="X22" s="115">
        <f t="shared" si="14"/>
        <v>0</v>
      </c>
      <c r="Y22" s="4">
        <f t="shared" si="15"/>
        <v>1</v>
      </c>
      <c r="Z22" s="123">
        <f t="shared" si="16"/>
        <v>0</v>
      </c>
      <c r="AA22" s="4">
        <f t="shared" si="17"/>
        <v>0</v>
      </c>
      <c r="AB22" s="4">
        <f t="shared" si="18"/>
        <v>1</v>
      </c>
      <c r="AC22" s="122">
        <f t="shared" si="19"/>
        <v>1</v>
      </c>
    </row>
    <row r="23" spans="1:29" ht="15" customHeight="1">
      <c r="A23" s="234"/>
      <c r="B23" s="135" t="s">
        <v>46</v>
      </c>
      <c r="C23" s="145">
        <v>35924192.569999687</v>
      </c>
      <c r="D23" s="146">
        <v>39065500</v>
      </c>
      <c r="E23" s="154">
        <f t="shared" si="0"/>
        <v>-3141307.4300003126</v>
      </c>
      <c r="F23" s="158">
        <v>1720808.6100000006</v>
      </c>
      <c r="G23" s="147" t="s">
        <v>77</v>
      </c>
      <c r="H23" s="147">
        <f t="shared" si="1"/>
        <v>-761.38999999943189</v>
      </c>
      <c r="I23" s="158">
        <v>114037.65000000001</v>
      </c>
      <c r="J23" s="147" t="s">
        <v>1085</v>
      </c>
      <c r="K23" s="159">
        <f t="shared" si="2"/>
        <v>-0.34999999999126885</v>
      </c>
      <c r="L23" s="147">
        <v>85687.040000000008</v>
      </c>
      <c r="M23" s="147" t="s">
        <v>1086</v>
      </c>
      <c r="N23" s="147">
        <f t="shared" si="3"/>
        <v>4.0000000008149073E-2</v>
      </c>
      <c r="O23" s="158">
        <v>546797.36</v>
      </c>
      <c r="P23" s="147" t="s">
        <v>78</v>
      </c>
      <c r="Q23" s="159">
        <f t="shared" si="4"/>
        <v>0.35999999998603016</v>
      </c>
      <c r="R23" s="158">
        <v>33684937.209999688</v>
      </c>
      <c r="S23" s="20">
        <v>39757100</v>
      </c>
      <c r="T23" s="98">
        <f t="shared" si="13"/>
        <v>-6072162.790000312</v>
      </c>
      <c r="U23" s="197">
        <f t="shared" si="5"/>
        <v>1</v>
      </c>
      <c r="W23" s="92" t="s">
        <v>46</v>
      </c>
      <c r="X23" s="115">
        <f t="shared" si="14"/>
        <v>1</v>
      </c>
      <c r="Y23" s="4">
        <f t="shared" si="15"/>
        <v>1</v>
      </c>
      <c r="Z23" s="123">
        <f t="shared" si="16"/>
        <v>0</v>
      </c>
      <c r="AA23" s="4">
        <f t="shared" si="17"/>
        <v>0</v>
      </c>
      <c r="AB23" s="4">
        <f t="shared" si="18"/>
        <v>0</v>
      </c>
      <c r="AC23" s="122">
        <f t="shared" si="19"/>
        <v>1</v>
      </c>
    </row>
    <row r="24" spans="1:29" ht="15" customHeight="1">
      <c r="A24" s="234"/>
      <c r="B24" s="135" t="s">
        <v>47</v>
      </c>
      <c r="C24" s="145">
        <v>149508428.82999855</v>
      </c>
      <c r="D24" s="146">
        <v>0</v>
      </c>
      <c r="E24" s="154">
        <f t="shared" si="0"/>
        <v>149508428.82999855</v>
      </c>
      <c r="F24" s="158">
        <v>3025273.8200000026</v>
      </c>
      <c r="G24" s="147"/>
      <c r="H24" s="147">
        <f t="shared" si="1"/>
        <v>3025273.8200000026</v>
      </c>
      <c r="I24" s="158">
        <v>491846.63999999996</v>
      </c>
      <c r="J24" s="147"/>
      <c r="K24" s="159">
        <f t="shared" si="2"/>
        <v>491846.63999999996</v>
      </c>
      <c r="L24" s="147">
        <v>117885.64</v>
      </c>
      <c r="M24" s="147"/>
      <c r="N24" s="147">
        <f t="shared" si="3"/>
        <v>117885.64</v>
      </c>
      <c r="O24" s="158">
        <v>189872.85</v>
      </c>
      <c r="P24" s="147"/>
      <c r="Q24" s="159">
        <f t="shared" si="4"/>
        <v>189872.85</v>
      </c>
      <c r="R24" s="158">
        <v>146667243.15999851</v>
      </c>
      <c r="S24" s="20">
        <v>0</v>
      </c>
      <c r="T24" s="98">
        <f t="shared" si="13"/>
        <v>146667243.15999851</v>
      </c>
      <c r="U24" s="197">
        <f t="shared" si="5"/>
        <v>0</v>
      </c>
      <c r="W24" s="92" t="s">
        <v>47</v>
      </c>
      <c r="X24" s="115">
        <f t="shared" si="14"/>
        <v>0</v>
      </c>
      <c r="Y24" s="4">
        <f t="shared" si="15"/>
        <v>0</v>
      </c>
      <c r="Z24" s="123">
        <f t="shared" si="16"/>
        <v>0</v>
      </c>
      <c r="AA24" s="4">
        <f t="shared" si="17"/>
        <v>0</v>
      </c>
      <c r="AB24" s="4">
        <f t="shared" si="18"/>
        <v>0</v>
      </c>
      <c r="AC24" s="122">
        <f t="shared" si="19"/>
        <v>0</v>
      </c>
    </row>
    <row r="25" spans="1:29" ht="15" customHeight="1">
      <c r="A25" s="234"/>
      <c r="B25" s="135" t="s">
        <v>48</v>
      </c>
      <c r="C25" s="145">
        <v>66978052.729999393</v>
      </c>
      <c r="D25" s="146">
        <v>0</v>
      </c>
      <c r="E25" s="154">
        <f t="shared" si="0"/>
        <v>66978052.729999393</v>
      </c>
      <c r="F25" s="158">
        <v>1448144.3100000003</v>
      </c>
      <c r="G25" s="147"/>
      <c r="H25" s="147">
        <f t="shared" si="1"/>
        <v>1448144.3100000003</v>
      </c>
      <c r="I25" s="158">
        <v>76493.39</v>
      </c>
      <c r="J25" s="147"/>
      <c r="K25" s="159">
        <f t="shared" si="2"/>
        <v>76493.39</v>
      </c>
      <c r="L25" s="147">
        <v>40826.100000000013</v>
      </c>
      <c r="M25" s="147"/>
      <c r="N25" s="147">
        <f t="shared" si="3"/>
        <v>40826.100000000013</v>
      </c>
      <c r="O25" s="158">
        <v>262375.53999999998</v>
      </c>
      <c r="P25" s="147"/>
      <c r="Q25" s="159">
        <f t="shared" si="4"/>
        <v>262375.53999999998</v>
      </c>
      <c r="R25" s="158">
        <v>65303200.169999391</v>
      </c>
      <c r="S25" s="20">
        <v>0</v>
      </c>
      <c r="T25" s="98">
        <f>R25-S25</f>
        <v>65303200.169999391</v>
      </c>
      <c r="U25" s="197">
        <f t="shared" si="5"/>
        <v>0</v>
      </c>
      <c r="W25" s="92" t="s">
        <v>48</v>
      </c>
      <c r="X25" s="115">
        <f t="shared" si="14"/>
        <v>0</v>
      </c>
      <c r="Y25" s="116">
        <f t="shared" si="15"/>
        <v>0</v>
      </c>
      <c r="Z25" s="116">
        <f t="shared" si="16"/>
        <v>0</v>
      </c>
      <c r="AA25" s="116">
        <f t="shared" si="17"/>
        <v>0</v>
      </c>
      <c r="AB25" s="116">
        <f t="shared" si="18"/>
        <v>0</v>
      </c>
      <c r="AC25" s="122">
        <f t="shared" si="19"/>
        <v>0</v>
      </c>
    </row>
    <row r="26" spans="1:29" ht="15" customHeight="1">
      <c r="A26" s="235"/>
      <c r="B26" s="136" t="s">
        <v>49</v>
      </c>
      <c r="C26" s="148">
        <v>18897174.45999961</v>
      </c>
      <c r="D26" s="149">
        <v>0</v>
      </c>
      <c r="E26" s="155">
        <f t="shared" si="0"/>
        <v>18897174.45999961</v>
      </c>
      <c r="F26" s="160">
        <v>1109934.5000000005</v>
      </c>
      <c r="G26" s="150"/>
      <c r="H26" s="150">
        <f t="shared" si="1"/>
        <v>1109934.5000000005</v>
      </c>
      <c r="I26" s="160">
        <v>6704.7</v>
      </c>
      <c r="J26" s="150"/>
      <c r="K26" s="161">
        <f t="shared" si="2"/>
        <v>6704.7</v>
      </c>
      <c r="L26" s="150">
        <v>0</v>
      </c>
      <c r="M26" s="150"/>
      <c r="N26" s="150">
        <f t="shared" si="3"/>
        <v>0</v>
      </c>
      <c r="O26" s="160">
        <v>172029.70000000004</v>
      </c>
      <c r="P26" s="150"/>
      <c r="Q26" s="161">
        <f t="shared" si="4"/>
        <v>172029.70000000004</v>
      </c>
      <c r="R26" s="160">
        <v>17621914.959999606</v>
      </c>
      <c r="S26" s="100">
        <v>0</v>
      </c>
      <c r="T26" s="101">
        <f t="shared" ref="T26:T32" si="20">R26-S26</f>
        <v>17621914.959999606</v>
      </c>
      <c r="U26" s="198">
        <f t="shared" si="5"/>
        <v>0</v>
      </c>
      <c r="W26" s="94" t="s">
        <v>49</v>
      </c>
      <c r="X26" s="115">
        <f t="shared" si="14"/>
        <v>0</v>
      </c>
      <c r="Y26" s="116">
        <f t="shared" si="15"/>
        <v>0</v>
      </c>
      <c r="Z26" s="116">
        <f t="shared" si="16"/>
        <v>0</v>
      </c>
      <c r="AA26" s="116">
        <f t="shared" si="17"/>
        <v>0</v>
      </c>
      <c r="AB26" s="116">
        <f t="shared" si="18"/>
        <v>0</v>
      </c>
      <c r="AC26" s="122">
        <f t="shared" si="19"/>
        <v>0</v>
      </c>
    </row>
    <row r="27" spans="1:29" ht="15" customHeight="1">
      <c r="A27" s="233">
        <v>42432</v>
      </c>
      <c r="B27" s="134" t="s">
        <v>41</v>
      </c>
      <c r="C27" s="145">
        <v>76167958.779999271</v>
      </c>
      <c r="D27" s="146">
        <v>76167900</v>
      </c>
      <c r="E27" s="154">
        <f t="shared" si="0"/>
        <v>58.779999271035194</v>
      </c>
      <c r="F27" s="158">
        <v>1891186.2200000009</v>
      </c>
      <c r="G27" s="147" t="s">
        <v>79</v>
      </c>
      <c r="H27" s="147">
        <f t="shared" si="1"/>
        <v>-3.7799999990966171</v>
      </c>
      <c r="I27" s="158">
        <v>194914.05000000002</v>
      </c>
      <c r="J27" s="147" t="s">
        <v>1087</v>
      </c>
      <c r="K27" s="159">
        <f t="shared" si="2"/>
        <v>5.0000000017462298E-2</v>
      </c>
      <c r="L27" s="141">
        <v>0</v>
      </c>
      <c r="M27" s="141" t="s">
        <v>80</v>
      </c>
      <c r="N27" s="141">
        <f t="shared" si="3"/>
        <v>0</v>
      </c>
      <c r="O27" s="158">
        <v>0</v>
      </c>
      <c r="P27" s="147" t="s">
        <v>80</v>
      </c>
      <c r="Q27" s="159">
        <f t="shared" si="4"/>
        <v>0</v>
      </c>
      <c r="R27" s="158">
        <v>75676687.369999304</v>
      </c>
      <c r="S27" s="20">
        <v>75676700</v>
      </c>
      <c r="T27" s="98">
        <f t="shared" si="20"/>
        <v>-12.630000695586205</v>
      </c>
      <c r="U27" s="196">
        <f t="shared" si="5"/>
        <v>1</v>
      </c>
      <c r="W27" s="91" t="s">
        <v>41</v>
      </c>
      <c r="X27" s="111">
        <f t="shared" si="14"/>
        <v>0</v>
      </c>
      <c r="Y27" s="112">
        <f t="shared" si="15"/>
        <v>0</v>
      </c>
      <c r="Z27" s="112">
        <f t="shared" si="16"/>
        <v>0</v>
      </c>
      <c r="AA27" s="112">
        <f t="shared" si="17"/>
        <v>0</v>
      </c>
      <c r="AB27" s="112">
        <f t="shared" si="18"/>
        <v>0</v>
      </c>
      <c r="AC27" s="124">
        <f t="shared" si="19"/>
        <v>0</v>
      </c>
    </row>
    <row r="28" spans="1:29" ht="15" customHeight="1">
      <c r="A28" s="234"/>
      <c r="B28" s="135" t="s">
        <v>42</v>
      </c>
      <c r="C28" s="145">
        <v>25533912.239999067</v>
      </c>
      <c r="D28" s="146">
        <v>25533900</v>
      </c>
      <c r="E28" s="154">
        <f t="shared" si="0"/>
        <v>12.239999067038298</v>
      </c>
      <c r="F28" s="158">
        <v>1847724.99</v>
      </c>
      <c r="G28" s="147" t="s">
        <v>81</v>
      </c>
      <c r="H28" s="147">
        <f t="shared" si="1"/>
        <v>-5.0100000000093132</v>
      </c>
      <c r="I28" s="158">
        <v>93245.31</v>
      </c>
      <c r="J28" s="147" t="s">
        <v>1088</v>
      </c>
      <c r="K28" s="159">
        <f t="shared" si="2"/>
        <v>9.9999999947613105E-3</v>
      </c>
      <c r="L28" s="141">
        <v>20729.670000000002</v>
      </c>
      <c r="M28" s="141" t="s">
        <v>1089</v>
      </c>
      <c r="N28" s="141">
        <f t="shared" si="3"/>
        <v>-2.9999999998835847E-2</v>
      </c>
      <c r="O28" s="158">
        <v>0</v>
      </c>
      <c r="P28" s="147" t="s">
        <v>80</v>
      </c>
      <c r="Q28" s="159">
        <f t="shared" si="4"/>
        <v>0</v>
      </c>
      <c r="R28" s="158">
        <v>23758702.889999066</v>
      </c>
      <c r="S28" s="20">
        <v>23758700</v>
      </c>
      <c r="T28" s="98">
        <f t="shared" si="20"/>
        <v>2.8899990655481815</v>
      </c>
      <c r="U28" s="197">
        <f t="shared" si="5"/>
        <v>1</v>
      </c>
      <c r="W28" s="92" t="s">
        <v>42</v>
      </c>
      <c r="X28" s="115">
        <f t="shared" si="14"/>
        <v>0</v>
      </c>
      <c r="Y28" s="116">
        <f t="shared" si="15"/>
        <v>0</v>
      </c>
      <c r="Z28" s="116">
        <f t="shared" si="16"/>
        <v>0</v>
      </c>
      <c r="AA28" s="116">
        <f t="shared" si="17"/>
        <v>0</v>
      </c>
      <c r="AB28" s="116">
        <f t="shared" si="18"/>
        <v>0</v>
      </c>
      <c r="AC28" s="122">
        <f t="shared" si="19"/>
        <v>0</v>
      </c>
    </row>
    <row r="29" spans="1:29" ht="15" customHeight="1">
      <c r="A29" s="234"/>
      <c r="B29" s="105" t="s">
        <v>43</v>
      </c>
      <c r="C29" s="145">
        <v>73320688.989999473</v>
      </c>
      <c r="D29" s="146">
        <v>0</v>
      </c>
      <c r="E29" s="154">
        <f t="shared" si="0"/>
        <v>73320688.989999473</v>
      </c>
      <c r="F29" s="158">
        <v>1715484.1500000001</v>
      </c>
      <c r="G29" s="147"/>
      <c r="H29" s="147">
        <f t="shared" si="1"/>
        <v>1715484.1500000001</v>
      </c>
      <c r="I29" s="158">
        <v>228823.13000000012</v>
      </c>
      <c r="J29" s="147"/>
      <c r="K29" s="159">
        <f t="shared" si="2"/>
        <v>228823.13000000012</v>
      </c>
      <c r="L29" s="141">
        <v>97916.46</v>
      </c>
      <c r="M29" s="141"/>
      <c r="N29" s="141">
        <f t="shared" si="3"/>
        <v>97916.46</v>
      </c>
      <c r="O29" s="158">
        <v>0</v>
      </c>
      <c r="P29" s="147"/>
      <c r="Q29" s="159">
        <f t="shared" si="4"/>
        <v>0</v>
      </c>
      <c r="R29" s="158">
        <v>71736111.509999484</v>
      </c>
      <c r="S29" s="20">
        <v>0</v>
      </c>
      <c r="T29" s="98">
        <f t="shared" si="20"/>
        <v>71736111.509999484</v>
      </c>
      <c r="U29" s="197">
        <f t="shared" si="5"/>
        <v>0</v>
      </c>
      <c r="W29" s="93" t="s">
        <v>43</v>
      </c>
      <c r="X29" s="115">
        <f t="shared" si="14"/>
        <v>0</v>
      </c>
      <c r="Y29" s="116">
        <f t="shared" si="15"/>
        <v>0</v>
      </c>
      <c r="Z29" s="116">
        <f t="shared" si="16"/>
        <v>0</v>
      </c>
      <c r="AA29" s="116">
        <f t="shared" si="17"/>
        <v>0</v>
      </c>
      <c r="AB29" s="116">
        <f t="shared" si="18"/>
        <v>0</v>
      </c>
      <c r="AC29" s="122">
        <f t="shared" si="19"/>
        <v>0</v>
      </c>
    </row>
    <row r="30" spans="1:29" ht="15" customHeight="1">
      <c r="A30" s="234"/>
      <c r="B30" s="135" t="s">
        <v>44</v>
      </c>
      <c r="C30" s="145">
        <v>55620685.989999525</v>
      </c>
      <c r="D30" s="146">
        <v>55620700</v>
      </c>
      <c r="E30" s="154">
        <f t="shared" si="0"/>
        <v>-14.010000474750996</v>
      </c>
      <c r="F30" s="158">
        <v>2284138.7500000014</v>
      </c>
      <c r="G30" s="147" t="s">
        <v>82</v>
      </c>
      <c r="H30" s="147">
        <f t="shared" si="1"/>
        <v>-1.2499999986030161</v>
      </c>
      <c r="I30" s="158">
        <v>16483</v>
      </c>
      <c r="J30" s="147" t="s">
        <v>1090</v>
      </c>
      <c r="K30" s="159">
        <f t="shared" si="2"/>
        <v>7403</v>
      </c>
      <c r="L30" s="141">
        <v>0</v>
      </c>
      <c r="M30" s="141" t="s">
        <v>80</v>
      </c>
      <c r="N30" s="141">
        <f t="shared" si="3"/>
        <v>0</v>
      </c>
      <c r="O30" s="158">
        <v>0</v>
      </c>
      <c r="P30" s="147" t="s">
        <v>80</v>
      </c>
      <c r="Q30" s="159">
        <f t="shared" si="4"/>
        <v>0</v>
      </c>
      <c r="R30" s="158">
        <v>58128006.259999521</v>
      </c>
      <c r="S30" s="20">
        <v>58128000</v>
      </c>
      <c r="T30" s="98">
        <f t="shared" si="20"/>
        <v>6.2599995210766792</v>
      </c>
      <c r="U30" s="197">
        <f t="shared" si="5"/>
        <v>1</v>
      </c>
      <c r="W30" s="92" t="s">
        <v>44</v>
      </c>
      <c r="X30" s="115">
        <f t="shared" si="14"/>
        <v>0</v>
      </c>
      <c r="Y30" s="116">
        <f t="shared" si="15"/>
        <v>0</v>
      </c>
      <c r="Z30" s="116">
        <f t="shared" si="16"/>
        <v>1</v>
      </c>
      <c r="AA30" s="116">
        <f t="shared" si="17"/>
        <v>0</v>
      </c>
      <c r="AB30" s="116">
        <f t="shared" si="18"/>
        <v>0</v>
      </c>
      <c r="AC30" s="122">
        <f t="shared" si="19"/>
        <v>0</v>
      </c>
    </row>
    <row r="31" spans="1:29" ht="15" customHeight="1">
      <c r="A31" s="234"/>
      <c r="B31" s="135" t="s">
        <v>45</v>
      </c>
      <c r="C31" s="145">
        <v>91903961.199995711</v>
      </c>
      <c r="D31" s="146">
        <v>91903900</v>
      </c>
      <c r="E31" s="154">
        <f t="shared" si="0"/>
        <v>61.199995711445808</v>
      </c>
      <c r="F31" s="158">
        <v>1742664.56</v>
      </c>
      <c r="G31" s="147" t="s">
        <v>83</v>
      </c>
      <c r="H31" s="147">
        <f t="shared" si="1"/>
        <v>-39305.439999999944</v>
      </c>
      <c r="I31" s="158">
        <v>201824.34</v>
      </c>
      <c r="J31" s="147" t="s">
        <v>1091</v>
      </c>
      <c r="K31" s="159">
        <f t="shared" si="2"/>
        <v>0.33999999999650754</v>
      </c>
      <c r="L31" s="141">
        <v>780.53</v>
      </c>
      <c r="M31" s="141" t="s">
        <v>1092</v>
      </c>
      <c r="N31" s="141">
        <f t="shared" si="3"/>
        <v>0</v>
      </c>
      <c r="O31" s="158">
        <v>0</v>
      </c>
      <c r="P31" s="147" t="s">
        <v>84</v>
      </c>
      <c r="Q31" s="159">
        <f t="shared" si="4"/>
        <v>-316742</v>
      </c>
      <c r="R31" s="158">
        <v>90362340.449995711</v>
      </c>
      <c r="S31" s="20">
        <v>90323100</v>
      </c>
      <c r="T31" s="98">
        <f t="shared" si="20"/>
        <v>39240.449995711446</v>
      </c>
      <c r="U31" s="197">
        <f t="shared" si="5"/>
        <v>1</v>
      </c>
      <c r="W31" s="92" t="s">
        <v>45</v>
      </c>
      <c r="X31" s="115">
        <f t="shared" si="14"/>
        <v>0</v>
      </c>
      <c r="Y31" s="116">
        <f t="shared" si="15"/>
        <v>1</v>
      </c>
      <c r="Z31" s="116">
        <f t="shared" si="16"/>
        <v>0</v>
      </c>
      <c r="AA31" s="116">
        <f t="shared" si="17"/>
        <v>0</v>
      </c>
      <c r="AB31" s="116">
        <f t="shared" si="18"/>
        <v>0</v>
      </c>
      <c r="AC31" s="122">
        <f t="shared" si="19"/>
        <v>1</v>
      </c>
    </row>
    <row r="32" spans="1:29" ht="15" customHeight="1">
      <c r="A32" s="234"/>
      <c r="B32" s="135" t="s">
        <v>46</v>
      </c>
      <c r="C32" s="145">
        <v>33684937.209999688</v>
      </c>
      <c r="D32" s="146">
        <v>39757100</v>
      </c>
      <c r="E32" s="154">
        <f t="shared" si="0"/>
        <v>-6072162.790000312</v>
      </c>
      <c r="F32" s="158">
        <v>1752481.71</v>
      </c>
      <c r="G32" s="147" t="s">
        <v>85</v>
      </c>
      <c r="H32" s="147">
        <f t="shared" si="1"/>
        <v>1.7099999999627471</v>
      </c>
      <c r="I32" s="158">
        <v>31018.560000000001</v>
      </c>
      <c r="J32" s="147" t="s">
        <v>1093</v>
      </c>
      <c r="K32" s="159">
        <f t="shared" si="2"/>
        <v>-3.9999999997235136E-2</v>
      </c>
      <c r="L32" s="141">
        <v>0</v>
      </c>
      <c r="M32" s="141" t="s">
        <v>80</v>
      </c>
      <c r="N32" s="141">
        <f t="shared" si="3"/>
        <v>0</v>
      </c>
      <c r="O32" s="158">
        <v>0</v>
      </c>
      <c r="P32" s="147" t="s">
        <v>80</v>
      </c>
      <c r="Q32" s="159">
        <f t="shared" si="4"/>
        <v>0</v>
      </c>
      <c r="R32" s="158">
        <v>35862140.899999678</v>
      </c>
      <c r="S32" s="20">
        <v>37752500</v>
      </c>
      <c r="T32" s="98">
        <f t="shared" si="20"/>
        <v>-1890359.1000003219</v>
      </c>
      <c r="U32" s="197">
        <f t="shared" si="5"/>
        <v>1</v>
      </c>
      <c r="W32" s="92" t="s">
        <v>46</v>
      </c>
      <c r="X32" s="115">
        <f t="shared" si="14"/>
        <v>1</v>
      </c>
      <c r="Y32" s="116">
        <f t="shared" si="15"/>
        <v>0</v>
      </c>
      <c r="Z32" s="116">
        <f t="shared" si="16"/>
        <v>0</v>
      </c>
      <c r="AA32" s="116">
        <f t="shared" si="17"/>
        <v>0</v>
      </c>
      <c r="AB32" s="116">
        <f t="shared" si="18"/>
        <v>0</v>
      </c>
      <c r="AC32" s="122">
        <f t="shared" si="19"/>
        <v>1</v>
      </c>
    </row>
    <row r="33" spans="1:29" ht="15" customHeight="1">
      <c r="A33" s="234"/>
      <c r="B33" s="135" t="s">
        <v>47</v>
      </c>
      <c r="C33" s="145">
        <v>146667243.15999851</v>
      </c>
      <c r="D33" s="146">
        <v>0</v>
      </c>
      <c r="E33" s="154">
        <f t="shared" si="0"/>
        <v>146667243.15999851</v>
      </c>
      <c r="F33" s="158">
        <v>3033375.5599999996</v>
      </c>
      <c r="G33" s="147"/>
      <c r="H33" s="147">
        <f t="shared" si="1"/>
        <v>3033375.5599999996</v>
      </c>
      <c r="I33" s="158">
        <v>290468.57999999996</v>
      </c>
      <c r="J33" s="147"/>
      <c r="K33" s="159">
        <f t="shared" si="2"/>
        <v>290468.57999999996</v>
      </c>
      <c r="L33" s="141">
        <v>244696.30000000002</v>
      </c>
      <c r="M33" s="141"/>
      <c r="N33" s="141">
        <f t="shared" si="3"/>
        <v>244696.30000000002</v>
      </c>
      <c r="O33" s="158">
        <v>0</v>
      </c>
      <c r="P33" s="147"/>
      <c r="Q33" s="159">
        <f t="shared" si="4"/>
        <v>0</v>
      </c>
      <c r="R33" s="158">
        <v>143679639.87999856</v>
      </c>
      <c r="S33" s="20">
        <v>0</v>
      </c>
      <c r="T33" s="98">
        <f>R33-S33</f>
        <v>143679639.87999856</v>
      </c>
      <c r="U33" s="197">
        <f t="shared" si="5"/>
        <v>0</v>
      </c>
      <c r="W33" s="92" t="s">
        <v>47</v>
      </c>
      <c r="X33" s="115">
        <f t="shared" si="14"/>
        <v>0</v>
      </c>
      <c r="Y33" s="116">
        <f t="shared" si="15"/>
        <v>0</v>
      </c>
      <c r="Z33" s="116">
        <f t="shared" si="16"/>
        <v>0</v>
      </c>
      <c r="AA33" s="116">
        <f t="shared" si="17"/>
        <v>0</v>
      </c>
      <c r="AB33" s="116">
        <f t="shared" si="18"/>
        <v>0</v>
      </c>
      <c r="AC33" s="122">
        <f t="shared" si="19"/>
        <v>0</v>
      </c>
    </row>
    <row r="34" spans="1:29" ht="15" customHeight="1">
      <c r="A34" s="234"/>
      <c r="B34" s="135" t="s">
        <v>48</v>
      </c>
      <c r="C34" s="145">
        <v>65303200.169999391</v>
      </c>
      <c r="D34" s="146">
        <v>0</v>
      </c>
      <c r="E34" s="154">
        <f t="shared" si="0"/>
        <v>65303200.169999391</v>
      </c>
      <c r="F34" s="158">
        <v>1067788.52</v>
      </c>
      <c r="G34" s="147"/>
      <c r="H34" s="147">
        <f t="shared" si="1"/>
        <v>1067788.52</v>
      </c>
      <c r="I34" s="158">
        <v>97951.75</v>
      </c>
      <c r="J34" s="147" t="s">
        <v>1094</v>
      </c>
      <c r="K34" s="159">
        <f t="shared" si="2"/>
        <v>-5.0000000002910383E-2</v>
      </c>
      <c r="L34" s="141">
        <v>4676.01</v>
      </c>
      <c r="M34" s="141" t="s">
        <v>1095</v>
      </c>
      <c r="N34" s="141">
        <f t="shared" si="3"/>
        <v>0</v>
      </c>
      <c r="O34" s="158">
        <v>0</v>
      </c>
      <c r="P34" s="147"/>
      <c r="Q34" s="159">
        <f t="shared" si="4"/>
        <v>0</v>
      </c>
      <c r="R34" s="158">
        <v>64328687.389999382</v>
      </c>
      <c r="S34" s="6">
        <v>0</v>
      </c>
      <c r="T34" s="98">
        <f t="shared" ref="T34:T40" si="21">R34-S34</f>
        <v>64328687.389999382</v>
      </c>
      <c r="U34" s="197">
        <f t="shared" si="5"/>
        <v>0</v>
      </c>
      <c r="W34" s="92" t="s">
        <v>48</v>
      </c>
      <c r="X34" s="115">
        <f t="shared" si="14"/>
        <v>0</v>
      </c>
      <c r="Y34" s="116">
        <f t="shared" si="15"/>
        <v>0</v>
      </c>
      <c r="Z34" s="116">
        <f t="shared" si="16"/>
        <v>0</v>
      </c>
      <c r="AA34" s="116">
        <f t="shared" si="17"/>
        <v>0</v>
      </c>
      <c r="AB34" s="116">
        <f t="shared" si="18"/>
        <v>0</v>
      </c>
      <c r="AC34" s="122">
        <f t="shared" si="19"/>
        <v>0</v>
      </c>
    </row>
    <row r="35" spans="1:29" ht="15" customHeight="1">
      <c r="A35" s="235"/>
      <c r="B35" s="136" t="s">
        <v>49</v>
      </c>
      <c r="C35" s="145">
        <v>17621914.959999606</v>
      </c>
      <c r="D35" s="146">
        <v>0</v>
      </c>
      <c r="E35" s="154">
        <f t="shared" si="0"/>
        <v>17621914.959999606</v>
      </c>
      <c r="F35" s="158">
        <v>585189.6399999999</v>
      </c>
      <c r="G35" s="147"/>
      <c r="H35" s="147">
        <f t="shared" si="1"/>
        <v>585189.6399999999</v>
      </c>
      <c r="I35" s="158">
        <v>17507.12</v>
      </c>
      <c r="J35" s="147"/>
      <c r="K35" s="159">
        <f t="shared" si="2"/>
        <v>17507.12</v>
      </c>
      <c r="L35" s="141">
        <v>0</v>
      </c>
      <c r="M35" s="141"/>
      <c r="N35" s="141">
        <f t="shared" si="3"/>
        <v>0</v>
      </c>
      <c r="O35" s="158">
        <v>0</v>
      </c>
      <c r="P35" s="147"/>
      <c r="Q35" s="159">
        <f t="shared" si="4"/>
        <v>0</v>
      </c>
      <c r="R35" s="158">
        <v>17054232.439999603</v>
      </c>
      <c r="S35" s="104">
        <v>0</v>
      </c>
      <c r="T35" s="101">
        <f t="shared" si="21"/>
        <v>17054232.439999603</v>
      </c>
      <c r="U35" s="198">
        <f t="shared" si="5"/>
        <v>0</v>
      </c>
      <c r="W35" s="94" t="s">
        <v>49</v>
      </c>
      <c r="X35" s="119">
        <f t="shared" si="14"/>
        <v>0</v>
      </c>
      <c r="Y35" s="120">
        <f t="shared" si="15"/>
        <v>0</v>
      </c>
      <c r="Z35" s="120">
        <f t="shared" si="16"/>
        <v>0</v>
      </c>
      <c r="AA35" s="120">
        <f t="shared" si="17"/>
        <v>0</v>
      </c>
      <c r="AB35" s="120">
        <f t="shared" si="18"/>
        <v>0</v>
      </c>
      <c r="AC35" s="125">
        <f t="shared" si="19"/>
        <v>0</v>
      </c>
    </row>
    <row r="36" spans="1:29" ht="15" customHeight="1">
      <c r="A36" s="233">
        <v>42434</v>
      </c>
      <c r="B36" s="134" t="s">
        <v>41</v>
      </c>
      <c r="C36" s="142">
        <v>75676687.369999304</v>
      </c>
      <c r="D36" s="143"/>
      <c r="E36" s="153">
        <f t="shared" si="0"/>
        <v>75676687.369999304</v>
      </c>
      <c r="F36" s="156">
        <v>1103103.5199999998</v>
      </c>
      <c r="G36" s="144"/>
      <c r="H36" s="144">
        <f t="shared" si="1"/>
        <v>1103103.5199999998</v>
      </c>
      <c r="I36" s="156">
        <v>0</v>
      </c>
      <c r="J36" s="144"/>
      <c r="K36" s="157">
        <f t="shared" si="2"/>
        <v>0</v>
      </c>
      <c r="L36" s="144">
        <v>0</v>
      </c>
      <c r="M36" s="144"/>
      <c r="N36" s="144">
        <f t="shared" si="3"/>
        <v>0</v>
      </c>
      <c r="O36" s="156">
        <v>0</v>
      </c>
      <c r="P36" s="144"/>
      <c r="Q36" s="157">
        <f t="shared" si="4"/>
        <v>0</v>
      </c>
      <c r="R36" s="156">
        <v>74573583.849999279</v>
      </c>
      <c r="S36" s="102"/>
      <c r="T36" s="96">
        <f t="shared" si="21"/>
        <v>74573583.849999279</v>
      </c>
      <c r="U36" s="196">
        <f t="shared" si="5"/>
        <v>0</v>
      </c>
      <c r="W36" s="91" t="s">
        <v>41</v>
      </c>
      <c r="X36" s="115">
        <f t="shared" si="14"/>
        <v>0</v>
      </c>
      <c r="Y36" s="116">
        <f t="shared" si="15"/>
        <v>0</v>
      </c>
      <c r="Z36" s="116">
        <f t="shared" si="16"/>
        <v>0</v>
      </c>
      <c r="AA36" s="116">
        <f t="shared" si="17"/>
        <v>0</v>
      </c>
      <c r="AB36" s="116">
        <f t="shared" si="18"/>
        <v>0</v>
      </c>
      <c r="AC36" s="122">
        <f t="shared" si="19"/>
        <v>0</v>
      </c>
    </row>
    <row r="37" spans="1:29" ht="15" customHeight="1">
      <c r="A37" s="234"/>
      <c r="B37" s="135" t="s">
        <v>42</v>
      </c>
      <c r="C37" s="103"/>
      <c r="D37" s="6"/>
      <c r="E37" s="98">
        <f t="shared" ref="E37" si="22">C37-D37</f>
        <v>0</v>
      </c>
      <c r="F37" s="103"/>
      <c r="G37" s="6"/>
      <c r="H37" s="6">
        <f t="shared" si="1"/>
        <v>0</v>
      </c>
      <c r="I37" s="103"/>
      <c r="J37" s="6"/>
      <c r="K37" s="98">
        <f t="shared" si="2"/>
        <v>0</v>
      </c>
      <c r="L37" s="6"/>
      <c r="M37" s="6"/>
      <c r="N37" s="6">
        <f t="shared" si="3"/>
        <v>0</v>
      </c>
      <c r="O37" s="103"/>
      <c r="P37" s="6"/>
      <c r="Q37" s="98">
        <f t="shared" si="4"/>
        <v>0</v>
      </c>
      <c r="R37" s="103"/>
      <c r="S37" s="6"/>
      <c r="T37" s="98">
        <f t="shared" si="21"/>
        <v>0</v>
      </c>
      <c r="U37" s="197">
        <f t="shared" si="5"/>
        <v>0</v>
      </c>
      <c r="W37" s="92" t="s">
        <v>42</v>
      </c>
      <c r="X37" s="115">
        <f t="shared" si="14"/>
        <v>0</v>
      </c>
      <c r="Y37" s="116">
        <f t="shared" si="15"/>
        <v>0</v>
      </c>
      <c r="Z37" s="116">
        <f t="shared" si="16"/>
        <v>0</v>
      </c>
      <c r="AA37" s="116">
        <f t="shared" si="17"/>
        <v>0</v>
      </c>
      <c r="AB37" s="116">
        <f t="shared" si="18"/>
        <v>0</v>
      </c>
      <c r="AC37" s="122">
        <f t="shared" si="19"/>
        <v>0</v>
      </c>
    </row>
    <row r="38" spans="1:29" ht="15" customHeight="1">
      <c r="A38" s="234"/>
      <c r="B38" s="105" t="s">
        <v>43</v>
      </c>
      <c r="C38" s="145">
        <v>71736111.509999484</v>
      </c>
      <c r="D38" s="146"/>
      <c r="E38" s="154">
        <f t="shared" si="0"/>
        <v>71736111.509999484</v>
      </c>
      <c r="F38" s="158">
        <v>777448.32000000007</v>
      </c>
      <c r="G38" s="147"/>
      <c r="H38" s="147">
        <f t="shared" si="1"/>
        <v>777448.32000000007</v>
      </c>
      <c r="I38" s="158">
        <v>0</v>
      </c>
      <c r="J38" s="147"/>
      <c r="K38" s="159">
        <f t="shared" si="2"/>
        <v>0</v>
      </c>
      <c r="L38" s="147">
        <v>0</v>
      </c>
      <c r="M38" s="147"/>
      <c r="N38" s="147">
        <f t="shared" si="3"/>
        <v>0</v>
      </c>
      <c r="O38" s="158">
        <v>0</v>
      </c>
      <c r="P38" s="147"/>
      <c r="Q38" s="159">
        <f t="shared" si="4"/>
        <v>0</v>
      </c>
      <c r="R38" s="158">
        <v>70958663.189999476</v>
      </c>
      <c r="S38" s="6"/>
      <c r="T38" s="98">
        <f t="shared" si="21"/>
        <v>70958663.189999476</v>
      </c>
      <c r="U38" s="197">
        <f t="shared" si="5"/>
        <v>0</v>
      </c>
      <c r="W38" s="93" t="s">
        <v>43</v>
      </c>
      <c r="X38" s="115">
        <f t="shared" si="14"/>
        <v>0</v>
      </c>
      <c r="Y38" s="116">
        <f t="shared" si="15"/>
        <v>0</v>
      </c>
      <c r="Z38" s="116">
        <f t="shared" si="16"/>
        <v>0</v>
      </c>
      <c r="AA38" s="116">
        <f t="shared" si="17"/>
        <v>0</v>
      </c>
      <c r="AB38" s="116">
        <f t="shared" si="18"/>
        <v>0</v>
      </c>
      <c r="AC38" s="122">
        <f t="shared" si="19"/>
        <v>0</v>
      </c>
    </row>
    <row r="39" spans="1:29" ht="15" customHeight="1">
      <c r="A39" s="234"/>
      <c r="B39" s="135" t="s">
        <v>44</v>
      </c>
      <c r="C39" s="145">
        <v>58128006.259999521</v>
      </c>
      <c r="D39" s="146"/>
      <c r="E39" s="154">
        <f t="shared" si="0"/>
        <v>58128006.259999521</v>
      </c>
      <c r="F39" s="158">
        <v>1024497.7799999994</v>
      </c>
      <c r="G39" s="147"/>
      <c r="H39" s="147">
        <f t="shared" si="1"/>
        <v>1024497.7799999994</v>
      </c>
      <c r="I39" s="158">
        <v>0</v>
      </c>
      <c r="J39" s="147"/>
      <c r="K39" s="159">
        <f t="shared" si="2"/>
        <v>0</v>
      </c>
      <c r="L39" s="147">
        <v>0</v>
      </c>
      <c r="M39" s="147"/>
      <c r="N39" s="147">
        <f t="shared" si="3"/>
        <v>0</v>
      </c>
      <c r="O39" s="158">
        <v>0</v>
      </c>
      <c r="P39" s="147"/>
      <c r="Q39" s="159">
        <f t="shared" si="4"/>
        <v>0</v>
      </c>
      <c r="R39" s="158">
        <v>57103508.479999535</v>
      </c>
      <c r="S39" s="6"/>
      <c r="T39" s="98">
        <f t="shared" si="21"/>
        <v>57103508.479999535</v>
      </c>
      <c r="U39" s="197">
        <f t="shared" si="5"/>
        <v>0</v>
      </c>
      <c r="W39" s="92" t="s">
        <v>44</v>
      </c>
      <c r="X39" s="115">
        <f t="shared" si="14"/>
        <v>0</v>
      </c>
      <c r="Y39" s="116">
        <f t="shared" si="15"/>
        <v>0</v>
      </c>
      <c r="Z39" s="116">
        <f t="shared" si="16"/>
        <v>0</v>
      </c>
      <c r="AA39" s="116">
        <f t="shared" si="17"/>
        <v>0</v>
      </c>
      <c r="AB39" s="116">
        <f t="shared" si="18"/>
        <v>0</v>
      </c>
      <c r="AC39" s="122">
        <f t="shared" si="19"/>
        <v>0</v>
      </c>
    </row>
    <row r="40" spans="1:29" ht="15" customHeight="1">
      <c r="A40" s="234"/>
      <c r="B40" s="135" t="s">
        <v>45</v>
      </c>
      <c r="C40" s="145">
        <v>90362340.449995711</v>
      </c>
      <c r="D40" s="146"/>
      <c r="E40" s="154">
        <f t="shared" si="0"/>
        <v>90362340.449995711</v>
      </c>
      <c r="F40" s="158">
        <v>813040.81</v>
      </c>
      <c r="G40" s="147"/>
      <c r="H40" s="147">
        <f t="shared" si="1"/>
        <v>813040.81</v>
      </c>
      <c r="I40" s="158">
        <v>0</v>
      </c>
      <c r="J40" s="147"/>
      <c r="K40" s="159">
        <f t="shared" si="2"/>
        <v>0</v>
      </c>
      <c r="L40" s="147">
        <v>0</v>
      </c>
      <c r="M40" s="147"/>
      <c r="N40" s="147">
        <f t="shared" si="3"/>
        <v>0</v>
      </c>
      <c r="O40" s="158">
        <v>0</v>
      </c>
      <c r="P40" s="147"/>
      <c r="Q40" s="159">
        <f t="shared" si="4"/>
        <v>0</v>
      </c>
      <c r="R40" s="158">
        <v>89549299.639995709</v>
      </c>
      <c r="S40" s="6"/>
      <c r="T40" s="98">
        <f t="shared" si="21"/>
        <v>89549299.639995709</v>
      </c>
      <c r="U40" s="197">
        <f t="shared" si="5"/>
        <v>0</v>
      </c>
      <c r="W40" s="92" t="s">
        <v>45</v>
      </c>
      <c r="X40" s="115">
        <f t="shared" si="14"/>
        <v>0</v>
      </c>
      <c r="Y40" s="116">
        <f t="shared" si="15"/>
        <v>0</v>
      </c>
      <c r="Z40" s="116">
        <f t="shared" si="16"/>
        <v>0</v>
      </c>
      <c r="AA40" s="116">
        <f t="shared" si="17"/>
        <v>0</v>
      </c>
      <c r="AB40" s="116">
        <f t="shared" si="18"/>
        <v>0</v>
      </c>
      <c r="AC40" s="122">
        <f t="shared" si="19"/>
        <v>0</v>
      </c>
    </row>
    <row r="41" spans="1:29" ht="15" customHeight="1">
      <c r="A41" s="234"/>
      <c r="B41" s="135" t="s">
        <v>46</v>
      </c>
      <c r="C41" s="145">
        <v>35862140.899999678</v>
      </c>
      <c r="D41" s="146"/>
      <c r="E41" s="154">
        <f t="shared" si="0"/>
        <v>35862140.899999678</v>
      </c>
      <c r="F41" s="158">
        <v>979730.26000000013</v>
      </c>
      <c r="G41" s="147"/>
      <c r="H41" s="147">
        <f t="shared" si="1"/>
        <v>979730.26000000013</v>
      </c>
      <c r="I41" s="158">
        <v>0</v>
      </c>
      <c r="J41" s="147"/>
      <c r="K41" s="159">
        <f t="shared" si="2"/>
        <v>0</v>
      </c>
      <c r="L41" s="147">
        <v>0</v>
      </c>
      <c r="M41" s="147"/>
      <c r="N41" s="147">
        <f t="shared" si="3"/>
        <v>0</v>
      </c>
      <c r="O41" s="158">
        <v>0</v>
      </c>
      <c r="P41" s="147"/>
      <c r="Q41" s="159">
        <f t="shared" si="4"/>
        <v>0</v>
      </c>
      <c r="R41" s="158">
        <v>34882410.639999688</v>
      </c>
      <c r="S41" s="20"/>
      <c r="T41" s="98">
        <f>R41-S41</f>
        <v>34882410.639999688</v>
      </c>
      <c r="U41" s="197">
        <f t="shared" si="5"/>
        <v>0</v>
      </c>
      <c r="W41" s="92" t="s">
        <v>46</v>
      </c>
      <c r="X41" s="115">
        <f t="shared" si="14"/>
        <v>0</v>
      </c>
      <c r="Y41" s="116">
        <f t="shared" si="15"/>
        <v>0</v>
      </c>
      <c r="Z41" s="116">
        <f t="shared" si="16"/>
        <v>0</v>
      </c>
      <c r="AA41" s="116">
        <f t="shared" si="17"/>
        <v>0</v>
      </c>
      <c r="AB41" s="116">
        <f t="shared" si="18"/>
        <v>0</v>
      </c>
      <c r="AC41" s="122">
        <f t="shared" si="19"/>
        <v>0</v>
      </c>
    </row>
    <row r="42" spans="1:29" ht="15" customHeight="1">
      <c r="A42" s="234"/>
      <c r="B42" s="135" t="s">
        <v>47</v>
      </c>
      <c r="C42" s="145">
        <v>143679639.87999856</v>
      </c>
      <c r="D42" s="146"/>
      <c r="E42" s="154">
        <f t="shared" si="0"/>
        <v>143679639.87999856</v>
      </c>
      <c r="F42" s="158">
        <v>1696321.1300000013</v>
      </c>
      <c r="G42" s="147"/>
      <c r="H42" s="147">
        <f t="shared" si="1"/>
        <v>1696321.1300000013</v>
      </c>
      <c r="I42" s="158">
        <v>0</v>
      </c>
      <c r="J42" s="147"/>
      <c r="K42" s="159">
        <f t="shared" si="2"/>
        <v>0</v>
      </c>
      <c r="L42" s="147">
        <v>0</v>
      </c>
      <c r="M42" s="147"/>
      <c r="N42" s="147">
        <f t="shared" si="3"/>
        <v>0</v>
      </c>
      <c r="O42" s="158">
        <v>0</v>
      </c>
      <c r="P42" s="147"/>
      <c r="Q42" s="159">
        <f t="shared" si="4"/>
        <v>0</v>
      </c>
      <c r="R42" s="158">
        <v>141983318.74999851</v>
      </c>
      <c r="S42" s="6"/>
      <c r="T42" s="98">
        <f t="shared" ref="T42:T48" si="23">R42-S42</f>
        <v>141983318.74999851</v>
      </c>
      <c r="U42" s="197">
        <f t="shared" si="5"/>
        <v>0</v>
      </c>
      <c r="W42" s="92" t="s">
        <v>47</v>
      </c>
      <c r="X42" s="115">
        <f t="shared" si="14"/>
        <v>0</v>
      </c>
      <c r="Y42" s="116">
        <f t="shared" si="15"/>
        <v>0</v>
      </c>
      <c r="Z42" s="116">
        <f t="shared" si="16"/>
        <v>0</v>
      </c>
      <c r="AA42" s="116">
        <f t="shared" si="17"/>
        <v>0</v>
      </c>
      <c r="AB42" s="116">
        <f t="shared" si="18"/>
        <v>0</v>
      </c>
      <c r="AC42" s="122">
        <f t="shared" si="19"/>
        <v>0</v>
      </c>
    </row>
    <row r="43" spans="1:29" ht="15" customHeight="1">
      <c r="A43" s="234"/>
      <c r="B43" s="135" t="s">
        <v>48</v>
      </c>
      <c r="C43" s="145">
        <v>64328687.389999382</v>
      </c>
      <c r="D43" s="146"/>
      <c r="E43" s="154">
        <f t="shared" si="0"/>
        <v>64328687.389999382</v>
      </c>
      <c r="F43" s="158">
        <v>712476.33</v>
      </c>
      <c r="G43" s="147"/>
      <c r="H43" s="147">
        <f t="shared" si="1"/>
        <v>712476.33</v>
      </c>
      <c r="I43" s="158">
        <v>0</v>
      </c>
      <c r="J43" s="147"/>
      <c r="K43" s="159">
        <f t="shared" si="2"/>
        <v>0</v>
      </c>
      <c r="L43" s="147">
        <v>0</v>
      </c>
      <c r="M43" s="147"/>
      <c r="N43" s="147">
        <f t="shared" si="3"/>
        <v>0</v>
      </c>
      <c r="O43" s="158">
        <v>0</v>
      </c>
      <c r="P43" s="147"/>
      <c r="Q43" s="159">
        <f t="shared" si="4"/>
        <v>0</v>
      </c>
      <c r="R43" s="158">
        <v>63616211.059999391</v>
      </c>
      <c r="S43" s="6"/>
      <c r="T43" s="98">
        <f t="shared" si="23"/>
        <v>63616211.059999391</v>
      </c>
      <c r="U43" s="197">
        <f t="shared" si="5"/>
        <v>0</v>
      </c>
      <c r="W43" s="92" t="s">
        <v>48</v>
      </c>
      <c r="X43" s="115">
        <f t="shared" si="14"/>
        <v>0</v>
      </c>
      <c r="Y43" s="116">
        <f t="shared" si="15"/>
        <v>0</v>
      </c>
      <c r="Z43" s="116">
        <f t="shared" si="16"/>
        <v>0</v>
      </c>
      <c r="AA43" s="116">
        <f t="shared" si="17"/>
        <v>0</v>
      </c>
      <c r="AB43" s="116">
        <f t="shared" si="18"/>
        <v>0</v>
      </c>
      <c r="AC43" s="122">
        <f t="shared" si="19"/>
        <v>0</v>
      </c>
    </row>
    <row r="44" spans="1:29" ht="15" customHeight="1">
      <c r="A44" s="235"/>
      <c r="B44" s="136" t="s">
        <v>49</v>
      </c>
      <c r="C44" s="148">
        <v>17054232.439999603</v>
      </c>
      <c r="D44" s="149"/>
      <c r="E44" s="155">
        <f t="shared" si="0"/>
        <v>17054232.439999603</v>
      </c>
      <c r="F44" s="160">
        <v>297272.76</v>
      </c>
      <c r="G44" s="150"/>
      <c r="H44" s="150">
        <f t="shared" si="1"/>
        <v>297272.76</v>
      </c>
      <c r="I44" s="160">
        <v>0</v>
      </c>
      <c r="J44" s="150"/>
      <c r="K44" s="161">
        <f t="shared" si="2"/>
        <v>0</v>
      </c>
      <c r="L44" s="150">
        <v>0</v>
      </c>
      <c r="M44" s="150"/>
      <c r="N44" s="150">
        <f t="shared" si="3"/>
        <v>0</v>
      </c>
      <c r="O44" s="160">
        <v>0</v>
      </c>
      <c r="P44" s="150"/>
      <c r="Q44" s="161">
        <f t="shared" si="4"/>
        <v>0</v>
      </c>
      <c r="R44" s="160">
        <v>16756959.679999603</v>
      </c>
      <c r="S44" s="104"/>
      <c r="T44" s="101">
        <f t="shared" si="23"/>
        <v>16756959.679999603</v>
      </c>
      <c r="U44" s="198">
        <f t="shared" si="5"/>
        <v>0</v>
      </c>
      <c r="W44" s="94" t="s">
        <v>49</v>
      </c>
      <c r="X44" s="115">
        <f t="shared" si="14"/>
        <v>0</v>
      </c>
      <c r="Y44" s="116">
        <f t="shared" si="15"/>
        <v>0</v>
      </c>
      <c r="Z44" s="116">
        <f t="shared" si="16"/>
        <v>0</v>
      </c>
      <c r="AA44" s="116">
        <f t="shared" si="17"/>
        <v>0</v>
      </c>
      <c r="AB44" s="116">
        <f t="shared" si="18"/>
        <v>0</v>
      </c>
      <c r="AC44" s="122">
        <f t="shared" si="19"/>
        <v>0</v>
      </c>
    </row>
    <row r="45" spans="1:29" ht="15" customHeight="1">
      <c r="A45" s="233">
        <v>42435</v>
      </c>
      <c r="B45" s="134" t="s">
        <v>41</v>
      </c>
      <c r="C45" s="145">
        <v>74573583.849999279</v>
      </c>
      <c r="D45" s="146">
        <v>74573500</v>
      </c>
      <c r="E45" s="154">
        <f t="shared" si="0"/>
        <v>83.849999278783798</v>
      </c>
      <c r="F45" s="158">
        <v>2380328.6700000004</v>
      </c>
      <c r="G45" s="147" t="s">
        <v>86</v>
      </c>
      <c r="H45" s="147">
        <f t="shared" si="1"/>
        <v>-1.3299999996088445</v>
      </c>
      <c r="I45" s="158">
        <v>377904.25999999995</v>
      </c>
      <c r="J45" s="147" t="s">
        <v>1096</v>
      </c>
      <c r="K45" s="159">
        <f t="shared" si="2"/>
        <v>0.25999999995110556</v>
      </c>
      <c r="L45" s="141">
        <v>28982.21</v>
      </c>
      <c r="M45" s="141" t="s">
        <v>1097</v>
      </c>
      <c r="N45" s="141">
        <f t="shared" si="3"/>
        <v>9.9999999983992893E-3</v>
      </c>
      <c r="O45" s="158">
        <v>1247747.0600000003</v>
      </c>
      <c r="P45" s="147" t="s">
        <v>87</v>
      </c>
      <c r="Q45" s="159">
        <f t="shared" si="4"/>
        <v>-2.93999999971129</v>
      </c>
      <c r="R45" s="158">
        <v>71294430.169999301</v>
      </c>
      <c r="S45" s="6">
        <v>71294400</v>
      </c>
      <c r="T45" s="98">
        <f t="shared" si="23"/>
        <v>30.169999301433563</v>
      </c>
      <c r="U45" s="196">
        <f t="shared" si="5"/>
        <v>1</v>
      </c>
      <c r="W45" s="91" t="s">
        <v>41</v>
      </c>
      <c r="X45" s="111">
        <f t="shared" si="14"/>
        <v>0</v>
      </c>
      <c r="Y45" s="112">
        <f t="shared" si="15"/>
        <v>0</v>
      </c>
      <c r="Z45" s="112">
        <f t="shared" si="16"/>
        <v>0</v>
      </c>
      <c r="AA45" s="112">
        <f t="shared" si="17"/>
        <v>0</v>
      </c>
      <c r="AB45" s="112">
        <f t="shared" si="18"/>
        <v>0</v>
      </c>
      <c r="AC45" s="124">
        <f t="shared" si="19"/>
        <v>0</v>
      </c>
    </row>
    <row r="46" spans="1:29" ht="15" customHeight="1">
      <c r="A46" s="234"/>
      <c r="B46" s="135" t="s">
        <v>42</v>
      </c>
      <c r="C46" s="145">
        <v>23758702.889999066</v>
      </c>
      <c r="D46" s="146">
        <v>23758700</v>
      </c>
      <c r="E46" s="154">
        <f t="shared" si="0"/>
        <v>2.8899990655481815</v>
      </c>
      <c r="F46" s="158">
        <v>2001888.0600000022</v>
      </c>
      <c r="G46" s="147" t="s">
        <v>88</v>
      </c>
      <c r="H46" s="147">
        <f t="shared" si="1"/>
        <v>-1.9399999978486449</v>
      </c>
      <c r="I46" s="158">
        <v>253369.08000000002</v>
      </c>
      <c r="J46" s="147" t="s">
        <v>1098</v>
      </c>
      <c r="K46" s="159">
        <f t="shared" si="2"/>
        <v>8.0000000016298145E-2</v>
      </c>
      <c r="L46" s="141">
        <v>29089.78</v>
      </c>
      <c r="M46" s="141" t="s">
        <v>1099</v>
      </c>
      <c r="N46" s="141">
        <f t="shared" si="3"/>
        <v>-2.0000000000436557E-2</v>
      </c>
      <c r="O46" s="158">
        <v>231405.04999999996</v>
      </c>
      <c r="P46" s="147" t="s">
        <v>89</v>
      </c>
      <c r="Q46" s="159">
        <f t="shared" si="4"/>
        <v>4.9999999959254637E-2</v>
      </c>
      <c r="R46" s="158">
        <v>21749689.079999059</v>
      </c>
      <c r="S46" s="6">
        <v>21749700</v>
      </c>
      <c r="T46" s="98">
        <f t="shared" si="23"/>
        <v>-10.920000940561295</v>
      </c>
      <c r="U46" s="197">
        <f t="shared" si="5"/>
        <v>1</v>
      </c>
      <c r="W46" s="92" t="s">
        <v>42</v>
      </c>
      <c r="X46" s="115">
        <f t="shared" si="14"/>
        <v>0</v>
      </c>
      <c r="Y46" s="116">
        <f t="shared" si="15"/>
        <v>0</v>
      </c>
      <c r="Z46" s="116">
        <f t="shared" si="16"/>
        <v>0</v>
      </c>
      <c r="AA46" s="116">
        <f t="shared" si="17"/>
        <v>0</v>
      </c>
      <c r="AB46" s="116">
        <f t="shared" si="18"/>
        <v>0</v>
      </c>
      <c r="AC46" s="122">
        <f t="shared" si="19"/>
        <v>0</v>
      </c>
    </row>
    <row r="47" spans="1:29" ht="15" customHeight="1">
      <c r="A47" s="234"/>
      <c r="B47" s="105" t="s">
        <v>43</v>
      </c>
      <c r="C47" s="145">
        <v>70958663.189999476</v>
      </c>
      <c r="D47" s="146">
        <v>70958700</v>
      </c>
      <c r="E47" s="154">
        <f t="shared" si="0"/>
        <v>-36.810000523924828</v>
      </c>
      <c r="F47" s="158">
        <v>2372152.3099999996</v>
      </c>
      <c r="G47" s="147" t="s">
        <v>90</v>
      </c>
      <c r="H47" s="147">
        <f t="shared" si="1"/>
        <v>2.3099999995902181</v>
      </c>
      <c r="I47" s="158">
        <v>222020.22</v>
      </c>
      <c r="J47" s="147" t="s">
        <v>1100</v>
      </c>
      <c r="K47" s="159">
        <f t="shared" si="2"/>
        <v>0.22000000000116415</v>
      </c>
      <c r="L47" s="141">
        <v>90576.01</v>
      </c>
      <c r="M47" s="141" t="s">
        <v>1101</v>
      </c>
      <c r="N47" s="141">
        <f t="shared" si="3"/>
        <v>9.9999999947613105E-3</v>
      </c>
      <c r="O47" s="158">
        <v>1114385.3100000005</v>
      </c>
      <c r="P47" s="147" t="s">
        <v>91</v>
      </c>
      <c r="Q47" s="159">
        <f t="shared" si="4"/>
        <v>-4.6899999994784594</v>
      </c>
      <c r="R47" s="158">
        <v>71268253.449999481</v>
      </c>
      <c r="S47" s="6">
        <v>71268200</v>
      </c>
      <c r="T47" s="98">
        <f t="shared" si="23"/>
        <v>53.44999948143959</v>
      </c>
      <c r="U47" s="197">
        <f t="shared" si="5"/>
        <v>1</v>
      </c>
      <c r="W47" s="93" t="s">
        <v>43</v>
      </c>
      <c r="X47" s="115">
        <f t="shared" si="14"/>
        <v>0</v>
      </c>
      <c r="Y47" s="116">
        <f t="shared" si="15"/>
        <v>0</v>
      </c>
      <c r="Z47" s="116">
        <f t="shared" si="16"/>
        <v>0</v>
      </c>
      <c r="AA47" s="116">
        <f t="shared" si="17"/>
        <v>0</v>
      </c>
      <c r="AB47" s="116">
        <f t="shared" si="18"/>
        <v>0</v>
      </c>
      <c r="AC47" s="122">
        <f t="shared" si="19"/>
        <v>0</v>
      </c>
    </row>
    <row r="48" spans="1:29" ht="15" customHeight="1">
      <c r="A48" s="234"/>
      <c r="B48" s="135" t="s">
        <v>44</v>
      </c>
      <c r="C48" s="145">
        <v>57103508.479999535</v>
      </c>
      <c r="D48" s="146">
        <v>57103500</v>
      </c>
      <c r="E48" s="154">
        <f t="shared" si="0"/>
        <v>8.4799995347857475</v>
      </c>
      <c r="F48" s="158">
        <v>2540255.1500000004</v>
      </c>
      <c r="G48" s="147" t="s">
        <v>92</v>
      </c>
      <c r="H48" s="147">
        <f t="shared" si="1"/>
        <v>-4.849999999627471</v>
      </c>
      <c r="I48" s="158">
        <v>31935.64</v>
      </c>
      <c r="J48" s="147" t="s">
        <v>1102</v>
      </c>
      <c r="K48" s="159">
        <f t="shared" si="2"/>
        <v>0.63999999999941792</v>
      </c>
      <c r="L48" s="141">
        <v>0</v>
      </c>
      <c r="M48" s="141" t="s">
        <v>80</v>
      </c>
      <c r="N48" s="141">
        <f t="shared" si="3"/>
        <v>0</v>
      </c>
      <c r="O48" s="158">
        <v>1947073.8500000003</v>
      </c>
      <c r="P48" s="147" t="s">
        <v>93</v>
      </c>
      <c r="Q48" s="159">
        <f t="shared" si="4"/>
        <v>3.8500000003259629</v>
      </c>
      <c r="R48" s="158">
        <v>52648115.119999535</v>
      </c>
      <c r="S48" s="6">
        <v>52648200</v>
      </c>
      <c r="T48" s="98">
        <f t="shared" si="23"/>
        <v>-84.880000464618206</v>
      </c>
      <c r="U48" s="197">
        <f t="shared" si="5"/>
        <v>1</v>
      </c>
      <c r="W48" s="92" t="s">
        <v>44</v>
      </c>
      <c r="X48" s="115">
        <f t="shared" si="14"/>
        <v>0</v>
      </c>
      <c r="Y48" s="116">
        <f t="shared" si="15"/>
        <v>0</v>
      </c>
      <c r="Z48" s="116">
        <f t="shared" si="16"/>
        <v>0</v>
      </c>
      <c r="AA48" s="116">
        <f t="shared" si="17"/>
        <v>0</v>
      </c>
      <c r="AB48" s="116">
        <f t="shared" si="18"/>
        <v>0</v>
      </c>
      <c r="AC48" s="122">
        <f t="shared" si="19"/>
        <v>0</v>
      </c>
    </row>
    <row r="49" spans="1:29" ht="15" customHeight="1">
      <c r="A49" s="234"/>
      <c r="B49" s="135" t="s">
        <v>45</v>
      </c>
      <c r="C49" s="145">
        <v>89549299.639995709</v>
      </c>
      <c r="D49" s="146">
        <v>89549300</v>
      </c>
      <c r="E49" s="154">
        <f t="shared" si="0"/>
        <v>-0.36000429093837738</v>
      </c>
      <c r="F49" s="158">
        <v>2301667.6599999992</v>
      </c>
      <c r="G49" s="147" t="s">
        <v>94</v>
      </c>
      <c r="H49" s="147">
        <f t="shared" si="1"/>
        <v>-2.340000000782311</v>
      </c>
      <c r="I49" s="158">
        <v>236965.87</v>
      </c>
      <c r="J49" s="147" t="s">
        <v>1103</v>
      </c>
      <c r="K49" s="159">
        <f t="shared" si="2"/>
        <v>-0.13000000000465661</v>
      </c>
      <c r="L49" s="141">
        <v>454760.57</v>
      </c>
      <c r="M49" s="141" t="s">
        <v>1104</v>
      </c>
      <c r="N49" s="141">
        <f t="shared" si="3"/>
        <v>-0.42999999999301508</v>
      </c>
      <c r="O49" s="158">
        <v>505113.16000000003</v>
      </c>
      <c r="P49" s="147" t="s">
        <v>95</v>
      </c>
      <c r="Q49" s="159">
        <f t="shared" si="4"/>
        <v>-59619.839999999967</v>
      </c>
      <c r="R49" s="158">
        <v>86524724.119995713</v>
      </c>
      <c r="S49" s="20">
        <v>86524800</v>
      </c>
      <c r="T49" s="98">
        <f>R49-S49</f>
        <v>-75.880004286766052</v>
      </c>
      <c r="U49" s="197">
        <f t="shared" si="5"/>
        <v>1</v>
      </c>
      <c r="W49" s="92" t="s">
        <v>45</v>
      </c>
      <c r="X49" s="115">
        <f t="shared" si="14"/>
        <v>0</v>
      </c>
      <c r="Y49" s="116">
        <f t="shared" si="15"/>
        <v>0</v>
      </c>
      <c r="Z49" s="116">
        <f t="shared" si="16"/>
        <v>0</v>
      </c>
      <c r="AA49" s="116">
        <f t="shared" si="17"/>
        <v>0</v>
      </c>
      <c r="AB49" s="116">
        <f t="shared" si="18"/>
        <v>1</v>
      </c>
      <c r="AC49" s="122">
        <f t="shared" si="19"/>
        <v>0</v>
      </c>
    </row>
    <row r="50" spans="1:29" ht="15" customHeight="1">
      <c r="A50" s="234"/>
      <c r="B50" s="135" t="s">
        <v>46</v>
      </c>
      <c r="C50" s="145">
        <v>34882410.639999688</v>
      </c>
      <c r="D50" s="146">
        <v>37752500</v>
      </c>
      <c r="E50" s="154">
        <f t="shared" si="0"/>
        <v>-2870089.3600003123</v>
      </c>
      <c r="F50" s="158">
        <v>1870364.1899999995</v>
      </c>
      <c r="G50" s="147" t="s">
        <v>96</v>
      </c>
      <c r="H50" s="147">
        <f t="shared" si="1"/>
        <v>4.1899999994784594</v>
      </c>
      <c r="I50" s="158">
        <v>48034.39</v>
      </c>
      <c r="J50" s="147" t="s">
        <v>1105</v>
      </c>
      <c r="K50" s="159">
        <f t="shared" si="2"/>
        <v>-1.0000000002037268E-2</v>
      </c>
      <c r="L50" s="141">
        <v>0</v>
      </c>
      <c r="M50" s="141" t="s">
        <v>80</v>
      </c>
      <c r="N50" s="141">
        <f t="shared" si="3"/>
        <v>0</v>
      </c>
      <c r="O50" s="158">
        <v>898221.84000000043</v>
      </c>
      <c r="P50" s="147" t="s">
        <v>97</v>
      </c>
      <c r="Q50" s="159">
        <f t="shared" si="4"/>
        <v>-0.159999999566935</v>
      </c>
      <c r="R50" s="158">
        <v>35932429.579999678</v>
      </c>
      <c r="S50" s="20">
        <v>38701100</v>
      </c>
      <c r="T50" s="98">
        <f t="shared" ref="T50:T56" si="24">R50-S50</f>
        <v>-2768670.4200003222</v>
      </c>
      <c r="U50" s="197">
        <f t="shared" si="5"/>
        <v>1</v>
      </c>
      <c r="W50" s="92" t="s">
        <v>46</v>
      </c>
      <c r="X50" s="115">
        <f t="shared" si="14"/>
        <v>1</v>
      </c>
      <c r="Y50" s="116">
        <f t="shared" si="15"/>
        <v>0</v>
      </c>
      <c r="Z50" s="116">
        <f t="shared" si="16"/>
        <v>0</v>
      </c>
      <c r="AA50" s="116">
        <f t="shared" si="17"/>
        <v>0</v>
      </c>
      <c r="AB50" s="116">
        <f t="shared" si="18"/>
        <v>0</v>
      </c>
      <c r="AC50" s="122">
        <f t="shared" si="19"/>
        <v>1</v>
      </c>
    </row>
    <row r="51" spans="1:29" ht="15" customHeight="1">
      <c r="A51" s="234"/>
      <c r="B51" s="135" t="s">
        <v>47</v>
      </c>
      <c r="C51" s="145">
        <v>141983318.74999851</v>
      </c>
      <c r="D51" s="146">
        <v>0</v>
      </c>
      <c r="E51" s="154">
        <f t="shared" si="0"/>
        <v>141983318.74999851</v>
      </c>
      <c r="F51" s="158">
        <v>3222795.19</v>
      </c>
      <c r="G51" s="147"/>
      <c r="H51" s="147">
        <f t="shared" si="1"/>
        <v>3222795.19</v>
      </c>
      <c r="I51" s="158">
        <v>350663.8</v>
      </c>
      <c r="J51" s="147"/>
      <c r="K51" s="159">
        <f t="shared" si="2"/>
        <v>350663.8</v>
      </c>
      <c r="L51" s="141">
        <v>180540.75999999998</v>
      </c>
      <c r="M51" s="141"/>
      <c r="N51" s="141">
        <f t="shared" si="3"/>
        <v>180540.75999999998</v>
      </c>
      <c r="O51" s="158">
        <v>484310.0400000001</v>
      </c>
      <c r="P51" s="147"/>
      <c r="Q51" s="159">
        <f t="shared" si="4"/>
        <v>484310.0400000001</v>
      </c>
      <c r="R51" s="158">
        <v>138446336.55999851</v>
      </c>
      <c r="S51" s="20">
        <v>0</v>
      </c>
      <c r="T51" s="98">
        <f t="shared" si="24"/>
        <v>138446336.55999851</v>
      </c>
      <c r="U51" s="197">
        <f t="shared" si="5"/>
        <v>0</v>
      </c>
      <c r="W51" s="92" t="s">
        <v>47</v>
      </c>
      <c r="X51" s="115">
        <f t="shared" si="14"/>
        <v>0</v>
      </c>
      <c r="Y51" s="116">
        <f t="shared" si="15"/>
        <v>0</v>
      </c>
      <c r="Z51" s="116">
        <f t="shared" si="16"/>
        <v>0</v>
      </c>
      <c r="AA51" s="116">
        <f t="shared" si="17"/>
        <v>0</v>
      </c>
      <c r="AB51" s="116">
        <f t="shared" si="18"/>
        <v>0</v>
      </c>
      <c r="AC51" s="122">
        <f t="shared" si="19"/>
        <v>0</v>
      </c>
    </row>
    <row r="52" spans="1:29" ht="15" customHeight="1">
      <c r="A52" s="234"/>
      <c r="B52" s="135" t="s">
        <v>48</v>
      </c>
      <c r="C52" s="145">
        <v>63616211.059999391</v>
      </c>
      <c r="D52" s="146">
        <v>63616200</v>
      </c>
      <c r="E52" s="154">
        <f t="shared" si="0"/>
        <v>11.059999391436577</v>
      </c>
      <c r="F52" s="158">
        <v>1342152.1400000001</v>
      </c>
      <c r="G52" s="147" t="s">
        <v>98</v>
      </c>
      <c r="H52" s="147">
        <f t="shared" si="1"/>
        <v>-71917.85999999987</v>
      </c>
      <c r="I52" s="158">
        <v>213282.46999999997</v>
      </c>
      <c r="J52" s="147" t="s">
        <v>1106</v>
      </c>
      <c r="K52" s="159">
        <f t="shared" si="2"/>
        <v>0.46999999997206032</v>
      </c>
      <c r="L52" s="141">
        <v>94619.03</v>
      </c>
      <c r="M52" s="141" t="s">
        <v>1107</v>
      </c>
      <c r="N52" s="141">
        <f t="shared" si="3"/>
        <v>2.9999999998835847E-2</v>
      </c>
      <c r="O52" s="158">
        <v>672787.9700000002</v>
      </c>
      <c r="P52" s="147" t="s">
        <v>99</v>
      </c>
      <c r="Q52" s="159">
        <f t="shared" si="4"/>
        <v>-2.9999999795109034E-2</v>
      </c>
      <c r="R52" s="158">
        <v>61719934.38999939</v>
      </c>
      <c r="S52" s="20">
        <v>61719900</v>
      </c>
      <c r="T52" s="98">
        <f t="shared" si="24"/>
        <v>34.389999389648438</v>
      </c>
      <c r="U52" s="197">
        <f t="shared" si="5"/>
        <v>1</v>
      </c>
      <c r="W52" s="92" t="s">
        <v>48</v>
      </c>
      <c r="X52" s="115">
        <f t="shared" si="14"/>
        <v>0</v>
      </c>
      <c r="Y52" s="116">
        <f t="shared" si="15"/>
        <v>1</v>
      </c>
      <c r="Z52" s="116">
        <f t="shared" si="16"/>
        <v>0</v>
      </c>
      <c r="AA52" s="116">
        <f t="shared" si="17"/>
        <v>0</v>
      </c>
      <c r="AB52" s="116">
        <f t="shared" si="18"/>
        <v>0</v>
      </c>
      <c r="AC52" s="122">
        <f t="shared" si="19"/>
        <v>0</v>
      </c>
    </row>
    <row r="53" spans="1:29" ht="15" customHeight="1">
      <c r="A53" s="235"/>
      <c r="B53" s="136" t="s">
        <v>49</v>
      </c>
      <c r="C53" s="145">
        <v>16756959.679999603</v>
      </c>
      <c r="D53" s="146"/>
      <c r="E53" s="154">
        <f t="shared" si="0"/>
        <v>16756959.679999603</v>
      </c>
      <c r="F53" s="158">
        <v>761275.9</v>
      </c>
      <c r="G53" s="147"/>
      <c r="H53" s="147">
        <f t="shared" si="1"/>
        <v>761275.9</v>
      </c>
      <c r="I53" s="158">
        <v>25892.82</v>
      </c>
      <c r="J53" s="147"/>
      <c r="K53" s="159">
        <f t="shared" si="2"/>
        <v>25892.82</v>
      </c>
      <c r="L53" s="141">
        <v>0</v>
      </c>
      <c r="M53" s="141"/>
      <c r="N53" s="141">
        <f t="shared" si="3"/>
        <v>0</v>
      </c>
      <c r="O53" s="158">
        <v>508346.55</v>
      </c>
      <c r="P53" s="147"/>
      <c r="Q53" s="159">
        <f t="shared" si="4"/>
        <v>508346.55</v>
      </c>
      <c r="R53" s="158">
        <v>15513230.04999961</v>
      </c>
      <c r="S53" s="20"/>
      <c r="T53" s="98">
        <f t="shared" si="24"/>
        <v>15513230.04999961</v>
      </c>
      <c r="U53" s="198">
        <f t="shared" si="5"/>
        <v>0</v>
      </c>
      <c r="W53" s="94" t="s">
        <v>49</v>
      </c>
      <c r="X53" s="119">
        <f t="shared" si="14"/>
        <v>0</v>
      </c>
      <c r="Y53" s="120">
        <f t="shared" si="15"/>
        <v>0</v>
      </c>
      <c r="Z53" s="120">
        <f t="shared" si="16"/>
        <v>0</v>
      </c>
      <c r="AA53" s="120">
        <f t="shared" si="17"/>
        <v>0</v>
      </c>
      <c r="AB53" s="120">
        <f t="shared" si="18"/>
        <v>0</v>
      </c>
      <c r="AC53" s="125">
        <f t="shared" si="19"/>
        <v>0</v>
      </c>
    </row>
    <row r="54" spans="1:29" ht="15" customHeight="1">
      <c r="A54" s="233">
        <v>42436</v>
      </c>
      <c r="B54" s="134" t="s">
        <v>41</v>
      </c>
      <c r="C54" s="142">
        <v>71294430.169999301</v>
      </c>
      <c r="D54" s="143">
        <v>71294400</v>
      </c>
      <c r="E54" s="153">
        <f t="shared" si="0"/>
        <v>30.169999301433563</v>
      </c>
      <c r="F54" s="156">
        <v>1894459.2799999998</v>
      </c>
      <c r="G54" s="144" t="s">
        <v>100</v>
      </c>
      <c r="H54" s="144">
        <f t="shared" si="1"/>
        <v>-0.72000000020489097</v>
      </c>
      <c r="I54" s="156">
        <v>259621.44999999998</v>
      </c>
      <c r="J54" s="144" t="s">
        <v>1108</v>
      </c>
      <c r="K54" s="157">
        <f t="shared" si="2"/>
        <v>0.4499999999825377</v>
      </c>
      <c r="L54" s="144">
        <v>120731.31</v>
      </c>
      <c r="M54" s="144" t="s">
        <v>1109</v>
      </c>
      <c r="N54" s="144">
        <f t="shared" si="3"/>
        <v>0.30999999999767169</v>
      </c>
      <c r="O54" s="156">
        <v>442126.33000000013</v>
      </c>
      <c r="P54" s="144" t="s">
        <v>101</v>
      </c>
      <c r="Q54" s="157">
        <f t="shared" si="4"/>
        <v>0.33000000013271347</v>
      </c>
      <c r="R54" s="156">
        <v>69096734.699999273</v>
      </c>
      <c r="S54" s="95">
        <v>69096700</v>
      </c>
      <c r="T54" s="96">
        <f t="shared" si="24"/>
        <v>34.699999272823334</v>
      </c>
      <c r="U54" s="196">
        <f t="shared" si="5"/>
        <v>1</v>
      </c>
      <c r="W54" s="91" t="s">
        <v>41</v>
      </c>
      <c r="X54" s="115">
        <f t="shared" si="14"/>
        <v>0</v>
      </c>
      <c r="Y54" s="116">
        <f t="shared" si="15"/>
        <v>0</v>
      </c>
      <c r="Z54" s="116">
        <f t="shared" si="16"/>
        <v>0</v>
      </c>
      <c r="AA54" s="116">
        <f t="shared" si="17"/>
        <v>0</v>
      </c>
      <c r="AB54" s="116">
        <f t="shared" si="18"/>
        <v>0</v>
      </c>
      <c r="AC54" s="122">
        <f t="shared" si="19"/>
        <v>0</v>
      </c>
    </row>
    <row r="55" spans="1:29" ht="15" customHeight="1">
      <c r="A55" s="234"/>
      <c r="B55" s="135" t="s">
        <v>42</v>
      </c>
      <c r="C55" s="145">
        <v>21749689.079999059</v>
      </c>
      <c r="D55" s="146">
        <v>21749700</v>
      </c>
      <c r="E55" s="154">
        <f t="shared" si="0"/>
        <v>-10.920000940561295</v>
      </c>
      <c r="F55" s="158">
        <v>1781346.4199999997</v>
      </c>
      <c r="G55" s="147" t="s">
        <v>102</v>
      </c>
      <c r="H55" s="147">
        <f t="shared" si="1"/>
        <v>-3.5800000003073364</v>
      </c>
      <c r="I55" s="158">
        <v>104645.59</v>
      </c>
      <c r="J55" s="147" t="s">
        <v>1110</v>
      </c>
      <c r="K55" s="159">
        <f t="shared" si="2"/>
        <v>-0.41000000000349246</v>
      </c>
      <c r="L55" s="147">
        <v>26466.36</v>
      </c>
      <c r="M55" s="147" t="s">
        <v>1111</v>
      </c>
      <c r="N55" s="147">
        <f t="shared" si="3"/>
        <v>-4.0000000000873115E-2</v>
      </c>
      <c r="O55" s="158">
        <v>56159.65</v>
      </c>
      <c r="P55" s="147" t="s">
        <v>103</v>
      </c>
      <c r="Q55" s="159">
        <f t="shared" si="4"/>
        <v>5.0000000002910383E-2</v>
      </c>
      <c r="R55" s="158">
        <v>26168752.269999057</v>
      </c>
      <c r="S55" s="20">
        <v>26168700</v>
      </c>
      <c r="T55" s="98">
        <f t="shared" si="24"/>
        <v>52.26999905705452</v>
      </c>
      <c r="U55" s="197">
        <f t="shared" si="5"/>
        <v>1</v>
      </c>
      <c r="W55" s="92" t="s">
        <v>42</v>
      </c>
      <c r="X55" s="115">
        <f t="shared" si="14"/>
        <v>0</v>
      </c>
      <c r="Y55" s="116">
        <f t="shared" si="15"/>
        <v>0</v>
      </c>
      <c r="Z55" s="116">
        <f t="shared" si="16"/>
        <v>0</v>
      </c>
      <c r="AA55" s="116">
        <f t="shared" si="17"/>
        <v>0</v>
      </c>
      <c r="AB55" s="116">
        <f t="shared" si="18"/>
        <v>0</v>
      </c>
      <c r="AC55" s="122">
        <f t="shared" si="19"/>
        <v>0</v>
      </c>
    </row>
    <row r="56" spans="1:29" ht="15" customHeight="1">
      <c r="A56" s="234"/>
      <c r="B56" s="105" t="s">
        <v>43</v>
      </c>
      <c r="C56" s="145">
        <v>71268253.449999481</v>
      </c>
      <c r="D56" s="146">
        <v>0</v>
      </c>
      <c r="E56" s="154">
        <f t="shared" si="0"/>
        <v>71268253.449999481</v>
      </c>
      <c r="F56" s="158">
        <v>2281847.9700000002</v>
      </c>
      <c r="G56" s="147"/>
      <c r="H56" s="147">
        <f t="shared" si="1"/>
        <v>2281847.9700000002</v>
      </c>
      <c r="I56" s="158">
        <v>171796.26</v>
      </c>
      <c r="J56" s="147"/>
      <c r="K56" s="159">
        <f t="shared" si="2"/>
        <v>171796.26</v>
      </c>
      <c r="L56" s="147">
        <v>666636.20000000007</v>
      </c>
      <c r="M56" s="147"/>
      <c r="N56" s="147">
        <f t="shared" si="3"/>
        <v>666636.20000000007</v>
      </c>
      <c r="O56" s="158">
        <v>622934.60000000021</v>
      </c>
      <c r="P56" s="147"/>
      <c r="Q56" s="159">
        <f t="shared" si="4"/>
        <v>622934.60000000021</v>
      </c>
      <c r="R56" s="158">
        <v>67868630.939999461</v>
      </c>
      <c r="S56" s="20">
        <v>0</v>
      </c>
      <c r="T56" s="98">
        <f t="shared" si="24"/>
        <v>67868630.939999461</v>
      </c>
      <c r="U56" s="197">
        <f t="shared" si="5"/>
        <v>0</v>
      </c>
      <c r="W56" s="93" t="s">
        <v>43</v>
      </c>
      <c r="X56" s="115">
        <f t="shared" si="14"/>
        <v>0</v>
      </c>
      <c r="Y56" s="116">
        <f t="shared" si="15"/>
        <v>0</v>
      </c>
      <c r="Z56" s="116">
        <f t="shared" si="16"/>
        <v>0</v>
      </c>
      <c r="AA56" s="116">
        <f t="shared" si="17"/>
        <v>0</v>
      </c>
      <c r="AB56" s="116">
        <f t="shared" si="18"/>
        <v>0</v>
      </c>
      <c r="AC56" s="122">
        <f t="shared" si="19"/>
        <v>0</v>
      </c>
    </row>
    <row r="57" spans="1:29" ht="15" customHeight="1">
      <c r="A57" s="234"/>
      <c r="B57" s="135" t="s">
        <v>44</v>
      </c>
      <c r="C57" s="145">
        <v>52648115.119999535</v>
      </c>
      <c r="D57" s="146">
        <v>52648200</v>
      </c>
      <c r="E57" s="154">
        <f t="shared" si="0"/>
        <v>-84.880000464618206</v>
      </c>
      <c r="F57" s="158">
        <v>3159647.169999999</v>
      </c>
      <c r="G57" s="147" t="s">
        <v>104</v>
      </c>
      <c r="H57" s="147">
        <f t="shared" si="1"/>
        <v>3207.1699999989942</v>
      </c>
      <c r="I57" s="158">
        <v>98405.51999999999</v>
      </c>
      <c r="J57" s="147" t="s">
        <v>1112</v>
      </c>
      <c r="K57" s="159">
        <f t="shared" si="2"/>
        <v>0.51999999998952262</v>
      </c>
      <c r="L57" s="147">
        <v>10107.950000000004</v>
      </c>
      <c r="M57" s="147" t="s">
        <v>1113</v>
      </c>
      <c r="N57" s="147">
        <f t="shared" si="3"/>
        <v>-4.9999999995634425E-2</v>
      </c>
      <c r="O57" s="158">
        <v>604433.37</v>
      </c>
      <c r="P57" s="147" t="s">
        <v>105</v>
      </c>
      <c r="Q57" s="159">
        <f t="shared" si="4"/>
        <v>0.36999999999534339</v>
      </c>
      <c r="R57" s="158">
        <v>48972332.149999522</v>
      </c>
      <c r="S57" s="20">
        <v>48973100</v>
      </c>
      <c r="T57" s="98">
        <f>R57-S57</f>
        <v>-767.85000047832727</v>
      </c>
      <c r="U57" s="197">
        <f t="shared" si="5"/>
        <v>1</v>
      </c>
      <c r="W57" s="92" t="s">
        <v>44</v>
      </c>
      <c r="X57" s="115">
        <f t="shared" si="14"/>
        <v>0</v>
      </c>
      <c r="Y57" s="116">
        <f t="shared" si="15"/>
        <v>1</v>
      </c>
      <c r="Z57" s="116">
        <f t="shared" si="16"/>
        <v>0</v>
      </c>
      <c r="AA57" s="116">
        <f t="shared" si="17"/>
        <v>0</v>
      </c>
      <c r="AB57" s="116">
        <f t="shared" si="18"/>
        <v>0</v>
      </c>
      <c r="AC57" s="122">
        <f t="shared" si="19"/>
        <v>1</v>
      </c>
    </row>
    <row r="58" spans="1:29" ht="15" customHeight="1">
      <c r="A58" s="234"/>
      <c r="B58" s="135" t="s">
        <v>45</v>
      </c>
      <c r="C58" s="145">
        <v>86524724.119995713</v>
      </c>
      <c r="D58" s="146">
        <v>86524800</v>
      </c>
      <c r="E58" s="154">
        <f t="shared" si="0"/>
        <v>-75.880004286766052</v>
      </c>
      <c r="F58" s="158">
        <v>2479144.7800000007</v>
      </c>
      <c r="G58" s="147" t="s">
        <v>106</v>
      </c>
      <c r="H58" s="147">
        <f t="shared" si="1"/>
        <v>4.7800000007264316</v>
      </c>
      <c r="I58" s="158">
        <v>185315.11000000002</v>
      </c>
      <c r="J58" s="147" t="s">
        <v>1114</v>
      </c>
      <c r="K58" s="159">
        <f t="shared" si="2"/>
        <v>0.11000000001513399</v>
      </c>
      <c r="L58" s="147">
        <v>2224.59</v>
      </c>
      <c r="M58" s="147" t="s">
        <v>1115</v>
      </c>
      <c r="N58" s="147">
        <f t="shared" si="3"/>
        <v>0</v>
      </c>
      <c r="O58" s="158">
        <v>148006.86000000002</v>
      </c>
      <c r="P58" s="147" t="s">
        <v>107</v>
      </c>
      <c r="Q58" s="159">
        <f t="shared" si="4"/>
        <v>63992.560000000012</v>
      </c>
      <c r="R58" s="158">
        <v>86030172.899995714</v>
      </c>
      <c r="S58" s="20">
        <v>86178200</v>
      </c>
      <c r="T58" s="98">
        <f t="shared" ref="T58:T64" si="25">R58-S58</f>
        <v>-148027.10000428557</v>
      </c>
      <c r="U58" s="197">
        <f t="shared" si="5"/>
        <v>1</v>
      </c>
      <c r="W58" s="92" t="s">
        <v>45</v>
      </c>
      <c r="X58" s="115">
        <f t="shared" si="14"/>
        <v>0</v>
      </c>
      <c r="Y58" s="116">
        <f t="shared" si="15"/>
        <v>0</v>
      </c>
      <c r="Z58" s="116">
        <f t="shared" si="16"/>
        <v>0</v>
      </c>
      <c r="AA58" s="116">
        <f t="shared" si="17"/>
        <v>0</v>
      </c>
      <c r="AB58" s="116">
        <f t="shared" si="18"/>
        <v>1</v>
      </c>
      <c r="AC58" s="122">
        <f t="shared" si="19"/>
        <v>1</v>
      </c>
    </row>
    <row r="59" spans="1:29" ht="15" customHeight="1">
      <c r="A59" s="234"/>
      <c r="B59" s="135" t="s">
        <v>46</v>
      </c>
      <c r="C59" s="145">
        <v>35932429.579999678</v>
      </c>
      <c r="D59" s="146">
        <v>38701100</v>
      </c>
      <c r="E59" s="154">
        <f t="shared" si="0"/>
        <v>-2768670.4200003222</v>
      </c>
      <c r="F59" s="158">
        <v>1814805.3199999998</v>
      </c>
      <c r="G59" s="147" t="s">
        <v>108</v>
      </c>
      <c r="H59" s="147">
        <f t="shared" si="1"/>
        <v>-4.6800000001676381</v>
      </c>
      <c r="I59" s="158">
        <v>30952.690000000002</v>
      </c>
      <c r="J59" s="147" t="s">
        <v>1116</v>
      </c>
      <c r="K59" s="159">
        <f t="shared" si="2"/>
        <v>-9.9999999983992893E-3</v>
      </c>
      <c r="L59" s="147">
        <v>0</v>
      </c>
      <c r="M59" s="147" t="s">
        <v>80</v>
      </c>
      <c r="N59" s="147">
        <f t="shared" si="3"/>
        <v>0</v>
      </c>
      <c r="O59" s="158">
        <v>375566.98</v>
      </c>
      <c r="P59" s="147" t="s">
        <v>109</v>
      </c>
      <c r="Q59" s="159">
        <f t="shared" si="4"/>
        <v>-2.0000000018626451E-2</v>
      </c>
      <c r="R59" s="158">
        <v>33773009.969999678</v>
      </c>
      <c r="S59" s="20">
        <v>35932400</v>
      </c>
      <c r="T59" s="98">
        <f t="shared" si="25"/>
        <v>-2159390.0300003216</v>
      </c>
      <c r="U59" s="197">
        <f t="shared" si="5"/>
        <v>1</v>
      </c>
      <c r="W59" s="92" t="s">
        <v>46</v>
      </c>
      <c r="X59" s="115">
        <f t="shared" si="14"/>
        <v>1</v>
      </c>
      <c r="Y59" s="116">
        <f t="shared" si="15"/>
        <v>0</v>
      </c>
      <c r="Z59" s="116">
        <f t="shared" si="16"/>
        <v>0</v>
      </c>
      <c r="AA59" s="116">
        <f t="shared" si="17"/>
        <v>0</v>
      </c>
      <c r="AB59" s="116">
        <f t="shared" si="18"/>
        <v>0</v>
      </c>
      <c r="AC59" s="122">
        <f t="shared" si="19"/>
        <v>1</v>
      </c>
    </row>
    <row r="60" spans="1:29" ht="15" customHeight="1">
      <c r="A60" s="234"/>
      <c r="B60" s="135" t="s">
        <v>47</v>
      </c>
      <c r="C60" s="145">
        <v>138446336.55999851</v>
      </c>
      <c r="D60" s="146"/>
      <c r="E60" s="154">
        <f t="shared" si="0"/>
        <v>138446336.55999851</v>
      </c>
      <c r="F60" s="158">
        <v>3809249.1000000006</v>
      </c>
      <c r="G60" s="147"/>
      <c r="H60" s="147">
        <f t="shared" si="1"/>
        <v>3809249.1000000006</v>
      </c>
      <c r="I60" s="158">
        <v>410392.12</v>
      </c>
      <c r="J60" s="147"/>
      <c r="K60" s="159">
        <f t="shared" si="2"/>
        <v>410392.12</v>
      </c>
      <c r="L60" s="147">
        <v>111268.75000000004</v>
      </c>
      <c r="M60" s="147"/>
      <c r="N60" s="147">
        <f t="shared" si="3"/>
        <v>111268.75000000004</v>
      </c>
      <c r="O60" s="158">
        <v>191635.25000000009</v>
      </c>
      <c r="P60" s="147"/>
      <c r="Q60" s="159">
        <f t="shared" si="4"/>
        <v>191635.25000000009</v>
      </c>
      <c r="R60" s="158">
        <v>134744575.57999852</v>
      </c>
      <c r="S60" s="20"/>
      <c r="T60" s="98">
        <f t="shared" si="25"/>
        <v>134744575.57999852</v>
      </c>
      <c r="U60" s="197">
        <f t="shared" si="5"/>
        <v>0</v>
      </c>
      <c r="W60" s="92" t="s">
        <v>47</v>
      </c>
      <c r="X60" s="115">
        <f t="shared" si="14"/>
        <v>0</v>
      </c>
      <c r="Y60" s="116">
        <f t="shared" si="15"/>
        <v>0</v>
      </c>
      <c r="Z60" s="116">
        <f t="shared" si="16"/>
        <v>0</v>
      </c>
      <c r="AA60" s="116">
        <f t="shared" si="17"/>
        <v>0</v>
      </c>
      <c r="AB60" s="116">
        <f t="shared" si="18"/>
        <v>0</v>
      </c>
      <c r="AC60" s="122">
        <f t="shared" si="19"/>
        <v>0</v>
      </c>
    </row>
    <row r="61" spans="1:29" ht="15" customHeight="1">
      <c r="A61" s="234"/>
      <c r="B61" s="135" t="s">
        <v>48</v>
      </c>
      <c r="C61" s="145">
        <v>61719934.38999939</v>
      </c>
      <c r="D61" s="146">
        <v>61719900</v>
      </c>
      <c r="E61" s="154">
        <f t="shared" si="0"/>
        <v>34.389999389648438</v>
      </c>
      <c r="F61" s="158">
        <v>1509913.87</v>
      </c>
      <c r="G61" s="147" t="s">
        <v>110</v>
      </c>
      <c r="H61" s="147">
        <f t="shared" si="1"/>
        <v>144533.87000000011</v>
      </c>
      <c r="I61" s="158">
        <v>359934.58</v>
      </c>
      <c r="J61" s="147" t="s">
        <v>1117</v>
      </c>
      <c r="K61" s="159">
        <f t="shared" si="2"/>
        <v>-0.41999999998370185</v>
      </c>
      <c r="L61" s="147">
        <v>29269.279999999995</v>
      </c>
      <c r="M61" s="147" t="s">
        <v>1118</v>
      </c>
      <c r="N61" s="147">
        <f t="shared" si="3"/>
        <v>-2.0000000004074536E-2</v>
      </c>
      <c r="O61" s="158">
        <v>205571.48</v>
      </c>
      <c r="P61" s="147" t="s">
        <v>111</v>
      </c>
      <c r="Q61" s="159">
        <f t="shared" si="4"/>
        <v>0.48000000001047738</v>
      </c>
      <c r="R61" s="158">
        <v>65453811.269999385</v>
      </c>
      <c r="S61" s="20">
        <v>65453900</v>
      </c>
      <c r="T61" s="98">
        <f t="shared" si="25"/>
        <v>-88.730000615119934</v>
      </c>
      <c r="U61" s="197">
        <f t="shared" si="5"/>
        <v>1</v>
      </c>
      <c r="W61" s="92" t="s">
        <v>48</v>
      </c>
      <c r="X61" s="115">
        <f t="shared" si="14"/>
        <v>0</v>
      </c>
      <c r="Y61" s="116">
        <f t="shared" si="15"/>
        <v>1</v>
      </c>
      <c r="Z61" s="116">
        <f t="shared" si="16"/>
        <v>0</v>
      </c>
      <c r="AA61" s="116">
        <f t="shared" si="17"/>
        <v>0</v>
      </c>
      <c r="AB61" s="116">
        <f t="shared" si="18"/>
        <v>0</v>
      </c>
      <c r="AC61" s="122">
        <f t="shared" si="19"/>
        <v>0</v>
      </c>
    </row>
    <row r="62" spans="1:29" ht="15" customHeight="1">
      <c r="A62" s="235"/>
      <c r="B62" s="136" t="s">
        <v>49</v>
      </c>
      <c r="C62" s="148">
        <v>15513230.04999961</v>
      </c>
      <c r="D62" s="149"/>
      <c r="E62" s="155">
        <f t="shared" si="0"/>
        <v>15513230.04999961</v>
      </c>
      <c r="F62" s="160">
        <v>530842.68999999983</v>
      </c>
      <c r="G62" s="150"/>
      <c r="H62" s="150">
        <f t="shared" si="1"/>
        <v>530842.68999999983</v>
      </c>
      <c r="I62" s="160">
        <v>5037.0400000000018</v>
      </c>
      <c r="J62" s="150"/>
      <c r="K62" s="161">
        <f t="shared" si="2"/>
        <v>5037.0400000000018</v>
      </c>
      <c r="L62" s="150">
        <v>0</v>
      </c>
      <c r="M62" s="150"/>
      <c r="N62" s="150">
        <f t="shared" si="3"/>
        <v>0</v>
      </c>
      <c r="O62" s="160">
        <v>185090.91</v>
      </c>
      <c r="P62" s="150"/>
      <c r="Q62" s="161">
        <f t="shared" si="4"/>
        <v>185090.91</v>
      </c>
      <c r="R62" s="160">
        <v>14802333.489999609</v>
      </c>
      <c r="S62" s="100"/>
      <c r="T62" s="101">
        <f t="shared" si="25"/>
        <v>14802333.489999609</v>
      </c>
      <c r="U62" s="198">
        <f t="shared" si="5"/>
        <v>0</v>
      </c>
      <c r="W62" s="94" t="s">
        <v>49</v>
      </c>
      <c r="X62" s="115">
        <f t="shared" si="14"/>
        <v>0</v>
      </c>
      <c r="Y62" s="116">
        <f t="shared" si="15"/>
        <v>0</v>
      </c>
      <c r="Z62" s="116">
        <f t="shared" si="16"/>
        <v>0</v>
      </c>
      <c r="AA62" s="116">
        <f t="shared" si="17"/>
        <v>0</v>
      </c>
      <c r="AB62" s="116">
        <f t="shared" si="18"/>
        <v>0</v>
      </c>
      <c r="AC62" s="122">
        <f t="shared" si="19"/>
        <v>0</v>
      </c>
    </row>
    <row r="63" spans="1:29" ht="15" customHeight="1">
      <c r="A63" s="233">
        <v>42437</v>
      </c>
      <c r="B63" s="134" t="s">
        <v>41</v>
      </c>
      <c r="C63" s="145">
        <v>69096734.699999273</v>
      </c>
      <c r="D63" s="146">
        <v>76273400</v>
      </c>
      <c r="E63" s="154">
        <f t="shared" si="0"/>
        <v>-7176665.3000007272</v>
      </c>
      <c r="F63" s="158">
        <v>1755373.9000000001</v>
      </c>
      <c r="G63" s="147" t="s">
        <v>112</v>
      </c>
      <c r="H63" s="147">
        <f t="shared" si="1"/>
        <v>-50596.09999999986</v>
      </c>
      <c r="I63" s="158">
        <v>1213098.1200000006</v>
      </c>
      <c r="J63" s="147" t="s">
        <v>1119</v>
      </c>
      <c r="K63" s="159">
        <f t="shared" si="2"/>
        <v>-1.87999999942258</v>
      </c>
      <c r="L63" s="141">
        <v>73956.88</v>
      </c>
      <c r="M63" s="141" t="s">
        <v>1120</v>
      </c>
      <c r="N63" s="141">
        <f t="shared" si="3"/>
        <v>-1.9999999989522621E-2</v>
      </c>
      <c r="O63" s="158">
        <v>363960.76</v>
      </c>
      <c r="P63" s="147" t="s">
        <v>113</v>
      </c>
      <c r="Q63" s="159">
        <f t="shared" si="4"/>
        <v>-0.23999999999068677</v>
      </c>
      <c r="R63" s="158">
        <v>72408789.159999281</v>
      </c>
      <c r="S63" s="20">
        <v>72408800</v>
      </c>
      <c r="T63" s="98">
        <f t="shared" si="25"/>
        <v>-10.840000718832016</v>
      </c>
      <c r="U63" s="196">
        <f t="shared" si="5"/>
        <v>1</v>
      </c>
      <c r="W63" s="91" t="s">
        <v>41</v>
      </c>
      <c r="X63" s="111">
        <f t="shared" si="14"/>
        <v>1</v>
      </c>
      <c r="Y63" s="112">
        <f t="shared" si="15"/>
        <v>1</v>
      </c>
      <c r="Z63" s="112">
        <f t="shared" si="16"/>
        <v>0</v>
      </c>
      <c r="AA63" s="112">
        <f t="shared" si="17"/>
        <v>0</v>
      </c>
      <c r="AB63" s="112">
        <f t="shared" si="18"/>
        <v>0</v>
      </c>
      <c r="AC63" s="124">
        <f t="shared" si="19"/>
        <v>0</v>
      </c>
    </row>
    <row r="64" spans="1:29" ht="15" customHeight="1">
      <c r="A64" s="234"/>
      <c r="B64" s="135" t="s">
        <v>42</v>
      </c>
      <c r="C64" s="145">
        <v>26168752.269999057</v>
      </c>
      <c r="D64" s="146">
        <v>0</v>
      </c>
      <c r="E64" s="154">
        <f t="shared" si="0"/>
        <v>26168752.269999057</v>
      </c>
      <c r="F64" s="158">
        <v>1575975.6100000003</v>
      </c>
      <c r="G64" s="147"/>
      <c r="H64" s="147">
        <f t="shared" si="1"/>
        <v>1575975.6100000003</v>
      </c>
      <c r="I64" s="158">
        <v>247438.77999999997</v>
      </c>
      <c r="J64" s="147"/>
      <c r="K64" s="159">
        <f t="shared" si="2"/>
        <v>247438.77999999997</v>
      </c>
      <c r="L64" s="141">
        <v>0</v>
      </c>
      <c r="M64" s="141"/>
      <c r="N64" s="141">
        <f t="shared" si="3"/>
        <v>0</v>
      </c>
      <c r="O64" s="158">
        <v>46087.520000000004</v>
      </c>
      <c r="P64" s="147"/>
      <c r="Q64" s="159">
        <f t="shared" si="4"/>
        <v>46087.520000000004</v>
      </c>
      <c r="R64" s="158">
        <v>24794127.919999056</v>
      </c>
      <c r="S64" s="20">
        <v>0</v>
      </c>
      <c r="T64" s="98">
        <f t="shared" si="25"/>
        <v>24794127.919999056</v>
      </c>
      <c r="U64" s="197">
        <f t="shared" si="5"/>
        <v>0</v>
      </c>
      <c r="W64" s="92" t="s">
        <v>42</v>
      </c>
      <c r="X64" s="115">
        <f t="shared" si="14"/>
        <v>0</v>
      </c>
      <c r="Y64" s="116">
        <f t="shared" si="15"/>
        <v>0</v>
      </c>
      <c r="Z64" s="116">
        <f t="shared" si="16"/>
        <v>0</v>
      </c>
      <c r="AA64" s="116">
        <f t="shared" si="17"/>
        <v>0</v>
      </c>
      <c r="AB64" s="116">
        <f t="shared" si="18"/>
        <v>0</v>
      </c>
      <c r="AC64" s="122">
        <f t="shared" si="19"/>
        <v>0</v>
      </c>
    </row>
    <row r="65" spans="1:29" ht="15" customHeight="1">
      <c r="A65" s="234"/>
      <c r="B65" s="105" t="s">
        <v>43</v>
      </c>
      <c r="C65" s="145">
        <v>67868630.939999461</v>
      </c>
      <c r="D65" s="146">
        <v>0</v>
      </c>
      <c r="E65" s="154">
        <f t="shared" si="0"/>
        <v>67868630.939999461</v>
      </c>
      <c r="F65" s="158">
        <v>1929715.82</v>
      </c>
      <c r="G65" s="147"/>
      <c r="H65" s="147">
        <f t="shared" si="1"/>
        <v>1929715.82</v>
      </c>
      <c r="I65" s="158">
        <v>93834.680000000008</v>
      </c>
      <c r="J65" s="147"/>
      <c r="K65" s="159">
        <f t="shared" si="2"/>
        <v>93834.680000000008</v>
      </c>
      <c r="L65" s="141">
        <v>82056.240000000005</v>
      </c>
      <c r="M65" s="141"/>
      <c r="N65" s="141">
        <f t="shared" si="3"/>
        <v>82056.240000000005</v>
      </c>
      <c r="O65" s="158">
        <v>657268.63</v>
      </c>
      <c r="P65" s="147"/>
      <c r="Q65" s="159">
        <f t="shared" si="4"/>
        <v>657268.63</v>
      </c>
      <c r="R65" s="158">
        <v>65293424.929999471</v>
      </c>
      <c r="S65" s="20">
        <v>0</v>
      </c>
      <c r="T65" s="98">
        <f>R65-S65</f>
        <v>65293424.929999471</v>
      </c>
      <c r="U65" s="197">
        <f t="shared" si="5"/>
        <v>0</v>
      </c>
      <c r="W65" s="93" t="s">
        <v>43</v>
      </c>
      <c r="X65" s="115">
        <f t="shared" si="14"/>
        <v>0</v>
      </c>
      <c r="Y65" s="116">
        <f t="shared" si="15"/>
        <v>0</v>
      </c>
      <c r="Z65" s="116">
        <f t="shared" si="16"/>
        <v>0</v>
      </c>
      <c r="AA65" s="116">
        <f t="shared" si="17"/>
        <v>0</v>
      </c>
      <c r="AB65" s="116">
        <f t="shared" si="18"/>
        <v>0</v>
      </c>
      <c r="AC65" s="122">
        <f t="shared" si="19"/>
        <v>0</v>
      </c>
    </row>
    <row r="66" spans="1:29" ht="15" customHeight="1">
      <c r="A66" s="234"/>
      <c r="B66" s="135" t="s">
        <v>44</v>
      </c>
      <c r="C66" s="97"/>
      <c r="D66" s="20">
        <v>0</v>
      </c>
      <c r="E66" s="98">
        <f t="shared" si="0"/>
        <v>0</v>
      </c>
      <c r="F66" s="97"/>
      <c r="G66" s="20"/>
      <c r="H66" s="6">
        <f t="shared" si="1"/>
        <v>0</v>
      </c>
      <c r="I66" s="97"/>
      <c r="J66" s="20"/>
      <c r="K66" s="98">
        <f t="shared" si="2"/>
        <v>0</v>
      </c>
      <c r="L66" s="20"/>
      <c r="M66" s="20"/>
      <c r="N66" s="6">
        <f t="shared" si="3"/>
        <v>0</v>
      </c>
      <c r="O66" s="97"/>
      <c r="P66" s="20"/>
      <c r="Q66" s="98">
        <f t="shared" si="4"/>
        <v>0</v>
      </c>
      <c r="R66" s="97"/>
      <c r="S66" s="20">
        <v>0</v>
      </c>
      <c r="T66" s="98">
        <f t="shared" ref="T66:T72" si="26">R66-S66</f>
        <v>0</v>
      </c>
      <c r="U66" s="197">
        <f t="shared" si="5"/>
        <v>0</v>
      </c>
      <c r="W66" s="92" t="s">
        <v>44</v>
      </c>
      <c r="X66" s="115">
        <f t="shared" si="14"/>
        <v>0</v>
      </c>
      <c r="Y66" s="116">
        <f t="shared" si="15"/>
        <v>0</v>
      </c>
      <c r="Z66" s="116">
        <f t="shared" si="16"/>
        <v>0</v>
      </c>
      <c r="AA66" s="116">
        <f t="shared" si="17"/>
        <v>0</v>
      </c>
      <c r="AB66" s="116">
        <f t="shared" si="18"/>
        <v>0</v>
      </c>
      <c r="AC66" s="122">
        <f t="shared" si="19"/>
        <v>0</v>
      </c>
    </row>
    <row r="67" spans="1:29" ht="15" customHeight="1">
      <c r="A67" s="234"/>
      <c r="B67" s="135" t="s">
        <v>45</v>
      </c>
      <c r="C67" s="145">
        <v>86030172.899995714</v>
      </c>
      <c r="D67" s="146">
        <v>86030200</v>
      </c>
      <c r="E67" s="154">
        <f t="shared" si="0"/>
        <v>-27.100004285573959</v>
      </c>
      <c r="F67" s="158">
        <v>2135023.44</v>
      </c>
      <c r="G67" s="147" t="s">
        <v>114</v>
      </c>
      <c r="H67" s="147">
        <f t="shared" si="1"/>
        <v>3.4399999999441206</v>
      </c>
      <c r="I67" s="158">
        <v>72650.880000000005</v>
      </c>
      <c r="J67" s="147" t="s">
        <v>1121</v>
      </c>
      <c r="K67" s="159">
        <f t="shared" si="2"/>
        <v>-1.9999999989522621E-2</v>
      </c>
      <c r="L67" s="141">
        <v>580.54</v>
      </c>
      <c r="M67" s="141" t="s">
        <v>1122</v>
      </c>
      <c r="N67" s="141">
        <f t="shared" si="3"/>
        <v>0</v>
      </c>
      <c r="O67" s="158">
        <v>114902.46</v>
      </c>
      <c r="P67" s="147" t="s">
        <v>115</v>
      </c>
      <c r="Q67" s="159">
        <f t="shared" si="4"/>
        <v>-59964.539999999994</v>
      </c>
      <c r="R67" s="158">
        <v>83852317.339995712</v>
      </c>
      <c r="S67" s="20">
        <v>83852300</v>
      </c>
      <c r="T67" s="98">
        <f t="shared" si="26"/>
        <v>17.339995712041855</v>
      </c>
      <c r="U67" s="197">
        <f t="shared" si="5"/>
        <v>1</v>
      </c>
      <c r="W67" s="92" t="s">
        <v>45</v>
      </c>
      <c r="X67" s="115">
        <f t="shared" si="14"/>
        <v>0</v>
      </c>
      <c r="Y67" s="116">
        <f t="shared" si="15"/>
        <v>0</v>
      </c>
      <c r="Z67" s="116">
        <f t="shared" si="16"/>
        <v>0</v>
      </c>
      <c r="AA67" s="116">
        <f t="shared" si="17"/>
        <v>0</v>
      </c>
      <c r="AB67" s="116">
        <f t="shared" si="18"/>
        <v>1</v>
      </c>
      <c r="AC67" s="122">
        <f t="shared" si="19"/>
        <v>0</v>
      </c>
    </row>
    <row r="68" spans="1:29" ht="15" customHeight="1">
      <c r="A68" s="234"/>
      <c r="B68" s="135" t="s">
        <v>46</v>
      </c>
      <c r="C68" s="145">
        <v>33773009.969999678</v>
      </c>
      <c r="D68" s="146"/>
      <c r="E68" s="154">
        <f t="shared" si="0"/>
        <v>33773009.969999678</v>
      </c>
      <c r="F68" s="158">
        <v>1482057.5200000007</v>
      </c>
      <c r="G68" s="147"/>
      <c r="H68" s="147">
        <f t="shared" si="1"/>
        <v>1482057.5200000007</v>
      </c>
      <c r="I68" s="158">
        <v>40780.199999999997</v>
      </c>
      <c r="J68" s="147"/>
      <c r="K68" s="159">
        <f t="shared" si="2"/>
        <v>40780.199999999997</v>
      </c>
      <c r="L68" s="141">
        <v>8222.5199999999986</v>
      </c>
      <c r="M68" s="141"/>
      <c r="N68" s="141">
        <f t="shared" si="3"/>
        <v>8222.5199999999986</v>
      </c>
      <c r="O68" s="158">
        <v>292530.47000000003</v>
      </c>
      <c r="P68" s="147"/>
      <c r="Q68" s="159">
        <f t="shared" si="4"/>
        <v>292530.47000000003</v>
      </c>
      <c r="R68" s="158">
        <v>32030979.659999687</v>
      </c>
      <c r="S68" s="20"/>
      <c r="T68" s="98">
        <f t="shared" si="26"/>
        <v>32030979.659999687</v>
      </c>
      <c r="U68" s="197">
        <f t="shared" si="5"/>
        <v>0</v>
      </c>
      <c r="W68" s="92" t="s">
        <v>46</v>
      </c>
      <c r="X68" s="115">
        <f t="shared" si="14"/>
        <v>0</v>
      </c>
      <c r="Y68" s="116">
        <f t="shared" si="15"/>
        <v>0</v>
      </c>
      <c r="Z68" s="116">
        <f t="shared" si="16"/>
        <v>0</v>
      </c>
      <c r="AA68" s="116">
        <f t="shared" si="17"/>
        <v>0</v>
      </c>
      <c r="AB68" s="116">
        <f t="shared" si="18"/>
        <v>0</v>
      </c>
      <c r="AC68" s="122">
        <f t="shared" si="19"/>
        <v>0</v>
      </c>
    </row>
    <row r="69" spans="1:29" ht="15" customHeight="1">
      <c r="A69" s="234"/>
      <c r="B69" s="135" t="s">
        <v>47</v>
      </c>
      <c r="C69" s="145">
        <v>134744575.57999852</v>
      </c>
      <c r="D69" s="146"/>
      <c r="E69" s="154">
        <f t="shared" si="0"/>
        <v>134744575.57999852</v>
      </c>
      <c r="F69" s="158">
        <v>2352310.7800000003</v>
      </c>
      <c r="G69" s="147"/>
      <c r="H69" s="147">
        <f t="shared" si="1"/>
        <v>2352310.7800000003</v>
      </c>
      <c r="I69" s="158">
        <v>226714.73</v>
      </c>
      <c r="J69" s="147"/>
      <c r="K69" s="159">
        <f t="shared" si="2"/>
        <v>226714.73</v>
      </c>
      <c r="L69" s="141">
        <v>65588.509999999995</v>
      </c>
      <c r="M69" s="141"/>
      <c r="N69" s="141">
        <f t="shared" si="3"/>
        <v>65588.509999999995</v>
      </c>
      <c r="O69" s="158">
        <v>138015.37000000005</v>
      </c>
      <c r="P69" s="147"/>
      <c r="Q69" s="159">
        <f t="shared" si="4"/>
        <v>138015.37000000005</v>
      </c>
      <c r="R69" s="158">
        <v>132415375.64999852</v>
      </c>
      <c r="S69" s="20"/>
      <c r="T69" s="98">
        <f t="shared" si="26"/>
        <v>132415375.64999852</v>
      </c>
      <c r="U69" s="197">
        <f t="shared" si="5"/>
        <v>0</v>
      </c>
      <c r="W69" s="92" t="s">
        <v>47</v>
      </c>
      <c r="X69" s="115">
        <f t="shared" si="14"/>
        <v>0</v>
      </c>
      <c r="Y69" s="116">
        <f t="shared" si="15"/>
        <v>0</v>
      </c>
      <c r="Z69" s="116">
        <f t="shared" si="16"/>
        <v>0</v>
      </c>
      <c r="AA69" s="116">
        <f t="shared" si="17"/>
        <v>0</v>
      </c>
      <c r="AB69" s="116">
        <f t="shared" si="18"/>
        <v>0</v>
      </c>
      <c r="AC69" s="122">
        <f t="shared" si="19"/>
        <v>0</v>
      </c>
    </row>
    <row r="70" spans="1:29" ht="15" customHeight="1">
      <c r="A70" s="234"/>
      <c r="B70" s="135" t="s">
        <v>48</v>
      </c>
      <c r="C70" s="145">
        <v>65453811.269999385</v>
      </c>
      <c r="D70" s="146"/>
      <c r="E70" s="154">
        <f t="shared" si="0"/>
        <v>65453811.269999385</v>
      </c>
      <c r="F70" s="158">
        <v>1429941.0700000005</v>
      </c>
      <c r="G70" s="147"/>
      <c r="H70" s="147">
        <f t="shared" si="1"/>
        <v>1429941.0700000005</v>
      </c>
      <c r="I70" s="158">
        <v>114711.34</v>
      </c>
      <c r="J70" s="147"/>
      <c r="K70" s="159">
        <f t="shared" si="2"/>
        <v>114711.34</v>
      </c>
      <c r="L70" s="141">
        <v>34570.550000000003</v>
      </c>
      <c r="M70" s="141"/>
      <c r="N70" s="141">
        <f t="shared" si="3"/>
        <v>34570.550000000003</v>
      </c>
      <c r="O70" s="158">
        <v>175125.01</v>
      </c>
      <c r="P70" s="147"/>
      <c r="Q70" s="159">
        <f t="shared" si="4"/>
        <v>175125.01</v>
      </c>
      <c r="R70" s="158">
        <v>63928885.979999371</v>
      </c>
      <c r="S70" s="20"/>
      <c r="T70" s="98">
        <f t="shared" si="26"/>
        <v>63928885.979999371</v>
      </c>
      <c r="U70" s="197">
        <f t="shared" si="5"/>
        <v>0</v>
      </c>
      <c r="W70" s="92" t="s">
        <v>48</v>
      </c>
      <c r="X70" s="115">
        <f t="shared" si="14"/>
        <v>0</v>
      </c>
      <c r="Y70" s="116">
        <f t="shared" si="15"/>
        <v>0</v>
      </c>
      <c r="Z70" s="116">
        <f t="shared" si="16"/>
        <v>0</v>
      </c>
      <c r="AA70" s="116">
        <f t="shared" si="17"/>
        <v>0</v>
      </c>
      <c r="AB70" s="116">
        <f t="shared" si="18"/>
        <v>0</v>
      </c>
      <c r="AC70" s="122">
        <f t="shared" si="19"/>
        <v>0</v>
      </c>
    </row>
    <row r="71" spans="1:29" ht="15" customHeight="1">
      <c r="A71" s="235"/>
      <c r="B71" s="136" t="s">
        <v>49</v>
      </c>
      <c r="C71" s="145">
        <v>14802333.489999609</v>
      </c>
      <c r="D71" s="146"/>
      <c r="E71" s="154">
        <f t="shared" si="0"/>
        <v>14802333.489999609</v>
      </c>
      <c r="F71" s="158">
        <v>498127.19</v>
      </c>
      <c r="G71" s="147"/>
      <c r="H71" s="147">
        <f t="shared" si="1"/>
        <v>498127.19</v>
      </c>
      <c r="I71" s="158">
        <v>0</v>
      </c>
      <c r="J71" s="147"/>
      <c r="K71" s="159">
        <f t="shared" si="2"/>
        <v>0</v>
      </c>
      <c r="L71" s="141">
        <v>0</v>
      </c>
      <c r="M71" s="141"/>
      <c r="N71" s="141">
        <f t="shared" si="3"/>
        <v>0</v>
      </c>
      <c r="O71" s="158">
        <v>191375.51</v>
      </c>
      <c r="P71" s="147"/>
      <c r="Q71" s="159">
        <f t="shared" si="4"/>
        <v>191375.51</v>
      </c>
      <c r="R71" s="158">
        <v>14112830.789999602</v>
      </c>
      <c r="S71" s="20"/>
      <c r="T71" s="98">
        <f t="shared" si="26"/>
        <v>14112830.789999602</v>
      </c>
      <c r="U71" s="198">
        <f t="shared" si="5"/>
        <v>0</v>
      </c>
      <c r="W71" s="94" t="s">
        <v>49</v>
      </c>
      <c r="X71" s="119">
        <f t="shared" si="14"/>
        <v>0</v>
      </c>
      <c r="Y71" s="120">
        <f t="shared" si="15"/>
        <v>0</v>
      </c>
      <c r="Z71" s="120">
        <f t="shared" si="16"/>
        <v>0</v>
      </c>
      <c r="AA71" s="120">
        <f t="shared" si="17"/>
        <v>0</v>
      </c>
      <c r="AB71" s="120">
        <f t="shared" si="18"/>
        <v>0</v>
      </c>
      <c r="AC71" s="125">
        <f t="shared" si="19"/>
        <v>0</v>
      </c>
    </row>
    <row r="72" spans="1:29" ht="15" customHeight="1">
      <c r="A72" s="233">
        <v>42438</v>
      </c>
      <c r="B72" s="134" t="s">
        <v>41</v>
      </c>
      <c r="C72" s="142">
        <v>72408789.159999281</v>
      </c>
      <c r="D72" s="143">
        <v>72408800</v>
      </c>
      <c r="E72" s="153">
        <f t="shared" si="0"/>
        <v>-10.840000718832016</v>
      </c>
      <c r="F72" s="156">
        <v>2420400.29</v>
      </c>
      <c r="G72" s="144" t="s">
        <v>116</v>
      </c>
      <c r="H72" s="144">
        <f t="shared" si="1"/>
        <v>0.2900000000372529</v>
      </c>
      <c r="I72" s="156">
        <v>482983.85000000003</v>
      </c>
      <c r="J72" s="144" t="s">
        <v>1123</v>
      </c>
      <c r="K72" s="157">
        <f t="shared" si="2"/>
        <v>-0.1499999999650754</v>
      </c>
      <c r="L72" s="144">
        <v>10651.710000000001</v>
      </c>
      <c r="M72" s="144" t="s">
        <v>1124</v>
      </c>
      <c r="N72" s="144">
        <f t="shared" si="3"/>
        <v>1.0000000000218279E-2</v>
      </c>
      <c r="O72" s="156">
        <v>428722.18999999994</v>
      </c>
      <c r="P72" s="144" t="s">
        <v>117</v>
      </c>
      <c r="Q72" s="157">
        <f t="shared" si="4"/>
        <v>416658.68999999994</v>
      </c>
      <c r="R72" s="156">
        <v>70031998.819999263</v>
      </c>
      <c r="S72" s="95">
        <v>70448700</v>
      </c>
      <c r="T72" s="96">
        <f t="shared" si="26"/>
        <v>-416701.18000073731</v>
      </c>
      <c r="U72" s="196">
        <f t="shared" si="5"/>
        <v>1</v>
      </c>
      <c r="W72" s="91" t="s">
        <v>41</v>
      </c>
      <c r="X72" s="115">
        <f t="shared" si="14"/>
        <v>0</v>
      </c>
      <c r="Y72" s="116">
        <f t="shared" si="15"/>
        <v>0</v>
      </c>
      <c r="Z72" s="116">
        <f t="shared" si="16"/>
        <v>0</v>
      </c>
      <c r="AA72" s="116">
        <f t="shared" si="17"/>
        <v>0</v>
      </c>
      <c r="AB72" s="116">
        <f t="shared" si="18"/>
        <v>1</v>
      </c>
      <c r="AC72" s="122">
        <f t="shared" si="19"/>
        <v>1</v>
      </c>
    </row>
    <row r="73" spans="1:29" ht="15" customHeight="1">
      <c r="A73" s="234"/>
      <c r="B73" s="135" t="s">
        <v>42</v>
      </c>
      <c r="C73" s="145">
        <v>24794127.919999056</v>
      </c>
      <c r="D73" s="146">
        <v>0</v>
      </c>
      <c r="E73" s="154">
        <f t="shared" ref="E73:E136" si="27">C73-D73</f>
        <v>24794127.919999056</v>
      </c>
      <c r="F73" s="158">
        <v>1097334.99</v>
      </c>
      <c r="G73" s="147"/>
      <c r="H73" s="147">
        <f t="shared" ref="H73:H136" si="28">F73-G73</f>
        <v>1097334.99</v>
      </c>
      <c r="I73" s="158">
        <v>45844.259999999995</v>
      </c>
      <c r="J73" s="147"/>
      <c r="K73" s="159">
        <f t="shared" ref="K73:K136" si="29">I73-J73</f>
        <v>45844.259999999995</v>
      </c>
      <c r="L73" s="147">
        <v>3543.98</v>
      </c>
      <c r="M73" s="147"/>
      <c r="N73" s="147">
        <f t="shared" ref="N73:N136" si="30">L73-M73</f>
        <v>3543.98</v>
      </c>
      <c r="O73" s="158">
        <v>0</v>
      </c>
      <c r="P73" s="147"/>
      <c r="Q73" s="159">
        <f t="shared" ref="Q73:Q136" si="31">O73-P73</f>
        <v>0</v>
      </c>
      <c r="R73" s="158">
        <v>23739093.209999055</v>
      </c>
      <c r="S73" s="20">
        <v>0</v>
      </c>
      <c r="T73" s="98">
        <f>R73-S73</f>
        <v>23739093.209999055</v>
      </c>
      <c r="U73" s="197">
        <f t="shared" ref="U73:U136" si="32">IF(D73=0,0,1)</f>
        <v>0</v>
      </c>
      <c r="W73" s="92" t="s">
        <v>42</v>
      </c>
      <c r="X73" s="115">
        <f t="shared" si="14"/>
        <v>0</v>
      </c>
      <c r="Y73" s="116">
        <f t="shared" si="15"/>
        <v>0</v>
      </c>
      <c r="Z73" s="116">
        <f t="shared" si="16"/>
        <v>0</v>
      </c>
      <c r="AA73" s="116">
        <f t="shared" si="17"/>
        <v>0</v>
      </c>
      <c r="AB73" s="116">
        <f t="shared" si="18"/>
        <v>0</v>
      </c>
      <c r="AC73" s="122">
        <f t="shared" si="19"/>
        <v>0</v>
      </c>
    </row>
    <row r="74" spans="1:29" ht="15" customHeight="1">
      <c r="A74" s="234"/>
      <c r="B74" s="105" t="s">
        <v>43</v>
      </c>
      <c r="C74" s="145">
        <v>65293424.929999471</v>
      </c>
      <c r="D74" s="146">
        <v>0</v>
      </c>
      <c r="E74" s="154">
        <f t="shared" si="27"/>
        <v>65293424.929999471</v>
      </c>
      <c r="F74" s="158">
        <v>2254815.33</v>
      </c>
      <c r="G74" s="147"/>
      <c r="H74" s="147">
        <f t="shared" si="28"/>
        <v>2254815.33</v>
      </c>
      <c r="I74" s="158">
        <v>247581.41</v>
      </c>
      <c r="J74" s="147"/>
      <c r="K74" s="159">
        <f t="shared" si="29"/>
        <v>247581.41</v>
      </c>
      <c r="L74" s="147">
        <v>46736.69</v>
      </c>
      <c r="M74" s="147"/>
      <c r="N74" s="147">
        <f t="shared" si="30"/>
        <v>46736.69</v>
      </c>
      <c r="O74" s="158">
        <v>623123.86</v>
      </c>
      <c r="P74" s="147"/>
      <c r="Q74" s="159">
        <f t="shared" si="31"/>
        <v>623123.86</v>
      </c>
      <c r="R74" s="158">
        <v>62616330.459999479</v>
      </c>
      <c r="S74" s="20">
        <v>0</v>
      </c>
      <c r="T74" s="98">
        <f t="shared" ref="T74:T80" si="33">R74-S74</f>
        <v>62616330.459999479</v>
      </c>
      <c r="U74" s="197">
        <f t="shared" si="32"/>
        <v>0</v>
      </c>
      <c r="W74" s="93" t="s">
        <v>43</v>
      </c>
      <c r="X74" s="115">
        <f t="shared" si="14"/>
        <v>0</v>
      </c>
      <c r="Y74" s="116">
        <f t="shared" si="15"/>
        <v>0</v>
      </c>
      <c r="Z74" s="116">
        <f t="shared" si="16"/>
        <v>0</v>
      </c>
      <c r="AA74" s="116">
        <f t="shared" si="17"/>
        <v>0</v>
      </c>
      <c r="AB74" s="116">
        <f t="shared" si="18"/>
        <v>0</v>
      </c>
      <c r="AC74" s="122">
        <f t="shared" si="19"/>
        <v>0</v>
      </c>
    </row>
    <row r="75" spans="1:29" ht="15" customHeight="1">
      <c r="A75" s="234"/>
      <c r="B75" s="135" t="s">
        <v>44</v>
      </c>
      <c r="C75" s="145">
        <v>48972332.149999522</v>
      </c>
      <c r="D75" s="146">
        <v>48973100</v>
      </c>
      <c r="E75" s="154">
        <f t="shared" si="27"/>
        <v>-767.85000047832727</v>
      </c>
      <c r="F75" s="158">
        <v>4106386.7499999991</v>
      </c>
      <c r="G75" s="147" t="s">
        <v>118</v>
      </c>
      <c r="H75" s="147">
        <f t="shared" si="28"/>
        <v>-3.2500000009313226</v>
      </c>
      <c r="I75" s="158">
        <v>33976.020000000004</v>
      </c>
      <c r="J75" s="147" t="s">
        <v>1125</v>
      </c>
      <c r="K75" s="159">
        <f t="shared" si="29"/>
        <v>2.0000000004074536E-2</v>
      </c>
      <c r="L75" s="147">
        <v>7869.22</v>
      </c>
      <c r="M75" s="147" t="s">
        <v>1126</v>
      </c>
      <c r="N75" s="147">
        <f t="shared" si="30"/>
        <v>0.22000000000025466</v>
      </c>
      <c r="O75" s="158">
        <v>671393.14000000036</v>
      </c>
      <c r="P75" s="147" t="s">
        <v>119</v>
      </c>
      <c r="Q75" s="159">
        <f t="shared" si="31"/>
        <v>0.1400000003632158</v>
      </c>
      <c r="R75" s="158">
        <v>44220659.059999518</v>
      </c>
      <c r="S75" s="20">
        <v>44220700</v>
      </c>
      <c r="T75" s="98">
        <f t="shared" si="33"/>
        <v>-40.940000481903553</v>
      </c>
      <c r="U75" s="197">
        <f t="shared" si="32"/>
        <v>1</v>
      </c>
      <c r="W75" s="92" t="s">
        <v>44</v>
      </c>
      <c r="X75" s="115">
        <f t="shared" si="14"/>
        <v>1</v>
      </c>
      <c r="Y75" s="116">
        <f t="shared" si="15"/>
        <v>0</v>
      </c>
      <c r="Z75" s="116">
        <f t="shared" si="16"/>
        <v>0</v>
      </c>
      <c r="AA75" s="116">
        <f t="shared" si="17"/>
        <v>0</v>
      </c>
      <c r="AB75" s="116">
        <f t="shared" si="18"/>
        <v>0</v>
      </c>
      <c r="AC75" s="122">
        <f t="shared" si="19"/>
        <v>0</v>
      </c>
    </row>
    <row r="76" spans="1:29" ht="15" customHeight="1">
      <c r="A76" s="234"/>
      <c r="B76" s="135" t="s">
        <v>45</v>
      </c>
      <c r="C76" s="145">
        <v>83852317.339995712</v>
      </c>
      <c r="D76" s="146">
        <v>83852300</v>
      </c>
      <c r="E76" s="154">
        <f t="shared" si="27"/>
        <v>17.339995712041855</v>
      </c>
      <c r="F76" s="158">
        <v>2166209.4299999988</v>
      </c>
      <c r="G76" s="147" t="s">
        <v>120</v>
      </c>
      <c r="H76" s="147">
        <f t="shared" si="28"/>
        <v>-0.5700000012293458</v>
      </c>
      <c r="I76" s="158">
        <v>29029.46</v>
      </c>
      <c r="J76" s="147" t="s">
        <v>1127</v>
      </c>
      <c r="K76" s="159">
        <f t="shared" si="29"/>
        <v>-4.0000000000873115E-2</v>
      </c>
      <c r="L76" s="147">
        <v>0</v>
      </c>
      <c r="M76" s="147" t="s">
        <v>80</v>
      </c>
      <c r="N76" s="147">
        <f t="shared" si="30"/>
        <v>0</v>
      </c>
      <c r="O76" s="158">
        <v>0</v>
      </c>
      <c r="P76" s="147" t="s">
        <v>121</v>
      </c>
      <c r="Q76" s="159">
        <f t="shared" si="31"/>
        <v>-25000</v>
      </c>
      <c r="R76" s="158">
        <v>81715137.369995713</v>
      </c>
      <c r="S76" s="20">
        <v>81715200</v>
      </c>
      <c r="T76" s="98">
        <f t="shared" si="33"/>
        <v>-62.630004286766052</v>
      </c>
      <c r="U76" s="197">
        <f t="shared" si="32"/>
        <v>1</v>
      </c>
      <c r="W76" s="92" t="s">
        <v>45</v>
      </c>
      <c r="X76" s="115">
        <f t="shared" si="14"/>
        <v>0</v>
      </c>
      <c r="Y76" s="116">
        <f t="shared" si="15"/>
        <v>0</v>
      </c>
      <c r="Z76" s="116">
        <f t="shared" si="16"/>
        <v>0</v>
      </c>
      <c r="AA76" s="116">
        <f t="shared" si="17"/>
        <v>0</v>
      </c>
      <c r="AB76" s="116">
        <f t="shared" si="18"/>
        <v>0</v>
      </c>
      <c r="AC76" s="122">
        <f t="shared" si="19"/>
        <v>0</v>
      </c>
    </row>
    <row r="77" spans="1:29" ht="15" customHeight="1">
      <c r="A77" s="234"/>
      <c r="B77" s="135" t="s">
        <v>46</v>
      </c>
      <c r="C77" s="145"/>
      <c r="D77" s="146">
        <v>33773000</v>
      </c>
      <c r="E77" s="154">
        <f t="shared" si="27"/>
        <v>-33773000</v>
      </c>
      <c r="F77" s="158"/>
      <c r="G77" s="147" t="s">
        <v>122</v>
      </c>
      <c r="H77" s="147">
        <f t="shared" si="28"/>
        <v>-1812740</v>
      </c>
      <c r="I77" s="158"/>
      <c r="J77" s="147" t="s">
        <v>1128</v>
      </c>
      <c r="K77" s="159">
        <f t="shared" si="29"/>
        <v>-22265.9</v>
      </c>
      <c r="L77" s="147"/>
      <c r="M77" s="147" t="s">
        <v>80</v>
      </c>
      <c r="N77" s="147">
        <f t="shared" si="30"/>
        <v>0</v>
      </c>
      <c r="O77" s="158"/>
      <c r="P77" s="147" t="s">
        <v>80</v>
      </c>
      <c r="Q77" s="159">
        <f t="shared" si="31"/>
        <v>0</v>
      </c>
      <c r="R77" s="158"/>
      <c r="S77" s="20">
        <v>32031000</v>
      </c>
      <c r="T77" s="98">
        <f t="shared" si="33"/>
        <v>-32031000</v>
      </c>
      <c r="U77" s="197">
        <f t="shared" si="32"/>
        <v>1</v>
      </c>
      <c r="W77" s="92" t="s">
        <v>46</v>
      </c>
      <c r="X77" s="115">
        <f t="shared" si="14"/>
        <v>0</v>
      </c>
      <c r="Y77" s="116">
        <f t="shared" si="15"/>
        <v>0</v>
      </c>
      <c r="Z77" s="116">
        <f t="shared" si="16"/>
        <v>0</v>
      </c>
      <c r="AA77" s="116">
        <f t="shared" si="17"/>
        <v>0</v>
      </c>
      <c r="AB77" s="116">
        <f t="shared" si="18"/>
        <v>0</v>
      </c>
      <c r="AC77" s="122">
        <f t="shared" si="19"/>
        <v>0</v>
      </c>
    </row>
    <row r="78" spans="1:29" ht="15" customHeight="1">
      <c r="A78" s="234"/>
      <c r="B78" s="135" t="s">
        <v>47</v>
      </c>
      <c r="C78" s="145">
        <v>132415375.64999852</v>
      </c>
      <c r="D78" s="146">
        <v>0</v>
      </c>
      <c r="E78" s="154">
        <f t="shared" si="27"/>
        <v>132415375.64999852</v>
      </c>
      <c r="F78" s="158">
        <v>2526271.5600000005</v>
      </c>
      <c r="G78" s="147"/>
      <c r="H78" s="147">
        <f t="shared" si="28"/>
        <v>2526271.5600000005</v>
      </c>
      <c r="I78" s="158">
        <v>223881.68</v>
      </c>
      <c r="J78" s="147"/>
      <c r="K78" s="159">
        <f t="shared" si="29"/>
        <v>223881.68</v>
      </c>
      <c r="L78" s="147">
        <v>515460.42</v>
      </c>
      <c r="M78" s="147"/>
      <c r="N78" s="147">
        <f t="shared" si="30"/>
        <v>515460.42</v>
      </c>
      <c r="O78" s="158">
        <v>0</v>
      </c>
      <c r="P78" s="147"/>
      <c r="Q78" s="159">
        <f t="shared" si="31"/>
        <v>0</v>
      </c>
      <c r="R78" s="158">
        <v>129597525.34999852</v>
      </c>
      <c r="S78" s="20">
        <v>0</v>
      </c>
      <c r="T78" s="98">
        <f t="shared" si="33"/>
        <v>129597525.34999852</v>
      </c>
      <c r="U78" s="197">
        <f t="shared" si="32"/>
        <v>0</v>
      </c>
      <c r="W78" s="92" t="s">
        <v>47</v>
      </c>
      <c r="X78" s="115">
        <f t="shared" si="14"/>
        <v>0</v>
      </c>
      <c r="Y78" s="116">
        <f t="shared" si="15"/>
        <v>0</v>
      </c>
      <c r="Z78" s="116">
        <f t="shared" si="16"/>
        <v>0</v>
      </c>
      <c r="AA78" s="116">
        <f t="shared" si="17"/>
        <v>0</v>
      </c>
      <c r="AB78" s="116">
        <f t="shared" si="18"/>
        <v>0</v>
      </c>
      <c r="AC78" s="122">
        <f t="shared" si="19"/>
        <v>0</v>
      </c>
    </row>
    <row r="79" spans="1:29" ht="15" customHeight="1">
      <c r="A79" s="234"/>
      <c r="B79" s="135" t="s">
        <v>48</v>
      </c>
      <c r="C79" s="145">
        <v>63928885.979999371</v>
      </c>
      <c r="D79" s="146">
        <v>63928900</v>
      </c>
      <c r="E79" s="154">
        <f t="shared" si="27"/>
        <v>-14.020000629127026</v>
      </c>
      <c r="F79" s="158">
        <v>2279106.1399999997</v>
      </c>
      <c r="G79" s="147" t="s">
        <v>123</v>
      </c>
      <c r="H79" s="147">
        <f t="shared" si="28"/>
        <v>-57643.860000000335</v>
      </c>
      <c r="I79" s="158">
        <v>455738.52</v>
      </c>
      <c r="J79" s="147" t="s">
        <v>1129</v>
      </c>
      <c r="K79" s="159">
        <f t="shared" si="29"/>
        <v>-0.47999999998137355</v>
      </c>
      <c r="L79" s="147">
        <v>425070.92</v>
      </c>
      <c r="M79" s="147" t="s">
        <v>1130</v>
      </c>
      <c r="N79" s="147">
        <f t="shared" si="30"/>
        <v>-8.0000000016298145E-2</v>
      </c>
      <c r="O79" s="158">
        <v>0</v>
      </c>
      <c r="P79" s="147" t="s">
        <v>80</v>
      </c>
      <c r="Q79" s="159">
        <f t="shared" si="31"/>
        <v>0</v>
      </c>
      <c r="R79" s="158">
        <v>61680447.439999372</v>
      </c>
      <c r="S79" s="20">
        <v>61680400</v>
      </c>
      <c r="T79" s="98">
        <f t="shared" si="33"/>
        <v>47.439999371767044</v>
      </c>
      <c r="U79" s="197">
        <f t="shared" si="32"/>
        <v>1</v>
      </c>
      <c r="W79" s="92" t="s">
        <v>48</v>
      </c>
      <c r="X79" s="115">
        <f t="shared" si="14"/>
        <v>0</v>
      </c>
      <c r="Y79" s="116">
        <f t="shared" si="15"/>
        <v>1</v>
      </c>
      <c r="Z79" s="116">
        <f t="shared" si="16"/>
        <v>0</v>
      </c>
      <c r="AA79" s="116">
        <f t="shared" si="17"/>
        <v>0</v>
      </c>
      <c r="AB79" s="116">
        <f t="shared" si="18"/>
        <v>0</v>
      </c>
      <c r="AC79" s="122">
        <f t="shared" si="19"/>
        <v>0</v>
      </c>
    </row>
    <row r="80" spans="1:29" ht="15" customHeight="1">
      <c r="A80" s="235"/>
      <c r="B80" s="136" t="s">
        <v>49</v>
      </c>
      <c r="C80" s="148">
        <v>14112830.789999602</v>
      </c>
      <c r="D80" s="149"/>
      <c r="E80" s="155">
        <f t="shared" si="27"/>
        <v>14112830.789999602</v>
      </c>
      <c r="F80" s="160">
        <v>789359.51999999967</v>
      </c>
      <c r="G80" s="150"/>
      <c r="H80" s="150">
        <f t="shared" si="28"/>
        <v>789359.51999999967</v>
      </c>
      <c r="I80" s="160">
        <v>51232.47</v>
      </c>
      <c r="J80" s="150"/>
      <c r="K80" s="161">
        <f t="shared" si="29"/>
        <v>51232.47</v>
      </c>
      <c r="L80" s="150">
        <v>0</v>
      </c>
      <c r="M80" s="150"/>
      <c r="N80" s="150">
        <f t="shared" si="30"/>
        <v>0</v>
      </c>
      <c r="O80" s="160">
        <v>0</v>
      </c>
      <c r="P80" s="150"/>
      <c r="Q80" s="161">
        <f t="shared" si="31"/>
        <v>0</v>
      </c>
      <c r="R80" s="160">
        <v>20062915.709999599</v>
      </c>
      <c r="S80" s="100"/>
      <c r="T80" s="101">
        <f t="shared" si="33"/>
        <v>20062915.709999599</v>
      </c>
      <c r="U80" s="198">
        <f t="shared" si="32"/>
        <v>0</v>
      </c>
      <c r="W80" s="94" t="s">
        <v>49</v>
      </c>
      <c r="X80" s="115">
        <f t="shared" si="14"/>
        <v>0</v>
      </c>
      <c r="Y80" s="116">
        <f t="shared" si="15"/>
        <v>0</v>
      </c>
      <c r="Z80" s="116">
        <f t="shared" si="16"/>
        <v>0</v>
      </c>
      <c r="AA80" s="116">
        <f t="shared" si="17"/>
        <v>0</v>
      </c>
      <c r="AB80" s="116">
        <f t="shared" si="18"/>
        <v>0</v>
      </c>
      <c r="AC80" s="122">
        <f t="shared" si="19"/>
        <v>0</v>
      </c>
    </row>
    <row r="81" spans="1:29" ht="15" customHeight="1">
      <c r="A81" s="233">
        <v>42439</v>
      </c>
      <c r="B81" s="134" t="s">
        <v>41</v>
      </c>
      <c r="C81" s="145">
        <v>70031998.819999263</v>
      </c>
      <c r="D81" s="146">
        <v>70032000</v>
      </c>
      <c r="E81" s="154">
        <f t="shared" si="27"/>
        <v>-1.1800007373094559</v>
      </c>
      <c r="F81" s="158">
        <v>2300856.4000000018</v>
      </c>
      <c r="G81" s="147" t="s">
        <v>124</v>
      </c>
      <c r="H81" s="147">
        <f t="shared" si="28"/>
        <v>-3.5999999982304871</v>
      </c>
      <c r="I81" s="158">
        <v>726172.95000000042</v>
      </c>
      <c r="J81" s="147" t="s">
        <v>1131</v>
      </c>
      <c r="K81" s="159">
        <f t="shared" si="29"/>
        <v>-4.9999999580904841E-2</v>
      </c>
      <c r="L81" s="141">
        <v>203538.08000000002</v>
      </c>
      <c r="M81" s="141" t="s">
        <v>1132</v>
      </c>
      <c r="N81" s="141">
        <f t="shared" si="30"/>
        <v>8.0000000016298145E-2</v>
      </c>
      <c r="O81" s="158">
        <v>1137523.2799999998</v>
      </c>
      <c r="P81" s="147" t="s">
        <v>125</v>
      </c>
      <c r="Q81" s="159">
        <f t="shared" si="31"/>
        <v>3.279999999795109</v>
      </c>
      <c r="R81" s="158">
        <v>67116254.00999926</v>
      </c>
      <c r="S81" s="20">
        <v>67116300</v>
      </c>
      <c r="T81" s="98">
        <f>R81-S81</f>
        <v>-45.990000739693642</v>
      </c>
      <c r="U81" s="196">
        <f t="shared" si="32"/>
        <v>1</v>
      </c>
      <c r="W81" s="91" t="s">
        <v>41</v>
      </c>
      <c r="X81" s="111">
        <f t="shared" si="14"/>
        <v>0</v>
      </c>
      <c r="Y81" s="112">
        <f t="shared" si="15"/>
        <v>0</v>
      </c>
      <c r="Z81" s="112">
        <f t="shared" si="16"/>
        <v>0</v>
      </c>
      <c r="AA81" s="112">
        <f t="shared" si="17"/>
        <v>0</v>
      </c>
      <c r="AB81" s="112">
        <f t="shared" si="18"/>
        <v>0</v>
      </c>
      <c r="AC81" s="124">
        <f t="shared" si="19"/>
        <v>0</v>
      </c>
    </row>
    <row r="82" spans="1:29" ht="15" customHeight="1">
      <c r="A82" s="234"/>
      <c r="B82" s="135" t="s">
        <v>42</v>
      </c>
      <c r="C82" s="145">
        <v>23739093.209999055</v>
      </c>
      <c r="D82" s="146">
        <v>26168700</v>
      </c>
      <c r="E82" s="154">
        <f t="shared" si="27"/>
        <v>-2429606.7900009453</v>
      </c>
      <c r="F82" s="158">
        <v>1267620.5100000005</v>
      </c>
      <c r="G82" s="147" t="s">
        <v>126</v>
      </c>
      <c r="H82" s="147">
        <f t="shared" si="28"/>
        <v>0.51000000047497451</v>
      </c>
      <c r="I82" s="158">
        <v>257357.85</v>
      </c>
      <c r="J82" s="147" t="s">
        <v>1133</v>
      </c>
      <c r="K82" s="159">
        <f t="shared" si="29"/>
        <v>-0.14999999999417923</v>
      </c>
      <c r="L82" s="141">
        <v>240340.66</v>
      </c>
      <c r="M82" s="141" t="s">
        <v>1134</v>
      </c>
      <c r="N82" s="141">
        <f t="shared" si="30"/>
        <v>-0.33999999999650754</v>
      </c>
      <c r="O82" s="158">
        <v>120758.17</v>
      </c>
      <c r="P82" s="147" t="s">
        <v>127</v>
      </c>
      <c r="Q82" s="159">
        <f t="shared" si="31"/>
        <v>0.16999999999825377</v>
      </c>
      <c r="R82" s="158">
        <v>30338139.669999052</v>
      </c>
      <c r="S82" s="20">
        <v>30338100</v>
      </c>
      <c r="T82" s="98">
        <f t="shared" ref="T82:T88" si="34">R82-S82</f>
        <v>39.669999051839113</v>
      </c>
      <c r="U82" s="197">
        <f t="shared" si="32"/>
        <v>1</v>
      </c>
      <c r="W82" s="92" t="s">
        <v>42</v>
      </c>
      <c r="X82" s="115">
        <f t="shared" ref="X82:X145" si="35">+IF(AND(C82&lt;&gt;0,D82&lt;&gt;0,OR(E82&gt;100,E82&lt;-100)),1,0)</f>
        <v>1</v>
      </c>
      <c r="Y82" s="116">
        <f t="shared" ref="Y82:Y145" si="36">+IF(AND(F82&lt;&gt;0,G82&lt;&gt;0,OR(H82&gt;100,H82&lt;-100)),1,0)</f>
        <v>0</v>
      </c>
      <c r="Z82" s="116">
        <f t="shared" ref="Z82:Z145" si="37">+IF(AND(I82&lt;&gt;0,J82&lt;&gt;0,OR(K82&gt;100,K82&lt;-100)),1,0)</f>
        <v>0</v>
      </c>
      <c r="AA82" s="116">
        <f t="shared" ref="AA82:AA145" si="38">+IF(AND(L82&lt;&gt;0,M82&lt;&gt;0,OR(N82&gt;100,N82&lt;-100)),1,0)</f>
        <v>0</v>
      </c>
      <c r="AB82" s="116">
        <f t="shared" ref="AB82:AB145" si="39">+IF(AND(O82&lt;&gt;0,P82&lt;&gt;0,OR(Q82&gt;100,Q82&lt;-100)),1,0)</f>
        <v>0</v>
      </c>
      <c r="AC82" s="122">
        <f t="shared" ref="AC82:AC145" si="40">+IF(AND(R82&lt;&gt;0,S82&lt;&gt;0,OR(T82&gt;100,T82&lt;-100)),1,0)</f>
        <v>0</v>
      </c>
    </row>
    <row r="83" spans="1:29" ht="15" customHeight="1">
      <c r="A83" s="234"/>
      <c r="B83" s="105" t="s">
        <v>43</v>
      </c>
      <c r="C83" s="145">
        <v>62616330.459999479</v>
      </c>
      <c r="D83" s="146">
        <v>62616300</v>
      </c>
      <c r="E83" s="154">
        <f t="shared" si="27"/>
        <v>30.459999479353428</v>
      </c>
      <c r="F83" s="158">
        <v>1705554.9200000004</v>
      </c>
      <c r="G83" s="147" t="s">
        <v>128</v>
      </c>
      <c r="H83" s="147">
        <f t="shared" si="28"/>
        <v>4.9200000003911555</v>
      </c>
      <c r="I83" s="158">
        <v>178605.30000000002</v>
      </c>
      <c r="J83" s="147"/>
      <c r="K83" s="159">
        <f t="shared" si="29"/>
        <v>178605.30000000002</v>
      </c>
      <c r="L83" s="141">
        <v>196082.93</v>
      </c>
      <c r="M83" s="141"/>
      <c r="N83" s="141">
        <f t="shared" si="30"/>
        <v>196082.93</v>
      </c>
      <c r="O83" s="158">
        <v>835630.57000000007</v>
      </c>
      <c r="P83" s="147" t="s">
        <v>129</v>
      </c>
      <c r="Q83" s="159">
        <f t="shared" si="31"/>
        <v>-0.42999999993480742</v>
      </c>
      <c r="R83" s="158">
        <v>60853984.339999467</v>
      </c>
      <c r="S83" s="20">
        <v>60854000</v>
      </c>
      <c r="T83" s="98">
        <f t="shared" si="34"/>
        <v>-15.660000532865524</v>
      </c>
      <c r="U83" s="197">
        <f t="shared" si="32"/>
        <v>1</v>
      </c>
      <c r="W83" s="93" t="s">
        <v>43</v>
      </c>
      <c r="X83" s="115">
        <f t="shared" si="35"/>
        <v>0</v>
      </c>
      <c r="Y83" s="116">
        <f t="shared" si="36"/>
        <v>0</v>
      </c>
      <c r="Z83" s="116">
        <f t="shared" si="37"/>
        <v>0</v>
      </c>
      <c r="AA83" s="116">
        <f t="shared" si="38"/>
        <v>0</v>
      </c>
      <c r="AB83" s="116">
        <f t="shared" si="39"/>
        <v>0</v>
      </c>
      <c r="AC83" s="122">
        <f t="shared" si="40"/>
        <v>0</v>
      </c>
    </row>
    <row r="84" spans="1:29" ht="15" customHeight="1">
      <c r="A84" s="234"/>
      <c r="B84" s="135" t="s">
        <v>44</v>
      </c>
      <c r="C84" s="145">
        <v>44220659.059999518</v>
      </c>
      <c r="D84" s="146">
        <v>44220700</v>
      </c>
      <c r="E84" s="154">
        <f t="shared" si="27"/>
        <v>-40.940000481903553</v>
      </c>
      <c r="F84" s="158">
        <v>1512330.17</v>
      </c>
      <c r="G84" s="147" t="s">
        <v>130</v>
      </c>
      <c r="H84" s="147">
        <f t="shared" si="28"/>
        <v>0.16999999992549419</v>
      </c>
      <c r="I84" s="158">
        <v>49603.19</v>
      </c>
      <c r="J84" s="147" t="s">
        <v>1135</v>
      </c>
      <c r="K84" s="159">
        <f t="shared" si="29"/>
        <v>3226.1900000000023</v>
      </c>
      <c r="L84" s="141">
        <v>0</v>
      </c>
      <c r="M84" s="141" t="s">
        <v>80</v>
      </c>
      <c r="N84" s="141">
        <f t="shared" si="30"/>
        <v>0</v>
      </c>
      <c r="O84" s="158">
        <v>496843.54999999993</v>
      </c>
      <c r="P84" s="147" t="s">
        <v>131</v>
      </c>
      <c r="Q84" s="159">
        <f t="shared" si="31"/>
        <v>-174156.45000000007</v>
      </c>
      <c r="R84" s="158">
        <v>42261088.529999517</v>
      </c>
      <c r="S84" s="20">
        <v>42261100</v>
      </c>
      <c r="T84" s="98">
        <f t="shared" si="34"/>
        <v>-11.470000483095646</v>
      </c>
      <c r="U84" s="197">
        <f t="shared" si="32"/>
        <v>1</v>
      </c>
      <c r="W84" s="92" t="s">
        <v>44</v>
      </c>
      <c r="X84" s="115">
        <f t="shared" si="35"/>
        <v>0</v>
      </c>
      <c r="Y84" s="116">
        <f t="shared" si="36"/>
        <v>0</v>
      </c>
      <c r="Z84" s="116">
        <f t="shared" si="37"/>
        <v>1</v>
      </c>
      <c r="AA84" s="116">
        <f t="shared" si="38"/>
        <v>0</v>
      </c>
      <c r="AB84" s="116">
        <f t="shared" si="39"/>
        <v>1</v>
      </c>
      <c r="AC84" s="122">
        <f t="shared" si="40"/>
        <v>0</v>
      </c>
    </row>
    <row r="85" spans="1:29" ht="15" customHeight="1">
      <c r="A85" s="234"/>
      <c r="B85" s="135" t="s">
        <v>45</v>
      </c>
      <c r="C85" s="145">
        <v>81715137.369995713</v>
      </c>
      <c r="D85" s="146">
        <v>81715200</v>
      </c>
      <c r="E85" s="154">
        <f t="shared" si="27"/>
        <v>-62.630004286766052</v>
      </c>
      <c r="F85" s="158">
        <v>2467929.2899999996</v>
      </c>
      <c r="G85" s="147" t="s">
        <v>132</v>
      </c>
      <c r="H85" s="147">
        <f t="shared" si="28"/>
        <v>-0.71000000042840838</v>
      </c>
      <c r="I85" s="158">
        <v>115726.62999999999</v>
      </c>
      <c r="J85" s="147" t="s">
        <v>1136</v>
      </c>
      <c r="K85" s="159">
        <f t="shared" si="29"/>
        <v>-0.3700000000098953</v>
      </c>
      <c r="L85" s="141">
        <v>381.75</v>
      </c>
      <c r="M85" s="141" t="s">
        <v>1137</v>
      </c>
      <c r="N85" s="141">
        <f t="shared" si="30"/>
        <v>0</v>
      </c>
      <c r="O85" s="158">
        <v>360259.23000000016</v>
      </c>
      <c r="P85" s="147" t="s">
        <v>133</v>
      </c>
      <c r="Q85" s="159">
        <f t="shared" si="31"/>
        <v>-39780.769999999844</v>
      </c>
      <c r="R85" s="158">
        <v>79002293.729995713</v>
      </c>
      <c r="S85" s="20">
        <v>79002300</v>
      </c>
      <c r="T85" s="98">
        <f t="shared" si="34"/>
        <v>-6.2700042873620987</v>
      </c>
      <c r="U85" s="197">
        <f t="shared" si="32"/>
        <v>1</v>
      </c>
      <c r="W85" s="92" t="s">
        <v>45</v>
      </c>
      <c r="X85" s="115">
        <f t="shared" si="35"/>
        <v>0</v>
      </c>
      <c r="Y85" s="116">
        <f t="shared" si="36"/>
        <v>0</v>
      </c>
      <c r="Z85" s="116">
        <f t="shared" si="37"/>
        <v>0</v>
      </c>
      <c r="AA85" s="116">
        <f t="shared" si="38"/>
        <v>0</v>
      </c>
      <c r="AB85" s="116">
        <f t="shared" si="39"/>
        <v>1</v>
      </c>
      <c r="AC85" s="122">
        <f t="shared" si="40"/>
        <v>0</v>
      </c>
    </row>
    <row r="86" spans="1:29" ht="15" customHeight="1">
      <c r="A86" s="234"/>
      <c r="B86" s="135" t="s">
        <v>46</v>
      </c>
      <c r="C86" s="145">
        <v>32030979.659999687</v>
      </c>
      <c r="D86" s="146">
        <v>36813800</v>
      </c>
      <c r="E86" s="154">
        <f t="shared" si="27"/>
        <v>-4782820.3400003128</v>
      </c>
      <c r="F86" s="158">
        <v>3593490.69</v>
      </c>
      <c r="G86" s="147" t="s">
        <v>134</v>
      </c>
      <c r="H86" s="147">
        <f t="shared" si="28"/>
        <v>537630.68999999994</v>
      </c>
      <c r="I86" s="158">
        <v>43898.85</v>
      </c>
      <c r="J86" s="147" t="s">
        <v>1138</v>
      </c>
      <c r="K86" s="159">
        <f t="shared" si="29"/>
        <v>6632.9499999999971</v>
      </c>
      <c r="L86" s="141">
        <v>0</v>
      </c>
      <c r="M86" s="141" t="s">
        <v>80</v>
      </c>
      <c r="N86" s="141">
        <f t="shared" si="30"/>
        <v>0</v>
      </c>
      <c r="O86" s="158">
        <v>585800.27999999991</v>
      </c>
      <c r="P86" s="147" t="s">
        <v>135</v>
      </c>
      <c r="Q86" s="159">
        <f t="shared" si="31"/>
        <v>0.27999999991152436</v>
      </c>
      <c r="R86" s="158">
        <v>31376857.309999686</v>
      </c>
      <c r="S86" s="20">
        <v>32031000</v>
      </c>
      <c r="T86" s="98">
        <f t="shared" si="34"/>
        <v>-654142.69000031427</v>
      </c>
      <c r="U86" s="197">
        <f t="shared" si="32"/>
        <v>1</v>
      </c>
      <c r="W86" s="92" t="s">
        <v>46</v>
      </c>
      <c r="X86" s="115">
        <f t="shared" si="35"/>
        <v>1</v>
      </c>
      <c r="Y86" s="116">
        <f t="shared" si="36"/>
        <v>1</v>
      </c>
      <c r="Z86" s="116">
        <f t="shared" si="37"/>
        <v>1</v>
      </c>
      <c r="AA86" s="116">
        <f t="shared" si="38"/>
        <v>0</v>
      </c>
      <c r="AB86" s="116">
        <f t="shared" si="39"/>
        <v>0</v>
      </c>
      <c r="AC86" s="122">
        <f t="shared" si="40"/>
        <v>1</v>
      </c>
    </row>
    <row r="87" spans="1:29" ht="15" customHeight="1">
      <c r="A87" s="234"/>
      <c r="B87" s="135" t="s">
        <v>47</v>
      </c>
      <c r="C87" s="145">
        <v>129597525.34999852</v>
      </c>
      <c r="D87" s="146">
        <v>0</v>
      </c>
      <c r="E87" s="154">
        <f t="shared" si="27"/>
        <v>129597525.34999852</v>
      </c>
      <c r="F87" s="158">
        <v>2323419.6500000004</v>
      </c>
      <c r="G87" s="147"/>
      <c r="H87" s="147">
        <f t="shared" si="28"/>
        <v>2323419.6500000004</v>
      </c>
      <c r="I87" s="158">
        <v>412695.41000000003</v>
      </c>
      <c r="J87" s="147"/>
      <c r="K87" s="159">
        <f t="shared" si="29"/>
        <v>412695.41000000003</v>
      </c>
      <c r="L87" s="141">
        <v>276882.38</v>
      </c>
      <c r="M87" s="141"/>
      <c r="N87" s="141">
        <f t="shared" si="30"/>
        <v>276882.38</v>
      </c>
      <c r="O87" s="158">
        <v>534276.93999999994</v>
      </c>
      <c r="P87" s="147"/>
      <c r="Q87" s="159">
        <f t="shared" si="31"/>
        <v>534276.93999999994</v>
      </c>
      <c r="R87" s="158">
        <v>126875641.78999852</v>
      </c>
      <c r="S87" s="20">
        <v>0</v>
      </c>
      <c r="T87" s="98">
        <f t="shared" si="34"/>
        <v>126875641.78999852</v>
      </c>
      <c r="U87" s="197">
        <f t="shared" si="32"/>
        <v>0</v>
      </c>
      <c r="W87" s="92" t="s">
        <v>47</v>
      </c>
      <c r="X87" s="115">
        <f t="shared" si="35"/>
        <v>0</v>
      </c>
      <c r="Y87" s="116">
        <f t="shared" si="36"/>
        <v>0</v>
      </c>
      <c r="Z87" s="116">
        <f t="shared" si="37"/>
        <v>0</v>
      </c>
      <c r="AA87" s="116">
        <f t="shared" si="38"/>
        <v>0</v>
      </c>
      <c r="AB87" s="116">
        <f t="shared" si="39"/>
        <v>0</v>
      </c>
      <c r="AC87" s="122">
        <f t="shared" si="40"/>
        <v>0</v>
      </c>
    </row>
    <row r="88" spans="1:29" ht="15" customHeight="1">
      <c r="A88" s="234"/>
      <c r="B88" s="135" t="s">
        <v>48</v>
      </c>
      <c r="C88" s="145">
        <v>61680447.439999372</v>
      </c>
      <c r="D88" s="146">
        <v>61680400</v>
      </c>
      <c r="E88" s="154">
        <f t="shared" si="27"/>
        <v>47.439999371767044</v>
      </c>
      <c r="F88" s="158">
        <v>1964127.83</v>
      </c>
      <c r="G88" s="147" t="s">
        <v>136</v>
      </c>
      <c r="H88" s="147">
        <f t="shared" si="28"/>
        <v>-148102.16999999993</v>
      </c>
      <c r="I88" s="158">
        <v>267408.87</v>
      </c>
      <c r="J88" s="147" t="s">
        <v>1139</v>
      </c>
      <c r="K88" s="159">
        <f t="shared" si="29"/>
        <v>-0.13000000000465661</v>
      </c>
      <c r="L88" s="141">
        <v>205261.82</v>
      </c>
      <c r="M88" s="141" t="s">
        <v>1140</v>
      </c>
      <c r="N88" s="141">
        <f t="shared" si="30"/>
        <v>-0.17999999999301508</v>
      </c>
      <c r="O88" s="158">
        <v>565661.44999999995</v>
      </c>
      <c r="P88" s="147" t="s">
        <v>137</v>
      </c>
      <c r="Q88" s="159">
        <f t="shared" si="31"/>
        <v>0.44999999995343387</v>
      </c>
      <c r="R88" s="158">
        <v>59212805.209999375</v>
      </c>
      <c r="S88" s="20">
        <v>59212800</v>
      </c>
      <c r="T88" s="98">
        <f t="shared" si="34"/>
        <v>5.2099993750452995</v>
      </c>
      <c r="U88" s="197">
        <f t="shared" si="32"/>
        <v>1</v>
      </c>
      <c r="W88" s="92" t="s">
        <v>48</v>
      </c>
      <c r="X88" s="115">
        <f t="shared" si="35"/>
        <v>0</v>
      </c>
      <c r="Y88" s="116">
        <f t="shared" si="36"/>
        <v>1</v>
      </c>
      <c r="Z88" s="116">
        <f t="shared" si="37"/>
        <v>0</v>
      </c>
      <c r="AA88" s="116">
        <f t="shared" si="38"/>
        <v>0</v>
      </c>
      <c r="AB88" s="116">
        <f t="shared" si="39"/>
        <v>0</v>
      </c>
      <c r="AC88" s="122">
        <f t="shared" si="40"/>
        <v>0</v>
      </c>
    </row>
    <row r="89" spans="1:29" ht="15" customHeight="1">
      <c r="A89" s="235"/>
      <c r="B89" s="136" t="s">
        <v>49</v>
      </c>
      <c r="C89" s="145">
        <v>20062915.709999599</v>
      </c>
      <c r="D89" s="146"/>
      <c r="E89" s="154">
        <f t="shared" si="27"/>
        <v>20062915.709999599</v>
      </c>
      <c r="F89" s="158">
        <v>551659.28999999992</v>
      </c>
      <c r="G89" s="147"/>
      <c r="H89" s="147">
        <f t="shared" si="28"/>
        <v>551659.28999999992</v>
      </c>
      <c r="I89" s="158">
        <v>3723.7200000000003</v>
      </c>
      <c r="J89" s="147"/>
      <c r="K89" s="159">
        <f t="shared" si="29"/>
        <v>3723.7200000000003</v>
      </c>
      <c r="L89" s="141">
        <v>0</v>
      </c>
      <c r="M89" s="141"/>
      <c r="N89" s="141">
        <f t="shared" si="30"/>
        <v>0</v>
      </c>
      <c r="O89" s="158">
        <v>242213.44</v>
      </c>
      <c r="P89" s="147"/>
      <c r="Q89" s="159">
        <f t="shared" si="31"/>
        <v>242213.44</v>
      </c>
      <c r="R89" s="158">
        <v>19272766.699999601</v>
      </c>
      <c r="S89" s="20"/>
      <c r="T89" s="98">
        <f>R89-S89</f>
        <v>19272766.699999601</v>
      </c>
      <c r="U89" s="198">
        <f t="shared" si="32"/>
        <v>0</v>
      </c>
      <c r="W89" s="94" t="s">
        <v>49</v>
      </c>
      <c r="X89" s="119">
        <f t="shared" si="35"/>
        <v>0</v>
      </c>
      <c r="Y89" s="120">
        <f t="shared" si="36"/>
        <v>0</v>
      </c>
      <c r="Z89" s="120">
        <f t="shared" si="37"/>
        <v>0</v>
      </c>
      <c r="AA89" s="120">
        <f t="shared" si="38"/>
        <v>0</v>
      </c>
      <c r="AB89" s="120">
        <f t="shared" si="39"/>
        <v>0</v>
      </c>
      <c r="AC89" s="125">
        <f t="shared" si="40"/>
        <v>0</v>
      </c>
    </row>
    <row r="90" spans="1:29" ht="15" customHeight="1">
      <c r="A90" s="233">
        <v>42441</v>
      </c>
      <c r="B90" s="134" t="s">
        <v>41</v>
      </c>
      <c r="C90" s="142">
        <v>67116254.00999926</v>
      </c>
      <c r="D90" s="143"/>
      <c r="E90" s="153">
        <f t="shared" si="27"/>
        <v>67116254.00999926</v>
      </c>
      <c r="F90" s="156">
        <v>662253.05000000005</v>
      </c>
      <c r="G90" s="144"/>
      <c r="H90" s="144">
        <f t="shared" si="28"/>
        <v>662253.05000000005</v>
      </c>
      <c r="I90" s="156">
        <v>0</v>
      </c>
      <c r="J90" s="144"/>
      <c r="K90" s="157">
        <f t="shared" si="29"/>
        <v>0</v>
      </c>
      <c r="L90" s="144">
        <v>0</v>
      </c>
      <c r="M90" s="144"/>
      <c r="N90" s="144">
        <f t="shared" si="30"/>
        <v>0</v>
      </c>
      <c r="O90" s="156">
        <v>0</v>
      </c>
      <c r="P90" s="144"/>
      <c r="Q90" s="157">
        <f t="shared" si="31"/>
        <v>0</v>
      </c>
      <c r="R90" s="156">
        <v>66454000.959999271</v>
      </c>
      <c r="S90" s="95"/>
      <c r="T90" s="96">
        <f t="shared" ref="T90:T96" si="41">R90-S90</f>
        <v>66454000.959999271</v>
      </c>
      <c r="U90" s="196">
        <f t="shared" si="32"/>
        <v>0</v>
      </c>
      <c r="W90" s="91" t="s">
        <v>41</v>
      </c>
      <c r="X90" s="115">
        <f t="shared" si="35"/>
        <v>0</v>
      </c>
      <c r="Y90" s="116">
        <f t="shared" si="36"/>
        <v>0</v>
      </c>
      <c r="Z90" s="116">
        <f t="shared" si="37"/>
        <v>0</v>
      </c>
      <c r="AA90" s="116">
        <f t="shared" si="38"/>
        <v>0</v>
      </c>
      <c r="AB90" s="116">
        <f t="shared" si="39"/>
        <v>0</v>
      </c>
      <c r="AC90" s="122">
        <f t="shared" si="40"/>
        <v>0</v>
      </c>
    </row>
    <row r="91" spans="1:29" ht="15" customHeight="1">
      <c r="A91" s="234"/>
      <c r="B91" s="135" t="s">
        <v>42</v>
      </c>
      <c r="C91" s="97"/>
      <c r="D91" s="126"/>
      <c r="E91" s="98">
        <f t="shared" si="27"/>
        <v>0</v>
      </c>
      <c r="F91" s="97"/>
      <c r="G91" s="20"/>
      <c r="H91" s="6">
        <f t="shared" si="28"/>
        <v>0</v>
      </c>
      <c r="I91" s="97"/>
      <c r="J91" s="20"/>
      <c r="K91" s="98">
        <f t="shared" si="29"/>
        <v>0</v>
      </c>
      <c r="L91" s="20"/>
      <c r="M91" s="20"/>
      <c r="N91" s="6">
        <f t="shared" si="30"/>
        <v>0</v>
      </c>
      <c r="O91" s="97"/>
      <c r="P91" s="6"/>
      <c r="Q91" s="98">
        <f t="shared" si="31"/>
        <v>0</v>
      </c>
      <c r="R91" s="97"/>
      <c r="S91" s="20"/>
      <c r="T91" s="98">
        <f t="shared" si="41"/>
        <v>0</v>
      </c>
      <c r="U91" s="197">
        <f t="shared" si="32"/>
        <v>0</v>
      </c>
      <c r="W91" s="92" t="s">
        <v>42</v>
      </c>
      <c r="X91" s="115">
        <f t="shared" si="35"/>
        <v>0</v>
      </c>
      <c r="Y91" s="116">
        <f t="shared" si="36"/>
        <v>0</v>
      </c>
      <c r="Z91" s="116">
        <f t="shared" si="37"/>
        <v>0</v>
      </c>
      <c r="AA91" s="116">
        <f t="shared" si="38"/>
        <v>0</v>
      </c>
      <c r="AB91" s="116">
        <f t="shared" si="39"/>
        <v>0</v>
      </c>
      <c r="AC91" s="122">
        <f t="shared" si="40"/>
        <v>0</v>
      </c>
    </row>
    <row r="92" spans="1:29" ht="15" customHeight="1">
      <c r="A92" s="234"/>
      <c r="B92" s="105" t="s">
        <v>43</v>
      </c>
      <c r="C92" s="145">
        <v>60853984.339999467</v>
      </c>
      <c r="D92" s="146"/>
      <c r="E92" s="154">
        <f t="shared" si="27"/>
        <v>60853984.339999467</v>
      </c>
      <c r="F92" s="158">
        <v>864490.26</v>
      </c>
      <c r="G92" s="147"/>
      <c r="H92" s="147">
        <f t="shared" si="28"/>
        <v>864490.26</v>
      </c>
      <c r="I92" s="158">
        <v>0</v>
      </c>
      <c r="J92" s="147"/>
      <c r="K92" s="159">
        <f t="shared" si="29"/>
        <v>0</v>
      </c>
      <c r="L92" s="147">
        <v>0</v>
      </c>
      <c r="M92" s="147"/>
      <c r="N92" s="147">
        <f t="shared" si="30"/>
        <v>0</v>
      </c>
      <c r="O92" s="158">
        <v>0</v>
      </c>
      <c r="P92" s="147"/>
      <c r="Q92" s="159">
        <f t="shared" si="31"/>
        <v>0</v>
      </c>
      <c r="R92" s="158">
        <v>59989494.079999454</v>
      </c>
      <c r="S92" s="20"/>
      <c r="T92" s="98">
        <f t="shared" si="41"/>
        <v>59989494.079999454</v>
      </c>
      <c r="U92" s="197">
        <f t="shared" si="32"/>
        <v>0</v>
      </c>
      <c r="W92" s="93" t="s">
        <v>43</v>
      </c>
      <c r="X92" s="115">
        <f t="shared" si="35"/>
        <v>0</v>
      </c>
      <c r="Y92" s="116">
        <f t="shared" si="36"/>
        <v>0</v>
      </c>
      <c r="Z92" s="116">
        <f t="shared" si="37"/>
        <v>0</v>
      </c>
      <c r="AA92" s="116">
        <f t="shared" si="38"/>
        <v>0</v>
      </c>
      <c r="AB92" s="116">
        <f t="shared" si="39"/>
        <v>0</v>
      </c>
      <c r="AC92" s="122">
        <f t="shared" si="40"/>
        <v>0</v>
      </c>
    </row>
    <row r="93" spans="1:29" ht="15" customHeight="1">
      <c r="A93" s="234"/>
      <c r="B93" s="135" t="s">
        <v>44</v>
      </c>
      <c r="C93" s="145">
        <v>42261088.529999517</v>
      </c>
      <c r="D93" s="146"/>
      <c r="E93" s="154">
        <f t="shared" si="27"/>
        <v>42261088.529999517</v>
      </c>
      <c r="F93" s="158">
        <v>710517.46</v>
      </c>
      <c r="G93" s="147"/>
      <c r="H93" s="147">
        <f t="shared" si="28"/>
        <v>710517.46</v>
      </c>
      <c r="I93" s="158">
        <v>0</v>
      </c>
      <c r="J93" s="147"/>
      <c r="K93" s="159">
        <f t="shared" si="29"/>
        <v>0</v>
      </c>
      <c r="L93" s="147">
        <v>0</v>
      </c>
      <c r="M93" s="147"/>
      <c r="N93" s="147">
        <f t="shared" si="30"/>
        <v>0</v>
      </c>
      <c r="O93" s="158">
        <v>0</v>
      </c>
      <c r="P93" s="147"/>
      <c r="Q93" s="159">
        <f t="shared" si="31"/>
        <v>0</v>
      </c>
      <c r="R93" s="158">
        <v>41550571.069999531</v>
      </c>
      <c r="S93" s="20"/>
      <c r="T93" s="98">
        <f t="shared" si="41"/>
        <v>41550571.069999531</v>
      </c>
      <c r="U93" s="197">
        <f t="shared" si="32"/>
        <v>0</v>
      </c>
      <c r="W93" s="92" t="s">
        <v>44</v>
      </c>
      <c r="X93" s="115">
        <f t="shared" si="35"/>
        <v>0</v>
      </c>
      <c r="Y93" s="116">
        <f t="shared" si="36"/>
        <v>0</v>
      </c>
      <c r="Z93" s="116">
        <f t="shared" si="37"/>
        <v>0</v>
      </c>
      <c r="AA93" s="116">
        <f t="shared" si="38"/>
        <v>0</v>
      </c>
      <c r="AB93" s="116">
        <f t="shared" si="39"/>
        <v>0</v>
      </c>
      <c r="AC93" s="122">
        <f t="shared" si="40"/>
        <v>0</v>
      </c>
    </row>
    <row r="94" spans="1:29" ht="15" customHeight="1">
      <c r="A94" s="234"/>
      <c r="B94" s="135" t="s">
        <v>45</v>
      </c>
      <c r="C94" s="145">
        <v>79002293.729995713</v>
      </c>
      <c r="D94" s="146"/>
      <c r="E94" s="154">
        <f t="shared" si="27"/>
        <v>79002293.729995713</v>
      </c>
      <c r="F94" s="158">
        <v>1293783.6000000006</v>
      </c>
      <c r="G94" s="147"/>
      <c r="H94" s="147">
        <f t="shared" si="28"/>
        <v>1293783.6000000006</v>
      </c>
      <c r="I94" s="158">
        <v>0</v>
      </c>
      <c r="J94" s="147"/>
      <c r="K94" s="159">
        <f t="shared" si="29"/>
        <v>0</v>
      </c>
      <c r="L94" s="147">
        <v>0</v>
      </c>
      <c r="M94" s="147"/>
      <c r="N94" s="147">
        <f t="shared" si="30"/>
        <v>0</v>
      </c>
      <c r="O94" s="158">
        <v>0</v>
      </c>
      <c r="P94" s="147"/>
      <c r="Q94" s="159">
        <f t="shared" si="31"/>
        <v>0</v>
      </c>
      <c r="R94" s="158">
        <v>77708510.129995704</v>
      </c>
      <c r="S94" s="20"/>
      <c r="T94" s="98">
        <f t="shared" si="41"/>
        <v>77708510.129995704</v>
      </c>
      <c r="U94" s="197">
        <f t="shared" si="32"/>
        <v>0</v>
      </c>
      <c r="W94" s="92" t="s">
        <v>45</v>
      </c>
      <c r="X94" s="115">
        <f t="shared" si="35"/>
        <v>0</v>
      </c>
      <c r="Y94" s="116">
        <f t="shared" si="36"/>
        <v>0</v>
      </c>
      <c r="Z94" s="116">
        <f t="shared" si="37"/>
        <v>0</v>
      </c>
      <c r="AA94" s="116">
        <f t="shared" si="38"/>
        <v>0</v>
      </c>
      <c r="AB94" s="116">
        <f t="shared" si="39"/>
        <v>0</v>
      </c>
      <c r="AC94" s="122">
        <f t="shared" si="40"/>
        <v>0</v>
      </c>
    </row>
    <row r="95" spans="1:29" ht="15" customHeight="1">
      <c r="A95" s="234"/>
      <c r="B95" s="135" t="s">
        <v>46</v>
      </c>
      <c r="C95" s="145">
        <v>31376857.309999686</v>
      </c>
      <c r="D95" s="146"/>
      <c r="E95" s="154">
        <f t="shared" si="27"/>
        <v>31376857.309999686</v>
      </c>
      <c r="F95" s="158">
        <v>508122.83999999991</v>
      </c>
      <c r="G95" s="147"/>
      <c r="H95" s="147">
        <f t="shared" si="28"/>
        <v>508122.83999999991</v>
      </c>
      <c r="I95" s="158">
        <v>0</v>
      </c>
      <c r="J95" s="147"/>
      <c r="K95" s="159">
        <f t="shared" si="29"/>
        <v>0</v>
      </c>
      <c r="L95" s="147">
        <v>0</v>
      </c>
      <c r="M95" s="147"/>
      <c r="N95" s="147">
        <f t="shared" si="30"/>
        <v>0</v>
      </c>
      <c r="O95" s="158">
        <v>0</v>
      </c>
      <c r="P95" s="147"/>
      <c r="Q95" s="159">
        <f t="shared" si="31"/>
        <v>0</v>
      </c>
      <c r="R95" s="158">
        <v>30868734.469999682</v>
      </c>
      <c r="S95" s="20"/>
      <c r="T95" s="98">
        <f t="shared" si="41"/>
        <v>30868734.469999682</v>
      </c>
      <c r="U95" s="197">
        <f t="shared" si="32"/>
        <v>0</v>
      </c>
      <c r="W95" s="92" t="s">
        <v>46</v>
      </c>
      <c r="X95" s="115">
        <f t="shared" si="35"/>
        <v>0</v>
      </c>
      <c r="Y95" s="116">
        <f t="shared" si="36"/>
        <v>0</v>
      </c>
      <c r="Z95" s="116">
        <f t="shared" si="37"/>
        <v>0</v>
      </c>
      <c r="AA95" s="116">
        <f t="shared" si="38"/>
        <v>0</v>
      </c>
      <c r="AB95" s="116">
        <f t="shared" si="39"/>
        <v>0</v>
      </c>
      <c r="AC95" s="122">
        <f t="shared" si="40"/>
        <v>0</v>
      </c>
    </row>
    <row r="96" spans="1:29" ht="15" customHeight="1">
      <c r="A96" s="234"/>
      <c r="B96" s="135" t="s">
        <v>47</v>
      </c>
      <c r="C96" s="145">
        <v>126875641.78999852</v>
      </c>
      <c r="D96" s="146"/>
      <c r="E96" s="154">
        <f t="shared" si="27"/>
        <v>126875641.78999852</v>
      </c>
      <c r="F96" s="158">
        <v>1160364.7600000007</v>
      </c>
      <c r="G96" s="147"/>
      <c r="H96" s="147">
        <f t="shared" si="28"/>
        <v>1160364.7600000007</v>
      </c>
      <c r="I96" s="158">
        <v>0</v>
      </c>
      <c r="J96" s="147"/>
      <c r="K96" s="159">
        <f t="shared" si="29"/>
        <v>0</v>
      </c>
      <c r="L96" s="147">
        <v>0</v>
      </c>
      <c r="M96" s="147"/>
      <c r="N96" s="147">
        <f t="shared" si="30"/>
        <v>0</v>
      </c>
      <c r="O96" s="158">
        <v>0</v>
      </c>
      <c r="P96" s="147"/>
      <c r="Q96" s="159">
        <f t="shared" si="31"/>
        <v>0</v>
      </c>
      <c r="R96" s="158">
        <v>125715277.02999851</v>
      </c>
      <c r="S96" s="20"/>
      <c r="T96" s="98">
        <f t="shared" si="41"/>
        <v>125715277.02999851</v>
      </c>
      <c r="U96" s="197">
        <f t="shared" si="32"/>
        <v>0</v>
      </c>
      <c r="W96" s="92" t="s">
        <v>47</v>
      </c>
      <c r="X96" s="115">
        <f t="shared" si="35"/>
        <v>0</v>
      </c>
      <c r="Y96" s="116">
        <f t="shared" si="36"/>
        <v>0</v>
      </c>
      <c r="Z96" s="116">
        <f t="shared" si="37"/>
        <v>0</v>
      </c>
      <c r="AA96" s="116">
        <f t="shared" si="38"/>
        <v>0</v>
      </c>
      <c r="AB96" s="116">
        <f t="shared" si="39"/>
        <v>0</v>
      </c>
      <c r="AC96" s="122">
        <f t="shared" si="40"/>
        <v>0</v>
      </c>
    </row>
    <row r="97" spans="1:29" ht="15" customHeight="1">
      <c r="A97" s="234"/>
      <c r="B97" s="135" t="s">
        <v>48</v>
      </c>
      <c r="C97" s="145">
        <v>59212805.209999375</v>
      </c>
      <c r="D97" s="146"/>
      <c r="E97" s="154">
        <f t="shared" si="27"/>
        <v>59212805.209999375</v>
      </c>
      <c r="F97" s="158">
        <v>700734.18999999983</v>
      </c>
      <c r="G97" s="147"/>
      <c r="H97" s="147">
        <f t="shared" si="28"/>
        <v>700734.18999999983</v>
      </c>
      <c r="I97" s="158">
        <v>0</v>
      </c>
      <c r="J97" s="147"/>
      <c r="K97" s="159">
        <f t="shared" si="29"/>
        <v>0</v>
      </c>
      <c r="L97" s="147">
        <v>0</v>
      </c>
      <c r="M97" s="147"/>
      <c r="N97" s="147">
        <f t="shared" si="30"/>
        <v>0</v>
      </c>
      <c r="O97" s="158">
        <v>0</v>
      </c>
      <c r="P97" s="147"/>
      <c r="Q97" s="159">
        <f t="shared" si="31"/>
        <v>0</v>
      </c>
      <c r="R97" s="158">
        <v>58512071.019999385</v>
      </c>
      <c r="S97" s="6"/>
      <c r="T97" s="98">
        <f>R97-S97</f>
        <v>58512071.019999385</v>
      </c>
      <c r="U97" s="197">
        <f t="shared" si="32"/>
        <v>0</v>
      </c>
      <c r="W97" s="92" t="s">
        <v>48</v>
      </c>
      <c r="X97" s="115">
        <f t="shared" si="35"/>
        <v>0</v>
      </c>
      <c r="Y97" s="116">
        <f t="shared" si="36"/>
        <v>0</v>
      </c>
      <c r="Z97" s="116">
        <f t="shared" si="37"/>
        <v>0</v>
      </c>
      <c r="AA97" s="116">
        <f t="shared" si="38"/>
        <v>0</v>
      </c>
      <c r="AB97" s="116">
        <f t="shared" si="39"/>
        <v>0</v>
      </c>
      <c r="AC97" s="122">
        <f t="shared" si="40"/>
        <v>0</v>
      </c>
    </row>
    <row r="98" spans="1:29" ht="15" customHeight="1">
      <c r="A98" s="235"/>
      <c r="B98" s="136" t="s">
        <v>49</v>
      </c>
      <c r="C98" s="148">
        <v>19272766.699999601</v>
      </c>
      <c r="D98" s="149"/>
      <c r="E98" s="155">
        <f t="shared" si="27"/>
        <v>19272766.699999601</v>
      </c>
      <c r="F98" s="160">
        <v>492588.4899999997</v>
      </c>
      <c r="G98" s="150"/>
      <c r="H98" s="150">
        <f t="shared" si="28"/>
        <v>492588.4899999997</v>
      </c>
      <c r="I98" s="160">
        <v>0</v>
      </c>
      <c r="J98" s="150"/>
      <c r="K98" s="161">
        <f t="shared" si="29"/>
        <v>0</v>
      </c>
      <c r="L98" s="150">
        <v>0</v>
      </c>
      <c r="M98" s="150"/>
      <c r="N98" s="150">
        <f t="shared" si="30"/>
        <v>0</v>
      </c>
      <c r="O98" s="160">
        <v>0</v>
      </c>
      <c r="P98" s="150"/>
      <c r="Q98" s="161">
        <f t="shared" si="31"/>
        <v>0</v>
      </c>
      <c r="R98" s="160">
        <v>18780178.209999599</v>
      </c>
      <c r="S98" s="104"/>
      <c r="T98" s="101">
        <f t="shared" ref="T98:T104" si="42">R98-S98</f>
        <v>18780178.209999599</v>
      </c>
      <c r="U98" s="198">
        <f t="shared" si="32"/>
        <v>0</v>
      </c>
      <c r="W98" s="94" t="s">
        <v>49</v>
      </c>
      <c r="X98" s="115">
        <f t="shared" si="35"/>
        <v>0</v>
      </c>
      <c r="Y98" s="116">
        <f t="shared" si="36"/>
        <v>0</v>
      </c>
      <c r="Z98" s="116">
        <f t="shared" si="37"/>
        <v>0</v>
      </c>
      <c r="AA98" s="116">
        <f t="shared" si="38"/>
        <v>0</v>
      </c>
      <c r="AB98" s="116">
        <f t="shared" si="39"/>
        <v>0</v>
      </c>
      <c r="AC98" s="122">
        <f t="shared" si="40"/>
        <v>0</v>
      </c>
    </row>
    <row r="99" spans="1:29" ht="15" customHeight="1">
      <c r="A99" s="233">
        <v>42442</v>
      </c>
      <c r="B99" s="134" t="s">
        <v>41</v>
      </c>
      <c r="C99" s="145">
        <v>66454000.959999271</v>
      </c>
      <c r="D99" s="146">
        <v>66454000</v>
      </c>
      <c r="E99" s="154">
        <f t="shared" si="27"/>
        <v>0.95999927073717117</v>
      </c>
      <c r="F99" s="158">
        <v>2335691.34</v>
      </c>
      <c r="G99" s="147" t="s">
        <v>138</v>
      </c>
      <c r="H99" s="147">
        <f t="shared" si="28"/>
        <v>1.3399999998509884</v>
      </c>
      <c r="I99" s="158">
        <v>522600.76</v>
      </c>
      <c r="J99" s="147" t="s">
        <v>1141</v>
      </c>
      <c r="K99" s="159">
        <f t="shared" si="29"/>
        <v>-0.23999999999068677</v>
      </c>
      <c r="L99" s="141">
        <v>70744.84</v>
      </c>
      <c r="M99" s="141" t="s">
        <v>1142</v>
      </c>
      <c r="N99" s="141">
        <f t="shared" si="30"/>
        <v>3.9999999993597157E-2</v>
      </c>
      <c r="O99" s="158">
        <v>307869.83999999997</v>
      </c>
      <c r="P99" s="147" t="s">
        <v>139</v>
      </c>
      <c r="Q99" s="159">
        <f t="shared" si="31"/>
        <v>-0.16000000003259629</v>
      </c>
      <c r="R99" s="158">
        <v>64262295.699999265</v>
      </c>
      <c r="S99" s="6">
        <v>64262300</v>
      </c>
      <c r="T99" s="98">
        <f t="shared" si="42"/>
        <v>-4.3000007346272469</v>
      </c>
      <c r="U99" s="196">
        <f t="shared" si="32"/>
        <v>1</v>
      </c>
      <c r="W99" s="91" t="s">
        <v>41</v>
      </c>
      <c r="X99" s="111">
        <f t="shared" si="35"/>
        <v>0</v>
      </c>
      <c r="Y99" s="112">
        <f t="shared" si="36"/>
        <v>0</v>
      </c>
      <c r="Z99" s="112">
        <f t="shared" si="37"/>
        <v>0</v>
      </c>
      <c r="AA99" s="112">
        <f t="shared" si="38"/>
        <v>0</v>
      </c>
      <c r="AB99" s="112">
        <f t="shared" si="39"/>
        <v>0</v>
      </c>
      <c r="AC99" s="124">
        <f t="shared" si="40"/>
        <v>0</v>
      </c>
    </row>
    <row r="100" spans="1:29" ht="15" customHeight="1">
      <c r="A100" s="234"/>
      <c r="B100" s="135" t="s">
        <v>42</v>
      </c>
      <c r="C100" s="145">
        <v>30338139.669999052</v>
      </c>
      <c r="D100" s="146">
        <v>30338100</v>
      </c>
      <c r="E100" s="154">
        <f t="shared" si="27"/>
        <v>39.669999051839113</v>
      </c>
      <c r="F100" s="158">
        <v>2593978.7299999986</v>
      </c>
      <c r="G100" s="147" t="s">
        <v>140</v>
      </c>
      <c r="H100" s="147">
        <f t="shared" si="28"/>
        <v>-1.2700000014156103</v>
      </c>
      <c r="I100" s="158">
        <v>59037.54</v>
      </c>
      <c r="J100" s="147"/>
      <c r="K100" s="159">
        <f t="shared" si="29"/>
        <v>59037.54</v>
      </c>
      <c r="L100" s="141">
        <v>44947.24</v>
      </c>
      <c r="M100" s="141"/>
      <c r="N100" s="141">
        <f t="shared" si="30"/>
        <v>44947.24</v>
      </c>
      <c r="O100" s="158">
        <v>182028.54999999996</v>
      </c>
      <c r="P100" s="147" t="s">
        <v>141</v>
      </c>
      <c r="Q100" s="159">
        <f t="shared" si="31"/>
        <v>0.54999999995925464</v>
      </c>
      <c r="R100" s="158">
        <v>27576222.689999055</v>
      </c>
      <c r="S100" s="6">
        <v>27576200</v>
      </c>
      <c r="T100" s="98">
        <f t="shared" si="42"/>
        <v>22.689999055117369</v>
      </c>
      <c r="U100" s="197">
        <f t="shared" si="32"/>
        <v>1</v>
      </c>
      <c r="W100" s="92" t="s">
        <v>42</v>
      </c>
      <c r="X100" s="115">
        <f t="shared" si="35"/>
        <v>0</v>
      </c>
      <c r="Y100" s="116">
        <f t="shared" si="36"/>
        <v>0</v>
      </c>
      <c r="Z100" s="116">
        <f t="shared" si="37"/>
        <v>0</v>
      </c>
      <c r="AA100" s="116">
        <f t="shared" si="38"/>
        <v>0</v>
      </c>
      <c r="AB100" s="116">
        <f t="shared" si="39"/>
        <v>0</v>
      </c>
      <c r="AC100" s="122">
        <f t="shared" si="40"/>
        <v>0</v>
      </c>
    </row>
    <row r="101" spans="1:29" ht="15" customHeight="1">
      <c r="A101" s="234"/>
      <c r="B101" s="105" t="s">
        <v>43</v>
      </c>
      <c r="C101" s="145">
        <v>59989494.079999454</v>
      </c>
      <c r="D101" s="146">
        <v>62616300</v>
      </c>
      <c r="E101" s="154">
        <f t="shared" si="27"/>
        <v>-2626805.9200005457</v>
      </c>
      <c r="F101" s="158">
        <v>2932422.99</v>
      </c>
      <c r="G101" s="147" t="s">
        <v>142</v>
      </c>
      <c r="H101" s="147">
        <f t="shared" si="28"/>
        <v>-21407.009999999776</v>
      </c>
      <c r="I101" s="158">
        <v>448531.83</v>
      </c>
      <c r="J101" s="147" t="s">
        <v>1143</v>
      </c>
      <c r="K101" s="159">
        <f t="shared" si="29"/>
        <v>-0.16999999998370185</v>
      </c>
      <c r="L101" s="141">
        <v>215300.49</v>
      </c>
      <c r="M101" s="141" t="s">
        <v>1144</v>
      </c>
      <c r="N101" s="141">
        <f t="shared" si="30"/>
        <v>0.48999999999068677</v>
      </c>
      <c r="O101" s="158">
        <v>688685.38000000035</v>
      </c>
      <c r="P101" s="147" t="s">
        <v>143</v>
      </c>
      <c r="Q101" s="159">
        <f t="shared" si="31"/>
        <v>0.38000000035390258</v>
      </c>
      <c r="R101" s="158">
        <v>56601617.049999461</v>
      </c>
      <c r="S101" s="6">
        <v>56580200</v>
      </c>
      <c r="T101" s="98">
        <f t="shared" si="42"/>
        <v>21417.049999460578</v>
      </c>
      <c r="U101" s="197">
        <f t="shared" si="32"/>
        <v>1</v>
      </c>
      <c r="W101" s="93" t="s">
        <v>43</v>
      </c>
      <c r="X101" s="115">
        <f t="shared" si="35"/>
        <v>1</v>
      </c>
      <c r="Y101" s="116">
        <f t="shared" si="36"/>
        <v>1</v>
      </c>
      <c r="Z101" s="116">
        <f t="shared" si="37"/>
        <v>0</v>
      </c>
      <c r="AA101" s="116">
        <f t="shared" si="38"/>
        <v>0</v>
      </c>
      <c r="AB101" s="116">
        <f t="shared" si="39"/>
        <v>0</v>
      </c>
      <c r="AC101" s="122">
        <f t="shared" si="40"/>
        <v>1</v>
      </c>
    </row>
    <row r="102" spans="1:29" ht="15" customHeight="1">
      <c r="A102" s="234"/>
      <c r="B102" s="135" t="s">
        <v>44</v>
      </c>
      <c r="C102" s="145">
        <v>41550571.069999531</v>
      </c>
      <c r="D102" s="146">
        <v>41560000</v>
      </c>
      <c r="E102" s="154">
        <f t="shared" si="27"/>
        <v>-9428.9300004690886</v>
      </c>
      <c r="F102" s="158">
        <v>2251597.0300000003</v>
      </c>
      <c r="G102" s="147" t="s">
        <v>144</v>
      </c>
      <c r="H102" s="147">
        <f t="shared" si="28"/>
        <v>-2.9699999997392297</v>
      </c>
      <c r="I102" s="158">
        <v>9362.5199999999986</v>
      </c>
      <c r="J102" s="147" t="s">
        <v>1145</v>
      </c>
      <c r="K102" s="159">
        <f t="shared" si="29"/>
        <v>0</v>
      </c>
      <c r="L102" s="141">
        <v>0</v>
      </c>
      <c r="M102" s="141" t="s">
        <v>80</v>
      </c>
      <c r="N102" s="141">
        <f t="shared" si="30"/>
        <v>0</v>
      </c>
      <c r="O102" s="158">
        <v>356565.22999999992</v>
      </c>
      <c r="P102" s="147" t="s">
        <v>145</v>
      </c>
      <c r="Q102" s="159">
        <f t="shared" si="31"/>
        <v>0.22999999992316589</v>
      </c>
      <c r="R102" s="158">
        <v>38951771.329999514</v>
      </c>
      <c r="S102" s="6">
        <v>38951800</v>
      </c>
      <c r="T102" s="98">
        <f t="shared" si="42"/>
        <v>-28.670000486075878</v>
      </c>
      <c r="U102" s="197">
        <f t="shared" si="32"/>
        <v>1</v>
      </c>
      <c r="W102" s="92" t="s">
        <v>44</v>
      </c>
      <c r="X102" s="115">
        <f t="shared" si="35"/>
        <v>1</v>
      </c>
      <c r="Y102" s="116">
        <f t="shared" si="36"/>
        <v>0</v>
      </c>
      <c r="Z102" s="116">
        <f t="shared" si="37"/>
        <v>0</v>
      </c>
      <c r="AA102" s="116">
        <f t="shared" si="38"/>
        <v>0</v>
      </c>
      <c r="AB102" s="116">
        <f t="shared" si="39"/>
        <v>0</v>
      </c>
      <c r="AC102" s="122">
        <f t="shared" si="40"/>
        <v>0</v>
      </c>
    </row>
    <row r="103" spans="1:29" ht="15" customHeight="1">
      <c r="A103" s="234"/>
      <c r="B103" s="135" t="s">
        <v>45</v>
      </c>
      <c r="C103" s="145">
        <v>77708510.129995704</v>
      </c>
      <c r="D103" s="146">
        <v>77708500</v>
      </c>
      <c r="E103" s="154">
        <f t="shared" si="27"/>
        <v>10.129995703697205</v>
      </c>
      <c r="F103" s="158">
        <v>3904607.17</v>
      </c>
      <c r="G103" s="147" t="s">
        <v>146</v>
      </c>
      <c r="H103" s="147">
        <f t="shared" si="28"/>
        <v>-2.8300000000745058</v>
      </c>
      <c r="I103" s="158">
        <v>108303.19999999998</v>
      </c>
      <c r="J103" s="147" t="s">
        <v>1146</v>
      </c>
      <c r="K103" s="159">
        <f t="shared" si="29"/>
        <v>0.1999999999825377</v>
      </c>
      <c r="L103" s="141">
        <v>21656.89</v>
      </c>
      <c r="M103" s="141" t="s">
        <v>1147</v>
      </c>
      <c r="N103" s="141">
        <f t="shared" si="30"/>
        <v>-1.0000000002037268E-2</v>
      </c>
      <c r="O103" s="158">
        <v>114472.25</v>
      </c>
      <c r="P103" s="147" t="s">
        <v>147</v>
      </c>
      <c r="Q103" s="159">
        <f t="shared" si="31"/>
        <v>-160362.75</v>
      </c>
      <c r="R103" s="158">
        <v>87503136.15999569</v>
      </c>
      <c r="S103" s="6">
        <v>87503100</v>
      </c>
      <c r="T103" s="98">
        <f t="shared" si="42"/>
        <v>36.159995689988136</v>
      </c>
      <c r="U103" s="197">
        <f t="shared" si="32"/>
        <v>1</v>
      </c>
      <c r="W103" s="92" t="s">
        <v>45</v>
      </c>
      <c r="X103" s="115">
        <f t="shared" si="35"/>
        <v>0</v>
      </c>
      <c r="Y103" s="116">
        <f t="shared" si="36"/>
        <v>0</v>
      </c>
      <c r="Z103" s="116">
        <f t="shared" si="37"/>
        <v>0</v>
      </c>
      <c r="AA103" s="116">
        <f t="shared" si="38"/>
        <v>0</v>
      </c>
      <c r="AB103" s="116">
        <f t="shared" si="39"/>
        <v>1</v>
      </c>
      <c r="AC103" s="122">
        <f t="shared" si="40"/>
        <v>0</v>
      </c>
    </row>
    <row r="104" spans="1:29" ht="15" customHeight="1">
      <c r="A104" s="234"/>
      <c r="B104" s="135" t="s">
        <v>46</v>
      </c>
      <c r="C104" s="145">
        <v>30868734.469999682</v>
      </c>
      <c r="D104" s="146">
        <v>38218500</v>
      </c>
      <c r="E104" s="154">
        <f t="shared" si="27"/>
        <v>-7349765.5300003178</v>
      </c>
      <c r="F104" s="158">
        <v>1454795.7</v>
      </c>
      <c r="G104" s="147" t="s">
        <v>148</v>
      </c>
      <c r="H104" s="147">
        <f t="shared" si="28"/>
        <v>-4.3000000000465661</v>
      </c>
      <c r="I104" s="158">
        <v>257827.64000000013</v>
      </c>
      <c r="J104" s="147" t="s">
        <v>1148</v>
      </c>
      <c r="K104" s="159">
        <f t="shared" si="29"/>
        <v>-0.35999999986961484</v>
      </c>
      <c r="L104" s="141">
        <v>4414.84</v>
      </c>
      <c r="M104" s="141" t="s">
        <v>1149</v>
      </c>
      <c r="N104" s="141">
        <f t="shared" si="30"/>
        <v>0</v>
      </c>
      <c r="O104" s="158">
        <v>125362.7</v>
      </c>
      <c r="P104" s="147" t="s">
        <v>149</v>
      </c>
      <c r="Q104" s="159">
        <f t="shared" si="31"/>
        <v>-0.30000000000291038</v>
      </c>
      <c r="R104" s="158">
        <v>29541988.869999681</v>
      </c>
      <c r="S104" s="6">
        <v>31126600</v>
      </c>
      <c r="T104" s="98">
        <f t="shared" si="42"/>
        <v>-1584611.1300003193</v>
      </c>
      <c r="U104" s="197">
        <f t="shared" si="32"/>
        <v>1</v>
      </c>
      <c r="W104" s="92" t="s">
        <v>46</v>
      </c>
      <c r="X104" s="115">
        <f t="shared" si="35"/>
        <v>1</v>
      </c>
      <c r="Y104" s="116">
        <f t="shared" si="36"/>
        <v>0</v>
      </c>
      <c r="Z104" s="116">
        <f t="shared" si="37"/>
        <v>0</v>
      </c>
      <c r="AA104" s="116">
        <f t="shared" si="38"/>
        <v>0</v>
      </c>
      <c r="AB104" s="116">
        <f t="shared" si="39"/>
        <v>0</v>
      </c>
      <c r="AC104" s="122">
        <f t="shared" si="40"/>
        <v>1</v>
      </c>
    </row>
    <row r="105" spans="1:29" ht="15" customHeight="1">
      <c r="A105" s="234"/>
      <c r="B105" s="135" t="s">
        <v>47</v>
      </c>
      <c r="C105" s="145">
        <v>125715277.02999851</v>
      </c>
      <c r="D105" s="146"/>
      <c r="E105" s="154">
        <f t="shared" si="27"/>
        <v>125715277.02999851</v>
      </c>
      <c r="F105" s="158">
        <v>3207317.8899999987</v>
      </c>
      <c r="G105" s="147"/>
      <c r="H105" s="147">
        <f t="shared" si="28"/>
        <v>3207317.8899999987</v>
      </c>
      <c r="I105" s="158">
        <v>212611.92</v>
      </c>
      <c r="J105" s="147"/>
      <c r="K105" s="159">
        <f t="shared" si="29"/>
        <v>212611.92</v>
      </c>
      <c r="L105" s="141">
        <v>88747.99</v>
      </c>
      <c r="M105" s="141"/>
      <c r="N105" s="141">
        <f t="shared" si="30"/>
        <v>88747.99</v>
      </c>
      <c r="O105" s="158">
        <v>212538.19</v>
      </c>
      <c r="P105" s="147"/>
      <c r="Q105" s="159">
        <f t="shared" si="31"/>
        <v>212538.19</v>
      </c>
      <c r="R105" s="158">
        <v>122419284.87999853</v>
      </c>
      <c r="S105" s="20"/>
      <c r="T105" s="98">
        <f>R105-S105</f>
        <v>122419284.87999853</v>
      </c>
      <c r="U105" s="197">
        <f t="shared" si="32"/>
        <v>0</v>
      </c>
      <c r="W105" s="92" t="s">
        <v>47</v>
      </c>
      <c r="X105" s="115">
        <f t="shared" si="35"/>
        <v>0</v>
      </c>
      <c r="Y105" s="116">
        <f t="shared" si="36"/>
        <v>0</v>
      </c>
      <c r="Z105" s="116">
        <f t="shared" si="37"/>
        <v>0</v>
      </c>
      <c r="AA105" s="116">
        <f t="shared" si="38"/>
        <v>0</v>
      </c>
      <c r="AB105" s="116">
        <f t="shared" si="39"/>
        <v>0</v>
      </c>
      <c r="AC105" s="122">
        <f t="shared" si="40"/>
        <v>0</v>
      </c>
    </row>
    <row r="106" spans="1:29" ht="15" customHeight="1">
      <c r="A106" s="234"/>
      <c r="B106" s="135" t="s">
        <v>48</v>
      </c>
      <c r="C106" s="145">
        <v>58512071.019999385</v>
      </c>
      <c r="D106" s="146"/>
      <c r="E106" s="154">
        <f t="shared" si="27"/>
        <v>58512071.019999385</v>
      </c>
      <c r="F106" s="158">
        <v>2073551.6100000006</v>
      </c>
      <c r="G106" s="147"/>
      <c r="H106" s="147">
        <f t="shared" si="28"/>
        <v>2073551.6100000006</v>
      </c>
      <c r="I106" s="158">
        <v>180940.80000000002</v>
      </c>
      <c r="J106" s="147"/>
      <c r="K106" s="159">
        <f t="shared" si="29"/>
        <v>180940.80000000002</v>
      </c>
      <c r="L106" s="141">
        <v>31601.350000000002</v>
      </c>
      <c r="M106" s="141"/>
      <c r="N106" s="141">
        <f t="shared" si="30"/>
        <v>31601.350000000002</v>
      </c>
      <c r="O106" s="158">
        <v>268961.32000000007</v>
      </c>
      <c r="P106" s="147"/>
      <c r="Q106" s="159">
        <f t="shared" si="31"/>
        <v>268961.32000000007</v>
      </c>
      <c r="R106" s="158">
        <v>56318897.539999381</v>
      </c>
      <c r="S106" s="20"/>
      <c r="T106" s="98">
        <f t="shared" ref="T106:T112" si="43">R106-S106</f>
        <v>56318897.539999381</v>
      </c>
      <c r="U106" s="197">
        <f t="shared" si="32"/>
        <v>0</v>
      </c>
      <c r="W106" s="92" t="s">
        <v>48</v>
      </c>
      <c r="X106" s="115">
        <f t="shared" si="35"/>
        <v>0</v>
      </c>
      <c r="Y106" s="116">
        <f t="shared" si="36"/>
        <v>0</v>
      </c>
      <c r="Z106" s="116">
        <f t="shared" si="37"/>
        <v>0</v>
      </c>
      <c r="AA106" s="116">
        <f t="shared" si="38"/>
        <v>0</v>
      </c>
      <c r="AB106" s="116">
        <f t="shared" si="39"/>
        <v>0</v>
      </c>
      <c r="AC106" s="122">
        <f t="shared" si="40"/>
        <v>0</v>
      </c>
    </row>
    <row r="107" spans="1:29" ht="15" customHeight="1">
      <c r="A107" s="235"/>
      <c r="B107" s="136" t="s">
        <v>49</v>
      </c>
      <c r="C107" s="145">
        <v>18780178.209999599</v>
      </c>
      <c r="D107" s="146"/>
      <c r="E107" s="154">
        <f t="shared" si="27"/>
        <v>18780178.209999599</v>
      </c>
      <c r="F107" s="158">
        <v>1023608.1700000005</v>
      </c>
      <c r="G107" s="147"/>
      <c r="H107" s="147">
        <f t="shared" si="28"/>
        <v>1023608.1700000005</v>
      </c>
      <c r="I107" s="158">
        <v>105042.7</v>
      </c>
      <c r="J107" s="147"/>
      <c r="K107" s="159">
        <f t="shared" si="29"/>
        <v>105042.7</v>
      </c>
      <c r="L107" s="141">
        <v>98445.639999999985</v>
      </c>
      <c r="M107" s="141"/>
      <c r="N107" s="141">
        <f t="shared" si="30"/>
        <v>98445.639999999985</v>
      </c>
      <c r="O107" s="158">
        <v>136316.25000000006</v>
      </c>
      <c r="P107" s="147"/>
      <c r="Q107" s="159">
        <f t="shared" si="31"/>
        <v>136316.25000000006</v>
      </c>
      <c r="R107" s="158">
        <v>17626850.849999599</v>
      </c>
      <c r="S107" s="20"/>
      <c r="T107" s="98">
        <f t="shared" si="43"/>
        <v>17626850.849999599</v>
      </c>
      <c r="U107" s="198">
        <f t="shared" si="32"/>
        <v>0</v>
      </c>
      <c r="W107" s="94" t="s">
        <v>49</v>
      </c>
      <c r="X107" s="119">
        <f t="shared" si="35"/>
        <v>0</v>
      </c>
      <c r="Y107" s="120">
        <f t="shared" si="36"/>
        <v>0</v>
      </c>
      <c r="Z107" s="120">
        <f t="shared" si="37"/>
        <v>0</v>
      </c>
      <c r="AA107" s="120">
        <f t="shared" si="38"/>
        <v>0</v>
      </c>
      <c r="AB107" s="120">
        <f t="shared" si="39"/>
        <v>0</v>
      </c>
      <c r="AC107" s="125">
        <f t="shared" si="40"/>
        <v>0</v>
      </c>
    </row>
    <row r="108" spans="1:29" ht="15" customHeight="1">
      <c r="A108" s="233">
        <v>42443</v>
      </c>
      <c r="B108" s="134" t="s">
        <v>41</v>
      </c>
      <c r="C108" s="142">
        <v>64262295.699999265</v>
      </c>
      <c r="D108" s="143">
        <v>64262300</v>
      </c>
      <c r="E108" s="153">
        <f t="shared" si="27"/>
        <v>-4.3000007346272469</v>
      </c>
      <c r="F108" s="156">
        <v>1993916.6300000006</v>
      </c>
      <c r="G108" s="144" t="s">
        <v>150</v>
      </c>
      <c r="H108" s="144">
        <f t="shared" si="28"/>
        <v>-3.3699999994132668</v>
      </c>
      <c r="I108" s="156">
        <v>296537.89999999997</v>
      </c>
      <c r="J108" s="144" t="s">
        <v>1150</v>
      </c>
      <c r="K108" s="157">
        <f t="shared" si="29"/>
        <v>-0.1000000000349246</v>
      </c>
      <c r="L108" s="144">
        <v>0</v>
      </c>
      <c r="M108" s="144" t="s">
        <v>80</v>
      </c>
      <c r="N108" s="144">
        <f t="shared" si="30"/>
        <v>0</v>
      </c>
      <c r="O108" s="156">
        <v>711167.94000000006</v>
      </c>
      <c r="P108" s="144" t="s">
        <v>151</v>
      </c>
      <c r="Q108" s="157">
        <f t="shared" si="31"/>
        <v>-5.9999999939464033E-2</v>
      </c>
      <c r="R108" s="156">
        <v>61853749.029999264</v>
      </c>
      <c r="S108" s="95">
        <v>61853700</v>
      </c>
      <c r="T108" s="96">
        <f t="shared" si="43"/>
        <v>49.029999263584614</v>
      </c>
      <c r="U108" s="196">
        <f t="shared" si="32"/>
        <v>1</v>
      </c>
      <c r="W108" s="91" t="s">
        <v>41</v>
      </c>
      <c r="X108" s="115">
        <f t="shared" si="35"/>
        <v>0</v>
      </c>
      <c r="Y108" s="116">
        <f t="shared" si="36"/>
        <v>0</v>
      </c>
      <c r="Z108" s="116">
        <f t="shared" si="37"/>
        <v>0</v>
      </c>
      <c r="AA108" s="116">
        <f t="shared" si="38"/>
        <v>0</v>
      </c>
      <c r="AB108" s="116">
        <f t="shared" si="39"/>
        <v>0</v>
      </c>
      <c r="AC108" s="122">
        <f t="shared" si="40"/>
        <v>0</v>
      </c>
    </row>
    <row r="109" spans="1:29" ht="15" customHeight="1">
      <c r="A109" s="234"/>
      <c r="B109" s="135" t="s">
        <v>42</v>
      </c>
      <c r="C109" s="145">
        <v>27576222.689999055</v>
      </c>
      <c r="D109" s="146">
        <v>30338100</v>
      </c>
      <c r="E109" s="154">
        <f t="shared" si="27"/>
        <v>-2761877.3100009449</v>
      </c>
      <c r="F109" s="158">
        <v>1611724.32</v>
      </c>
      <c r="G109" s="147" t="s">
        <v>152</v>
      </c>
      <c r="H109" s="147">
        <f t="shared" si="28"/>
        <v>4.3200000000651926</v>
      </c>
      <c r="I109" s="158">
        <v>91724.02</v>
      </c>
      <c r="J109" s="147" t="s">
        <v>1151</v>
      </c>
      <c r="K109" s="159">
        <f t="shared" si="29"/>
        <v>2.0000000004074536E-2</v>
      </c>
      <c r="L109" s="147">
        <v>40346.379999999997</v>
      </c>
      <c r="M109" s="147" t="s">
        <v>1152</v>
      </c>
      <c r="N109" s="147">
        <f t="shared" si="30"/>
        <v>-2.0000000004074536E-2</v>
      </c>
      <c r="O109" s="158">
        <v>80791.44</v>
      </c>
      <c r="P109" s="147" t="s">
        <v>153</v>
      </c>
      <c r="Q109" s="159">
        <f t="shared" si="31"/>
        <v>4.0000000008149073E-2</v>
      </c>
      <c r="R109" s="158">
        <v>25935084.569999058</v>
      </c>
      <c r="S109" s="20">
        <v>25935100</v>
      </c>
      <c r="T109" s="98">
        <f t="shared" si="43"/>
        <v>-15.430000942200422</v>
      </c>
      <c r="U109" s="197">
        <f t="shared" si="32"/>
        <v>1</v>
      </c>
      <c r="W109" s="92" t="s">
        <v>42</v>
      </c>
      <c r="X109" s="115">
        <f t="shared" si="35"/>
        <v>1</v>
      </c>
      <c r="Y109" s="116">
        <f t="shared" si="36"/>
        <v>0</v>
      </c>
      <c r="Z109" s="116">
        <f t="shared" si="37"/>
        <v>0</v>
      </c>
      <c r="AA109" s="116">
        <f t="shared" si="38"/>
        <v>0</v>
      </c>
      <c r="AB109" s="116">
        <f t="shared" si="39"/>
        <v>0</v>
      </c>
      <c r="AC109" s="122">
        <f t="shared" si="40"/>
        <v>0</v>
      </c>
    </row>
    <row r="110" spans="1:29" ht="15" customHeight="1">
      <c r="A110" s="234"/>
      <c r="B110" s="105" t="s">
        <v>43</v>
      </c>
      <c r="C110" s="145">
        <v>56601617.049999461</v>
      </c>
      <c r="D110" s="146">
        <v>56580200</v>
      </c>
      <c r="E110" s="154">
        <f t="shared" si="27"/>
        <v>21417.049999460578</v>
      </c>
      <c r="F110" s="158">
        <v>1734182.5200000007</v>
      </c>
      <c r="G110" s="147" t="s">
        <v>154</v>
      </c>
      <c r="H110" s="147">
        <f t="shared" si="28"/>
        <v>15912.520000000717</v>
      </c>
      <c r="I110" s="158">
        <v>111663.13999999998</v>
      </c>
      <c r="J110" s="147" t="s">
        <v>1153</v>
      </c>
      <c r="K110" s="159">
        <f t="shared" si="29"/>
        <v>11279.139999999985</v>
      </c>
      <c r="L110" s="147">
        <v>1133187.55</v>
      </c>
      <c r="M110" s="147" t="s">
        <v>1154</v>
      </c>
      <c r="N110" s="147">
        <f t="shared" si="30"/>
        <v>1092400.05</v>
      </c>
      <c r="O110" s="158">
        <v>1325590.68</v>
      </c>
      <c r="P110" s="147" t="s">
        <v>155</v>
      </c>
      <c r="Q110" s="159">
        <f t="shared" si="31"/>
        <v>511523.67999999993</v>
      </c>
      <c r="R110" s="158">
        <v>52520319.439999446</v>
      </c>
      <c r="S110" s="20">
        <v>53009100</v>
      </c>
      <c r="T110" s="98">
        <f t="shared" si="43"/>
        <v>-488780.56000055373</v>
      </c>
      <c r="U110" s="197">
        <f t="shared" si="32"/>
        <v>1</v>
      </c>
      <c r="W110" s="93" t="s">
        <v>43</v>
      </c>
      <c r="X110" s="115">
        <f t="shared" si="35"/>
        <v>1</v>
      </c>
      <c r="Y110" s="116">
        <f t="shared" si="36"/>
        <v>1</v>
      </c>
      <c r="Z110" s="116">
        <f t="shared" si="37"/>
        <v>1</v>
      </c>
      <c r="AA110" s="116">
        <f t="shared" si="38"/>
        <v>1</v>
      </c>
      <c r="AB110" s="116">
        <f t="shared" si="39"/>
        <v>1</v>
      </c>
      <c r="AC110" s="122">
        <f t="shared" si="40"/>
        <v>1</v>
      </c>
    </row>
    <row r="111" spans="1:29" ht="15" customHeight="1">
      <c r="A111" s="234"/>
      <c r="B111" s="135" t="s">
        <v>44</v>
      </c>
      <c r="C111" s="145">
        <v>38951771.329999514</v>
      </c>
      <c r="D111" s="146">
        <v>38951800</v>
      </c>
      <c r="E111" s="154">
        <f t="shared" si="27"/>
        <v>-28.670000486075878</v>
      </c>
      <c r="F111" s="158">
        <v>1349250.4300000006</v>
      </c>
      <c r="G111" s="147" t="s">
        <v>156</v>
      </c>
      <c r="H111" s="147">
        <f t="shared" si="28"/>
        <v>0.43000000063329935</v>
      </c>
      <c r="I111" s="158">
        <v>9493.52</v>
      </c>
      <c r="J111" s="147" t="s">
        <v>1155</v>
      </c>
      <c r="K111" s="159">
        <f t="shared" si="29"/>
        <v>0.52000000000043656</v>
      </c>
      <c r="L111" s="147">
        <v>0</v>
      </c>
      <c r="M111" s="147" t="s">
        <v>80</v>
      </c>
      <c r="N111" s="147">
        <f t="shared" si="30"/>
        <v>0</v>
      </c>
      <c r="O111" s="158">
        <v>703781.89</v>
      </c>
      <c r="P111" s="147" t="s">
        <v>157</v>
      </c>
      <c r="Q111" s="159">
        <f t="shared" si="31"/>
        <v>0.89000000001396984</v>
      </c>
      <c r="R111" s="158">
        <v>36908232.529999517</v>
      </c>
      <c r="S111" s="20">
        <v>37148900</v>
      </c>
      <c r="T111" s="98">
        <f t="shared" si="43"/>
        <v>-240667.4700004831</v>
      </c>
      <c r="U111" s="197">
        <f t="shared" si="32"/>
        <v>1</v>
      </c>
      <c r="W111" s="92" t="s">
        <v>44</v>
      </c>
      <c r="X111" s="115">
        <f t="shared" si="35"/>
        <v>0</v>
      </c>
      <c r="Y111" s="116">
        <f t="shared" si="36"/>
        <v>0</v>
      </c>
      <c r="Z111" s="116">
        <f t="shared" si="37"/>
        <v>0</v>
      </c>
      <c r="AA111" s="116">
        <f t="shared" si="38"/>
        <v>0</v>
      </c>
      <c r="AB111" s="116">
        <f t="shared" si="39"/>
        <v>0</v>
      </c>
      <c r="AC111" s="122">
        <f t="shared" si="40"/>
        <v>1</v>
      </c>
    </row>
    <row r="112" spans="1:29" ht="15" customHeight="1">
      <c r="A112" s="234"/>
      <c r="B112" s="135" t="s">
        <v>45</v>
      </c>
      <c r="C112" s="145">
        <v>87503136.15999569</v>
      </c>
      <c r="D112" s="146">
        <v>87503100</v>
      </c>
      <c r="E112" s="154">
        <f t="shared" si="27"/>
        <v>36.159995689988136</v>
      </c>
      <c r="F112" s="158">
        <v>3532377.2299999991</v>
      </c>
      <c r="G112" s="147" t="s">
        <v>158</v>
      </c>
      <c r="H112" s="147">
        <f t="shared" si="28"/>
        <v>-192642.77000000095</v>
      </c>
      <c r="I112" s="158">
        <v>155028.21</v>
      </c>
      <c r="J112" s="147" t="s">
        <v>1156</v>
      </c>
      <c r="K112" s="159">
        <f t="shared" si="29"/>
        <v>0.20999999999185093</v>
      </c>
      <c r="L112" s="147">
        <v>718931.88</v>
      </c>
      <c r="M112" s="147" t="s">
        <v>1157</v>
      </c>
      <c r="N112" s="147">
        <f t="shared" si="30"/>
        <v>-0.11999999999534339</v>
      </c>
      <c r="O112" s="158">
        <v>303665</v>
      </c>
      <c r="P112" s="147" t="s">
        <v>159</v>
      </c>
      <c r="Q112" s="159">
        <f t="shared" si="31"/>
        <v>-155709</v>
      </c>
      <c r="R112" s="158">
        <v>83103190.259995684</v>
      </c>
      <c r="S112" s="20">
        <v>83103200</v>
      </c>
      <c r="T112" s="98">
        <f t="shared" si="43"/>
        <v>-9.7400043159723282</v>
      </c>
      <c r="U112" s="197">
        <f t="shared" si="32"/>
        <v>1</v>
      </c>
      <c r="W112" s="92" t="s">
        <v>45</v>
      </c>
      <c r="X112" s="115">
        <f t="shared" si="35"/>
        <v>0</v>
      </c>
      <c r="Y112" s="116">
        <f t="shared" si="36"/>
        <v>1</v>
      </c>
      <c r="Z112" s="116">
        <f t="shared" si="37"/>
        <v>0</v>
      </c>
      <c r="AA112" s="116">
        <f t="shared" si="38"/>
        <v>0</v>
      </c>
      <c r="AB112" s="116">
        <f t="shared" si="39"/>
        <v>1</v>
      </c>
      <c r="AC112" s="122">
        <f t="shared" si="40"/>
        <v>0</v>
      </c>
    </row>
    <row r="113" spans="1:29" ht="15" customHeight="1">
      <c r="A113" s="234"/>
      <c r="B113" s="135" t="s">
        <v>46</v>
      </c>
      <c r="C113" s="145">
        <v>29541988.869999681</v>
      </c>
      <c r="D113" s="146">
        <v>0</v>
      </c>
      <c r="E113" s="154">
        <f t="shared" si="27"/>
        <v>29541988.869999681</v>
      </c>
      <c r="F113" s="158">
        <v>1523119.73</v>
      </c>
      <c r="G113" s="147"/>
      <c r="H113" s="147">
        <f t="shared" si="28"/>
        <v>1523119.73</v>
      </c>
      <c r="I113" s="158">
        <v>159784.69000000006</v>
      </c>
      <c r="J113" s="147" t="s">
        <v>1158</v>
      </c>
      <c r="K113" s="159">
        <f t="shared" si="29"/>
        <v>-0.30999999993946403</v>
      </c>
      <c r="L113" s="147">
        <v>0</v>
      </c>
      <c r="M113" s="147" t="s">
        <v>80</v>
      </c>
      <c r="N113" s="147">
        <f t="shared" si="30"/>
        <v>0</v>
      </c>
      <c r="O113" s="158">
        <v>302194.50999999995</v>
      </c>
      <c r="P113" s="147"/>
      <c r="Q113" s="159">
        <f t="shared" si="31"/>
        <v>302194.50999999995</v>
      </c>
      <c r="R113" s="158">
        <v>27876459.31999968</v>
      </c>
      <c r="S113" s="20">
        <v>0</v>
      </c>
      <c r="T113" s="98">
        <f>R113-S113</f>
        <v>27876459.31999968</v>
      </c>
      <c r="U113" s="197">
        <f t="shared" si="32"/>
        <v>0</v>
      </c>
      <c r="W113" s="92" t="s">
        <v>46</v>
      </c>
      <c r="X113" s="115">
        <f t="shared" si="35"/>
        <v>0</v>
      </c>
      <c r="Y113" s="116">
        <f t="shared" si="36"/>
        <v>0</v>
      </c>
      <c r="Z113" s="116">
        <f t="shared" si="37"/>
        <v>0</v>
      </c>
      <c r="AA113" s="116">
        <f t="shared" si="38"/>
        <v>0</v>
      </c>
      <c r="AB113" s="116">
        <f t="shared" si="39"/>
        <v>0</v>
      </c>
      <c r="AC113" s="122">
        <f t="shared" si="40"/>
        <v>0</v>
      </c>
    </row>
    <row r="114" spans="1:29" ht="15" customHeight="1">
      <c r="A114" s="234"/>
      <c r="B114" s="135" t="s">
        <v>47</v>
      </c>
      <c r="C114" s="145">
        <v>122419284.87999853</v>
      </c>
      <c r="D114" s="146">
        <v>0</v>
      </c>
      <c r="E114" s="154">
        <f t="shared" si="27"/>
        <v>122419284.87999853</v>
      </c>
      <c r="F114" s="158">
        <v>2028893.1600000013</v>
      </c>
      <c r="G114" s="147"/>
      <c r="H114" s="147">
        <f t="shared" si="28"/>
        <v>2028893.1600000013</v>
      </c>
      <c r="I114" s="158">
        <v>170920.16</v>
      </c>
      <c r="J114" s="147"/>
      <c r="K114" s="159">
        <f t="shared" si="29"/>
        <v>170920.16</v>
      </c>
      <c r="L114" s="147">
        <v>158460.32</v>
      </c>
      <c r="M114" s="147"/>
      <c r="N114" s="147">
        <f t="shared" si="30"/>
        <v>158460.32</v>
      </c>
      <c r="O114" s="158">
        <v>349426.57</v>
      </c>
      <c r="P114" s="147"/>
      <c r="Q114" s="159">
        <f t="shared" si="31"/>
        <v>349426.57</v>
      </c>
      <c r="R114" s="158">
        <v>120053424.98999853</v>
      </c>
      <c r="S114" s="20">
        <v>0</v>
      </c>
      <c r="T114" s="98">
        <f t="shared" ref="T114:T120" si="44">R114-S114</f>
        <v>120053424.98999853</v>
      </c>
      <c r="U114" s="197">
        <f t="shared" si="32"/>
        <v>0</v>
      </c>
      <c r="W114" s="92" t="s">
        <v>47</v>
      </c>
      <c r="X114" s="115">
        <f t="shared" si="35"/>
        <v>0</v>
      </c>
      <c r="Y114" s="116">
        <f t="shared" si="36"/>
        <v>0</v>
      </c>
      <c r="Z114" s="116">
        <f t="shared" si="37"/>
        <v>0</v>
      </c>
      <c r="AA114" s="116">
        <f t="shared" si="38"/>
        <v>0</v>
      </c>
      <c r="AB114" s="116">
        <f t="shared" si="39"/>
        <v>0</v>
      </c>
      <c r="AC114" s="122">
        <f t="shared" si="40"/>
        <v>0</v>
      </c>
    </row>
    <row r="115" spans="1:29" ht="15" customHeight="1">
      <c r="A115" s="234"/>
      <c r="B115" s="135" t="s">
        <v>48</v>
      </c>
      <c r="C115" s="145">
        <v>56318897.539999381</v>
      </c>
      <c r="D115" s="146">
        <v>56318900</v>
      </c>
      <c r="E115" s="154">
        <f t="shared" si="27"/>
        <v>-2.4600006192922592</v>
      </c>
      <c r="F115" s="158">
        <v>2656639.5599999996</v>
      </c>
      <c r="G115" s="147" t="s">
        <v>160</v>
      </c>
      <c r="H115" s="147">
        <f t="shared" si="28"/>
        <v>-0.44000000040978193</v>
      </c>
      <c r="I115" s="158">
        <v>173513.58000000002</v>
      </c>
      <c r="J115" s="147" t="s">
        <v>1159</v>
      </c>
      <c r="K115" s="159">
        <f t="shared" si="29"/>
        <v>-0.41999999998370185</v>
      </c>
      <c r="L115" s="147">
        <v>54082.969999999994</v>
      </c>
      <c r="M115" s="147" t="s">
        <v>1160</v>
      </c>
      <c r="N115" s="147">
        <f t="shared" si="30"/>
        <v>-3.0000000006111804E-2</v>
      </c>
      <c r="O115" s="158">
        <v>619928.57000000007</v>
      </c>
      <c r="P115" s="147" t="s">
        <v>161</v>
      </c>
      <c r="Q115" s="159">
        <f t="shared" si="31"/>
        <v>327862.57000000007</v>
      </c>
      <c r="R115" s="158">
        <v>53161760.019999385</v>
      </c>
      <c r="S115" s="20">
        <v>53161800</v>
      </c>
      <c r="T115" s="98">
        <f t="shared" si="44"/>
        <v>-39.980000615119934</v>
      </c>
      <c r="U115" s="197">
        <f t="shared" si="32"/>
        <v>1</v>
      </c>
      <c r="W115" s="92" t="s">
        <v>48</v>
      </c>
      <c r="X115" s="115">
        <f t="shared" si="35"/>
        <v>0</v>
      </c>
      <c r="Y115" s="116">
        <f t="shared" si="36"/>
        <v>0</v>
      </c>
      <c r="Z115" s="116">
        <f t="shared" si="37"/>
        <v>0</v>
      </c>
      <c r="AA115" s="116">
        <f t="shared" si="38"/>
        <v>0</v>
      </c>
      <c r="AB115" s="116">
        <f t="shared" si="39"/>
        <v>1</v>
      </c>
      <c r="AC115" s="122">
        <f t="shared" si="40"/>
        <v>0</v>
      </c>
    </row>
    <row r="116" spans="1:29" ht="15" customHeight="1">
      <c r="A116" s="235"/>
      <c r="B116" s="136" t="s">
        <v>49</v>
      </c>
      <c r="C116" s="148">
        <v>17626850.849999599</v>
      </c>
      <c r="D116" s="149"/>
      <c r="E116" s="155">
        <f t="shared" si="27"/>
        <v>17626850.849999599</v>
      </c>
      <c r="F116" s="160">
        <v>819000.99000000022</v>
      </c>
      <c r="G116" s="150"/>
      <c r="H116" s="150">
        <f t="shared" si="28"/>
        <v>819000.99000000022</v>
      </c>
      <c r="I116" s="160">
        <v>6704.8</v>
      </c>
      <c r="J116" s="150"/>
      <c r="K116" s="161">
        <f t="shared" si="29"/>
        <v>6704.8</v>
      </c>
      <c r="L116" s="150">
        <v>0</v>
      </c>
      <c r="M116" s="150"/>
      <c r="N116" s="150">
        <f t="shared" si="30"/>
        <v>0</v>
      </c>
      <c r="O116" s="160">
        <v>319365.97000000003</v>
      </c>
      <c r="P116" s="150"/>
      <c r="Q116" s="161">
        <f t="shared" si="31"/>
        <v>319365.97000000003</v>
      </c>
      <c r="R116" s="160">
        <v>16495188.689999599</v>
      </c>
      <c r="S116" s="100"/>
      <c r="T116" s="101">
        <f t="shared" si="44"/>
        <v>16495188.689999599</v>
      </c>
      <c r="U116" s="198">
        <f t="shared" si="32"/>
        <v>0</v>
      </c>
      <c r="W116" s="94" t="s">
        <v>49</v>
      </c>
      <c r="X116" s="115">
        <f t="shared" si="35"/>
        <v>0</v>
      </c>
      <c r="Y116" s="116">
        <f t="shared" si="36"/>
        <v>0</v>
      </c>
      <c r="Z116" s="116">
        <f t="shared" si="37"/>
        <v>0</v>
      </c>
      <c r="AA116" s="116">
        <f t="shared" si="38"/>
        <v>0</v>
      </c>
      <c r="AB116" s="116">
        <f t="shared" si="39"/>
        <v>0</v>
      </c>
      <c r="AC116" s="122">
        <f t="shared" si="40"/>
        <v>0</v>
      </c>
    </row>
    <row r="117" spans="1:29" ht="15" customHeight="1">
      <c r="A117" s="233">
        <v>42444</v>
      </c>
      <c r="B117" s="134" t="s">
        <v>41</v>
      </c>
      <c r="C117" s="145">
        <v>61853749.029999264</v>
      </c>
      <c r="D117" s="146">
        <v>61853700</v>
      </c>
      <c r="E117" s="154">
        <f t="shared" si="27"/>
        <v>49.029999263584614</v>
      </c>
      <c r="F117" s="158">
        <v>1505233.9300000004</v>
      </c>
      <c r="G117" s="147" t="s">
        <v>162</v>
      </c>
      <c r="H117" s="147">
        <f t="shared" si="28"/>
        <v>3.9300000004004687</v>
      </c>
      <c r="I117" s="158">
        <v>199374.81999999998</v>
      </c>
      <c r="J117" s="147" t="s">
        <v>1161</v>
      </c>
      <c r="K117" s="159">
        <f t="shared" si="29"/>
        <v>-0.18000000002211891</v>
      </c>
      <c r="L117" s="141">
        <v>33721.300000000003</v>
      </c>
      <c r="M117" s="141" t="s">
        <v>1162</v>
      </c>
      <c r="N117" s="141">
        <f t="shared" si="30"/>
        <v>0</v>
      </c>
      <c r="O117" s="158">
        <v>215967.16999999995</v>
      </c>
      <c r="P117" s="147" t="s">
        <v>163</v>
      </c>
      <c r="Q117" s="159">
        <f t="shared" si="31"/>
        <v>0.16999999995459802</v>
      </c>
      <c r="R117" s="158">
        <v>63731671.039999254</v>
      </c>
      <c r="S117" s="20">
        <v>63731700</v>
      </c>
      <c r="T117" s="98">
        <f t="shared" si="44"/>
        <v>-28.960000745952129</v>
      </c>
      <c r="U117" s="196">
        <f t="shared" si="32"/>
        <v>1</v>
      </c>
      <c r="W117" s="91" t="s">
        <v>41</v>
      </c>
      <c r="X117" s="111">
        <f t="shared" si="35"/>
        <v>0</v>
      </c>
      <c r="Y117" s="112">
        <f t="shared" si="36"/>
        <v>0</v>
      </c>
      <c r="Z117" s="112">
        <f t="shared" si="37"/>
        <v>0</v>
      </c>
      <c r="AA117" s="112">
        <f t="shared" si="38"/>
        <v>0</v>
      </c>
      <c r="AB117" s="112">
        <f t="shared" si="39"/>
        <v>0</v>
      </c>
      <c r="AC117" s="124">
        <f t="shared" si="40"/>
        <v>0</v>
      </c>
    </row>
    <row r="118" spans="1:29" ht="15" customHeight="1">
      <c r="A118" s="234"/>
      <c r="B118" s="135" t="s">
        <v>42</v>
      </c>
      <c r="C118" s="145">
        <v>25935084.569999058</v>
      </c>
      <c r="D118" s="146">
        <v>25935100</v>
      </c>
      <c r="E118" s="154">
        <f t="shared" si="27"/>
        <v>-15.430000942200422</v>
      </c>
      <c r="F118" s="158">
        <v>1367630.1600000004</v>
      </c>
      <c r="G118" s="147" t="s">
        <v>164</v>
      </c>
      <c r="H118" s="147">
        <f t="shared" si="28"/>
        <v>0.16000000038184226</v>
      </c>
      <c r="I118" s="158">
        <v>40166.15</v>
      </c>
      <c r="J118" s="147" t="s">
        <v>1163</v>
      </c>
      <c r="K118" s="159">
        <f t="shared" si="29"/>
        <v>5.0000000002910383E-2</v>
      </c>
      <c r="L118" s="141">
        <v>0</v>
      </c>
      <c r="M118" s="141" t="s">
        <v>80</v>
      </c>
      <c r="N118" s="141">
        <f t="shared" si="30"/>
        <v>0</v>
      </c>
      <c r="O118" s="158">
        <v>347670.58</v>
      </c>
      <c r="P118" s="147" t="s">
        <v>165</v>
      </c>
      <c r="Q118" s="159">
        <f t="shared" si="31"/>
        <v>-0.41999999998370185</v>
      </c>
      <c r="R118" s="158">
        <v>24259949.979999047</v>
      </c>
      <c r="S118" s="20">
        <v>24260000</v>
      </c>
      <c r="T118" s="98">
        <f t="shared" si="44"/>
        <v>-50.020000953227282</v>
      </c>
      <c r="U118" s="197">
        <f t="shared" si="32"/>
        <v>1</v>
      </c>
      <c r="W118" s="92" t="s">
        <v>42</v>
      </c>
      <c r="X118" s="115">
        <f t="shared" si="35"/>
        <v>0</v>
      </c>
      <c r="Y118" s="116">
        <f t="shared" si="36"/>
        <v>0</v>
      </c>
      <c r="Z118" s="116">
        <f t="shared" si="37"/>
        <v>0</v>
      </c>
      <c r="AA118" s="116">
        <f t="shared" si="38"/>
        <v>0</v>
      </c>
      <c r="AB118" s="116">
        <f t="shared" si="39"/>
        <v>0</v>
      </c>
      <c r="AC118" s="122">
        <f t="shared" si="40"/>
        <v>0</v>
      </c>
    </row>
    <row r="119" spans="1:29" ht="15" customHeight="1">
      <c r="A119" s="234"/>
      <c r="B119" s="105" t="s">
        <v>43</v>
      </c>
      <c r="C119" s="145">
        <v>52520319.439999446</v>
      </c>
      <c r="D119" s="146">
        <v>53009100</v>
      </c>
      <c r="E119" s="154">
        <f t="shared" si="27"/>
        <v>-488780.56000055373</v>
      </c>
      <c r="F119" s="158">
        <v>1800663.6399999997</v>
      </c>
      <c r="G119" s="147" t="s">
        <v>166</v>
      </c>
      <c r="H119" s="147">
        <f t="shared" si="28"/>
        <v>7623.6399999996647</v>
      </c>
      <c r="I119" s="158">
        <v>206641.89</v>
      </c>
      <c r="J119" s="147" t="s">
        <v>1164</v>
      </c>
      <c r="K119" s="159">
        <f t="shared" si="29"/>
        <v>-0.10999999998603016</v>
      </c>
      <c r="L119" s="141">
        <v>299899.47000000003</v>
      </c>
      <c r="M119" s="141" t="s">
        <v>1165</v>
      </c>
      <c r="N119" s="141">
        <f t="shared" si="30"/>
        <v>0.47000000003026798</v>
      </c>
      <c r="O119" s="158">
        <v>700179.25000000035</v>
      </c>
      <c r="P119" s="147" t="s">
        <v>167</v>
      </c>
      <c r="Q119" s="159">
        <f t="shared" si="31"/>
        <v>0.25000000034924597</v>
      </c>
      <c r="R119" s="158">
        <v>49926218.96999947</v>
      </c>
      <c r="S119" s="20">
        <v>49926230</v>
      </c>
      <c r="T119" s="98">
        <f t="shared" si="44"/>
        <v>-11.030000530183315</v>
      </c>
      <c r="U119" s="197">
        <f t="shared" si="32"/>
        <v>1</v>
      </c>
      <c r="W119" s="93" t="s">
        <v>43</v>
      </c>
      <c r="X119" s="115">
        <f t="shared" si="35"/>
        <v>1</v>
      </c>
      <c r="Y119" s="116">
        <f t="shared" si="36"/>
        <v>1</v>
      </c>
      <c r="Z119" s="116">
        <f t="shared" si="37"/>
        <v>0</v>
      </c>
      <c r="AA119" s="116">
        <f t="shared" si="38"/>
        <v>0</v>
      </c>
      <c r="AB119" s="116">
        <f t="shared" si="39"/>
        <v>0</v>
      </c>
      <c r="AC119" s="122">
        <f t="shared" si="40"/>
        <v>0</v>
      </c>
    </row>
    <row r="120" spans="1:29" ht="15" customHeight="1">
      <c r="A120" s="234"/>
      <c r="B120" s="135" t="s">
        <v>44</v>
      </c>
      <c r="C120" s="145">
        <v>36908232.529999517</v>
      </c>
      <c r="D120" s="146">
        <v>37148900</v>
      </c>
      <c r="E120" s="154">
        <f t="shared" si="27"/>
        <v>-240667.4700004831</v>
      </c>
      <c r="F120" s="158">
        <v>932279.94000000006</v>
      </c>
      <c r="G120" s="147" t="s">
        <v>168</v>
      </c>
      <c r="H120" s="147">
        <f t="shared" si="28"/>
        <v>0.94000000006053597</v>
      </c>
      <c r="I120" s="158">
        <v>35554.76</v>
      </c>
      <c r="J120" s="147" t="s">
        <v>1166</v>
      </c>
      <c r="K120" s="159">
        <f t="shared" si="29"/>
        <v>0.76000000000203727</v>
      </c>
      <c r="L120" s="141">
        <v>0</v>
      </c>
      <c r="M120" s="141" t="s">
        <v>80</v>
      </c>
      <c r="N120" s="141">
        <f t="shared" si="30"/>
        <v>0</v>
      </c>
      <c r="O120" s="158">
        <v>197160.37</v>
      </c>
      <c r="P120" s="147" t="s">
        <v>169</v>
      </c>
      <c r="Q120" s="159">
        <f t="shared" si="31"/>
        <v>0.36999999999534339</v>
      </c>
      <c r="R120" s="158">
        <v>35814346.979999512</v>
      </c>
      <c r="S120" s="20">
        <v>35814350</v>
      </c>
      <c r="T120" s="98">
        <f t="shared" si="44"/>
        <v>-3.0200004875659943</v>
      </c>
      <c r="U120" s="197">
        <f t="shared" si="32"/>
        <v>1</v>
      </c>
      <c r="W120" s="92" t="s">
        <v>44</v>
      </c>
      <c r="X120" s="115">
        <f t="shared" si="35"/>
        <v>1</v>
      </c>
      <c r="Y120" s="116">
        <f t="shared" si="36"/>
        <v>0</v>
      </c>
      <c r="Z120" s="116">
        <f t="shared" si="37"/>
        <v>0</v>
      </c>
      <c r="AA120" s="116">
        <f t="shared" si="38"/>
        <v>0</v>
      </c>
      <c r="AB120" s="116">
        <f t="shared" si="39"/>
        <v>0</v>
      </c>
      <c r="AC120" s="122">
        <f t="shared" si="40"/>
        <v>0</v>
      </c>
    </row>
    <row r="121" spans="1:29" ht="15" customHeight="1">
      <c r="A121" s="234"/>
      <c r="B121" s="135" t="s">
        <v>45</v>
      </c>
      <c r="C121" s="145">
        <v>83103190.259995684</v>
      </c>
      <c r="D121" s="146">
        <v>83103200</v>
      </c>
      <c r="E121" s="154">
        <f t="shared" si="27"/>
        <v>-9.7400043159723282</v>
      </c>
      <c r="F121" s="158">
        <v>3393605.2699999996</v>
      </c>
      <c r="G121" s="147" t="s">
        <v>170</v>
      </c>
      <c r="H121" s="147">
        <f t="shared" si="28"/>
        <v>-11024.730000000447</v>
      </c>
      <c r="I121" s="158">
        <v>121342.87999999999</v>
      </c>
      <c r="J121" s="147" t="s">
        <v>1167</v>
      </c>
      <c r="K121" s="159">
        <f t="shared" si="29"/>
        <v>-0.1200000000098953</v>
      </c>
      <c r="L121" s="141">
        <v>778302.11</v>
      </c>
      <c r="M121" s="141" t="s">
        <v>1168</v>
      </c>
      <c r="N121" s="141">
        <f t="shared" si="30"/>
        <v>0.10999999998603016</v>
      </c>
      <c r="O121" s="158">
        <v>155697.76999999999</v>
      </c>
      <c r="P121" s="147" t="s">
        <v>171</v>
      </c>
      <c r="Q121" s="159">
        <f t="shared" si="31"/>
        <v>-0.23000000001047738</v>
      </c>
      <c r="R121" s="158">
        <v>78896927.989995688</v>
      </c>
      <c r="S121" s="20">
        <v>78885900</v>
      </c>
      <c r="T121" s="98">
        <f>R121-S121</f>
        <v>11027.9899956882</v>
      </c>
      <c r="U121" s="197">
        <f t="shared" si="32"/>
        <v>1</v>
      </c>
      <c r="W121" s="92" t="s">
        <v>45</v>
      </c>
      <c r="X121" s="115">
        <f t="shared" si="35"/>
        <v>0</v>
      </c>
      <c r="Y121" s="116">
        <f t="shared" si="36"/>
        <v>1</v>
      </c>
      <c r="Z121" s="116">
        <f t="shared" si="37"/>
        <v>0</v>
      </c>
      <c r="AA121" s="116">
        <f t="shared" si="38"/>
        <v>0</v>
      </c>
      <c r="AB121" s="116">
        <f t="shared" si="39"/>
        <v>0</v>
      </c>
      <c r="AC121" s="122">
        <f t="shared" si="40"/>
        <v>1</v>
      </c>
    </row>
    <row r="122" spans="1:29" ht="15" customHeight="1">
      <c r="A122" s="234"/>
      <c r="B122" s="135" t="s">
        <v>46</v>
      </c>
      <c r="C122" s="145">
        <v>27876459.31999968</v>
      </c>
      <c r="D122" s="146">
        <v>29701800</v>
      </c>
      <c r="E122" s="154">
        <f t="shared" si="27"/>
        <v>-1825340.6800003201</v>
      </c>
      <c r="F122" s="158">
        <v>927818.97000000032</v>
      </c>
      <c r="G122" s="147" t="s">
        <v>172</v>
      </c>
      <c r="H122" s="147">
        <f t="shared" si="28"/>
        <v>-2.9999999678693712E-2</v>
      </c>
      <c r="I122" s="158">
        <v>242518.52000000002</v>
      </c>
      <c r="J122" s="147" t="s">
        <v>1169</v>
      </c>
      <c r="K122" s="159">
        <f t="shared" si="29"/>
        <v>-0.47999999998137355</v>
      </c>
      <c r="L122" s="141">
        <v>0</v>
      </c>
      <c r="M122" s="141" t="s">
        <v>80</v>
      </c>
      <c r="N122" s="141">
        <f t="shared" si="30"/>
        <v>0</v>
      </c>
      <c r="O122" s="158">
        <v>312852.62</v>
      </c>
      <c r="P122" s="147" t="s">
        <v>173</v>
      </c>
      <c r="Q122" s="159">
        <f t="shared" si="31"/>
        <v>-0.38000000000465661</v>
      </c>
      <c r="R122" s="158">
        <v>26878306.24999968</v>
      </c>
      <c r="S122" s="20">
        <v>29399240</v>
      </c>
      <c r="T122" s="98">
        <f t="shared" ref="T122:T128" si="45">R122-S122</f>
        <v>-2520933.7500003204</v>
      </c>
      <c r="U122" s="197">
        <f t="shared" si="32"/>
        <v>1</v>
      </c>
      <c r="W122" s="92" t="s">
        <v>46</v>
      </c>
      <c r="X122" s="115">
        <f t="shared" si="35"/>
        <v>1</v>
      </c>
      <c r="Y122" s="116">
        <f t="shared" si="36"/>
        <v>0</v>
      </c>
      <c r="Z122" s="116">
        <f t="shared" si="37"/>
        <v>0</v>
      </c>
      <c r="AA122" s="116">
        <f t="shared" si="38"/>
        <v>0</v>
      </c>
      <c r="AB122" s="116">
        <f t="shared" si="39"/>
        <v>0</v>
      </c>
      <c r="AC122" s="122">
        <f t="shared" si="40"/>
        <v>1</v>
      </c>
    </row>
    <row r="123" spans="1:29" ht="15" customHeight="1">
      <c r="A123" s="234"/>
      <c r="B123" s="135" t="s">
        <v>47</v>
      </c>
      <c r="C123" s="97"/>
      <c r="D123" s="20"/>
      <c r="E123" s="98">
        <f t="shared" si="27"/>
        <v>0</v>
      </c>
      <c r="F123" s="97"/>
      <c r="G123" s="20"/>
      <c r="H123" s="6">
        <f t="shared" si="28"/>
        <v>0</v>
      </c>
      <c r="I123" s="97"/>
      <c r="J123" s="20"/>
      <c r="K123" s="98">
        <f t="shared" si="29"/>
        <v>0</v>
      </c>
      <c r="L123" s="20"/>
      <c r="M123" s="20"/>
      <c r="N123" s="6">
        <f t="shared" si="30"/>
        <v>0</v>
      </c>
      <c r="O123" s="97"/>
      <c r="P123" s="20"/>
      <c r="Q123" s="98">
        <f t="shared" si="31"/>
        <v>0</v>
      </c>
      <c r="R123" s="97"/>
      <c r="S123" s="20"/>
      <c r="T123" s="98">
        <f t="shared" si="45"/>
        <v>0</v>
      </c>
      <c r="U123" s="197">
        <f t="shared" si="32"/>
        <v>0</v>
      </c>
      <c r="W123" s="92" t="s">
        <v>47</v>
      </c>
      <c r="X123" s="115">
        <f t="shared" si="35"/>
        <v>0</v>
      </c>
      <c r="Y123" s="116">
        <f t="shared" si="36"/>
        <v>0</v>
      </c>
      <c r="Z123" s="116">
        <f t="shared" si="37"/>
        <v>0</v>
      </c>
      <c r="AA123" s="116">
        <f t="shared" si="38"/>
        <v>0</v>
      </c>
      <c r="AB123" s="116">
        <f t="shared" si="39"/>
        <v>0</v>
      </c>
      <c r="AC123" s="122">
        <f t="shared" si="40"/>
        <v>0</v>
      </c>
    </row>
    <row r="124" spans="1:29" ht="15" customHeight="1">
      <c r="A124" s="234"/>
      <c r="B124" s="135" t="s">
        <v>48</v>
      </c>
      <c r="C124" s="145">
        <v>53161760.019999385</v>
      </c>
      <c r="D124" s="146"/>
      <c r="E124" s="154">
        <f t="shared" si="27"/>
        <v>53161760.019999385</v>
      </c>
      <c r="F124" s="158">
        <v>1608926.2800000003</v>
      </c>
      <c r="G124" s="147"/>
      <c r="H124" s="147">
        <f t="shared" si="28"/>
        <v>1608926.2800000003</v>
      </c>
      <c r="I124" s="158">
        <v>238349.42</v>
      </c>
      <c r="J124" s="147"/>
      <c r="K124" s="159">
        <f t="shared" si="29"/>
        <v>238349.42</v>
      </c>
      <c r="L124" s="141">
        <v>167705.31</v>
      </c>
      <c r="M124" s="141"/>
      <c r="N124" s="141">
        <f t="shared" si="30"/>
        <v>167705.31</v>
      </c>
      <c r="O124" s="158">
        <v>321050.31</v>
      </c>
      <c r="P124" s="147"/>
      <c r="Q124" s="159">
        <f t="shared" si="31"/>
        <v>321050.31</v>
      </c>
      <c r="R124" s="158">
        <v>51302427.539999381</v>
      </c>
      <c r="S124" s="20"/>
      <c r="T124" s="98">
        <f t="shared" si="45"/>
        <v>51302427.539999381</v>
      </c>
      <c r="U124" s="197">
        <f t="shared" si="32"/>
        <v>0</v>
      </c>
      <c r="W124" s="92" t="s">
        <v>48</v>
      </c>
      <c r="X124" s="115">
        <f t="shared" si="35"/>
        <v>0</v>
      </c>
      <c r="Y124" s="116">
        <f t="shared" si="36"/>
        <v>0</v>
      </c>
      <c r="Z124" s="116">
        <f t="shared" si="37"/>
        <v>0</v>
      </c>
      <c r="AA124" s="116">
        <f t="shared" si="38"/>
        <v>0</v>
      </c>
      <c r="AB124" s="116">
        <f t="shared" si="39"/>
        <v>0</v>
      </c>
      <c r="AC124" s="122">
        <f t="shared" si="40"/>
        <v>0</v>
      </c>
    </row>
    <row r="125" spans="1:29" ht="15" customHeight="1">
      <c r="A125" s="235"/>
      <c r="B125" s="136" t="s">
        <v>49</v>
      </c>
      <c r="C125" s="145">
        <v>16495188.689999599</v>
      </c>
      <c r="D125" s="146"/>
      <c r="E125" s="154">
        <f t="shared" si="27"/>
        <v>16495188.689999599</v>
      </c>
      <c r="F125" s="158">
        <v>600832.57999999996</v>
      </c>
      <c r="G125" s="147"/>
      <c r="H125" s="147">
        <f t="shared" si="28"/>
        <v>600832.57999999996</v>
      </c>
      <c r="I125" s="158">
        <v>165842.10999999999</v>
      </c>
      <c r="J125" s="147"/>
      <c r="K125" s="159">
        <f t="shared" si="29"/>
        <v>165842.10999999999</v>
      </c>
      <c r="L125" s="141">
        <v>0</v>
      </c>
      <c r="M125" s="141"/>
      <c r="N125" s="141">
        <f t="shared" si="30"/>
        <v>0</v>
      </c>
      <c r="O125" s="158">
        <v>140563.73000000001</v>
      </c>
      <c r="P125" s="147"/>
      <c r="Q125" s="159">
        <f t="shared" si="31"/>
        <v>140563.73000000001</v>
      </c>
      <c r="R125" s="158">
        <v>15919634.4899996</v>
      </c>
      <c r="S125" s="20"/>
      <c r="T125" s="98">
        <f t="shared" si="45"/>
        <v>15919634.4899996</v>
      </c>
      <c r="U125" s="198">
        <f t="shared" si="32"/>
        <v>0</v>
      </c>
      <c r="W125" s="94" t="s">
        <v>49</v>
      </c>
      <c r="X125" s="119">
        <f t="shared" si="35"/>
        <v>0</v>
      </c>
      <c r="Y125" s="120">
        <f t="shared" si="36"/>
        <v>0</v>
      </c>
      <c r="Z125" s="120">
        <f t="shared" si="37"/>
        <v>0</v>
      </c>
      <c r="AA125" s="120">
        <f t="shared" si="38"/>
        <v>0</v>
      </c>
      <c r="AB125" s="120">
        <f t="shared" si="39"/>
        <v>0</v>
      </c>
      <c r="AC125" s="125">
        <f t="shared" si="40"/>
        <v>0</v>
      </c>
    </row>
    <row r="126" spans="1:29" ht="15" customHeight="1">
      <c r="A126" s="233">
        <v>42445</v>
      </c>
      <c r="B126" s="134" t="s">
        <v>41</v>
      </c>
      <c r="C126" s="142">
        <v>63731671.039999254</v>
      </c>
      <c r="D126" s="143">
        <v>63731700</v>
      </c>
      <c r="E126" s="153">
        <f t="shared" si="27"/>
        <v>-28.960000745952129</v>
      </c>
      <c r="F126" s="156">
        <v>1621183.5100000007</v>
      </c>
      <c r="G126" s="144" t="s">
        <v>174</v>
      </c>
      <c r="H126" s="144">
        <f t="shared" si="28"/>
        <v>3.5100000007078052</v>
      </c>
      <c r="I126" s="156">
        <v>427190.48</v>
      </c>
      <c r="J126" s="144" t="s">
        <v>1170</v>
      </c>
      <c r="K126" s="157">
        <f t="shared" si="29"/>
        <v>0.47999999998137355</v>
      </c>
      <c r="L126" s="144">
        <v>58780.66</v>
      </c>
      <c r="M126" s="144" t="s">
        <v>1171</v>
      </c>
      <c r="N126" s="144">
        <f t="shared" si="30"/>
        <v>-3.9999999993597157E-2</v>
      </c>
      <c r="O126" s="156">
        <v>0</v>
      </c>
      <c r="P126" s="144" t="s">
        <v>80</v>
      </c>
      <c r="Q126" s="157">
        <f t="shared" si="31"/>
        <v>0</v>
      </c>
      <c r="R126" s="156">
        <v>62478897.349999256</v>
      </c>
      <c r="S126" s="95">
        <v>62478900</v>
      </c>
      <c r="T126" s="96">
        <f t="shared" si="45"/>
        <v>-2.6500007435679436</v>
      </c>
      <c r="U126" s="196">
        <f t="shared" si="32"/>
        <v>1</v>
      </c>
      <c r="W126" s="91" t="s">
        <v>41</v>
      </c>
      <c r="X126" s="115">
        <f t="shared" si="35"/>
        <v>0</v>
      </c>
      <c r="Y126" s="116">
        <f t="shared" si="36"/>
        <v>0</v>
      </c>
      <c r="Z126" s="116">
        <f t="shared" si="37"/>
        <v>0</v>
      </c>
      <c r="AA126" s="116">
        <f t="shared" si="38"/>
        <v>0</v>
      </c>
      <c r="AB126" s="116">
        <f t="shared" si="39"/>
        <v>0</v>
      </c>
      <c r="AC126" s="122">
        <f t="shared" si="40"/>
        <v>0</v>
      </c>
    </row>
    <row r="127" spans="1:29" ht="15" customHeight="1">
      <c r="A127" s="234"/>
      <c r="B127" s="135" t="s">
        <v>42</v>
      </c>
      <c r="C127" s="145">
        <v>24259949.979999047</v>
      </c>
      <c r="D127" s="146">
        <v>24260000</v>
      </c>
      <c r="E127" s="154">
        <f t="shared" si="27"/>
        <v>-50.020000953227282</v>
      </c>
      <c r="F127" s="158">
        <v>1510734.030000001</v>
      </c>
      <c r="G127" s="147" t="s">
        <v>175</v>
      </c>
      <c r="H127" s="147">
        <f t="shared" si="28"/>
        <v>4.0300000009592623</v>
      </c>
      <c r="I127" s="158">
        <v>110923.72999999998</v>
      </c>
      <c r="J127" s="147" t="s">
        <v>1172</v>
      </c>
      <c r="K127" s="159">
        <f t="shared" si="29"/>
        <v>-0.27000000001862645</v>
      </c>
      <c r="L127" s="147">
        <v>21586.799999999999</v>
      </c>
      <c r="M127" s="147" t="s">
        <v>1173</v>
      </c>
      <c r="N127" s="147">
        <f t="shared" si="30"/>
        <v>0</v>
      </c>
      <c r="O127" s="158">
        <v>0</v>
      </c>
      <c r="P127" s="147" t="s">
        <v>80</v>
      </c>
      <c r="Q127" s="159">
        <f t="shared" si="31"/>
        <v>0</v>
      </c>
      <c r="R127" s="158">
        <v>22838552.879999053</v>
      </c>
      <c r="S127" s="20">
        <v>22838600</v>
      </c>
      <c r="T127" s="98">
        <f t="shared" si="45"/>
        <v>-47.120000947266817</v>
      </c>
      <c r="U127" s="197">
        <f t="shared" si="32"/>
        <v>1</v>
      </c>
      <c r="W127" s="92" t="s">
        <v>42</v>
      </c>
      <c r="X127" s="115">
        <f t="shared" si="35"/>
        <v>0</v>
      </c>
      <c r="Y127" s="116">
        <f t="shared" si="36"/>
        <v>0</v>
      </c>
      <c r="Z127" s="116">
        <f t="shared" si="37"/>
        <v>0</v>
      </c>
      <c r="AA127" s="116">
        <f t="shared" si="38"/>
        <v>0</v>
      </c>
      <c r="AB127" s="116">
        <f t="shared" si="39"/>
        <v>0</v>
      </c>
      <c r="AC127" s="122">
        <f t="shared" si="40"/>
        <v>0</v>
      </c>
    </row>
    <row r="128" spans="1:29" ht="15" customHeight="1">
      <c r="A128" s="234"/>
      <c r="B128" s="105" t="s">
        <v>43</v>
      </c>
      <c r="C128" s="145">
        <v>49926218.96999947</v>
      </c>
      <c r="D128" s="146">
        <v>0</v>
      </c>
      <c r="E128" s="154">
        <f t="shared" si="27"/>
        <v>49926218.96999947</v>
      </c>
      <c r="F128" s="158">
        <v>1077903.1000000006</v>
      </c>
      <c r="G128" s="147"/>
      <c r="H128" s="147">
        <f t="shared" si="28"/>
        <v>1077903.1000000006</v>
      </c>
      <c r="I128" s="158">
        <v>23826.94</v>
      </c>
      <c r="J128" s="147"/>
      <c r="K128" s="159">
        <f t="shared" si="29"/>
        <v>23826.94</v>
      </c>
      <c r="L128" s="147">
        <v>7239</v>
      </c>
      <c r="M128" s="147"/>
      <c r="N128" s="147">
        <f t="shared" si="30"/>
        <v>7239</v>
      </c>
      <c r="O128" s="158">
        <v>0</v>
      </c>
      <c r="P128" s="147"/>
      <c r="Q128" s="159">
        <f t="shared" si="31"/>
        <v>0</v>
      </c>
      <c r="R128" s="158">
        <v>48864903.809999466</v>
      </c>
      <c r="S128" s="20">
        <v>0</v>
      </c>
      <c r="T128" s="98">
        <f t="shared" si="45"/>
        <v>48864903.809999466</v>
      </c>
      <c r="U128" s="197">
        <f t="shared" si="32"/>
        <v>0</v>
      </c>
      <c r="W128" s="93" t="s">
        <v>43</v>
      </c>
      <c r="X128" s="115">
        <f t="shared" si="35"/>
        <v>0</v>
      </c>
      <c r="Y128" s="116">
        <f t="shared" si="36"/>
        <v>0</v>
      </c>
      <c r="Z128" s="116">
        <f t="shared" si="37"/>
        <v>0</v>
      </c>
      <c r="AA128" s="116">
        <f t="shared" si="38"/>
        <v>0</v>
      </c>
      <c r="AB128" s="116">
        <f t="shared" si="39"/>
        <v>0</v>
      </c>
      <c r="AC128" s="122">
        <f t="shared" si="40"/>
        <v>0</v>
      </c>
    </row>
    <row r="129" spans="1:29" ht="15" customHeight="1">
      <c r="A129" s="234"/>
      <c r="B129" s="135" t="s">
        <v>44</v>
      </c>
      <c r="C129" s="145">
        <v>35814346.979999512</v>
      </c>
      <c r="D129" s="146">
        <v>0</v>
      </c>
      <c r="E129" s="154">
        <f t="shared" si="27"/>
        <v>35814346.979999512</v>
      </c>
      <c r="F129" s="158">
        <v>1249111.32</v>
      </c>
      <c r="G129" s="147"/>
      <c r="H129" s="147">
        <f t="shared" si="28"/>
        <v>1249111.32</v>
      </c>
      <c r="I129" s="158">
        <v>24088.949999999997</v>
      </c>
      <c r="J129" s="147"/>
      <c r="K129" s="159">
        <f t="shared" si="29"/>
        <v>24088.949999999997</v>
      </c>
      <c r="L129" s="147">
        <v>0</v>
      </c>
      <c r="M129" s="147"/>
      <c r="N129" s="147">
        <f t="shared" si="30"/>
        <v>0</v>
      </c>
      <c r="O129" s="158">
        <v>0</v>
      </c>
      <c r="P129" s="147"/>
      <c r="Q129" s="159">
        <f t="shared" si="31"/>
        <v>0</v>
      </c>
      <c r="R129" s="158">
        <v>34589324.609999515</v>
      </c>
      <c r="S129" s="133">
        <v>0</v>
      </c>
      <c r="T129" s="98">
        <f>R129-S129</f>
        <v>34589324.609999515</v>
      </c>
      <c r="U129" s="197">
        <f t="shared" si="32"/>
        <v>0</v>
      </c>
      <c r="W129" s="92" t="s">
        <v>44</v>
      </c>
      <c r="X129" s="115">
        <f t="shared" si="35"/>
        <v>0</v>
      </c>
      <c r="Y129" s="116">
        <f t="shared" si="36"/>
        <v>0</v>
      </c>
      <c r="Z129" s="116">
        <f t="shared" si="37"/>
        <v>0</v>
      </c>
      <c r="AA129" s="116">
        <f t="shared" si="38"/>
        <v>0</v>
      </c>
      <c r="AB129" s="116">
        <f t="shared" si="39"/>
        <v>0</v>
      </c>
      <c r="AC129" s="122">
        <f t="shared" si="40"/>
        <v>0</v>
      </c>
    </row>
    <row r="130" spans="1:29" ht="15" customHeight="1">
      <c r="A130" s="234"/>
      <c r="B130" s="135" t="s">
        <v>45</v>
      </c>
      <c r="C130" s="145">
        <v>78896927.989995688</v>
      </c>
      <c r="D130" s="146">
        <v>78896900</v>
      </c>
      <c r="E130" s="154">
        <f t="shared" si="27"/>
        <v>27.989995688199997</v>
      </c>
      <c r="F130" s="158">
        <v>2968250.4299999988</v>
      </c>
      <c r="G130" s="147" t="s">
        <v>176</v>
      </c>
      <c r="H130" s="147">
        <f t="shared" si="28"/>
        <v>0.4299999987706542</v>
      </c>
      <c r="I130" s="158">
        <v>36585.58</v>
      </c>
      <c r="J130" s="147" t="s">
        <v>1174</v>
      </c>
      <c r="K130" s="159">
        <f t="shared" si="29"/>
        <v>-1.9999999996798579E-2</v>
      </c>
      <c r="L130" s="147">
        <v>168139.30000000002</v>
      </c>
      <c r="M130" s="147" t="s">
        <v>1175</v>
      </c>
      <c r="N130" s="147">
        <f t="shared" si="30"/>
        <v>0.3000000000174623</v>
      </c>
      <c r="O130" s="158">
        <v>0</v>
      </c>
      <c r="P130" s="147" t="s">
        <v>177</v>
      </c>
      <c r="Q130" s="159">
        <f t="shared" si="31"/>
        <v>-93787.1</v>
      </c>
      <c r="R130" s="158">
        <v>76435740.409995675</v>
      </c>
      <c r="S130" s="20">
        <v>76435700</v>
      </c>
      <c r="T130" s="98">
        <f t="shared" ref="T130:T136" si="46">R130-S130</f>
        <v>40.409995675086975</v>
      </c>
      <c r="U130" s="197">
        <f t="shared" si="32"/>
        <v>1</v>
      </c>
      <c r="W130" s="92" t="s">
        <v>45</v>
      </c>
      <c r="X130" s="115">
        <f t="shared" si="35"/>
        <v>0</v>
      </c>
      <c r="Y130" s="116">
        <f t="shared" si="36"/>
        <v>0</v>
      </c>
      <c r="Z130" s="116">
        <f t="shared" si="37"/>
        <v>0</v>
      </c>
      <c r="AA130" s="116">
        <f t="shared" si="38"/>
        <v>0</v>
      </c>
      <c r="AB130" s="116">
        <f t="shared" si="39"/>
        <v>0</v>
      </c>
      <c r="AC130" s="122">
        <f t="shared" si="40"/>
        <v>0</v>
      </c>
    </row>
    <row r="131" spans="1:29" ht="15" customHeight="1">
      <c r="A131" s="234"/>
      <c r="B131" s="135" t="s">
        <v>46</v>
      </c>
      <c r="C131" s="145">
        <v>26878306.24999968</v>
      </c>
      <c r="D131" s="146">
        <v>11511910</v>
      </c>
      <c r="E131" s="154">
        <f t="shared" si="27"/>
        <v>15366396.24999968</v>
      </c>
      <c r="F131" s="158">
        <v>2258385.1199999996</v>
      </c>
      <c r="G131" s="147" t="s">
        <v>178</v>
      </c>
      <c r="H131" s="147">
        <f t="shared" si="28"/>
        <v>24275.119999999646</v>
      </c>
      <c r="I131" s="158">
        <v>35284.399999999994</v>
      </c>
      <c r="J131" s="147" t="s">
        <v>1176</v>
      </c>
      <c r="K131" s="159">
        <f t="shared" si="29"/>
        <v>6632.8999999999942</v>
      </c>
      <c r="L131" s="147">
        <v>0</v>
      </c>
      <c r="M131" s="147" t="s">
        <v>80</v>
      </c>
      <c r="N131" s="147">
        <f t="shared" si="30"/>
        <v>0</v>
      </c>
      <c r="O131" s="158">
        <v>0</v>
      </c>
      <c r="P131" s="147" t="s">
        <v>80</v>
      </c>
      <c r="Q131" s="159">
        <f t="shared" si="31"/>
        <v>0</v>
      </c>
      <c r="R131" s="158">
        <v>24655205.529999681</v>
      </c>
      <c r="S131" s="20">
        <v>26878280</v>
      </c>
      <c r="T131" s="98">
        <f t="shared" si="46"/>
        <v>-2223074.4700003192</v>
      </c>
      <c r="U131" s="197">
        <f t="shared" si="32"/>
        <v>1</v>
      </c>
      <c r="W131" s="92" t="s">
        <v>46</v>
      </c>
      <c r="X131" s="115">
        <f t="shared" si="35"/>
        <v>1</v>
      </c>
      <c r="Y131" s="116">
        <f t="shared" si="36"/>
        <v>1</v>
      </c>
      <c r="Z131" s="116">
        <f t="shared" si="37"/>
        <v>1</v>
      </c>
      <c r="AA131" s="116">
        <f t="shared" si="38"/>
        <v>0</v>
      </c>
      <c r="AB131" s="116">
        <f t="shared" si="39"/>
        <v>0</v>
      </c>
      <c r="AC131" s="122">
        <f t="shared" si="40"/>
        <v>1</v>
      </c>
    </row>
    <row r="132" spans="1:29" ht="15" customHeight="1">
      <c r="A132" s="234"/>
      <c r="B132" s="135" t="s">
        <v>47</v>
      </c>
      <c r="C132" s="145">
        <v>120053424.98999853</v>
      </c>
      <c r="D132" s="146">
        <v>0</v>
      </c>
      <c r="E132" s="154">
        <f t="shared" si="27"/>
        <v>120053424.98999853</v>
      </c>
      <c r="F132" s="158">
        <v>3496949.8899999969</v>
      </c>
      <c r="G132" s="147"/>
      <c r="H132" s="147">
        <f t="shared" si="28"/>
        <v>3496949.8899999969</v>
      </c>
      <c r="I132" s="158">
        <v>169978.30999999997</v>
      </c>
      <c r="J132" s="147"/>
      <c r="K132" s="159">
        <f t="shared" si="29"/>
        <v>169978.30999999997</v>
      </c>
      <c r="L132" s="147">
        <v>112568.15000000001</v>
      </c>
      <c r="M132" s="147"/>
      <c r="N132" s="147">
        <f t="shared" si="30"/>
        <v>112568.15000000001</v>
      </c>
      <c r="O132" s="158">
        <v>166004.61000000002</v>
      </c>
      <c r="P132" s="147"/>
      <c r="Q132" s="159">
        <f t="shared" si="31"/>
        <v>166004.61000000002</v>
      </c>
      <c r="R132" s="158">
        <v>116447880.64999855</v>
      </c>
      <c r="S132" s="20">
        <v>0</v>
      </c>
      <c r="T132" s="98">
        <f t="shared" si="46"/>
        <v>116447880.64999855</v>
      </c>
      <c r="U132" s="197">
        <f t="shared" si="32"/>
        <v>0</v>
      </c>
      <c r="W132" s="92" t="s">
        <v>47</v>
      </c>
      <c r="X132" s="115">
        <f t="shared" si="35"/>
        <v>0</v>
      </c>
      <c r="Y132" s="116">
        <f t="shared" si="36"/>
        <v>0</v>
      </c>
      <c r="Z132" s="116">
        <f t="shared" si="37"/>
        <v>0</v>
      </c>
      <c r="AA132" s="116">
        <f t="shared" si="38"/>
        <v>0</v>
      </c>
      <c r="AB132" s="116">
        <f t="shared" si="39"/>
        <v>0</v>
      </c>
      <c r="AC132" s="122">
        <f t="shared" si="40"/>
        <v>0</v>
      </c>
    </row>
    <row r="133" spans="1:29" ht="15" customHeight="1">
      <c r="A133" s="234"/>
      <c r="B133" s="135" t="s">
        <v>48</v>
      </c>
      <c r="C133" s="145">
        <v>51302427.539999381</v>
      </c>
      <c r="D133" s="146">
        <v>51302400</v>
      </c>
      <c r="E133" s="154">
        <f t="shared" si="27"/>
        <v>27.539999380707741</v>
      </c>
      <c r="F133" s="158">
        <v>1416643.1900000011</v>
      </c>
      <c r="G133" s="147" t="s">
        <v>179</v>
      </c>
      <c r="H133" s="147">
        <f t="shared" si="28"/>
        <v>80543.190000001108</v>
      </c>
      <c r="I133" s="158">
        <v>269121.88</v>
      </c>
      <c r="J133" s="147" t="s">
        <v>1177</v>
      </c>
      <c r="K133" s="159">
        <f t="shared" si="29"/>
        <v>-0.11999999999534339</v>
      </c>
      <c r="L133" s="147">
        <v>132486.21999999997</v>
      </c>
      <c r="M133" s="147" t="s">
        <v>1178</v>
      </c>
      <c r="N133" s="147">
        <f t="shared" si="30"/>
        <v>0.21999999997206032</v>
      </c>
      <c r="O133" s="158">
        <v>0</v>
      </c>
      <c r="P133" s="147" t="s">
        <v>80</v>
      </c>
      <c r="Q133" s="159">
        <f t="shared" si="31"/>
        <v>0</v>
      </c>
      <c r="R133" s="158">
        <v>57068980.849999361</v>
      </c>
      <c r="S133" s="20">
        <v>57069000</v>
      </c>
      <c r="T133" s="98">
        <f t="shared" si="46"/>
        <v>-19.150000639259815</v>
      </c>
      <c r="U133" s="197">
        <f t="shared" si="32"/>
        <v>1</v>
      </c>
      <c r="W133" s="92" t="s">
        <v>48</v>
      </c>
      <c r="X133" s="115">
        <f t="shared" si="35"/>
        <v>0</v>
      </c>
      <c r="Y133" s="116">
        <f t="shared" si="36"/>
        <v>1</v>
      </c>
      <c r="Z133" s="116">
        <f t="shared" si="37"/>
        <v>0</v>
      </c>
      <c r="AA133" s="116">
        <f t="shared" si="38"/>
        <v>0</v>
      </c>
      <c r="AB133" s="116">
        <f t="shared" si="39"/>
        <v>0</v>
      </c>
      <c r="AC133" s="122">
        <f t="shared" si="40"/>
        <v>0</v>
      </c>
    </row>
    <row r="134" spans="1:29" ht="15" customHeight="1">
      <c r="A134" s="235"/>
      <c r="B134" s="136" t="s">
        <v>49</v>
      </c>
      <c r="C134" s="148">
        <v>15919634.4899996</v>
      </c>
      <c r="D134" s="149">
        <v>0</v>
      </c>
      <c r="E134" s="155">
        <f t="shared" si="27"/>
        <v>15919634.4899996</v>
      </c>
      <c r="F134" s="160">
        <v>791349.66</v>
      </c>
      <c r="G134" s="150"/>
      <c r="H134" s="150">
        <f t="shared" si="28"/>
        <v>791349.66</v>
      </c>
      <c r="I134" s="160">
        <v>7813.58</v>
      </c>
      <c r="J134" s="150"/>
      <c r="K134" s="161">
        <f t="shared" si="29"/>
        <v>7813.58</v>
      </c>
      <c r="L134" s="150">
        <v>0</v>
      </c>
      <c r="M134" s="150"/>
      <c r="N134" s="150">
        <f t="shared" si="30"/>
        <v>0</v>
      </c>
      <c r="O134" s="160">
        <v>0</v>
      </c>
      <c r="P134" s="150"/>
      <c r="Q134" s="161">
        <f t="shared" si="31"/>
        <v>0</v>
      </c>
      <c r="R134" s="160">
        <v>27833232.70999961</v>
      </c>
      <c r="S134" s="100">
        <v>0</v>
      </c>
      <c r="T134" s="101">
        <f t="shared" si="46"/>
        <v>27833232.70999961</v>
      </c>
      <c r="U134" s="198">
        <f t="shared" si="32"/>
        <v>0</v>
      </c>
      <c r="W134" s="94" t="s">
        <v>49</v>
      </c>
      <c r="X134" s="115">
        <f t="shared" si="35"/>
        <v>0</v>
      </c>
      <c r="Y134" s="116">
        <f t="shared" si="36"/>
        <v>0</v>
      </c>
      <c r="Z134" s="116">
        <f t="shared" si="37"/>
        <v>0</v>
      </c>
      <c r="AA134" s="116">
        <f t="shared" si="38"/>
        <v>0</v>
      </c>
      <c r="AB134" s="116">
        <f t="shared" si="39"/>
        <v>0</v>
      </c>
      <c r="AC134" s="122">
        <f t="shared" si="40"/>
        <v>0</v>
      </c>
    </row>
    <row r="135" spans="1:29" ht="15" customHeight="1">
      <c r="A135" s="233">
        <v>42446</v>
      </c>
      <c r="B135" s="134" t="s">
        <v>41</v>
      </c>
      <c r="C135" s="145">
        <v>62478897.349999256</v>
      </c>
      <c r="D135" s="146">
        <v>62478900</v>
      </c>
      <c r="E135" s="154">
        <f t="shared" si="27"/>
        <v>-2.6500007435679436</v>
      </c>
      <c r="F135" s="158">
        <v>1434015.8200000003</v>
      </c>
      <c r="G135" s="147" t="s">
        <v>180</v>
      </c>
      <c r="H135" s="147">
        <f t="shared" si="28"/>
        <v>-4.1799999997019768</v>
      </c>
      <c r="I135" s="158">
        <v>269693.05999999994</v>
      </c>
      <c r="J135" s="147" t="s">
        <v>1179</v>
      </c>
      <c r="K135" s="159">
        <f t="shared" si="29"/>
        <v>5.9999999939464033E-2</v>
      </c>
      <c r="L135" s="141">
        <v>46616.800000000003</v>
      </c>
      <c r="M135" s="141" t="s">
        <v>1180</v>
      </c>
      <c r="N135" s="141">
        <f t="shared" si="30"/>
        <v>0.80000000000291038</v>
      </c>
      <c r="O135" s="158">
        <v>217931.82</v>
      </c>
      <c r="P135" s="147" t="s">
        <v>181</v>
      </c>
      <c r="Q135" s="159">
        <f t="shared" si="31"/>
        <v>-0.17999999999301508</v>
      </c>
      <c r="R135" s="158">
        <v>61050025.969999254</v>
      </c>
      <c r="S135" s="20">
        <v>61050020</v>
      </c>
      <c r="T135" s="98">
        <f t="shared" si="46"/>
        <v>5.9699992537498474</v>
      </c>
      <c r="U135" s="196">
        <f t="shared" si="32"/>
        <v>1</v>
      </c>
      <c r="W135" s="91" t="s">
        <v>41</v>
      </c>
      <c r="X135" s="111">
        <f t="shared" si="35"/>
        <v>0</v>
      </c>
      <c r="Y135" s="112">
        <f t="shared" si="36"/>
        <v>0</v>
      </c>
      <c r="Z135" s="112">
        <f t="shared" si="37"/>
        <v>0</v>
      </c>
      <c r="AA135" s="112">
        <f t="shared" si="38"/>
        <v>0</v>
      </c>
      <c r="AB135" s="112">
        <f t="shared" si="39"/>
        <v>0</v>
      </c>
      <c r="AC135" s="124">
        <f t="shared" si="40"/>
        <v>0</v>
      </c>
    </row>
    <row r="136" spans="1:29" ht="15" customHeight="1">
      <c r="A136" s="234"/>
      <c r="B136" s="135" t="s">
        <v>42</v>
      </c>
      <c r="C136" s="145">
        <v>22838552.879999053</v>
      </c>
      <c r="D136" s="146">
        <v>22838600</v>
      </c>
      <c r="E136" s="154">
        <f t="shared" si="27"/>
        <v>-47.120000947266817</v>
      </c>
      <c r="F136" s="158">
        <v>1506268.8900000006</v>
      </c>
      <c r="G136" s="147" t="s">
        <v>182</v>
      </c>
      <c r="H136" s="147">
        <f t="shared" si="28"/>
        <v>-1.1099999994039536</v>
      </c>
      <c r="I136" s="158">
        <v>129455.91999999998</v>
      </c>
      <c r="J136" s="147" t="s">
        <v>1181</v>
      </c>
      <c r="K136" s="159">
        <f t="shared" si="29"/>
        <v>-8.0000000016298145E-2</v>
      </c>
      <c r="L136" s="141">
        <v>8222.9500000000007</v>
      </c>
      <c r="M136" s="141" t="s">
        <v>1182</v>
      </c>
      <c r="N136" s="141">
        <f t="shared" si="30"/>
        <v>0</v>
      </c>
      <c r="O136" s="158">
        <v>36330.51</v>
      </c>
      <c r="P136" s="147" t="s">
        <v>183</v>
      </c>
      <c r="Q136" s="159">
        <f t="shared" si="31"/>
        <v>1.0000000002037268E-2</v>
      </c>
      <c r="R136" s="158">
        <v>21417186.449999053</v>
      </c>
      <c r="S136" s="20">
        <v>21417140</v>
      </c>
      <c r="T136" s="98">
        <f t="shared" si="46"/>
        <v>46.449999053031206</v>
      </c>
      <c r="U136" s="197">
        <f t="shared" si="32"/>
        <v>1</v>
      </c>
      <c r="W136" s="92" t="s">
        <v>42</v>
      </c>
      <c r="X136" s="115">
        <f t="shared" si="35"/>
        <v>0</v>
      </c>
      <c r="Y136" s="116">
        <f t="shared" si="36"/>
        <v>0</v>
      </c>
      <c r="Z136" s="116">
        <f t="shared" si="37"/>
        <v>0</v>
      </c>
      <c r="AA136" s="116">
        <f t="shared" si="38"/>
        <v>0</v>
      </c>
      <c r="AB136" s="116">
        <f t="shared" si="39"/>
        <v>0</v>
      </c>
      <c r="AC136" s="122">
        <f t="shared" si="40"/>
        <v>0</v>
      </c>
    </row>
    <row r="137" spans="1:29" ht="15" customHeight="1">
      <c r="A137" s="234"/>
      <c r="B137" s="105" t="s">
        <v>43</v>
      </c>
      <c r="C137" s="145">
        <v>48864903.809999466</v>
      </c>
      <c r="D137" s="146">
        <v>0</v>
      </c>
      <c r="E137" s="154">
        <f t="shared" ref="E137:E200" si="47">C137-D137</f>
        <v>48864903.809999466</v>
      </c>
      <c r="F137" s="158">
        <v>820761.30000000028</v>
      </c>
      <c r="G137" s="147"/>
      <c r="H137" s="147">
        <f t="shared" ref="H137:H200" si="48">F137-G137</f>
        <v>820761.30000000028</v>
      </c>
      <c r="I137" s="158">
        <v>159701.47000000006</v>
      </c>
      <c r="J137" s="147"/>
      <c r="K137" s="159">
        <f t="shared" ref="K137:K200" si="49">I137-J137</f>
        <v>159701.47000000006</v>
      </c>
      <c r="L137" s="141">
        <v>46517.450000000004</v>
      </c>
      <c r="M137" s="141"/>
      <c r="N137" s="141">
        <f t="shared" ref="N137:N200" si="50">L137-M137</f>
        <v>46517.450000000004</v>
      </c>
      <c r="O137" s="158">
        <v>528160.49999999977</v>
      </c>
      <c r="P137" s="147"/>
      <c r="Q137" s="159">
        <f t="shared" ref="Q137:Q200" si="51">O137-P137</f>
        <v>528160.49999999977</v>
      </c>
      <c r="R137" s="158">
        <v>47629166.029999465</v>
      </c>
      <c r="S137" s="20">
        <v>0</v>
      </c>
      <c r="T137" s="98">
        <f>R137-S137</f>
        <v>47629166.029999465</v>
      </c>
      <c r="U137" s="197">
        <f t="shared" ref="U137:U200" si="52">IF(D137=0,0,1)</f>
        <v>0</v>
      </c>
      <c r="W137" s="93" t="s">
        <v>43</v>
      </c>
      <c r="X137" s="115">
        <f t="shared" si="35"/>
        <v>0</v>
      </c>
      <c r="Y137" s="116">
        <f t="shared" si="36"/>
        <v>0</v>
      </c>
      <c r="Z137" s="116">
        <f t="shared" si="37"/>
        <v>0</v>
      </c>
      <c r="AA137" s="116">
        <f t="shared" si="38"/>
        <v>0</v>
      </c>
      <c r="AB137" s="116">
        <f t="shared" si="39"/>
        <v>0</v>
      </c>
      <c r="AC137" s="122">
        <f t="shared" si="40"/>
        <v>0</v>
      </c>
    </row>
    <row r="138" spans="1:29" ht="15" customHeight="1">
      <c r="A138" s="234"/>
      <c r="B138" s="135" t="s">
        <v>44</v>
      </c>
      <c r="C138" s="145">
        <v>34589324.609999515</v>
      </c>
      <c r="D138" s="146">
        <v>34619350</v>
      </c>
      <c r="E138" s="154">
        <f t="shared" si="47"/>
        <v>-30025.390000484884</v>
      </c>
      <c r="F138" s="158">
        <v>1401517.99</v>
      </c>
      <c r="G138" s="147" t="s">
        <v>184</v>
      </c>
      <c r="H138" s="147">
        <f t="shared" si="48"/>
        <v>-2.0100000000093132</v>
      </c>
      <c r="I138" s="158">
        <v>280100.01000000013</v>
      </c>
      <c r="J138" s="147" t="s">
        <v>1183</v>
      </c>
      <c r="K138" s="159">
        <f t="shared" si="49"/>
        <v>1.0000000125728548E-2</v>
      </c>
      <c r="L138" s="141">
        <v>6327.32</v>
      </c>
      <c r="M138" s="141" t="s">
        <v>1184</v>
      </c>
      <c r="N138" s="141">
        <f t="shared" si="50"/>
        <v>0.31999999999970896</v>
      </c>
      <c r="O138" s="158">
        <v>192377.51</v>
      </c>
      <c r="P138" s="147" t="s">
        <v>185</v>
      </c>
      <c r="Q138" s="159">
        <f t="shared" si="51"/>
        <v>0.51000000000931323</v>
      </c>
      <c r="R138" s="158">
        <v>33269201.799999513</v>
      </c>
      <c r="S138" s="20">
        <v>33269220</v>
      </c>
      <c r="T138" s="98">
        <f t="shared" ref="T138:T144" si="53">R138-S138</f>
        <v>-18.200000487267971</v>
      </c>
      <c r="U138" s="197">
        <f t="shared" si="52"/>
        <v>1</v>
      </c>
      <c r="W138" s="92" t="s">
        <v>44</v>
      </c>
      <c r="X138" s="115">
        <f t="shared" si="35"/>
        <v>1</v>
      </c>
      <c r="Y138" s="116">
        <f t="shared" si="36"/>
        <v>0</v>
      </c>
      <c r="Z138" s="116">
        <f t="shared" si="37"/>
        <v>0</v>
      </c>
      <c r="AA138" s="116">
        <f t="shared" si="38"/>
        <v>0</v>
      </c>
      <c r="AB138" s="116">
        <f t="shared" si="39"/>
        <v>0</v>
      </c>
      <c r="AC138" s="122">
        <f t="shared" si="40"/>
        <v>0</v>
      </c>
    </row>
    <row r="139" spans="1:29" ht="15" customHeight="1">
      <c r="A139" s="234"/>
      <c r="B139" s="135" t="s">
        <v>45</v>
      </c>
      <c r="C139" s="145">
        <v>76435740.409995675</v>
      </c>
      <c r="D139" s="146">
        <v>76435700</v>
      </c>
      <c r="E139" s="154">
        <f t="shared" si="47"/>
        <v>40.409995675086975</v>
      </c>
      <c r="F139" s="158">
        <v>2424611.6900000009</v>
      </c>
      <c r="G139" s="147" t="s">
        <v>186</v>
      </c>
      <c r="H139" s="147">
        <f t="shared" si="48"/>
        <v>1.6900000008754432</v>
      </c>
      <c r="I139" s="158">
        <v>36175.06</v>
      </c>
      <c r="J139" s="147" t="s">
        <v>1185</v>
      </c>
      <c r="K139" s="159">
        <f t="shared" si="49"/>
        <v>-4.0000000000873115E-2</v>
      </c>
      <c r="L139" s="141">
        <v>10430.07</v>
      </c>
      <c r="M139" s="141" t="s">
        <v>1186</v>
      </c>
      <c r="N139" s="141">
        <f t="shared" si="50"/>
        <v>-3.0000000000654836E-2</v>
      </c>
      <c r="O139" s="158">
        <v>155877.76000000001</v>
      </c>
      <c r="P139" s="147" t="s">
        <v>187</v>
      </c>
      <c r="Q139" s="159">
        <f t="shared" si="51"/>
        <v>-15000.239999999991</v>
      </c>
      <c r="R139" s="158">
        <v>73880995.949995682</v>
      </c>
      <c r="S139" s="20">
        <v>73880900</v>
      </c>
      <c r="T139" s="98">
        <f t="shared" si="53"/>
        <v>95.949995681643486</v>
      </c>
      <c r="U139" s="197">
        <f t="shared" si="52"/>
        <v>1</v>
      </c>
      <c r="W139" s="92" t="s">
        <v>45</v>
      </c>
      <c r="X139" s="115">
        <f t="shared" si="35"/>
        <v>0</v>
      </c>
      <c r="Y139" s="116">
        <f t="shared" si="36"/>
        <v>0</v>
      </c>
      <c r="Z139" s="116">
        <f t="shared" si="37"/>
        <v>0</v>
      </c>
      <c r="AA139" s="116">
        <f t="shared" si="38"/>
        <v>0</v>
      </c>
      <c r="AB139" s="116">
        <f t="shared" si="39"/>
        <v>1</v>
      </c>
      <c r="AC139" s="122">
        <f t="shared" si="40"/>
        <v>0</v>
      </c>
    </row>
    <row r="140" spans="1:29" ht="15" customHeight="1">
      <c r="A140" s="234"/>
      <c r="B140" s="135" t="s">
        <v>46</v>
      </c>
      <c r="C140" s="145">
        <v>24655205.529999681</v>
      </c>
      <c r="D140" s="146">
        <v>27060660</v>
      </c>
      <c r="E140" s="154">
        <f t="shared" si="47"/>
        <v>-2405454.4700003192</v>
      </c>
      <c r="F140" s="158">
        <v>1238157.98</v>
      </c>
      <c r="G140" s="147" t="s">
        <v>188</v>
      </c>
      <c r="H140" s="147">
        <f t="shared" si="48"/>
        <v>1114999.98</v>
      </c>
      <c r="I140" s="158">
        <v>9304.43</v>
      </c>
      <c r="J140" s="147" t="s">
        <v>1187</v>
      </c>
      <c r="K140" s="159">
        <f t="shared" si="49"/>
        <v>0</v>
      </c>
      <c r="L140" s="141">
        <v>0</v>
      </c>
      <c r="M140" s="141" t="s">
        <v>80</v>
      </c>
      <c r="N140" s="141">
        <f t="shared" si="50"/>
        <v>0</v>
      </c>
      <c r="O140" s="158">
        <v>195342.62</v>
      </c>
      <c r="P140" s="147" t="s">
        <v>189</v>
      </c>
      <c r="Q140" s="159">
        <f t="shared" si="51"/>
        <v>-0.38000000000465661</v>
      </c>
      <c r="R140" s="158">
        <v>29871184.949999675</v>
      </c>
      <c r="S140" s="20">
        <v>31305100</v>
      </c>
      <c r="T140" s="98">
        <f t="shared" si="53"/>
        <v>-1433915.0500003248</v>
      </c>
      <c r="U140" s="197">
        <f t="shared" si="52"/>
        <v>1</v>
      </c>
      <c r="W140" s="92" t="s">
        <v>46</v>
      </c>
      <c r="X140" s="115">
        <f t="shared" si="35"/>
        <v>1</v>
      </c>
      <c r="Y140" s="116">
        <f t="shared" si="36"/>
        <v>1</v>
      </c>
      <c r="Z140" s="116">
        <f t="shared" si="37"/>
        <v>0</v>
      </c>
      <c r="AA140" s="116">
        <f t="shared" si="38"/>
        <v>0</v>
      </c>
      <c r="AB140" s="116">
        <f t="shared" si="39"/>
        <v>0</v>
      </c>
      <c r="AC140" s="122">
        <f t="shared" si="40"/>
        <v>1</v>
      </c>
    </row>
    <row r="141" spans="1:29" ht="15" customHeight="1">
      <c r="A141" s="234"/>
      <c r="B141" s="135" t="s">
        <v>47</v>
      </c>
      <c r="C141" s="145">
        <v>116447880.64999855</v>
      </c>
      <c r="D141" s="146">
        <v>0</v>
      </c>
      <c r="E141" s="154">
        <f t="shared" si="47"/>
        <v>116447880.64999855</v>
      </c>
      <c r="F141" s="158">
        <v>1517096.9900000009</v>
      </c>
      <c r="G141" s="147"/>
      <c r="H141" s="147">
        <f t="shared" si="48"/>
        <v>1517096.9900000009</v>
      </c>
      <c r="I141" s="158">
        <v>289335.39</v>
      </c>
      <c r="J141" s="147"/>
      <c r="K141" s="159">
        <f t="shared" si="49"/>
        <v>289335.39</v>
      </c>
      <c r="L141" s="141">
        <v>233233.68</v>
      </c>
      <c r="M141" s="141"/>
      <c r="N141" s="141">
        <f t="shared" si="50"/>
        <v>233233.68</v>
      </c>
      <c r="O141" s="158">
        <v>147112.08000000002</v>
      </c>
      <c r="P141" s="147"/>
      <c r="Q141" s="159">
        <f t="shared" si="51"/>
        <v>147112.08000000002</v>
      </c>
      <c r="R141" s="158">
        <v>114839773.28999855</v>
      </c>
      <c r="S141" s="20">
        <v>0</v>
      </c>
      <c r="T141" s="98">
        <f t="shared" si="53"/>
        <v>114839773.28999855</v>
      </c>
      <c r="U141" s="197">
        <f t="shared" si="52"/>
        <v>0</v>
      </c>
      <c r="W141" s="92" t="s">
        <v>47</v>
      </c>
      <c r="X141" s="115">
        <f t="shared" si="35"/>
        <v>0</v>
      </c>
      <c r="Y141" s="116">
        <f t="shared" si="36"/>
        <v>0</v>
      </c>
      <c r="Z141" s="116">
        <f t="shared" si="37"/>
        <v>0</v>
      </c>
      <c r="AA141" s="116">
        <f t="shared" si="38"/>
        <v>0</v>
      </c>
      <c r="AB141" s="116">
        <f t="shared" si="39"/>
        <v>0</v>
      </c>
      <c r="AC141" s="122">
        <f t="shared" si="40"/>
        <v>0</v>
      </c>
    </row>
    <row r="142" spans="1:29" ht="15" customHeight="1">
      <c r="A142" s="234"/>
      <c r="B142" s="135" t="s">
        <v>48</v>
      </c>
      <c r="C142" s="145">
        <v>57068980.849999361</v>
      </c>
      <c r="D142" s="146"/>
      <c r="E142" s="154">
        <f t="shared" si="47"/>
        <v>57068980.849999361</v>
      </c>
      <c r="F142" s="158">
        <v>1183880.3100000003</v>
      </c>
      <c r="G142" s="147"/>
      <c r="H142" s="147">
        <f t="shared" si="48"/>
        <v>1183880.3100000003</v>
      </c>
      <c r="I142" s="158">
        <v>196801.69</v>
      </c>
      <c r="J142" s="147"/>
      <c r="K142" s="159">
        <f t="shared" si="49"/>
        <v>196801.69</v>
      </c>
      <c r="L142" s="141">
        <v>34536.35</v>
      </c>
      <c r="M142" s="141"/>
      <c r="N142" s="141">
        <f t="shared" si="50"/>
        <v>34536.35</v>
      </c>
      <c r="O142" s="158">
        <v>233421.81999999998</v>
      </c>
      <c r="P142" s="147"/>
      <c r="Q142" s="159">
        <f t="shared" si="51"/>
        <v>233421.81999999998</v>
      </c>
      <c r="R142" s="158">
        <v>68210655.949999347</v>
      </c>
      <c r="S142" s="20"/>
      <c r="T142" s="98">
        <f t="shared" si="53"/>
        <v>68210655.949999347</v>
      </c>
      <c r="U142" s="197">
        <f t="shared" si="52"/>
        <v>0</v>
      </c>
      <c r="W142" s="92" t="s">
        <v>48</v>
      </c>
      <c r="X142" s="115">
        <f t="shared" si="35"/>
        <v>0</v>
      </c>
      <c r="Y142" s="116">
        <f t="shared" si="36"/>
        <v>0</v>
      </c>
      <c r="Z142" s="116">
        <f t="shared" si="37"/>
        <v>0</v>
      </c>
      <c r="AA142" s="116">
        <f t="shared" si="38"/>
        <v>0</v>
      </c>
      <c r="AB142" s="116">
        <f t="shared" si="39"/>
        <v>0</v>
      </c>
      <c r="AC142" s="122">
        <f t="shared" si="40"/>
        <v>0</v>
      </c>
    </row>
    <row r="143" spans="1:29" ht="15" customHeight="1">
      <c r="A143" s="235"/>
      <c r="B143" s="136" t="s">
        <v>49</v>
      </c>
      <c r="C143" s="145">
        <v>27833232.70999961</v>
      </c>
      <c r="D143" s="146"/>
      <c r="E143" s="154">
        <f t="shared" si="47"/>
        <v>27833232.70999961</v>
      </c>
      <c r="F143" s="158">
        <v>1042426.34</v>
      </c>
      <c r="G143" s="147"/>
      <c r="H143" s="147">
        <f t="shared" si="48"/>
        <v>1042426.34</v>
      </c>
      <c r="I143" s="158">
        <v>447149.2</v>
      </c>
      <c r="J143" s="147"/>
      <c r="K143" s="159">
        <f t="shared" si="49"/>
        <v>447149.2</v>
      </c>
      <c r="L143" s="141">
        <v>43610.78</v>
      </c>
      <c r="M143" s="141"/>
      <c r="N143" s="141">
        <f t="shared" si="50"/>
        <v>43610.78</v>
      </c>
      <c r="O143" s="158">
        <v>129035.79000000001</v>
      </c>
      <c r="P143" s="147"/>
      <c r="Q143" s="159">
        <f t="shared" si="51"/>
        <v>129035.79000000001</v>
      </c>
      <c r="R143" s="158">
        <v>27065308.999999609</v>
      </c>
      <c r="S143" s="20"/>
      <c r="T143" s="98">
        <f t="shared" si="53"/>
        <v>27065308.999999609</v>
      </c>
      <c r="U143" s="198">
        <f t="shared" si="52"/>
        <v>0</v>
      </c>
      <c r="W143" s="94" t="s">
        <v>49</v>
      </c>
      <c r="X143" s="119">
        <f t="shared" si="35"/>
        <v>0</v>
      </c>
      <c r="Y143" s="120">
        <f t="shared" si="36"/>
        <v>0</v>
      </c>
      <c r="Z143" s="120">
        <f t="shared" si="37"/>
        <v>0</v>
      </c>
      <c r="AA143" s="120">
        <f t="shared" si="38"/>
        <v>0</v>
      </c>
      <c r="AB143" s="120">
        <f t="shared" si="39"/>
        <v>0</v>
      </c>
      <c r="AC143" s="125">
        <f t="shared" si="40"/>
        <v>0</v>
      </c>
    </row>
    <row r="144" spans="1:29" ht="15" customHeight="1">
      <c r="A144" s="233">
        <v>42448</v>
      </c>
      <c r="B144" s="134" t="s">
        <v>41</v>
      </c>
      <c r="C144" s="142">
        <v>61050025.969999254</v>
      </c>
      <c r="D144" s="143"/>
      <c r="E144" s="153">
        <f t="shared" si="47"/>
        <v>61050025.969999254</v>
      </c>
      <c r="F144" s="156">
        <v>403635.4800000001</v>
      </c>
      <c r="G144" s="144"/>
      <c r="H144" s="144">
        <f t="shared" si="48"/>
        <v>403635.4800000001</v>
      </c>
      <c r="I144" s="156">
        <v>729545.0400000005</v>
      </c>
      <c r="J144" s="144"/>
      <c r="K144" s="157">
        <f t="shared" si="49"/>
        <v>729545.0400000005</v>
      </c>
      <c r="L144" s="144">
        <v>78279.680000000008</v>
      </c>
      <c r="M144" s="144"/>
      <c r="N144" s="144">
        <f t="shared" si="50"/>
        <v>78279.680000000008</v>
      </c>
      <c r="O144" s="156">
        <v>170255.61999999994</v>
      </c>
      <c r="P144" s="144"/>
      <c r="Q144" s="157">
        <f t="shared" si="51"/>
        <v>170255.61999999994</v>
      </c>
      <c r="R144" s="156">
        <v>61127400.229999267</v>
      </c>
      <c r="S144" s="95"/>
      <c r="T144" s="96">
        <f t="shared" si="53"/>
        <v>61127400.229999267</v>
      </c>
      <c r="U144" s="196">
        <f t="shared" si="52"/>
        <v>0</v>
      </c>
      <c r="W144" s="91" t="s">
        <v>41</v>
      </c>
      <c r="X144" s="115">
        <f t="shared" si="35"/>
        <v>0</v>
      </c>
      <c r="Y144" s="116">
        <f t="shared" si="36"/>
        <v>0</v>
      </c>
      <c r="Z144" s="116">
        <f t="shared" si="37"/>
        <v>0</v>
      </c>
      <c r="AA144" s="116">
        <f t="shared" si="38"/>
        <v>0</v>
      </c>
      <c r="AB144" s="116">
        <f t="shared" si="39"/>
        <v>0</v>
      </c>
      <c r="AC144" s="122">
        <f t="shared" si="40"/>
        <v>0</v>
      </c>
    </row>
    <row r="145" spans="1:29" ht="15" customHeight="1">
      <c r="A145" s="234"/>
      <c r="B145" s="135" t="s">
        <v>42</v>
      </c>
      <c r="C145" s="97"/>
      <c r="D145" s="20"/>
      <c r="E145" s="98">
        <f t="shared" si="47"/>
        <v>0</v>
      </c>
      <c r="F145" s="97"/>
      <c r="G145" s="20"/>
      <c r="H145" s="6">
        <f t="shared" si="48"/>
        <v>0</v>
      </c>
      <c r="I145" s="97"/>
      <c r="J145" s="20"/>
      <c r="K145" s="98">
        <f t="shared" si="49"/>
        <v>0</v>
      </c>
      <c r="L145" s="20"/>
      <c r="M145" s="20"/>
      <c r="N145" s="6">
        <f t="shared" si="50"/>
        <v>0</v>
      </c>
      <c r="O145" s="97"/>
      <c r="P145" s="20"/>
      <c r="Q145" s="98">
        <f t="shared" si="51"/>
        <v>0</v>
      </c>
      <c r="R145" s="97"/>
      <c r="S145" s="20"/>
      <c r="T145" s="98">
        <f>R145-S145</f>
        <v>0</v>
      </c>
      <c r="U145" s="197">
        <f t="shared" si="52"/>
        <v>0</v>
      </c>
      <c r="W145" s="92" t="s">
        <v>42</v>
      </c>
      <c r="X145" s="115">
        <f t="shared" si="35"/>
        <v>0</v>
      </c>
      <c r="Y145" s="116">
        <f t="shared" si="36"/>
        <v>0</v>
      </c>
      <c r="Z145" s="116">
        <f t="shared" si="37"/>
        <v>0</v>
      </c>
      <c r="AA145" s="116">
        <f t="shared" si="38"/>
        <v>0</v>
      </c>
      <c r="AB145" s="116">
        <f t="shared" si="39"/>
        <v>0</v>
      </c>
      <c r="AC145" s="122">
        <f t="shared" si="40"/>
        <v>0</v>
      </c>
    </row>
    <row r="146" spans="1:29" ht="15" customHeight="1">
      <c r="A146" s="234"/>
      <c r="B146" s="105" t="s">
        <v>43</v>
      </c>
      <c r="C146" s="97"/>
      <c r="D146" s="20"/>
      <c r="E146" s="98">
        <f t="shared" si="47"/>
        <v>0</v>
      </c>
      <c r="F146" s="97"/>
      <c r="G146" s="20"/>
      <c r="H146" s="6">
        <f t="shared" si="48"/>
        <v>0</v>
      </c>
      <c r="I146" s="97"/>
      <c r="J146" s="20"/>
      <c r="K146" s="98">
        <f t="shared" si="49"/>
        <v>0</v>
      </c>
      <c r="L146" s="20"/>
      <c r="M146" s="20"/>
      <c r="N146" s="6">
        <f t="shared" si="50"/>
        <v>0</v>
      </c>
      <c r="O146" s="97"/>
      <c r="P146" s="20"/>
      <c r="Q146" s="98">
        <f t="shared" si="51"/>
        <v>0</v>
      </c>
      <c r="R146" s="97"/>
      <c r="S146" s="20"/>
      <c r="T146" s="98">
        <f t="shared" ref="T146:T152" si="54">R146-S146</f>
        <v>0</v>
      </c>
      <c r="U146" s="197">
        <f t="shared" si="52"/>
        <v>0</v>
      </c>
      <c r="W146" s="93" t="s">
        <v>43</v>
      </c>
      <c r="X146" s="115">
        <f t="shared" ref="X146:X206" si="55">+IF(AND(C146&lt;&gt;0,D146&lt;&gt;0,OR(E146&gt;100,E146&lt;-100)),1,0)</f>
        <v>0</v>
      </c>
      <c r="Y146" s="116">
        <f t="shared" ref="Y146:Y206" si="56">+IF(AND(F146&lt;&gt;0,G146&lt;&gt;0,OR(H146&gt;100,H146&lt;-100)),1,0)</f>
        <v>0</v>
      </c>
      <c r="Z146" s="116">
        <f t="shared" ref="Z146:Z206" si="57">+IF(AND(I146&lt;&gt;0,J146&lt;&gt;0,OR(K146&gt;100,K146&lt;-100)),1,0)</f>
        <v>0</v>
      </c>
      <c r="AA146" s="116">
        <f t="shared" ref="AA146:AA206" si="58">+IF(AND(L146&lt;&gt;0,M146&lt;&gt;0,OR(N146&gt;100,N146&lt;-100)),1,0)</f>
        <v>0</v>
      </c>
      <c r="AB146" s="116">
        <f t="shared" ref="AB146:AB206" si="59">+IF(AND(O146&lt;&gt;0,P146&lt;&gt;0,OR(Q146&gt;100,Q146&lt;-100)),1,0)</f>
        <v>0</v>
      </c>
      <c r="AC146" s="122">
        <f t="shared" ref="AC146:AC206" si="60">+IF(AND(R146&lt;&gt;0,S146&lt;&gt;0,OR(T146&gt;100,T146&lt;-100)),1,0)</f>
        <v>0</v>
      </c>
    </row>
    <row r="147" spans="1:29" ht="15" customHeight="1">
      <c r="A147" s="234"/>
      <c r="B147" s="135" t="s">
        <v>44</v>
      </c>
      <c r="C147" s="145">
        <v>33269201.799999513</v>
      </c>
      <c r="D147" s="146"/>
      <c r="E147" s="154">
        <f t="shared" si="47"/>
        <v>33269201.799999513</v>
      </c>
      <c r="F147" s="158">
        <v>247364.75</v>
      </c>
      <c r="G147" s="147"/>
      <c r="H147" s="147">
        <f t="shared" si="48"/>
        <v>247364.75</v>
      </c>
      <c r="I147" s="158">
        <v>0</v>
      </c>
      <c r="J147" s="147"/>
      <c r="K147" s="159">
        <f t="shared" si="49"/>
        <v>0</v>
      </c>
      <c r="L147" s="147">
        <v>0</v>
      </c>
      <c r="M147" s="147"/>
      <c r="N147" s="147">
        <f t="shared" si="50"/>
        <v>0</v>
      </c>
      <c r="O147" s="158">
        <v>109681.36</v>
      </c>
      <c r="P147" s="147"/>
      <c r="Q147" s="159">
        <f t="shared" si="51"/>
        <v>109681.36</v>
      </c>
      <c r="R147" s="158">
        <v>32912155.689999521</v>
      </c>
      <c r="S147" s="20"/>
      <c r="T147" s="98">
        <f t="shared" si="54"/>
        <v>32912155.689999521</v>
      </c>
      <c r="U147" s="197">
        <f t="shared" si="52"/>
        <v>0</v>
      </c>
      <c r="W147" s="92" t="s">
        <v>44</v>
      </c>
      <c r="X147" s="115">
        <f t="shared" si="55"/>
        <v>0</v>
      </c>
      <c r="Y147" s="116">
        <f t="shared" si="56"/>
        <v>0</v>
      </c>
      <c r="Z147" s="116">
        <f t="shared" si="57"/>
        <v>0</v>
      </c>
      <c r="AA147" s="116">
        <f t="shared" si="58"/>
        <v>0</v>
      </c>
      <c r="AB147" s="116">
        <f t="shared" si="59"/>
        <v>0</v>
      </c>
      <c r="AC147" s="122">
        <f t="shared" si="60"/>
        <v>0</v>
      </c>
    </row>
    <row r="148" spans="1:29" ht="15" customHeight="1">
      <c r="A148" s="234"/>
      <c r="B148" s="135" t="s">
        <v>45</v>
      </c>
      <c r="C148" s="145">
        <v>73880995.949995682</v>
      </c>
      <c r="D148" s="146"/>
      <c r="E148" s="154">
        <f t="shared" si="47"/>
        <v>73880995.949995682</v>
      </c>
      <c r="F148" s="158">
        <v>1450340.91</v>
      </c>
      <c r="G148" s="147"/>
      <c r="H148" s="147">
        <f t="shared" si="48"/>
        <v>1450340.91</v>
      </c>
      <c r="I148" s="158">
        <v>0</v>
      </c>
      <c r="J148" s="147"/>
      <c r="K148" s="159">
        <f t="shared" si="49"/>
        <v>0</v>
      </c>
      <c r="L148" s="147">
        <v>0</v>
      </c>
      <c r="M148" s="147"/>
      <c r="N148" s="147">
        <f t="shared" si="50"/>
        <v>0</v>
      </c>
      <c r="O148" s="158">
        <v>76964.75</v>
      </c>
      <c r="P148" s="147"/>
      <c r="Q148" s="159">
        <f t="shared" si="51"/>
        <v>76964.75</v>
      </c>
      <c r="R148" s="158">
        <v>72353690.289995685</v>
      </c>
      <c r="S148" s="20"/>
      <c r="T148" s="98">
        <f t="shared" si="54"/>
        <v>72353690.289995685</v>
      </c>
      <c r="U148" s="197">
        <f t="shared" si="52"/>
        <v>0</v>
      </c>
      <c r="W148" s="92" t="s">
        <v>45</v>
      </c>
      <c r="X148" s="115">
        <f t="shared" si="55"/>
        <v>0</v>
      </c>
      <c r="Y148" s="116">
        <f t="shared" si="56"/>
        <v>0</v>
      </c>
      <c r="Z148" s="116">
        <f t="shared" si="57"/>
        <v>0</v>
      </c>
      <c r="AA148" s="116">
        <f t="shared" si="58"/>
        <v>0</v>
      </c>
      <c r="AB148" s="116">
        <f t="shared" si="59"/>
        <v>0</v>
      </c>
      <c r="AC148" s="122">
        <f t="shared" si="60"/>
        <v>0</v>
      </c>
    </row>
    <row r="149" spans="1:29" ht="15" customHeight="1">
      <c r="A149" s="234"/>
      <c r="B149" s="135" t="s">
        <v>46</v>
      </c>
      <c r="C149" s="97"/>
      <c r="D149" s="20"/>
      <c r="E149" s="98">
        <f t="shared" si="47"/>
        <v>0</v>
      </c>
      <c r="F149" s="97"/>
      <c r="G149" s="20"/>
      <c r="H149" s="6">
        <f t="shared" si="48"/>
        <v>0</v>
      </c>
      <c r="I149" s="97"/>
      <c r="J149" s="20"/>
      <c r="K149" s="98">
        <f t="shared" si="49"/>
        <v>0</v>
      </c>
      <c r="L149" s="20"/>
      <c r="M149" s="20"/>
      <c r="N149" s="6">
        <f t="shared" si="50"/>
        <v>0</v>
      </c>
      <c r="O149" s="97"/>
      <c r="P149" s="20"/>
      <c r="Q149" s="98">
        <f t="shared" si="51"/>
        <v>0</v>
      </c>
      <c r="R149" s="97"/>
      <c r="S149" s="20"/>
      <c r="T149" s="98">
        <f t="shared" si="54"/>
        <v>0</v>
      </c>
      <c r="U149" s="197">
        <f t="shared" si="52"/>
        <v>0</v>
      </c>
      <c r="W149" s="92" t="s">
        <v>46</v>
      </c>
      <c r="X149" s="115">
        <f t="shared" si="55"/>
        <v>0</v>
      </c>
      <c r="Y149" s="116">
        <f t="shared" si="56"/>
        <v>0</v>
      </c>
      <c r="Z149" s="116">
        <f t="shared" si="57"/>
        <v>0</v>
      </c>
      <c r="AA149" s="116">
        <f t="shared" si="58"/>
        <v>0</v>
      </c>
      <c r="AB149" s="116">
        <f t="shared" si="59"/>
        <v>0</v>
      </c>
      <c r="AC149" s="122">
        <f t="shared" si="60"/>
        <v>0</v>
      </c>
    </row>
    <row r="150" spans="1:29" ht="15" customHeight="1">
      <c r="A150" s="234"/>
      <c r="B150" s="135" t="s">
        <v>47</v>
      </c>
      <c r="C150" s="97"/>
      <c r="D150" s="20"/>
      <c r="E150" s="98">
        <f t="shared" si="47"/>
        <v>0</v>
      </c>
      <c r="F150" s="97"/>
      <c r="G150" s="20"/>
      <c r="H150" s="6">
        <f t="shared" si="48"/>
        <v>0</v>
      </c>
      <c r="I150" s="97"/>
      <c r="J150" s="20"/>
      <c r="K150" s="98">
        <f t="shared" si="49"/>
        <v>0</v>
      </c>
      <c r="L150" s="20"/>
      <c r="M150" s="20"/>
      <c r="N150" s="6">
        <f t="shared" si="50"/>
        <v>0</v>
      </c>
      <c r="O150" s="97"/>
      <c r="P150" s="20"/>
      <c r="Q150" s="98">
        <f t="shared" si="51"/>
        <v>0</v>
      </c>
      <c r="R150" s="97"/>
      <c r="S150" s="20"/>
      <c r="T150" s="98">
        <f t="shared" si="54"/>
        <v>0</v>
      </c>
      <c r="U150" s="197">
        <f t="shared" si="52"/>
        <v>0</v>
      </c>
      <c r="W150" s="92" t="s">
        <v>47</v>
      </c>
      <c r="X150" s="115">
        <f t="shared" si="55"/>
        <v>0</v>
      </c>
      <c r="Y150" s="116">
        <f t="shared" si="56"/>
        <v>0</v>
      </c>
      <c r="Z150" s="116">
        <f t="shared" si="57"/>
        <v>0</v>
      </c>
      <c r="AA150" s="116">
        <f t="shared" si="58"/>
        <v>0</v>
      </c>
      <c r="AB150" s="116">
        <f t="shared" si="59"/>
        <v>0</v>
      </c>
      <c r="AC150" s="122">
        <f t="shared" si="60"/>
        <v>0</v>
      </c>
    </row>
    <row r="151" spans="1:29" ht="15" customHeight="1">
      <c r="A151" s="234"/>
      <c r="B151" s="135" t="s">
        <v>48</v>
      </c>
      <c r="C151" s="145">
        <v>68210655.949999347</v>
      </c>
      <c r="D151" s="146"/>
      <c r="E151" s="154">
        <f t="shared" si="47"/>
        <v>68210655.949999347</v>
      </c>
      <c r="F151" s="158">
        <v>464444.60000000015</v>
      </c>
      <c r="G151" s="147"/>
      <c r="H151" s="147">
        <f t="shared" si="48"/>
        <v>464444.60000000015</v>
      </c>
      <c r="I151" s="158">
        <v>0</v>
      </c>
      <c r="J151" s="147"/>
      <c r="K151" s="159">
        <f t="shared" si="49"/>
        <v>0</v>
      </c>
      <c r="L151" s="147">
        <v>0</v>
      </c>
      <c r="M151" s="147"/>
      <c r="N151" s="147">
        <f t="shared" si="50"/>
        <v>0</v>
      </c>
      <c r="O151" s="158">
        <v>184429.73</v>
      </c>
      <c r="P151" s="147"/>
      <c r="Q151" s="159">
        <f t="shared" si="51"/>
        <v>184429.73</v>
      </c>
      <c r="R151" s="158">
        <v>67561781.619999349</v>
      </c>
      <c r="S151" s="20"/>
      <c r="T151" s="98">
        <f t="shared" si="54"/>
        <v>67561781.619999349</v>
      </c>
      <c r="U151" s="197">
        <f t="shared" si="52"/>
        <v>0</v>
      </c>
      <c r="W151" s="92" t="s">
        <v>48</v>
      </c>
      <c r="X151" s="115">
        <f t="shared" si="55"/>
        <v>0</v>
      </c>
      <c r="Y151" s="116">
        <f t="shared" si="56"/>
        <v>0</v>
      </c>
      <c r="Z151" s="116">
        <f t="shared" si="57"/>
        <v>0</v>
      </c>
      <c r="AA151" s="116">
        <f t="shared" si="58"/>
        <v>0</v>
      </c>
      <c r="AB151" s="116">
        <f t="shared" si="59"/>
        <v>0</v>
      </c>
      <c r="AC151" s="122">
        <f t="shared" si="60"/>
        <v>0</v>
      </c>
    </row>
    <row r="152" spans="1:29" ht="15" customHeight="1">
      <c r="A152" s="235"/>
      <c r="B152" s="136" t="s">
        <v>49</v>
      </c>
      <c r="C152" s="99"/>
      <c r="D152" s="100"/>
      <c r="E152" s="101">
        <f t="shared" si="47"/>
        <v>0</v>
      </c>
      <c r="F152" s="99"/>
      <c r="G152" s="100"/>
      <c r="H152" s="104">
        <f t="shared" si="48"/>
        <v>0</v>
      </c>
      <c r="I152" s="99"/>
      <c r="J152" s="100"/>
      <c r="K152" s="101">
        <f t="shared" si="49"/>
        <v>0</v>
      </c>
      <c r="L152" s="100"/>
      <c r="M152" s="100"/>
      <c r="N152" s="104">
        <f t="shared" si="50"/>
        <v>0</v>
      </c>
      <c r="O152" s="99"/>
      <c r="P152" s="100"/>
      <c r="Q152" s="101">
        <f t="shared" si="51"/>
        <v>0</v>
      </c>
      <c r="R152" s="99"/>
      <c r="S152" s="100"/>
      <c r="T152" s="101">
        <f t="shared" si="54"/>
        <v>0</v>
      </c>
      <c r="U152" s="198">
        <f t="shared" si="52"/>
        <v>0</v>
      </c>
      <c r="W152" s="94" t="s">
        <v>49</v>
      </c>
      <c r="X152" s="115">
        <f t="shared" si="55"/>
        <v>0</v>
      </c>
      <c r="Y152" s="116">
        <f t="shared" si="56"/>
        <v>0</v>
      </c>
      <c r="Z152" s="116">
        <f t="shared" si="57"/>
        <v>0</v>
      </c>
      <c r="AA152" s="116">
        <f t="shared" si="58"/>
        <v>0</v>
      </c>
      <c r="AB152" s="116">
        <f t="shared" si="59"/>
        <v>0</v>
      </c>
      <c r="AC152" s="122">
        <f t="shared" si="60"/>
        <v>0</v>
      </c>
    </row>
    <row r="153" spans="1:29" ht="15" customHeight="1">
      <c r="A153" s="233">
        <v>42449</v>
      </c>
      <c r="B153" s="134" t="s">
        <v>41</v>
      </c>
      <c r="C153" s="145">
        <v>61127400.229999267</v>
      </c>
      <c r="D153" s="146">
        <v>61127360</v>
      </c>
      <c r="E153" s="154">
        <f t="shared" si="47"/>
        <v>40.229999266564846</v>
      </c>
      <c r="F153" s="158">
        <v>1303084.3599999996</v>
      </c>
      <c r="G153" s="147" t="s">
        <v>190</v>
      </c>
      <c r="H153" s="147">
        <f t="shared" si="48"/>
        <v>4.3599999996367842</v>
      </c>
      <c r="I153" s="158">
        <v>1231451.95</v>
      </c>
      <c r="J153" s="147" t="s">
        <v>1188</v>
      </c>
      <c r="K153" s="159">
        <f t="shared" si="49"/>
        <v>1.9499999999534339</v>
      </c>
      <c r="L153" s="141">
        <v>0</v>
      </c>
      <c r="M153" s="141" t="s">
        <v>80</v>
      </c>
      <c r="N153" s="141">
        <f t="shared" si="50"/>
        <v>0</v>
      </c>
      <c r="O153" s="158">
        <v>342384.67999999988</v>
      </c>
      <c r="P153" s="147" t="s">
        <v>191</v>
      </c>
      <c r="Q153" s="159">
        <f t="shared" si="51"/>
        <v>-0.32000000012340024</v>
      </c>
      <c r="R153" s="158">
        <v>65699959.129999265</v>
      </c>
      <c r="S153" s="20">
        <v>65699900</v>
      </c>
      <c r="T153" s="98">
        <f>R153-S153</f>
        <v>59.12999926507473</v>
      </c>
      <c r="U153" s="196">
        <f t="shared" si="52"/>
        <v>1</v>
      </c>
      <c r="W153" s="91" t="s">
        <v>41</v>
      </c>
      <c r="X153" s="111">
        <f t="shared" si="55"/>
        <v>0</v>
      </c>
      <c r="Y153" s="112">
        <f t="shared" si="56"/>
        <v>0</v>
      </c>
      <c r="Z153" s="112">
        <f t="shared" si="57"/>
        <v>0</v>
      </c>
      <c r="AA153" s="112">
        <f t="shared" si="58"/>
        <v>0</v>
      </c>
      <c r="AB153" s="112">
        <f t="shared" si="59"/>
        <v>0</v>
      </c>
      <c r="AC153" s="124">
        <f t="shared" si="60"/>
        <v>0</v>
      </c>
    </row>
    <row r="154" spans="1:29" ht="15" customHeight="1">
      <c r="A154" s="234"/>
      <c r="B154" s="135" t="s">
        <v>42</v>
      </c>
      <c r="C154" s="145">
        <v>21417186.449999053</v>
      </c>
      <c r="D154" s="146">
        <v>21417140</v>
      </c>
      <c r="E154" s="154">
        <f t="shared" si="47"/>
        <v>46.449999053031206</v>
      </c>
      <c r="F154" s="158">
        <v>1669103.0300000007</v>
      </c>
      <c r="G154" s="147" t="s">
        <v>192</v>
      </c>
      <c r="H154" s="147">
        <f t="shared" si="48"/>
        <v>3.0300000007264316</v>
      </c>
      <c r="I154" s="158">
        <v>24031.37</v>
      </c>
      <c r="J154" s="147" t="s">
        <v>1189</v>
      </c>
      <c r="K154" s="159">
        <f t="shared" si="49"/>
        <v>-3.0000000002473826E-2</v>
      </c>
      <c r="L154" s="141">
        <v>0</v>
      </c>
      <c r="M154" s="141" t="s">
        <v>80</v>
      </c>
      <c r="N154" s="141">
        <f t="shared" si="50"/>
        <v>0</v>
      </c>
      <c r="O154" s="158">
        <v>162069.51999999999</v>
      </c>
      <c r="P154" s="147" t="s">
        <v>193</v>
      </c>
      <c r="Q154" s="159">
        <f t="shared" si="51"/>
        <v>-0.48000000001047738</v>
      </c>
      <c r="R154" s="158">
        <v>23987643.099999048</v>
      </c>
      <c r="S154" s="20">
        <v>23987600</v>
      </c>
      <c r="T154" s="98">
        <f t="shared" ref="T154:T160" si="61">R154-S154</f>
        <v>43.0999990478158</v>
      </c>
      <c r="U154" s="197">
        <f t="shared" si="52"/>
        <v>1</v>
      </c>
      <c r="W154" s="92" t="s">
        <v>42</v>
      </c>
      <c r="X154" s="115">
        <f t="shared" si="55"/>
        <v>0</v>
      </c>
      <c r="Y154" s="116">
        <f t="shared" si="56"/>
        <v>0</v>
      </c>
      <c r="Z154" s="116">
        <f t="shared" si="57"/>
        <v>0</v>
      </c>
      <c r="AA154" s="116">
        <f t="shared" si="58"/>
        <v>0</v>
      </c>
      <c r="AB154" s="116">
        <f t="shared" si="59"/>
        <v>0</v>
      </c>
      <c r="AC154" s="122">
        <f t="shared" si="60"/>
        <v>0</v>
      </c>
    </row>
    <row r="155" spans="1:29" ht="15" customHeight="1">
      <c r="A155" s="234"/>
      <c r="B155" s="105" t="s">
        <v>43</v>
      </c>
      <c r="C155" s="145">
        <v>47629166.029999465</v>
      </c>
      <c r="D155" s="146">
        <v>0</v>
      </c>
      <c r="E155" s="154">
        <f t="shared" si="47"/>
        <v>47629166.029999465</v>
      </c>
      <c r="F155" s="158">
        <v>1097734.6200000003</v>
      </c>
      <c r="G155" s="147"/>
      <c r="H155" s="147">
        <f t="shared" si="48"/>
        <v>1097734.6200000003</v>
      </c>
      <c r="I155" s="158">
        <v>19886.679999999997</v>
      </c>
      <c r="J155" s="147"/>
      <c r="K155" s="159">
        <f t="shared" si="49"/>
        <v>19886.679999999997</v>
      </c>
      <c r="L155" s="141">
        <v>13601.16</v>
      </c>
      <c r="M155" s="141"/>
      <c r="N155" s="141">
        <f t="shared" si="50"/>
        <v>13601.16</v>
      </c>
      <c r="O155" s="158">
        <v>1017842.7799999999</v>
      </c>
      <c r="P155" s="147"/>
      <c r="Q155" s="159">
        <f t="shared" si="51"/>
        <v>1017842.7799999999</v>
      </c>
      <c r="R155" s="158">
        <v>49162671.119999446</v>
      </c>
      <c r="S155" s="20">
        <v>0</v>
      </c>
      <c r="T155" s="98">
        <f t="shared" si="61"/>
        <v>49162671.119999446</v>
      </c>
      <c r="U155" s="197">
        <f t="shared" si="52"/>
        <v>0</v>
      </c>
      <c r="W155" s="93" t="s">
        <v>43</v>
      </c>
      <c r="X155" s="115">
        <f t="shared" si="55"/>
        <v>0</v>
      </c>
      <c r="Y155" s="116">
        <f t="shared" si="56"/>
        <v>0</v>
      </c>
      <c r="Z155" s="116">
        <f t="shared" si="57"/>
        <v>0</v>
      </c>
      <c r="AA155" s="116">
        <f t="shared" si="58"/>
        <v>0</v>
      </c>
      <c r="AB155" s="116">
        <f t="shared" si="59"/>
        <v>0</v>
      </c>
      <c r="AC155" s="122">
        <f t="shared" si="60"/>
        <v>0</v>
      </c>
    </row>
    <row r="156" spans="1:29" ht="15" customHeight="1">
      <c r="A156" s="234"/>
      <c r="B156" s="135" t="s">
        <v>44</v>
      </c>
      <c r="C156" s="145">
        <v>32912155.689999521</v>
      </c>
      <c r="D156" s="146">
        <v>32912129</v>
      </c>
      <c r="E156" s="154">
        <f t="shared" si="47"/>
        <v>26.689999520778656</v>
      </c>
      <c r="F156" s="158">
        <v>1320450.6599999999</v>
      </c>
      <c r="G156" s="147" t="s">
        <v>194</v>
      </c>
      <c r="H156" s="147">
        <f t="shared" si="48"/>
        <v>0.65999999991618097</v>
      </c>
      <c r="I156" s="158">
        <v>20619.7</v>
      </c>
      <c r="J156" s="147"/>
      <c r="K156" s="159">
        <f t="shared" si="49"/>
        <v>20619.7</v>
      </c>
      <c r="L156" s="141">
        <v>0</v>
      </c>
      <c r="M156" s="141"/>
      <c r="N156" s="141">
        <f t="shared" si="50"/>
        <v>0</v>
      </c>
      <c r="O156" s="158">
        <v>269567.84000000003</v>
      </c>
      <c r="P156" s="147" t="s">
        <v>195</v>
      </c>
      <c r="Q156" s="159">
        <f t="shared" si="51"/>
        <v>0.84000000002561137</v>
      </c>
      <c r="R156" s="158">
        <v>40595470.329999514</v>
      </c>
      <c r="S156" s="20">
        <v>40595460</v>
      </c>
      <c r="T156" s="98">
        <f t="shared" si="61"/>
        <v>10.329999513924122</v>
      </c>
      <c r="U156" s="197">
        <f t="shared" si="52"/>
        <v>1</v>
      </c>
      <c r="W156" s="92" t="s">
        <v>44</v>
      </c>
      <c r="X156" s="115">
        <f t="shared" si="55"/>
        <v>0</v>
      </c>
      <c r="Y156" s="116">
        <f t="shared" si="56"/>
        <v>0</v>
      </c>
      <c r="Z156" s="116">
        <f t="shared" si="57"/>
        <v>0</v>
      </c>
      <c r="AA156" s="116">
        <f t="shared" si="58"/>
        <v>0</v>
      </c>
      <c r="AB156" s="116">
        <f t="shared" si="59"/>
        <v>0</v>
      </c>
      <c r="AC156" s="122">
        <f t="shared" si="60"/>
        <v>0</v>
      </c>
    </row>
    <row r="157" spans="1:29" ht="15" customHeight="1">
      <c r="A157" s="234"/>
      <c r="B157" s="135" t="s">
        <v>45</v>
      </c>
      <c r="C157" s="145">
        <v>72353690.289995685</v>
      </c>
      <c r="D157" s="146">
        <v>72353700</v>
      </c>
      <c r="E157" s="154">
        <f t="shared" si="47"/>
        <v>-9.7100043147802353</v>
      </c>
      <c r="F157" s="158">
        <v>3162284.7899999991</v>
      </c>
      <c r="G157" s="147" t="s">
        <v>196</v>
      </c>
      <c r="H157" s="147">
        <f t="shared" si="48"/>
        <v>4.7899999991059303</v>
      </c>
      <c r="I157" s="158">
        <v>129746.26000000001</v>
      </c>
      <c r="J157" s="147" t="s">
        <v>1190</v>
      </c>
      <c r="K157" s="159">
        <f t="shared" si="49"/>
        <v>0.26000000000931323</v>
      </c>
      <c r="L157" s="141">
        <v>14350.2</v>
      </c>
      <c r="M157" s="141" t="s">
        <v>1191</v>
      </c>
      <c r="N157" s="141">
        <f t="shared" si="50"/>
        <v>0.6000000000003638</v>
      </c>
      <c r="O157" s="158">
        <v>225354.95</v>
      </c>
      <c r="P157" s="147" t="s">
        <v>197</v>
      </c>
      <c r="Q157" s="159">
        <f t="shared" si="51"/>
        <v>-293375.05</v>
      </c>
      <c r="R157" s="158">
        <v>69081446.609995678</v>
      </c>
      <c r="S157" s="20">
        <v>69081500</v>
      </c>
      <c r="T157" s="98">
        <f t="shared" si="61"/>
        <v>-53.390004321932793</v>
      </c>
      <c r="U157" s="197">
        <f t="shared" si="52"/>
        <v>1</v>
      </c>
      <c r="W157" s="92" t="s">
        <v>45</v>
      </c>
      <c r="X157" s="115">
        <f t="shared" si="55"/>
        <v>0</v>
      </c>
      <c r="Y157" s="116">
        <f t="shared" si="56"/>
        <v>0</v>
      </c>
      <c r="Z157" s="116">
        <f t="shared" si="57"/>
        <v>0</v>
      </c>
      <c r="AA157" s="116">
        <f t="shared" si="58"/>
        <v>0</v>
      </c>
      <c r="AB157" s="116">
        <f t="shared" si="59"/>
        <v>1</v>
      </c>
      <c r="AC157" s="122">
        <f t="shared" si="60"/>
        <v>0</v>
      </c>
    </row>
    <row r="158" spans="1:29" ht="15" customHeight="1">
      <c r="A158" s="234"/>
      <c r="B158" s="135" t="s">
        <v>46</v>
      </c>
      <c r="C158" s="145">
        <v>29871184.949999675</v>
      </c>
      <c r="D158" s="146">
        <v>31305100</v>
      </c>
      <c r="E158" s="154">
        <f t="shared" si="47"/>
        <v>-1433915.0500003248</v>
      </c>
      <c r="F158" s="158">
        <v>1749589.72</v>
      </c>
      <c r="G158" s="147" t="s">
        <v>198</v>
      </c>
      <c r="H158" s="147">
        <f t="shared" si="48"/>
        <v>-0.28000000002793968</v>
      </c>
      <c r="I158" s="158">
        <v>18895.53</v>
      </c>
      <c r="J158" s="147" t="s">
        <v>1192</v>
      </c>
      <c r="K158" s="159">
        <f t="shared" si="49"/>
        <v>2.9999999998835847E-2</v>
      </c>
      <c r="L158" s="141">
        <v>2767.6499999999996</v>
      </c>
      <c r="M158" s="141" t="s">
        <v>1193</v>
      </c>
      <c r="N158" s="141">
        <f t="shared" si="50"/>
        <v>0</v>
      </c>
      <c r="O158" s="158">
        <v>352143.7</v>
      </c>
      <c r="P158" s="147" t="s">
        <v>199</v>
      </c>
      <c r="Q158" s="159">
        <f t="shared" si="51"/>
        <v>-0.29999999998835847</v>
      </c>
      <c r="R158" s="158">
        <v>27785579.409999676</v>
      </c>
      <c r="S158" s="20">
        <v>31141000</v>
      </c>
      <c r="T158" s="98">
        <f t="shared" si="61"/>
        <v>-3355420.590000324</v>
      </c>
      <c r="U158" s="197">
        <f t="shared" si="52"/>
        <v>1</v>
      </c>
      <c r="W158" s="92" t="s">
        <v>46</v>
      </c>
      <c r="X158" s="115">
        <f t="shared" si="55"/>
        <v>1</v>
      </c>
      <c r="Y158" s="116">
        <f t="shared" si="56"/>
        <v>0</v>
      </c>
      <c r="Z158" s="116">
        <f t="shared" si="57"/>
        <v>0</v>
      </c>
      <c r="AA158" s="116">
        <f t="shared" si="58"/>
        <v>0</v>
      </c>
      <c r="AB158" s="116">
        <f t="shared" si="59"/>
        <v>0</v>
      </c>
      <c r="AC158" s="122">
        <f t="shared" si="60"/>
        <v>1</v>
      </c>
    </row>
    <row r="159" spans="1:29" ht="15" customHeight="1">
      <c r="A159" s="234"/>
      <c r="B159" s="135" t="s">
        <v>47</v>
      </c>
      <c r="C159" s="145">
        <v>114839773.28999855</v>
      </c>
      <c r="D159" s="146">
        <v>0</v>
      </c>
      <c r="E159" s="154">
        <f t="shared" si="47"/>
        <v>114839773.28999855</v>
      </c>
      <c r="F159" s="158">
        <v>2339138.5700000012</v>
      </c>
      <c r="G159" s="147"/>
      <c r="H159" s="147">
        <f t="shared" si="48"/>
        <v>2339138.5700000012</v>
      </c>
      <c r="I159" s="158">
        <v>195284.98</v>
      </c>
      <c r="J159" s="147"/>
      <c r="K159" s="159">
        <f t="shared" si="49"/>
        <v>195284.98</v>
      </c>
      <c r="L159" s="141">
        <v>35911.78</v>
      </c>
      <c r="M159" s="141"/>
      <c r="N159" s="141">
        <f t="shared" si="50"/>
        <v>35911.78</v>
      </c>
      <c r="O159" s="158">
        <v>239372.21</v>
      </c>
      <c r="P159" s="147"/>
      <c r="Q159" s="159">
        <f t="shared" si="51"/>
        <v>239372.21</v>
      </c>
      <c r="R159" s="158">
        <v>140357685.91999853</v>
      </c>
      <c r="S159" s="20">
        <v>0</v>
      </c>
      <c r="T159" s="98">
        <f t="shared" si="61"/>
        <v>140357685.91999853</v>
      </c>
      <c r="U159" s="197">
        <f t="shared" si="52"/>
        <v>0</v>
      </c>
      <c r="W159" s="92" t="s">
        <v>47</v>
      </c>
      <c r="X159" s="115">
        <f t="shared" si="55"/>
        <v>0</v>
      </c>
      <c r="Y159" s="116">
        <f t="shared" si="56"/>
        <v>0</v>
      </c>
      <c r="Z159" s="116">
        <f t="shared" si="57"/>
        <v>0</v>
      </c>
      <c r="AA159" s="116">
        <f t="shared" si="58"/>
        <v>0</v>
      </c>
      <c r="AB159" s="116">
        <f t="shared" si="59"/>
        <v>0</v>
      </c>
      <c r="AC159" s="122">
        <f t="shared" si="60"/>
        <v>0</v>
      </c>
    </row>
    <row r="160" spans="1:29" ht="15" customHeight="1">
      <c r="A160" s="234"/>
      <c r="B160" s="135" t="s">
        <v>48</v>
      </c>
      <c r="C160" s="145">
        <v>67561781.619999349</v>
      </c>
      <c r="D160" s="146">
        <v>67561800</v>
      </c>
      <c r="E160" s="154">
        <f t="shared" si="47"/>
        <v>-18.380000650882721</v>
      </c>
      <c r="F160" s="158">
        <v>1624467.44</v>
      </c>
      <c r="G160" s="147" t="s">
        <v>200</v>
      </c>
      <c r="H160" s="147">
        <f t="shared" si="48"/>
        <v>-15722.560000000056</v>
      </c>
      <c r="I160" s="158">
        <v>369362.11999999994</v>
      </c>
      <c r="J160" s="147" t="s">
        <v>1194</v>
      </c>
      <c r="K160" s="159">
        <f t="shared" si="49"/>
        <v>0.11999999993713573</v>
      </c>
      <c r="L160" s="141">
        <v>104526.90999999999</v>
      </c>
      <c r="M160" s="141" t="s">
        <v>1195</v>
      </c>
      <c r="N160" s="141">
        <f t="shared" si="50"/>
        <v>-9.0000000011059456E-2</v>
      </c>
      <c r="O160" s="158">
        <v>565710.17999999993</v>
      </c>
      <c r="P160" s="147" t="s">
        <v>201</v>
      </c>
      <c r="Q160" s="159">
        <f t="shared" si="51"/>
        <v>0.17999999993480742</v>
      </c>
      <c r="R160" s="158">
        <v>65642290.619999342</v>
      </c>
      <c r="S160" s="20">
        <v>65642300</v>
      </c>
      <c r="T160" s="98">
        <f t="shared" si="61"/>
        <v>-9.3800006583333015</v>
      </c>
      <c r="U160" s="197">
        <f t="shared" si="52"/>
        <v>1</v>
      </c>
      <c r="W160" s="92" t="s">
        <v>48</v>
      </c>
      <c r="X160" s="115">
        <f t="shared" si="55"/>
        <v>0</v>
      </c>
      <c r="Y160" s="116">
        <f t="shared" si="56"/>
        <v>1</v>
      </c>
      <c r="Z160" s="116">
        <f t="shared" si="57"/>
        <v>0</v>
      </c>
      <c r="AA160" s="116">
        <f t="shared" si="58"/>
        <v>0</v>
      </c>
      <c r="AB160" s="116">
        <f t="shared" si="59"/>
        <v>0</v>
      </c>
      <c r="AC160" s="122">
        <f t="shared" si="60"/>
        <v>0</v>
      </c>
    </row>
    <row r="161" spans="1:29" ht="15" customHeight="1">
      <c r="A161" s="235"/>
      <c r="B161" s="136" t="s">
        <v>49</v>
      </c>
      <c r="C161" s="145">
        <v>27065308.999999609</v>
      </c>
      <c r="D161" s="146"/>
      <c r="E161" s="154">
        <f t="shared" si="47"/>
        <v>27065308.999999609</v>
      </c>
      <c r="F161" s="158">
        <v>1557280.46</v>
      </c>
      <c r="G161" s="147"/>
      <c r="H161" s="147">
        <f t="shared" si="48"/>
        <v>1557280.46</v>
      </c>
      <c r="I161" s="158">
        <v>0</v>
      </c>
      <c r="J161" s="147"/>
      <c r="K161" s="159">
        <f t="shared" si="49"/>
        <v>0</v>
      </c>
      <c r="L161" s="141">
        <v>0</v>
      </c>
      <c r="M161" s="141"/>
      <c r="N161" s="141">
        <f t="shared" si="50"/>
        <v>0</v>
      </c>
      <c r="O161" s="158">
        <v>207174.17</v>
      </c>
      <c r="P161" s="147"/>
      <c r="Q161" s="159">
        <f t="shared" si="51"/>
        <v>207174.17</v>
      </c>
      <c r="R161" s="158">
        <v>25310747.699999608</v>
      </c>
      <c r="S161" s="20"/>
      <c r="T161" s="98">
        <f>R161-S161</f>
        <v>25310747.699999608</v>
      </c>
      <c r="U161" s="198">
        <f t="shared" si="52"/>
        <v>0</v>
      </c>
      <c r="W161" s="92" t="s">
        <v>49</v>
      </c>
      <c r="X161" s="115">
        <f t="shared" si="55"/>
        <v>0</v>
      </c>
      <c r="Y161" s="116">
        <f t="shared" si="56"/>
        <v>0</v>
      </c>
      <c r="Z161" s="116">
        <f t="shared" si="57"/>
        <v>0</v>
      </c>
      <c r="AA161" s="116">
        <f t="shared" si="58"/>
        <v>0</v>
      </c>
      <c r="AB161" s="116">
        <f t="shared" si="59"/>
        <v>0</v>
      </c>
      <c r="AC161" s="122">
        <f t="shared" si="60"/>
        <v>0</v>
      </c>
    </row>
    <row r="162" spans="1:29" ht="15" customHeight="1">
      <c r="A162" s="233">
        <v>42450</v>
      </c>
      <c r="B162" s="134" t="s">
        <v>41</v>
      </c>
      <c r="C162" s="142">
        <v>65699959.129999265</v>
      </c>
      <c r="D162" s="143">
        <v>65699900</v>
      </c>
      <c r="E162" s="153">
        <f t="shared" si="47"/>
        <v>59.12999926507473</v>
      </c>
      <c r="F162" s="156">
        <v>1061869.4300000004</v>
      </c>
      <c r="G162" s="144" t="s">
        <v>202</v>
      </c>
      <c r="H162" s="144">
        <f t="shared" si="48"/>
        <v>-0.56999999959953129</v>
      </c>
      <c r="I162" s="156">
        <v>130587.57999999999</v>
      </c>
      <c r="J162" s="144" t="s">
        <v>1196</v>
      </c>
      <c r="K162" s="157">
        <f t="shared" si="49"/>
        <v>-0.42000000001280569</v>
      </c>
      <c r="L162" s="144">
        <v>0</v>
      </c>
      <c r="M162" s="144" t="s">
        <v>80</v>
      </c>
      <c r="N162" s="144">
        <f t="shared" si="50"/>
        <v>0</v>
      </c>
      <c r="O162" s="156">
        <v>301236.10000000003</v>
      </c>
      <c r="P162" s="144" t="s">
        <v>203</v>
      </c>
      <c r="Q162" s="157">
        <f t="shared" si="51"/>
        <v>0.1000000000349246</v>
      </c>
      <c r="R162" s="156">
        <v>71317722.369999245</v>
      </c>
      <c r="S162" s="95">
        <v>71317700</v>
      </c>
      <c r="T162" s="96">
        <f t="shared" ref="T162:T168" si="62">R162-S162</f>
        <v>22.369999244809151</v>
      </c>
      <c r="U162" s="196">
        <f t="shared" si="52"/>
        <v>1</v>
      </c>
      <c r="W162" s="91" t="s">
        <v>41</v>
      </c>
      <c r="X162" s="111">
        <f t="shared" si="55"/>
        <v>0</v>
      </c>
      <c r="Y162" s="112">
        <f t="shared" si="56"/>
        <v>0</v>
      </c>
      <c r="Z162" s="112">
        <f t="shared" si="57"/>
        <v>0</v>
      </c>
      <c r="AA162" s="112">
        <f t="shared" si="58"/>
        <v>0</v>
      </c>
      <c r="AB162" s="112">
        <f t="shared" si="59"/>
        <v>0</v>
      </c>
      <c r="AC162" s="124">
        <f t="shared" si="60"/>
        <v>0</v>
      </c>
    </row>
    <row r="163" spans="1:29" ht="15" customHeight="1">
      <c r="A163" s="234"/>
      <c r="B163" s="135" t="s">
        <v>42</v>
      </c>
      <c r="C163" s="145">
        <v>23987643.099999048</v>
      </c>
      <c r="D163" s="146">
        <v>23987600</v>
      </c>
      <c r="E163" s="154">
        <f t="shared" si="47"/>
        <v>43.0999990478158</v>
      </c>
      <c r="F163" s="158">
        <v>1512843.4300000006</v>
      </c>
      <c r="G163" s="147" t="s">
        <v>204</v>
      </c>
      <c r="H163" s="147">
        <f t="shared" si="48"/>
        <v>3.4300000006332994</v>
      </c>
      <c r="I163" s="158">
        <v>274549.92</v>
      </c>
      <c r="J163" s="147" t="s">
        <v>1197</v>
      </c>
      <c r="K163" s="159">
        <f t="shared" si="49"/>
        <v>-8.0000000016298145E-2</v>
      </c>
      <c r="L163" s="147">
        <v>87681.609999999986</v>
      </c>
      <c r="M163" s="147" t="s">
        <v>1198</v>
      </c>
      <c r="N163" s="147">
        <f t="shared" si="50"/>
        <v>9.9999999802093953E-3</v>
      </c>
      <c r="O163" s="158">
        <v>26207.38</v>
      </c>
      <c r="P163" s="147" t="s">
        <v>205</v>
      </c>
      <c r="Q163" s="159">
        <f t="shared" si="51"/>
        <v>-2.0000000000436557E-2</v>
      </c>
      <c r="R163" s="158">
        <v>22635460.599999048</v>
      </c>
      <c r="S163" s="20">
        <v>22635500</v>
      </c>
      <c r="T163" s="98">
        <f t="shared" si="62"/>
        <v>-39.4000009521842</v>
      </c>
      <c r="U163" s="197">
        <f t="shared" si="52"/>
        <v>1</v>
      </c>
      <c r="W163" s="92" t="s">
        <v>42</v>
      </c>
      <c r="X163" s="115">
        <f t="shared" si="55"/>
        <v>0</v>
      </c>
      <c r="Y163" s="116">
        <f t="shared" si="56"/>
        <v>0</v>
      </c>
      <c r="Z163" s="116">
        <f t="shared" si="57"/>
        <v>0</v>
      </c>
      <c r="AA163" s="116">
        <f t="shared" si="58"/>
        <v>0</v>
      </c>
      <c r="AB163" s="116">
        <f t="shared" si="59"/>
        <v>0</v>
      </c>
      <c r="AC163" s="122">
        <f t="shared" si="60"/>
        <v>0</v>
      </c>
    </row>
    <row r="164" spans="1:29" ht="15" customHeight="1">
      <c r="A164" s="234"/>
      <c r="B164" s="105" t="s">
        <v>43</v>
      </c>
      <c r="C164" s="145">
        <v>49162671.119999446</v>
      </c>
      <c r="D164" s="146">
        <v>49788180</v>
      </c>
      <c r="E164" s="154">
        <f t="shared" si="47"/>
        <v>-625508.88000055403</v>
      </c>
      <c r="F164" s="158">
        <v>1216749.04</v>
      </c>
      <c r="G164" s="147" t="s">
        <v>206</v>
      </c>
      <c r="H164" s="147">
        <f t="shared" si="48"/>
        <v>3149.0400000000373</v>
      </c>
      <c r="I164" s="158">
        <v>371414.50999999995</v>
      </c>
      <c r="J164" s="147" t="s">
        <v>1199</v>
      </c>
      <c r="K164" s="159">
        <f t="shared" si="49"/>
        <v>-0.49000000004889444</v>
      </c>
      <c r="L164" s="147">
        <v>185216.11000000002</v>
      </c>
      <c r="M164" s="147" t="s">
        <v>1200</v>
      </c>
      <c r="N164" s="147">
        <f t="shared" si="50"/>
        <v>0.11000000001513399</v>
      </c>
      <c r="O164" s="158">
        <v>357989.28</v>
      </c>
      <c r="P164" s="147" t="s">
        <v>207</v>
      </c>
      <c r="Q164" s="159">
        <f t="shared" si="51"/>
        <v>0.28000000002793968</v>
      </c>
      <c r="R164" s="158">
        <v>47774131.199999444</v>
      </c>
      <c r="S164" s="20">
        <v>47777330</v>
      </c>
      <c r="T164" s="98">
        <f t="shared" si="62"/>
        <v>-3198.8000005558133</v>
      </c>
      <c r="U164" s="197">
        <f t="shared" si="52"/>
        <v>1</v>
      </c>
      <c r="W164" s="93" t="s">
        <v>43</v>
      </c>
      <c r="X164" s="115">
        <f t="shared" si="55"/>
        <v>1</v>
      </c>
      <c r="Y164" s="116">
        <f t="shared" si="56"/>
        <v>1</v>
      </c>
      <c r="Z164" s="116">
        <f t="shared" si="57"/>
        <v>0</v>
      </c>
      <c r="AA164" s="116">
        <f t="shared" si="58"/>
        <v>0</v>
      </c>
      <c r="AB164" s="116">
        <f t="shared" si="59"/>
        <v>0</v>
      </c>
      <c r="AC164" s="122">
        <f t="shared" si="60"/>
        <v>1</v>
      </c>
    </row>
    <row r="165" spans="1:29" ht="15" customHeight="1">
      <c r="A165" s="234"/>
      <c r="B165" s="135" t="s">
        <v>44</v>
      </c>
      <c r="C165" s="145">
        <v>40595470.329999514</v>
      </c>
      <c r="D165" s="146">
        <v>0</v>
      </c>
      <c r="E165" s="154">
        <f t="shared" si="47"/>
        <v>40595470.329999514</v>
      </c>
      <c r="F165" s="158">
        <v>853709.72</v>
      </c>
      <c r="G165" s="147"/>
      <c r="H165" s="147">
        <f t="shared" si="48"/>
        <v>853709.72</v>
      </c>
      <c r="I165" s="158">
        <v>24257.64</v>
      </c>
      <c r="J165" s="147"/>
      <c r="K165" s="159">
        <f t="shared" si="49"/>
        <v>24257.64</v>
      </c>
      <c r="L165" s="147">
        <v>1446.67</v>
      </c>
      <c r="M165" s="147"/>
      <c r="N165" s="147">
        <f t="shared" si="50"/>
        <v>1446.67</v>
      </c>
      <c r="O165" s="158">
        <v>133755.38</v>
      </c>
      <c r="P165" s="147"/>
      <c r="Q165" s="159">
        <f t="shared" si="51"/>
        <v>133755.38</v>
      </c>
      <c r="R165" s="158">
        <v>39438875.389999516</v>
      </c>
      <c r="S165" s="20">
        <v>0</v>
      </c>
      <c r="T165" s="98">
        <f t="shared" si="62"/>
        <v>39438875.389999516</v>
      </c>
      <c r="U165" s="197">
        <f t="shared" si="52"/>
        <v>0</v>
      </c>
      <c r="W165" s="92" t="s">
        <v>44</v>
      </c>
      <c r="X165" s="115">
        <f t="shared" si="55"/>
        <v>0</v>
      </c>
      <c r="Y165" s="116">
        <f t="shared" si="56"/>
        <v>0</v>
      </c>
      <c r="Z165" s="116">
        <f t="shared" si="57"/>
        <v>0</v>
      </c>
      <c r="AA165" s="116">
        <f t="shared" si="58"/>
        <v>0</v>
      </c>
      <c r="AB165" s="116">
        <f t="shared" si="59"/>
        <v>0</v>
      </c>
      <c r="AC165" s="122">
        <f t="shared" si="60"/>
        <v>0</v>
      </c>
    </row>
    <row r="166" spans="1:29" ht="15" customHeight="1">
      <c r="A166" s="234"/>
      <c r="B166" s="135" t="s">
        <v>45</v>
      </c>
      <c r="C166" s="145">
        <v>69081446.609995678</v>
      </c>
      <c r="D166" s="146">
        <v>69081500</v>
      </c>
      <c r="E166" s="154">
        <f t="shared" si="47"/>
        <v>-53.390004321932793</v>
      </c>
      <c r="F166" s="158">
        <v>2814818.5399999986</v>
      </c>
      <c r="G166" s="147" t="s">
        <v>208</v>
      </c>
      <c r="H166" s="147">
        <f t="shared" si="48"/>
        <v>-1.460000001359731</v>
      </c>
      <c r="I166" s="158">
        <v>329898.60000000009</v>
      </c>
      <c r="J166" s="147" t="s">
        <v>1201</v>
      </c>
      <c r="K166" s="159">
        <f t="shared" si="49"/>
        <v>-0.39999999990686774</v>
      </c>
      <c r="L166" s="147">
        <v>407856.63</v>
      </c>
      <c r="M166" s="147" t="s">
        <v>1202</v>
      </c>
      <c r="N166" s="147">
        <f t="shared" si="50"/>
        <v>-0.36999999999534339</v>
      </c>
      <c r="O166" s="158">
        <v>103398.15000000001</v>
      </c>
      <c r="P166" s="147" t="s">
        <v>209</v>
      </c>
      <c r="Q166" s="159">
        <f t="shared" si="51"/>
        <v>-513869.85</v>
      </c>
      <c r="R166" s="158">
        <v>73540786.179995686</v>
      </c>
      <c r="S166" s="20">
        <v>73540800</v>
      </c>
      <c r="T166" s="98">
        <f t="shared" si="62"/>
        <v>-13.820004314184189</v>
      </c>
      <c r="U166" s="197">
        <f t="shared" si="52"/>
        <v>1</v>
      </c>
      <c r="W166" s="92" t="s">
        <v>45</v>
      </c>
      <c r="X166" s="115">
        <f t="shared" si="55"/>
        <v>0</v>
      </c>
      <c r="Y166" s="116">
        <f t="shared" si="56"/>
        <v>0</v>
      </c>
      <c r="Z166" s="116">
        <f t="shared" si="57"/>
        <v>0</v>
      </c>
      <c r="AA166" s="116">
        <f t="shared" si="58"/>
        <v>0</v>
      </c>
      <c r="AB166" s="116">
        <f t="shared" si="59"/>
        <v>1</v>
      </c>
      <c r="AC166" s="122">
        <f t="shared" si="60"/>
        <v>0</v>
      </c>
    </row>
    <row r="167" spans="1:29" ht="15" customHeight="1">
      <c r="A167" s="234"/>
      <c r="B167" s="135" t="s">
        <v>46</v>
      </c>
      <c r="C167" s="145">
        <v>27785579.409999676</v>
      </c>
      <c r="D167" s="146">
        <v>31141000</v>
      </c>
      <c r="E167" s="154">
        <f t="shared" si="47"/>
        <v>-3355420.590000324</v>
      </c>
      <c r="F167" s="158">
        <v>1577246.99</v>
      </c>
      <c r="G167" s="147" t="s">
        <v>210</v>
      </c>
      <c r="H167" s="147">
        <f t="shared" si="48"/>
        <v>-3.0100000000093132</v>
      </c>
      <c r="I167" s="158">
        <v>37542.559999999998</v>
      </c>
      <c r="J167" s="147" t="s">
        <v>1203</v>
      </c>
      <c r="K167" s="159">
        <f t="shared" si="49"/>
        <v>-4.0000000000873115E-2</v>
      </c>
      <c r="L167" s="147">
        <v>0</v>
      </c>
      <c r="M167" s="147" t="s">
        <v>80</v>
      </c>
      <c r="N167" s="147">
        <f t="shared" si="50"/>
        <v>0</v>
      </c>
      <c r="O167" s="158">
        <v>215033.82</v>
      </c>
      <c r="P167" s="147" t="s">
        <v>211</v>
      </c>
      <c r="Q167" s="159">
        <f t="shared" si="51"/>
        <v>-0.17999999999301508</v>
      </c>
      <c r="R167" s="158">
        <v>33999488.209999666</v>
      </c>
      <c r="S167" s="20">
        <v>35791800</v>
      </c>
      <c r="T167" s="98">
        <f t="shared" si="62"/>
        <v>-1792311.7900003344</v>
      </c>
      <c r="U167" s="197">
        <f t="shared" si="52"/>
        <v>1</v>
      </c>
      <c r="W167" s="92" t="s">
        <v>46</v>
      </c>
      <c r="X167" s="115">
        <f t="shared" si="55"/>
        <v>1</v>
      </c>
      <c r="Y167" s="116">
        <f t="shared" si="56"/>
        <v>0</v>
      </c>
      <c r="Z167" s="116">
        <f t="shared" si="57"/>
        <v>0</v>
      </c>
      <c r="AA167" s="116">
        <f t="shared" si="58"/>
        <v>0</v>
      </c>
      <c r="AB167" s="116">
        <f t="shared" si="59"/>
        <v>0</v>
      </c>
      <c r="AC167" s="122">
        <f t="shared" si="60"/>
        <v>1</v>
      </c>
    </row>
    <row r="168" spans="1:29" ht="15" customHeight="1">
      <c r="A168" s="234"/>
      <c r="B168" s="135" t="s">
        <v>47</v>
      </c>
      <c r="C168" s="145">
        <v>140357685.91999853</v>
      </c>
      <c r="D168" s="146">
        <v>0</v>
      </c>
      <c r="E168" s="154">
        <f t="shared" si="47"/>
        <v>140357685.91999853</v>
      </c>
      <c r="F168" s="158">
        <v>2490603.5400000024</v>
      </c>
      <c r="G168" s="147"/>
      <c r="H168" s="147">
        <f t="shared" si="48"/>
        <v>2490603.5400000024</v>
      </c>
      <c r="I168" s="158">
        <v>333249.91999999998</v>
      </c>
      <c r="J168" s="147"/>
      <c r="K168" s="159">
        <f t="shared" si="49"/>
        <v>333249.91999999998</v>
      </c>
      <c r="L168" s="147">
        <v>544705.62</v>
      </c>
      <c r="M168" s="147"/>
      <c r="N168" s="147">
        <f t="shared" si="50"/>
        <v>544705.62</v>
      </c>
      <c r="O168" s="158">
        <v>200328.95999999996</v>
      </c>
      <c r="P168" s="147"/>
      <c r="Q168" s="159">
        <f t="shared" si="51"/>
        <v>200328.95999999996</v>
      </c>
      <c r="R168" s="158">
        <v>137455297.71999851</v>
      </c>
      <c r="S168" s="20">
        <v>0</v>
      </c>
      <c r="T168" s="98">
        <f t="shared" si="62"/>
        <v>137455297.71999851</v>
      </c>
      <c r="U168" s="197">
        <f t="shared" si="52"/>
        <v>0</v>
      </c>
      <c r="W168" s="92" t="s">
        <v>47</v>
      </c>
      <c r="X168" s="115">
        <f t="shared" si="55"/>
        <v>0</v>
      </c>
      <c r="Y168" s="116">
        <f t="shared" si="56"/>
        <v>0</v>
      </c>
      <c r="Z168" s="116">
        <f t="shared" si="57"/>
        <v>0</v>
      </c>
      <c r="AA168" s="116">
        <f t="shared" si="58"/>
        <v>0</v>
      </c>
      <c r="AB168" s="116">
        <f t="shared" si="59"/>
        <v>0</v>
      </c>
      <c r="AC168" s="122">
        <f t="shared" si="60"/>
        <v>0</v>
      </c>
    </row>
    <row r="169" spans="1:29" ht="15" customHeight="1">
      <c r="A169" s="234"/>
      <c r="B169" s="135" t="s">
        <v>48</v>
      </c>
      <c r="C169" s="145">
        <v>65642290.619999342</v>
      </c>
      <c r="D169" s="146">
        <v>65642300</v>
      </c>
      <c r="E169" s="154">
        <f t="shared" si="47"/>
        <v>-9.3800006583333015</v>
      </c>
      <c r="F169" s="158">
        <v>1802230.99</v>
      </c>
      <c r="G169" s="147" t="s">
        <v>212</v>
      </c>
      <c r="H169" s="147">
        <f t="shared" si="48"/>
        <v>-136749.01</v>
      </c>
      <c r="I169" s="158">
        <v>161511.62</v>
      </c>
      <c r="J169" s="147" t="s">
        <v>1204</v>
      </c>
      <c r="K169" s="159">
        <f t="shared" si="49"/>
        <v>-0.38000000000465661</v>
      </c>
      <c r="L169" s="147">
        <v>34081.599999999999</v>
      </c>
      <c r="M169" s="147" t="s">
        <v>1205</v>
      </c>
      <c r="N169" s="147">
        <f t="shared" si="50"/>
        <v>3000</v>
      </c>
      <c r="O169" s="158">
        <v>252987.99000000002</v>
      </c>
      <c r="P169" s="147" t="s">
        <v>213</v>
      </c>
      <c r="Q169" s="159">
        <f t="shared" si="51"/>
        <v>-9.9999999802093953E-3</v>
      </c>
      <c r="R169" s="158">
        <v>63714501.659999333</v>
      </c>
      <c r="S169" s="20">
        <v>63714500</v>
      </c>
      <c r="T169" s="98">
        <f>R169-S169</f>
        <v>1.6599993333220482</v>
      </c>
      <c r="U169" s="197">
        <f t="shared" si="52"/>
        <v>1</v>
      </c>
      <c r="W169" s="92" t="s">
        <v>48</v>
      </c>
      <c r="X169" s="115">
        <f t="shared" si="55"/>
        <v>0</v>
      </c>
      <c r="Y169" s="116">
        <f t="shared" si="56"/>
        <v>1</v>
      </c>
      <c r="Z169" s="116">
        <f t="shared" si="57"/>
        <v>0</v>
      </c>
      <c r="AA169" s="116">
        <f t="shared" si="58"/>
        <v>1</v>
      </c>
      <c r="AB169" s="116">
        <f t="shared" si="59"/>
        <v>0</v>
      </c>
      <c r="AC169" s="122">
        <f t="shared" si="60"/>
        <v>0</v>
      </c>
    </row>
    <row r="170" spans="1:29" ht="15" customHeight="1">
      <c r="A170" s="235"/>
      <c r="B170" s="136" t="s">
        <v>49</v>
      </c>
      <c r="C170" s="148">
        <v>25310747.699999608</v>
      </c>
      <c r="D170" s="149"/>
      <c r="E170" s="155">
        <f t="shared" si="47"/>
        <v>25310747.699999608</v>
      </c>
      <c r="F170" s="160">
        <v>1037070.8400000007</v>
      </c>
      <c r="G170" s="150"/>
      <c r="H170" s="150">
        <f t="shared" si="48"/>
        <v>1037070.8400000007</v>
      </c>
      <c r="I170" s="160">
        <v>75609.03</v>
      </c>
      <c r="J170" s="150"/>
      <c r="K170" s="161">
        <f t="shared" si="49"/>
        <v>75609.03</v>
      </c>
      <c r="L170" s="150">
        <v>6483.81</v>
      </c>
      <c r="M170" s="150"/>
      <c r="N170" s="150">
        <f t="shared" si="50"/>
        <v>6483.81</v>
      </c>
      <c r="O170" s="160">
        <v>138878.73000000001</v>
      </c>
      <c r="P170" s="150"/>
      <c r="Q170" s="161">
        <f t="shared" si="51"/>
        <v>138878.73000000001</v>
      </c>
      <c r="R170" s="160">
        <v>24203923.34999961</v>
      </c>
      <c r="S170" s="100"/>
      <c r="T170" s="101">
        <f t="shared" ref="T170:T176" si="63">R170-S170</f>
        <v>24203923.34999961</v>
      </c>
      <c r="U170" s="198">
        <f t="shared" si="52"/>
        <v>0</v>
      </c>
      <c r="W170" s="94" t="s">
        <v>49</v>
      </c>
      <c r="X170" s="119">
        <f t="shared" si="55"/>
        <v>0</v>
      </c>
      <c r="Y170" s="120">
        <f t="shared" si="56"/>
        <v>0</v>
      </c>
      <c r="Z170" s="120">
        <f t="shared" si="57"/>
        <v>0</v>
      </c>
      <c r="AA170" s="120">
        <f t="shared" si="58"/>
        <v>0</v>
      </c>
      <c r="AB170" s="120">
        <f t="shared" si="59"/>
        <v>0</v>
      </c>
      <c r="AC170" s="125">
        <f t="shared" si="60"/>
        <v>0</v>
      </c>
    </row>
    <row r="171" spans="1:29" ht="15" customHeight="1">
      <c r="A171" s="233">
        <v>42451</v>
      </c>
      <c r="B171" s="134" t="s">
        <v>41</v>
      </c>
      <c r="C171" s="145">
        <v>71317722.369999245</v>
      </c>
      <c r="D171" s="146">
        <v>71317700</v>
      </c>
      <c r="E171" s="154">
        <f t="shared" si="47"/>
        <v>22.369999244809151</v>
      </c>
      <c r="F171" s="158">
        <v>1594554.6300000006</v>
      </c>
      <c r="G171" s="147" t="s">
        <v>214</v>
      </c>
      <c r="H171" s="147">
        <f t="shared" si="48"/>
        <v>4.6300000005867332</v>
      </c>
      <c r="I171" s="158">
        <v>209688.78999999998</v>
      </c>
      <c r="J171" s="147" t="s">
        <v>1206</v>
      </c>
      <c r="K171" s="159">
        <f t="shared" si="49"/>
        <v>-0.21000000002095476</v>
      </c>
      <c r="L171" s="141">
        <v>413315.27</v>
      </c>
      <c r="M171" s="141" t="s">
        <v>1207</v>
      </c>
      <c r="N171" s="141">
        <f t="shared" si="50"/>
        <v>0.27000000001862645</v>
      </c>
      <c r="O171" s="158">
        <v>140055.13999999998</v>
      </c>
      <c r="P171" s="147" t="s">
        <v>215</v>
      </c>
      <c r="Q171" s="159">
        <f t="shared" si="51"/>
        <v>0.13999999998486601</v>
      </c>
      <c r="R171" s="158">
        <v>69379486.119999245</v>
      </c>
      <c r="S171" s="20">
        <v>69379500</v>
      </c>
      <c r="T171" s="98">
        <f t="shared" si="63"/>
        <v>-13.880000755190849</v>
      </c>
      <c r="U171" s="196">
        <f t="shared" si="52"/>
        <v>1</v>
      </c>
      <c r="W171" s="92" t="s">
        <v>41</v>
      </c>
      <c r="X171" s="115">
        <f t="shared" si="55"/>
        <v>0</v>
      </c>
      <c r="Y171" s="116">
        <f t="shared" si="56"/>
        <v>0</v>
      </c>
      <c r="Z171" s="116">
        <f t="shared" si="57"/>
        <v>0</v>
      </c>
      <c r="AA171" s="116">
        <f t="shared" si="58"/>
        <v>0</v>
      </c>
      <c r="AB171" s="116">
        <f t="shared" si="59"/>
        <v>0</v>
      </c>
      <c r="AC171" s="122">
        <f t="shared" si="60"/>
        <v>0</v>
      </c>
    </row>
    <row r="172" spans="1:29" ht="15" customHeight="1">
      <c r="A172" s="234"/>
      <c r="B172" s="135" t="s">
        <v>42</v>
      </c>
      <c r="C172" s="145">
        <v>22635460.599999048</v>
      </c>
      <c r="D172" s="146">
        <v>22635500</v>
      </c>
      <c r="E172" s="154">
        <f t="shared" si="47"/>
        <v>-39.4000009521842</v>
      </c>
      <c r="F172" s="158">
        <v>1523037.6500000006</v>
      </c>
      <c r="G172" s="147" t="s">
        <v>216</v>
      </c>
      <c r="H172" s="147">
        <f t="shared" si="48"/>
        <v>-2.3499999993946403</v>
      </c>
      <c r="I172" s="158">
        <v>58977.55</v>
      </c>
      <c r="J172" s="147" t="s">
        <v>1208</v>
      </c>
      <c r="K172" s="159">
        <f t="shared" si="49"/>
        <v>-4.9999999995634425E-2</v>
      </c>
      <c r="L172" s="141">
        <v>149480.91</v>
      </c>
      <c r="M172" s="141" t="s">
        <v>1209</v>
      </c>
      <c r="N172" s="141">
        <f t="shared" si="50"/>
        <v>-8.999999999650754E-2</v>
      </c>
      <c r="O172" s="158">
        <v>22684.39</v>
      </c>
      <c r="P172" s="147" t="s">
        <v>217</v>
      </c>
      <c r="Q172" s="159">
        <f t="shared" si="51"/>
        <v>-1.0000000002037268E-2</v>
      </c>
      <c r="R172" s="158">
        <v>20999235.199999046</v>
      </c>
      <c r="S172" s="20">
        <v>20999200</v>
      </c>
      <c r="T172" s="98">
        <f t="shared" si="63"/>
        <v>35.199999045580626</v>
      </c>
      <c r="U172" s="197">
        <f t="shared" si="52"/>
        <v>1</v>
      </c>
      <c r="W172" s="92" t="s">
        <v>42</v>
      </c>
      <c r="X172" s="115">
        <f t="shared" si="55"/>
        <v>0</v>
      </c>
      <c r="Y172" s="116">
        <f t="shared" si="56"/>
        <v>0</v>
      </c>
      <c r="Z172" s="116">
        <f t="shared" si="57"/>
        <v>0</v>
      </c>
      <c r="AA172" s="116">
        <f t="shared" si="58"/>
        <v>0</v>
      </c>
      <c r="AB172" s="116">
        <f t="shared" si="59"/>
        <v>0</v>
      </c>
      <c r="AC172" s="122">
        <f t="shared" si="60"/>
        <v>0</v>
      </c>
    </row>
    <row r="173" spans="1:29" ht="15" customHeight="1">
      <c r="A173" s="234"/>
      <c r="B173" s="105" t="s">
        <v>43</v>
      </c>
      <c r="C173" s="145">
        <v>47774131.199999444</v>
      </c>
      <c r="D173" s="146">
        <v>0</v>
      </c>
      <c r="E173" s="154">
        <f t="shared" si="47"/>
        <v>47774131.199999444</v>
      </c>
      <c r="F173" s="158">
        <v>1337472.8999999999</v>
      </c>
      <c r="G173" s="147"/>
      <c r="H173" s="147">
        <f t="shared" si="48"/>
        <v>1337472.8999999999</v>
      </c>
      <c r="I173" s="158">
        <v>123114.99</v>
      </c>
      <c r="J173" s="147"/>
      <c r="K173" s="159">
        <f t="shared" si="49"/>
        <v>123114.99</v>
      </c>
      <c r="L173" s="141">
        <v>112153.88</v>
      </c>
      <c r="M173" s="141"/>
      <c r="N173" s="141">
        <f t="shared" si="50"/>
        <v>112153.88</v>
      </c>
      <c r="O173" s="158">
        <v>375698.46999999991</v>
      </c>
      <c r="P173" s="147"/>
      <c r="Q173" s="159">
        <f t="shared" si="51"/>
        <v>375698.46999999991</v>
      </c>
      <c r="R173" s="158">
        <v>46071920.939999446</v>
      </c>
      <c r="S173" s="20">
        <v>0</v>
      </c>
      <c r="T173" s="98">
        <f t="shared" si="63"/>
        <v>46071920.939999446</v>
      </c>
      <c r="U173" s="197">
        <f t="shared" si="52"/>
        <v>0</v>
      </c>
      <c r="W173" s="93" t="s">
        <v>43</v>
      </c>
      <c r="X173" s="115">
        <f t="shared" si="55"/>
        <v>0</v>
      </c>
      <c r="Y173" s="116">
        <f t="shared" si="56"/>
        <v>0</v>
      </c>
      <c r="Z173" s="116">
        <f t="shared" si="57"/>
        <v>0</v>
      </c>
      <c r="AA173" s="116">
        <f t="shared" si="58"/>
        <v>0</v>
      </c>
      <c r="AB173" s="116">
        <f t="shared" si="59"/>
        <v>0</v>
      </c>
      <c r="AC173" s="122">
        <f t="shared" si="60"/>
        <v>0</v>
      </c>
    </row>
    <row r="174" spans="1:29" ht="15" customHeight="1">
      <c r="A174" s="234"/>
      <c r="B174" s="135" t="s">
        <v>44</v>
      </c>
      <c r="C174" s="145">
        <v>39438875.389999516</v>
      </c>
      <c r="D174" s="146">
        <v>39438850</v>
      </c>
      <c r="E174" s="154">
        <f t="shared" si="47"/>
        <v>25.389999516308308</v>
      </c>
      <c r="F174" s="158">
        <v>1354146.8800000006</v>
      </c>
      <c r="G174" s="147" t="s">
        <v>218</v>
      </c>
      <c r="H174" s="147">
        <f t="shared" si="48"/>
        <v>-3.1199999994132668</v>
      </c>
      <c r="I174" s="158">
        <v>137254.69</v>
      </c>
      <c r="J174" s="147" t="s">
        <v>1210</v>
      </c>
      <c r="K174" s="159">
        <f t="shared" si="49"/>
        <v>0.69000000000232831</v>
      </c>
      <c r="L174" s="141">
        <v>102379.72</v>
      </c>
      <c r="M174" s="141" t="s">
        <v>1211</v>
      </c>
      <c r="N174" s="141">
        <f t="shared" si="50"/>
        <v>0.72000000000116415</v>
      </c>
      <c r="O174" s="158">
        <v>172003.38</v>
      </c>
      <c r="P174" s="147" t="s">
        <v>219</v>
      </c>
      <c r="Q174" s="159">
        <f t="shared" si="51"/>
        <v>0.38000000000465661</v>
      </c>
      <c r="R174" s="158">
        <v>41656607.399999514</v>
      </c>
      <c r="S174" s="20">
        <v>41828600</v>
      </c>
      <c r="T174" s="98">
        <f t="shared" si="63"/>
        <v>-171992.60000048578</v>
      </c>
      <c r="U174" s="197">
        <f t="shared" si="52"/>
        <v>1</v>
      </c>
      <c r="W174" s="92" t="s">
        <v>44</v>
      </c>
      <c r="X174" s="115">
        <f t="shared" si="55"/>
        <v>0</v>
      </c>
      <c r="Y174" s="116">
        <f t="shared" si="56"/>
        <v>0</v>
      </c>
      <c r="Z174" s="116">
        <f t="shared" si="57"/>
        <v>0</v>
      </c>
      <c r="AA174" s="116">
        <f t="shared" si="58"/>
        <v>0</v>
      </c>
      <c r="AB174" s="116">
        <f t="shared" si="59"/>
        <v>0</v>
      </c>
      <c r="AC174" s="122">
        <f t="shared" si="60"/>
        <v>1</v>
      </c>
    </row>
    <row r="175" spans="1:29" ht="15" customHeight="1">
      <c r="A175" s="234"/>
      <c r="B175" s="135" t="s">
        <v>45</v>
      </c>
      <c r="C175" s="145">
        <v>73540786.179995686</v>
      </c>
      <c r="D175" s="146">
        <v>73540800</v>
      </c>
      <c r="E175" s="154">
        <f t="shared" si="47"/>
        <v>-13.820004314184189</v>
      </c>
      <c r="F175" s="158">
        <v>3547153.1000000024</v>
      </c>
      <c r="G175" s="147" t="s">
        <v>220</v>
      </c>
      <c r="H175" s="147">
        <f t="shared" si="48"/>
        <v>3.1000000024214387</v>
      </c>
      <c r="I175" s="158">
        <v>191591.07</v>
      </c>
      <c r="J175" s="147" t="s">
        <v>1212</v>
      </c>
      <c r="K175" s="159">
        <f t="shared" si="49"/>
        <v>7.0000000006984919E-2</v>
      </c>
      <c r="L175" s="141">
        <v>75916.03</v>
      </c>
      <c r="M175" s="141" t="s">
        <v>1213</v>
      </c>
      <c r="N175" s="141">
        <f t="shared" si="50"/>
        <v>2.9999999998835847E-2</v>
      </c>
      <c r="O175" s="158">
        <v>120261.11</v>
      </c>
      <c r="P175" s="147" t="s">
        <v>221</v>
      </c>
      <c r="Q175" s="159">
        <f t="shared" si="51"/>
        <v>-107075.89</v>
      </c>
      <c r="R175" s="158">
        <v>69989047.009995684</v>
      </c>
      <c r="S175" s="20">
        <v>69989100</v>
      </c>
      <c r="T175" s="98">
        <f t="shared" si="63"/>
        <v>-52.990004315972328</v>
      </c>
      <c r="U175" s="197">
        <f t="shared" si="52"/>
        <v>1</v>
      </c>
      <c r="W175" s="92" t="s">
        <v>45</v>
      </c>
      <c r="X175" s="115">
        <f t="shared" si="55"/>
        <v>0</v>
      </c>
      <c r="Y175" s="116">
        <f t="shared" si="56"/>
        <v>0</v>
      </c>
      <c r="Z175" s="116">
        <f t="shared" si="57"/>
        <v>0</v>
      </c>
      <c r="AA175" s="116">
        <f t="shared" si="58"/>
        <v>0</v>
      </c>
      <c r="AB175" s="116">
        <f t="shared" si="59"/>
        <v>1</v>
      </c>
      <c r="AC175" s="122">
        <f t="shared" si="60"/>
        <v>0</v>
      </c>
    </row>
    <row r="176" spans="1:29" ht="15" customHeight="1">
      <c r="A176" s="234"/>
      <c r="B176" s="135" t="s">
        <v>46</v>
      </c>
      <c r="C176" s="145">
        <v>33999488.209999666</v>
      </c>
      <c r="D176" s="146">
        <v>35791800</v>
      </c>
      <c r="E176" s="154">
        <f t="shared" si="47"/>
        <v>-1792311.7900003344</v>
      </c>
      <c r="F176" s="158">
        <v>1405405.31</v>
      </c>
      <c r="G176" s="147" t="s">
        <v>222</v>
      </c>
      <c r="H176" s="147">
        <f t="shared" si="48"/>
        <v>-4.6899999999441206</v>
      </c>
      <c r="I176" s="158">
        <v>41794.979999999996</v>
      </c>
      <c r="J176" s="147" t="s">
        <v>1214</v>
      </c>
      <c r="K176" s="159">
        <f t="shared" si="49"/>
        <v>-2.0000000004074536E-2</v>
      </c>
      <c r="L176" s="141">
        <v>11837.41</v>
      </c>
      <c r="M176" s="141" t="s">
        <v>1215</v>
      </c>
      <c r="N176" s="141">
        <f t="shared" si="50"/>
        <v>1.0000000000218279E-2</v>
      </c>
      <c r="O176" s="158">
        <v>215484.54</v>
      </c>
      <c r="P176" s="147" t="s">
        <v>223</v>
      </c>
      <c r="Q176" s="159">
        <f t="shared" si="51"/>
        <v>125154.24000000001</v>
      </c>
      <c r="R176" s="158">
        <v>32408555.929999668</v>
      </c>
      <c r="S176" s="20">
        <v>35595500</v>
      </c>
      <c r="T176" s="98">
        <f t="shared" si="63"/>
        <v>-3186944.0700003318</v>
      </c>
      <c r="U176" s="197">
        <f t="shared" si="52"/>
        <v>1</v>
      </c>
      <c r="W176" s="92" t="s">
        <v>46</v>
      </c>
      <c r="X176" s="115">
        <f t="shared" si="55"/>
        <v>1</v>
      </c>
      <c r="Y176" s="116">
        <f t="shared" si="56"/>
        <v>0</v>
      </c>
      <c r="Z176" s="116">
        <f t="shared" si="57"/>
        <v>0</v>
      </c>
      <c r="AA176" s="116">
        <f t="shared" si="58"/>
        <v>0</v>
      </c>
      <c r="AB176" s="116">
        <f t="shared" si="59"/>
        <v>1</v>
      </c>
      <c r="AC176" s="122">
        <f t="shared" si="60"/>
        <v>1</v>
      </c>
    </row>
    <row r="177" spans="1:29" ht="15" customHeight="1">
      <c r="A177" s="234"/>
      <c r="B177" s="135" t="s">
        <v>47</v>
      </c>
      <c r="C177" s="145">
        <v>137455297.71999851</v>
      </c>
      <c r="D177" s="146">
        <v>0</v>
      </c>
      <c r="E177" s="154">
        <f t="shared" si="47"/>
        <v>137455297.71999851</v>
      </c>
      <c r="F177" s="158">
        <v>2308336.9300000011</v>
      </c>
      <c r="G177" s="147"/>
      <c r="H177" s="147">
        <f t="shared" si="48"/>
        <v>2308336.9300000011</v>
      </c>
      <c r="I177" s="158">
        <v>143436.21</v>
      </c>
      <c r="J177" s="147"/>
      <c r="K177" s="159">
        <f t="shared" si="49"/>
        <v>143436.21</v>
      </c>
      <c r="L177" s="141">
        <v>60074.5</v>
      </c>
      <c r="M177" s="141"/>
      <c r="N177" s="141">
        <f t="shared" si="50"/>
        <v>60074.5</v>
      </c>
      <c r="O177" s="158">
        <v>151900.95000000001</v>
      </c>
      <c r="P177" s="147"/>
      <c r="Q177" s="159">
        <f t="shared" si="51"/>
        <v>151900.95000000001</v>
      </c>
      <c r="R177" s="158">
        <v>135078421.54999846</v>
      </c>
      <c r="S177" s="20">
        <v>0</v>
      </c>
      <c r="T177" s="98">
        <f>R177-S177</f>
        <v>135078421.54999846</v>
      </c>
      <c r="U177" s="197">
        <f t="shared" si="52"/>
        <v>0</v>
      </c>
      <c r="W177" s="92" t="s">
        <v>47</v>
      </c>
      <c r="X177" s="115">
        <f t="shared" si="55"/>
        <v>0</v>
      </c>
      <c r="Y177" s="116">
        <f t="shared" si="56"/>
        <v>0</v>
      </c>
      <c r="Z177" s="116">
        <f t="shared" si="57"/>
        <v>0</v>
      </c>
      <c r="AA177" s="116">
        <f t="shared" si="58"/>
        <v>0</v>
      </c>
      <c r="AB177" s="116">
        <f t="shared" si="59"/>
        <v>0</v>
      </c>
      <c r="AC177" s="122">
        <f t="shared" si="60"/>
        <v>0</v>
      </c>
    </row>
    <row r="178" spans="1:29" ht="15" customHeight="1">
      <c r="A178" s="234"/>
      <c r="B178" s="135" t="s">
        <v>48</v>
      </c>
      <c r="C178" s="145">
        <v>63714501.659999333</v>
      </c>
      <c r="D178" s="146">
        <v>63714500</v>
      </c>
      <c r="E178" s="154">
        <f t="shared" si="47"/>
        <v>1.6599993333220482</v>
      </c>
      <c r="F178" s="158">
        <v>1346445.21</v>
      </c>
      <c r="G178" s="147" t="s">
        <v>224</v>
      </c>
      <c r="H178" s="147">
        <f t="shared" si="48"/>
        <v>31635.209999999963</v>
      </c>
      <c r="I178" s="158">
        <v>134926.94</v>
      </c>
      <c r="J178" s="147" t="s">
        <v>1216</v>
      </c>
      <c r="K178" s="159">
        <f t="shared" si="49"/>
        <v>-5.9999999997671694E-2</v>
      </c>
      <c r="L178" s="141">
        <v>29608.36</v>
      </c>
      <c r="M178" s="141" t="s">
        <v>1217</v>
      </c>
      <c r="N178" s="141">
        <f t="shared" si="50"/>
        <v>-13527.940000000002</v>
      </c>
      <c r="O178" s="158">
        <v>339572.24</v>
      </c>
      <c r="P178" s="147" t="s">
        <v>225</v>
      </c>
      <c r="Q178" s="159">
        <f t="shared" si="51"/>
        <v>0.23999999999068677</v>
      </c>
      <c r="R178" s="158">
        <v>62133802.789999351</v>
      </c>
      <c r="S178" s="20">
        <v>62133800</v>
      </c>
      <c r="T178" s="98">
        <f t="shared" ref="T178:T184" si="64">R178-S178</f>
        <v>2.7899993509054184</v>
      </c>
      <c r="U178" s="197">
        <f t="shared" si="52"/>
        <v>1</v>
      </c>
      <c r="W178" s="92" t="s">
        <v>48</v>
      </c>
      <c r="X178" s="115">
        <f t="shared" si="55"/>
        <v>0</v>
      </c>
      <c r="Y178" s="116">
        <f t="shared" si="56"/>
        <v>1</v>
      </c>
      <c r="Z178" s="116">
        <f t="shared" si="57"/>
        <v>0</v>
      </c>
      <c r="AA178" s="116">
        <f t="shared" si="58"/>
        <v>1</v>
      </c>
      <c r="AB178" s="116">
        <f t="shared" si="59"/>
        <v>0</v>
      </c>
      <c r="AC178" s="122">
        <f t="shared" si="60"/>
        <v>0</v>
      </c>
    </row>
    <row r="179" spans="1:29" ht="15" customHeight="1">
      <c r="A179" s="235"/>
      <c r="B179" s="136" t="s">
        <v>49</v>
      </c>
      <c r="C179" s="145">
        <v>24203923.34999961</v>
      </c>
      <c r="D179" s="146"/>
      <c r="E179" s="154">
        <f t="shared" si="47"/>
        <v>24203923.34999961</v>
      </c>
      <c r="F179" s="158">
        <v>1174243.96</v>
      </c>
      <c r="G179" s="147"/>
      <c r="H179" s="147">
        <f t="shared" si="48"/>
        <v>1174243.96</v>
      </c>
      <c r="I179" s="158">
        <v>60795.989999999991</v>
      </c>
      <c r="J179" s="147"/>
      <c r="K179" s="159">
        <f t="shared" si="49"/>
        <v>60795.989999999991</v>
      </c>
      <c r="L179" s="141">
        <v>72094.73</v>
      </c>
      <c r="M179" s="141"/>
      <c r="N179" s="141">
        <f t="shared" si="50"/>
        <v>72094.73</v>
      </c>
      <c r="O179" s="158">
        <v>119975.59</v>
      </c>
      <c r="P179" s="147"/>
      <c r="Q179" s="159">
        <f t="shared" si="51"/>
        <v>119975.59</v>
      </c>
      <c r="R179" s="158">
        <v>24916694.359999608</v>
      </c>
      <c r="S179" s="20"/>
      <c r="T179" s="98">
        <f t="shared" si="64"/>
        <v>24916694.359999608</v>
      </c>
      <c r="U179" s="198">
        <f t="shared" si="52"/>
        <v>0</v>
      </c>
      <c r="W179" s="94" t="s">
        <v>49</v>
      </c>
      <c r="X179" s="115">
        <f t="shared" si="55"/>
        <v>0</v>
      </c>
      <c r="Y179" s="116">
        <f t="shared" si="56"/>
        <v>0</v>
      </c>
      <c r="Z179" s="116">
        <f t="shared" si="57"/>
        <v>0</v>
      </c>
      <c r="AA179" s="116">
        <f t="shared" si="58"/>
        <v>0</v>
      </c>
      <c r="AB179" s="116">
        <f t="shared" si="59"/>
        <v>0</v>
      </c>
      <c r="AC179" s="122">
        <f t="shared" si="60"/>
        <v>0</v>
      </c>
    </row>
    <row r="180" spans="1:29" ht="15" customHeight="1">
      <c r="A180" s="233">
        <v>42452</v>
      </c>
      <c r="B180" s="134" t="s">
        <v>41</v>
      </c>
      <c r="C180" s="142">
        <v>69379486.119999245</v>
      </c>
      <c r="D180" s="143">
        <v>70473800</v>
      </c>
      <c r="E180" s="153">
        <f t="shared" si="47"/>
        <v>-1094313.8800007552</v>
      </c>
      <c r="F180" s="156">
        <v>1662427.4299999995</v>
      </c>
      <c r="G180" s="144" t="s">
        <v>226</v>
      </c>
      <c r="H180" s="144">
        <f t="shared" si="48"/>
        <v>-73332.570000000531</v>
      </c>
      <c r="I180" s="156">
        <v>1028121.5500000005</v>
      </c>
      <c r="J180" s="144" t="s">
        <v>1218</v>
      </c>
      <c r="K180" s="157">
        <f t="shared" si="49"/>
        <v>1.5500000005122274</v>
      </c>
      <c r="L180" s="144">
        <v>108401.3</v>
      </c>
      <c r="M180" s="144" t="s">
        <v>1219</v>
      </c>
      <c r="N180" s="144">
        <f t="shared" si="50"/>
        <v>0.30000000000291038</v>
      </c>
      <c r="O180" s="156">
        <v>65628.2</v>
      </c>
      <c r="P180" s="144" t="s">
        <v>227</v>
      </c>
      <c r="Q180" s="157">
        <f t="shared" si="51"/>
        <v>0</v>
      </c>
      <c r="R180" s="156">
        <v>68571150.73999925</v>
      </c>
      <c r="S180" s="95">
        <v>68571200</v>
      </c>
      <c r="T180" s="96">
        <f t="shared" si="64"/>
        <v>-49.260000750422478</v>
      </c>
      <c r="U180" s="196">
        <f t="shared" si="52"/>
        <v>1</v>
      </c>
      <c r="W180" s="134" t="s">
        <v>41</v>
      </c>
      <c r="X180" s="111">
        <f t="shared" si="55"/>
        <v>1</v>
      </c>
      <c r="Y180" s="112">
        <f t="shared" si="56"/>
        <v>1</v>
      </c>
      <c r="Z180" s="112">
        <f t="shared" si="57"/>
        <v>0</v>
      </c>
      <c r="AA180" s="112">
        <f t="shared" si="58"/>
        <v>0</v>
      </c>
      <c r="AB180" s="112">
        <f t="shared" si="59"/>
        <v>0</v>
      </c>
      <c r="AC180" s="124">
        <f t="shared" si="60"/>
        <v>0</v>
      </c>
    </row>
    <row r="181" spans="1:29" ht="15" customHeight="1">
      <c r="A181" s="234"/>
      <c r="B181" s="135" t="s">
        <v>42</v>
      </c>
      <c r="C181" s="145">
        <v>20999235.199999046</v>
      </c>
      <c r="D181" s="146">
        <v>20999200</v>
      </c>
      <c r="E181" s="154">
        <f t="shared" si="47"/>
        <v>35.199999045580626</v>
      </c>
      <c r="F181" s="158">
        <v>1051304.0900000005</v>
      </c>
      <c r="G181" s="147" t="s">
        <v>228</v>
      </c>
      <c r="H181" s="147">
        <f t="shared" si="48"/>
        <v>4.0900000005494803</v>
      </c>
      <c r="I181" s="158">
        <v>333514.13000000018</v>
      </c>
      <c r="J181" s="147" t="s">
        <v>1220</v>
      </c>
      <c r="K181" s="159">
        <f t="shared" si="49"/>
        <v>0.1300000001792796</v>
      </c>
      <c r="L181" s="147">
        <v>16491.590000000007</v>
      </c>
      <c r="M181" s="147" t="s">
        <v>1221</v>
      </c>
      <c r="N181" s="147">
        <f t="shared" si="50"/>
        <v>-9.9999999911233317E-3</v>
      </c>
      <c r="O181" s="158">
        <v>57143.43</v>
      </c>
      <c r="P181" s="147" t="s">
        <v>229</v>
      </c>
      <c r="Q181" s="159">
        <f t="shared" si="51"/>
        <v>2.9999999998835847E-2</v>
      </c>
      <c r="R181" s="158">
        <v>28347453.82999903</v>
      </c>
      <c r="S181" s="20">
        <v>28347500</v>
      </c>
      <c r="T181" s="98">
        <f t="shared" si="64"/>
        <v>-46.170000970363617</v>
      </c>
      <c r="U181" s="197">
        <f t="shared" si="52"/>
        <v>1</v>
      </c>
      <c r="W181" s="135" t="s">
        <v>42</v>
      </c>
      <c r="X181" s="115">
        <f t="shared" si="55"/>
        <v>0</v>
      </c>
      <c r="Y181" s="116">
        <f t="shared" si="56"/>
        <v>0</v>
      </c>
      <c r="Z181" s="116">
        <f t="shared" si="57"/>
        <v>0</v>
      </c>
      <c r="AA181" s="116">
        <f t="shared" si="58"/>
        <v>0</v>
      </c>
      <c r="AB181" s="116">
        <f t="shared" si="59"/>
        <v>0</v>
      </c>
      <c r="AC181" s="122">
        <f t="shared" si="60"/>
        <v>0</v>
      </c>
    </row>
    <row r="182" spans="1:29" ht="15" customHeight="1">
      <c r="A182" s="234"/>
      <c r="B182" s="105" t="s">
        <v>43</v>
      </c>
      <c r="C182" s="145">
        <v>46071920.939999446</v>
      </c>
      <c r="D182" s="146">
        <v>46071950</v>
      </c>
      <c r="E182" s="154">
        <f t="shared" si="47"/>
        <v>-29.06000055372715</v>
      </c>
      <c r="F182" s="158">
        <v>1689721.050000001</v>
      </c>
      <c r="G182" s="147" t="s">
        <v>230</v>
      </c>
      <c r="H182" s="147">
        <f t="shared" si="48"/>
        <v>1.0500000009778887</v>
      </c>
      <c r="I182" s="158">
        <v>103522.40999999999</v>
      </c>
      <c r="J182" s="147" t="s">
        <v>1222</v>
      </c>
      <c r="K182" s="159">
        <f t="shared" si="49"/>
        <v>0.40999999998894054</v>
      </c>
      <c r="L182" s="147">
        <v>104580.49</v>
      </c>
      <c r="M182" s="147" t="s">
        <v>1223</v>
      </c>
      <c r="N182" s="147">
        <f t="shared" si="50"/>
        <v>0.49000000000523869</v>
      </c>
      <c r="O182" s="158">
        <v>322585.5500000001</v>
      </c>
      <c r="P182" s="147" t="s">
        <v>231</v>
      </c>
      <c r="Q182" s="159">
        <f t="shared" si="51"/>
        <v>11177.550000000105</v>
      </c>
      <c r="R182" s="158">
        <v>64424334.459999427</v>
      </c>
      <c r="S182" s="20">
        <v>64435500</v>
      </c>
      <c r="T182" s="98">
        <f t="shared" si="64"/>
        <v>-11165.540000572801</v>
      </c>
      <c r="U182" s="197">
        <f t="shared" si="52"/>
        <v>1</v>
      </c>
      <c r="W182" s="105" t="s">
        <v>43</v>
      </c>
      <c r="X182" s="115">
        <f t="shared" si="55"/>
        <v>0</v>
      </c>
      <c r="Y182" s="116">
        <f t="shared" si="56"/>
        <v>0</v>
      </c>
      <c r="Z182" s="116">
        <f t="shared" si="57"/>
        <v>0</v>
      </c>
      <c r="AA182" s="116">
        <f t="shared" si="58"/>
        <v>0</v>
      </c>
      <c r="AB182" s="116">
        <f t="shared" si="59"/>
        <v>1</v>
      </c>
      <c r="AC182" s="122">
        <f t="shared" si="60"/>
        <v>1</v>
      </c>
    </row>
    <row r="183" spans="1:29" ht="15" customHeight="1">
      <c r="A183" s="234"/>
      <c r="B183" s="135" t="s">
        <v>44</v>
      </c>
      <c r="C183" s="145">
        <v>41656607.399999514</v>
      </c>
      <c r="D183" s="146">
        <v>41828600</v>
      </c>
      <c r="E183" s="154">
        <f t="shared" si="47"/>
        <v>-171992.60000048578</v>
      </c>
      <c r="F183" s="158">
        <v>1732076.6300000008</v>
      </c>
      <c r="G183" s="147" t="s">
        <v>232</v>
      </c>
      <c r="H183" s="147">
        <f t="shared" si="48"/>
        <v>-3.3699999991804361</v>
      </c>
      <c r="I183" s="158">
        <v>74563.28</v>
      </c>
      <c r="J183" s="147" t="s">
        <v>1224</v>
      </c>
      <c r="K183" s="159">
        <f t="shared" si="49"/>
        <v>0.27999999999883585</v>
      </c>
      <c r="L183" s="147">
        <v>0</v>
      </c>
      <c r="M183" s="147" t="s">
        <v>80</v>
      </c>
      <c r="N183" s="147">
        <f t="shared" si="50"/>
        <v>0</v>
      </c>
      <c r="O183" s="158">
        <v>168498.29999999996</v>
      </c>
      <c r="P183" s="147" t="s">
        <v>233</v>
      </c>
      <c r="Q183" s="159">
        <f t="shared" si="51"/>
        <v>0.29999999995925464</v>
      </c>
      <c r="R183" s="158">
        <v>39830595.749999516</v>
      </c>
      <c r="S183" s="20">
        <v>39830600</v>
      </c>
      <c r="T183" s="98">
        <f t="shared" si="64"/>
        <v>-4.2500004842877388</v>
      </c>
      <c r="U183" s="197">
        <f t="shared" si="52"/>
        <v>1</v>
      </c>
      <c r="W183" s="135" t="s">
        <v>44</v>
      </c>
      <c r="X183" s="115">
        <f t="shared" si="55"/>
        <v>1</v>
      </c>
      <c r="Y183" s="116">
        <f t="shared" si="56"/>
        <v>0</v>
      </c>
      <c r="Z183" s="116">
        <f t="shared" si="57"/>
        <v>0</v>
      </c>
      <c r="AA183" s="116">
        <f t="shared" si="58"/>
        <v>0</v>
      </c>
      <c r="AB183" s="116">
        <f t="shared" si="59"/>
        <v>0</v>
      </c>
      <c r="AC183" s="122">
        <f t="shared" si="60"/>
        <v>0</v>
      </c>
    </row>
    <row r="184" spans="1:29" ht="15" customHeight="1">
      <c r="A184" s="234"/>
      <c r="B184" s="135" t="s">
        <v>45</v>
      </c>
      <c r="C184" s="145">
        <v>69989047.009995684</v>
      </c>
      <c r="D184" s="146">
        <v>69989100</v>
      </c>
      <c r="E184" s="154">
        <f t="shared" si="47"/>
        <v>-52.990004315972328</v>
      </c>
      <c r="F184" s="158">
        <v>3437559.9500000007</v>
      </c>
      <c r="G184" s="147" t="s">
        <v>234</v>
      </c>
      <c r="H184" s="147">
        <f t="shared" si="48"/>
        <v>-4.9999999348074198E-2</v>
      </c>
      <c r="I184" s="158">
        <v>109715.54000000001</v>
      </c>
      <c r="J184" s="147" t="s">
        <v>1225</v>
      </c>
      <c r="K184" s="159">
        <f t="shared" si="49"/>
        <v>-0.45999999999185093</v>
      </c>
      <c r="L184" s="147">
        <v>1997.3</v>
      </c>
      <c r="M184" s="147" t="s">
        <v>1226</v>
      </c>
      <c r="N184" s="147">
        <f t="shared" si="50"/>
        <v>0</v>
      </c>
      <c r="O184" s="158">
        <v>28965.38</v>
      </c>
      <c r="P184" s="147" t="s">
        <v>235</v>
      </c>
      <c r="Q184" s="159">
        <f t="shared" si="51"/>
        <v>-226809.62</v>
      </c>
      <c r="R184" s="158">
        <v>66630239.919995673</v>
      </c>
      <c r="S184" s="20">
        <v>66630200</v>
      </c>
      <c r="T184" s="98">
        <f t="shared" si="64"/>
        <v>39.919995673000813</v>
      </c>
      <c r="U184" s="197">
        <f t="shared" si="52"/>
        <v>1</v>
      </c>
      <c r="W184" s="135" t="s">
        <v>45</v>
      </c>
      <c r="X184" s="115">
        <f t="shared" si="55"/>
        <v>0</v>
      </c>
      <c r="Y184" s="116">
        <f t="shared" si="56"/>
        <v>0</v>
      </c>
      <c r="Z184" s="116">
        <f t="shared" si="57"/>
        <v>0</v>
      </c>
      <c r="AA184" s="116">
        <f t="shared" si="58"/>
        <v>0</v>
      </c>
      <c r="AB184" s="116">
        <f t="shared" si="59"/>
        <v>1</v>
      </c>
      <c r="AC184" s="122">
        <f t="shared" si="60"/>
        <v>0</v>
      </c>
    </row>
    <row r="185" spans="1:29" ht="15" customHeight="1">
      <c r="A185" s="234"/>
      <c r="B185" s="135" t="s">
        <v>46</v>
      </c>
      <c r="C185" s="145">
        <v>32408555.929999668</v>
      </c>
      <c r="D185" s="146">
        <v>35595500</v>
      </c>
      <c r="E185" s="154">
        <f t="shared" si="47"/>
        <v>-3186944.0700003318</v>
      </c>
      <c r="F185" s="158">
        <v>1681665.5200000012</v>
      </c>
      <c r="G185" s="147" t="s">
        <v>236</v>
      </c>
      <c r="H185" s="147">
        <f t="shared" si="48"/>
        <v>-4.4799999988172203</v>
      </c>
      <c r="I185" s="158">
        <v>273376.55</v>
      </c>
      <c r="J185" s="147" t="s">
        <v>1227</v>
      </c>
      <c r="K185" s="159">
        <f t="shared" si="49"/>
        <v>-0.45000000001164153</v>
      </c>
      <c r="L185" s="147">
        <v>404081.49</v>
      </c>
      <c r="M185" s="147" t="s">
        <v>1228</v>
      </c>
      <c r="N185" s="147">
        <f t="shared" si="50"/>
        <v>-0.51000000000931323</v>
      </c>
      <c r="O185" s="158">
        <v>86924.7</v>
      </c>
      <c r="P185" s="147" t="s">
        <v>237</v>
      </c>
      <c r="Q185" s="159">
        <f t="shared" si="51"/>
        <v>0</v>
      </c>
      <c r="R185" s="158">
        <v>37745721.899999663</v>
      </c>
      <c r="S185" s="20">
        <v>39918400</v>
      </c>
      <c r="T185" s="98">
        <f>R185-S185</f>
        <v>-2172678.1000003368</v>
      </c>
      <c r="U185" s="197">
        <f t="shared" si="52"/>
        <v>1</v>
      </c>
      <c r="W185" s="135" t="s">
        <v>46</v>
      </c>
      <c r="X185" s="115">
        <f t="shared" si="55"/>
        <v>1</v>
      </c>
      <c r="Y185" s="116">
        <f t="shared" si="56"/>
        <v>0</v>
      </c>
      <c r="Z185" s="116">
        <f t="shared" si="57"/>
        <v>0</v>
      </c>
      <c r="AA185" s="116">
        <f t="shared" si="58"/>
        <v>0</v>
      </c>
      <c r="AB185" s="116">
        <f t="shared" si="59"/>
        <v>0</v>
      </c>
      <c r="AC185" s="122">
        <f t="shared" si="60"/>
        <v>1</v>
      </c>
    </row>
    <row r="186" spans="1:29" ht="15" customHeight="1">
      <c r="A186" s="234"/>
      <c r="B186" s="135" t="s">
        <v>47</v>
      </c>
      <c r="C186" s="145">
        <v>135078421.54999846</v>
      </c>
      <c r="D186" s="146">
        <v>0</v>
      </c>
      <c r="E186" s="154">
        <f t="shared" si="47"/>
        <v>135078421.54999846</v>
      </c>
      <c r="F186" s="158">
        <v>2216484.0700000008</v>
      </c>
      <c r="G186" s="147"/>
      <c r="H186" s="147">
        <f t="shared" si="48"/>
        <v>2216484.0700000008</v>
      </c>
      <c r="I186" s="158">
        <v>282509.07999999996</v>
      </c>
      <c r="J186" s="147"/>
      <c r="K186" s="159">
        <f t="shared" si="49"/>
        <v>282509.07999999996</v>
      </c>
      <c r="L186" s="147">
        <v>87478.52</v>
      </c>
      <c r="M186" s="147"/>
      <c r="N186" s="147">
        <f t="shared" si="50"/>
        <v>87478.52</v>
      </c>
      <c r="O186" s="158">
        <v>78129.8</v>
      </c>
      <c r="P186" s="147"/>
      <c r="Q186" s="159">
        <f t="shared" si="51"/>
        <v>78129.8</v>
      </c>
      <c r="R186" s="158">
        <v>132978838.23999852</v>
      </c>
      <c r="S186" s="20">
        <v>0</v>
      </c>
      <c r="T186" s="98">
        <f t="shared" ref="T186:T188" si="65">R186-S186</f>
        <v>132978838.23999852</v>
      </c>
      <c r="U186" s="197">
        <f t="shared" si="52"/>
        <v>0</v>
      </c>
      <c r="W186" s="135" t="s">
        <v>47</v>
      </c>
      <c r="X186" s="115">
        <f t="shared" si="55"/>
        <v>0</v>
      </c>
      <c r="Y186" s="116">
        <f t="shared" si="56"/>
        <v>0</v>
      </c>
      <c r="Z186" s="116">
        <f t="shared" si="57"/>
        <v>0</v>
      </c>
      <c r="AA186" s="116">
        <f t="shared" si="58"/>
        <v>0</v>
      </c>
      <c r="AB186" s="116">
        <f t="shared" si="59"/>
        <v>0</v>
      </c>
      <c r="AC186" s="122">
        <f t="shared" si="60"/>
        <v>0</v>
      </c>
    </row>
    <row r="187" spans="1:29" ht="15" customHeight="1">
      <c r="A187" s="234"/>
      <c r="B187" s="135" t="s">
        <v>48</v>
      </c>
      <c r="C187" s="145">
        <v>62133802.789999351</v>
      </c>
      <c r="D187" s="146">
        <v>62133800</v>
      </c>
      <c r="E187" s="154">
        <f t="shared" si="47"/>
        <v>2.7899993509054184</v>
      </c>
      <c r="F187" s="158">
        <v>1620688.81</v>
      </c>
      <c r="G187" s="147" t="s">
        <v>238</v>
      </c>
      <c r="H187" s="147">
        <f t="shared" si="48"/>
        <v>75828.810000000056</v>
      </c>
      <c r="I187" s="158">
        <v>291202.50000000012</v>
      </c>
      <c r="J187" s="147" t="s">
        <v>1229</v>
      </c>
      <c r="K187" s="159">
        <f t="shared" si="49"/>
        <v>-0.49999999988358468</v>
      </c>
      <c r="L187" s="147">
        <v>121284.54000000001</v>
      </c>
      <c r="M187" s="147" t="s">
        <v>1230</v>
      </c>
      <c r="N187" s="147">
        <f t="shared" si="50"/>
        <v>-0.45999999999185093</v>
      </c>
      <c r="O187" s="158">
        <v>297491.48</v>
      </c>
      <c r="P187" s="147" t="s">
        <v>239</v>
      </c>
      <c r="Q187" s="159">
        <f t="shared" si="51"/>
        <v>0.47999999998137355</v>
      </c>
      <c r="R187" s="158">
        <v>60385540.459999353</v>
      </c>
      <c r="S187" s="20">
        <v>60385600</v>
      </c>
      <c r="T187" s="98">
        <f t="shared" si="65"/>
        <v>-59.540000647306442</v>
      </c>
      <c r="U187" s="197">
        <f t="shared" si="52"/>
        <v>1</v>
      </c>
      <c r="W187" s="135" t="s">
        <v>48</v>
      </c>
      <c r="X187" s="115">
        <f t="shared" si="55"/>
        <v>0</v>
      </c>
      <c r="Y187" s="116">
        <f t="shared" si="56"/>
        <v>1</v>
      </c>
      <c r="Z187" s="116">
        <f t="shared" si="57"/>
        <v>0</v>
      </c>
      <c r="AA187" s="116">
        <f t="shared" si="58"/>
        <v>0</v>
      </c>
      <c r="AB187" s="116">
        <f t="shared" si="59"/>
        <v>0</v>
      </c>
      <c r="AC187" s="122">
        <f t="shared" si="60"/>
        <v>0</v>
      </c>
    </row>
    <row r="188" spans="1:29" ht="15" customHeight="1">
      <c r="A188" s="235"/>
      <c r="B188" s="136" t="s">
        <v>49</v>
      </c>
      <c r="C188" s="148">
        <v>24916694.359999608</v>
      </c>
      <c r="D188" s="149"/>
      <c r="E188" s="155">
        <f t="shared" si="47"/>
        <v>24916694.359999608</v>
      </c>
      <c r="F188" s="160">
        <v>1079601.5499999993</v>
      </c>
      <c r="G188" s="150"/>
      <c r="H188" s="150">
        <f t="shared" si="48"/>
        <v>1079601.5499999993</v>
      </c>
      <c r="I188" s="160">
        <v>0</v>
      </c>
      <c r="J188" s="150"/>
      <c r="K188" s="161">
        <f t="shared" si="49"/>
        <v>0</v>
      </c>
      <c r="L188" s="150">
        <v>0</v>
      </c>
      <c r="M188" s="150"/>
      <c r="N188" s="150">
        <f t="shared" si="50"/>
        <v>0</v>
      </c>
      <c r="O188" s="160">
        <v>58930.43</v>
      </c>
      <c r="P188" s="150"/>
      <c r="Q188" s="161">
        <f t="shared" si="51"/>
        <v>58930.43</v>
      </c>
      <c r="R188" s="160">
        <v>23778162.379999604</v>
      </c>
      <c r="S188" s="100"/>
      <c r="T188" s="101">
        <f t="shared" si="65"/>
        <v>23778162.379999604</v>
      </c>
      <c r="U188" s="198">
        <f t="shared" si="52"/>
        <v>0</v>
      </c>
      <c r="W188" s="136" t="s">
        <v>49</v>
      </c>
      <c r="X188" s="119">
        <f t="shared" si="55"/>
        <v>0</v>
      </c>
      <c r="Y188" s="120">
        <f t="shared" si="56"/>
        <v>0</v>
      </c>
      <c r="Z188" s="120">
        <f t="shared" si="57"/>
        <v>0</v>
      </c>
      <c r="AA188" s="120">
        <f t="shared" si="58"/>
        <v>0</v>
      </c>
      <c r="AB188" s="120">
        <f t="shared" si="59"/>
        <v>0</v>
      </c>
      <c r="AC188" s="125">
        <f t="shared" si="60"/>
        <v>0</v>
      </c>
    </row>
    <row r="189" spans="1:29" ht="15" customHeight="1">
      <c r="A189" s="233">
        <v>42453</v>
      </c>
      <c r="B189" s="134" t="s">
        <v>41</v>
      </c>
      <c r="C189" s="145">
        <v>68571150.73999925</v>
      </c>
      <c r="D189" s="146">
        <v>68571200</v>
      </c>
      <c r="E189" s="154">
        <f t="shared" si="47"/>
        <v>-49.260000750422478</v>
      </c>
      <c r="F189" s="158">
        <v>1588042.29</v>
      </c>
      <c r="G189" s="147" t="s">
        <v>240</v>
      </c>
      <c r="H189" s="147">
        <f t="shared" si="48"/>
        <v>2.2900000000372529</v>
      </c>
      <c r="I189" s="158">
        <v>357590.54</v>
      </c>
      <c r="J189" s="147" t="s">
        <v>1231</v>
      </c>
      <c r="K189" s="159">
        <f t="shared" si="49"/>
        <v>-0.46000000002095476</v>
      </c>
      <c r="L189" s="141">
        <v>308470.01999999996</v>
      </c>
      <c r="M189" s="141" t="s">
        <v>1232</v>
      </c>
      <c r="N189" s="141">
        <f t="shared" si="50"/>
        <v>1.9999999960418791E-2</v>
      </c>
      <c r="O189" s="158">
        <v>234769.4</v>
      </c>
      <c r="P189" s="147" t="s">
        <v>241</v>
      </c>
      <c r="Q189" s="159">
        <f t="shared" si="51"/>
        <v>0.39999999999417923</v>
      </c>
      <c r="R189" s="158">
        <v>71461466.839999244</v>
      </c>
      <c r="S189" s="20">
        <v>71461500</v>
      </c>
      <c r="T189" s="98">
        <f t="shared" ref="T189:T220" si="66">R189-S189</f>
        <v>-33.160000756382942</v>
      </c>
      <c r="U189" s="196">
        <f t="shared" si="52"/>
        <v>1</v>
      </c>
      <c r="W189" s="91" t="s">
        <v>41</v>
      </c>
      <c r="X189" s="115">
        <f t="shared" si="55"/>
        <v>0</v>
      </c>
      <c r="Y189" s="116">
        <f t="shared" si="56"/>
        <v>0</v>
      </c>
      <c r="Z189" s="116">
        <f t="shared" si="57"/>
        <v>0</v>
      </c>
      <c r="AA189" s="116">
        <f t="shared" si="58"/>
        <v>0</v>
      </c>
      <c r="AB189" s="116">
        <f t="shared" si="59"/>
        <v>0</v>
      </c>
      <c r="AC189" s="122">
        <f t="shared" si="60"/>
        <v>0</v>
      </c>
    </row>
    <row r="190" spans="1:29" ht="15" customHeight="1">
      <c r="A190" s="234"/>
      <c r="B190" s="135" t="s">
        <v>42</v>
      </c>
      <c r="C190" s="145">
        <v>28347453.82999903</v>
      </c>
      <c r="D190" s="146">
        <v>28347500</v>
      </c>
      <c r="E190" s="154">
        <f t="shared" si="47"/>
        <v>-46.170000970363617</v>
      </c>
      <c r="F190" s="158">
        <v>968939.05999999971</v>
      </c>
      <c r="G190" s="147" t="s">
        <v>242</v>
      </c>
      <c r="H190" s="147">
        <f t="shared" si="48"/>
        <v>5.9999999706633389E-2</v>
      </c>
      <c r="I190" s="158">
        <v>97303.559999999983</v>
      </c>
      <c r="J190" s="147" t="s">
        <v>1233</v>
      </c>
      <c r="K190" s="159">
        <f t="shared" si="49"/>
        <v>-4.0000000022700988E-2</v>
      </c>
      <c r="L190" s="141">
        <v>374815.81</v>
      </c>
      <c r="M190" s="141" t="s">
        <v>1234</v>
      </c>
      <c r="N190" s="141">
        <f t="shared" si="50"/>
        <v>-0.19000000000232831</v>
      </c>
      <c r="O190" s="158">
        <v>33849.51</v>
      </c>
      <c r="P190" s="147" t="s">
        <v>243</v>
      </c>
      <c r="Q190" s="159">
        <f t="shared" si="51"/>
        <v>1.0000000002037268E-2</v>
      </c>
      <c r="R190" s="158">
        <v>27067153.009999029</v>
      </c>
      <c r="S190" s="20">
        <v>27067100</v>
      </c>
      <c r="T190" s="98">
        <f t="shared" si="66"/>
        <v>53.00999902933836</v>
      </c>
      <c r="U190" s="197">
        <f t="shared" si="52"/>
        <v>1</v>
      </c>
      <c r="W190" s="92" t="s">
        <v>42</v>
      </c>
      <c r="X190" s="115">
        <f t="shared" si="55"/>
        <v>0</v>
      </c>
      <c r="Y190" s="116">
        <f t="shared" si="56"/>
        <v>0</v>
      </c>
      <c r="Z190" s="116">
        <f t="shared" si="57"/>
        <v>0</v>
      </c>
      <c r="AA190" s="116">
        <f t="shared" si="58"/>
        <v>0</v>
      </c>
      <c r="AB190" s="116">
        <f t="shared" si="59"/>
        <v>0</v>
      </c>
      <c r="AC190" s="122">
        <f t="shared" si="60"/>
        <v>0</v>
      </c>
    </row>
    <row r="191" spans="1:29" ht="15" customHeight="1">
      <c r="A191" s="234"/>
      <c r="B191" s="105" t="s">
        <v>43</v>
      </c>
      <c r="C191" s="145">
        <v>64424334.459999427</v>
      </c>
      <c r="D191" s="146">
        <v>64435500</v>
      </c>
      <c r="E191" s="154">
        <f t="shared" si="47"/>
        <v>-11165.540000572801</v>
      </c>
      <c r="F191" s="158">
        <v>1280984.1599999999</v>
      </c>
      <c r="G191" s="147" t="s">
        <v>244</v>
      </c>
      <c r="H191" s="147">
        <f t="shared" si="48"/>
        <v>4.159999999916181</v>
      </c>
      <c r="I191" s="158">
        <v>54439.249999999993</v>
      </c>
      <c r="J191" s="147" t="s">
        <v>1235</v>
      </c>
      <c r="K191" s="159">
        <f t="shared" si="49"/>
        <v>-5.0000000010186341E-2</v>
      </c>
      <c r="L191" s="141">
        <v>31981.13</v>
      </c>
      <c r="M191" s="141" t="s">
        <v>1236</v>
      </c>
      <c r="N191" s="141">
        <f t="shared" si="50"/>
        <v>3.0000000002473826E-2</v>
      </c>
      <c r="O191" s="158">
        <v>347294.98999999993</v>
      </c>
      <c r="P191" s="147" t="s">
        <v>245</v>
      </c>
      <c r="Q191" s="159">
        <f t="shared" si="51"/>
        <v>-1.0000000067520887E-2</v>
      </c>
      <c r="R191" s="158">
        <v>62818513.429999448</v>
      </c>
      <c r="S191" s="20">
        <v>62818500</v>
      </c>
      <c r="T191" s="98">
        <f t="shared" si="66"/>
        <v>13.429999448359013</v>
      </c>
      <c r="U191" s="197">
        <f t="shared" si="52"/>
        <v>1</v>
      </c>
      <c r="W191" s="93" t="s">
        <v>43</v>
      </c>
      <c r="X191" s="115">
        <f t="shared" si="55"/>
        <v>1</v>
      </c>
      <c r="Y191" s="116">
        <f t="shared" si="56"/>
        <v>0</v>
      </c>
      <c r="Z191" s="116">
        <f t="shared" si="57"/>
        <v>0</v>
      </c>
      <c r="AA191" s="116">
        <f t="shared" si="58"/>
        <v>0</v>
      </c>
      <c r="AB191" s="116">
        <f t="shared" si="59"/>
        <v>0</v>
      </c>
      <c r="AC191" s="122">
        <f t="shared" si="60"/>
        <v>0</v>
      </c>
    </row>
    <row r="192" spans="1:29" ht="15" customHeight="1">
      <c r="A192" s="234"/>
      <c r="B192" s="135" t="s">
        <v>44</v>
      </c>
      <c r="C192" s="145">
        <v>39830595.749999516</v>
      </c>
      <c r="D192" s="146">
        <v>39830600</v>
      </c>
      <c r="E192" s="154">
        <f t="shared" si="47"/>
        <v>-4.2500004842877388</v>
      </c>
      <c r="F192" s="158">
        <v>1075562.5</v>
      </c>
      <c r="G192" s="147" t="s">
        <v>246</v>
      </c>
      <c r="H192" s="147">
        <f t="shared" si="48"/>
        <v>2.5</v>
      </c>
      <c r="I192" s="158">
        <v>1496.1000000000001</v>
      </c>
      <c r="J192" s="147" t="s">
        <v>1237</v>
      </c>
      <c r="K192" s="159">
        <f t="shared" si="49"/>
        <v>0.10000000000013642</v>
      </c>
      <c r="L192" s="141">
        <v>0</v>
      </c>
      <c r="M192" s="141" t="s">
        <v>80</v>
      </c>
      <c r="N192" s="141">
        <f t="shared" si="50"/>
        <v>0</v>
      </c>
      <c r="O192" s="158">
        <v>354505.46</v>
      </c>
      <c r="P192" s="147" t="s">
        <v>247</v>
      </c>
      <c r="Q192" s="159">
        <f t="shared" si="51"/>
        <v>0.46000000002095476</v>
      </c>
      <c r="R192" s="158">
        <v>38402023.889999516</v>
      </c>
      <c r="S192" s="20">
        <v>38402000</v>
      </c>
      <c r="T192" s="98">
        <f t="shared" si="66"/>
        <v>23.889999516308308</v>
      </c>
      <c r="U192" s="197">
        <f t="shared" si="52"/>
        <v>1</v>
      </c>
      <c r="W192" s="92" t="s">
        <v>44</v>
      </c>
      <c r="X192" s="115">
        <f t="shared" si="55"/>
        <v>0</v>
      </c>
      <c r="Y192" s="116">
        <f t="shared" si="56"/>
        <v>0</v>
      </c>
      <c r="Z192" s="116">
        <f t="shared" si="57"/>
        <v>0</v>
      </c>
      <c r="AA192" s="116">
        <f t="shared" si="58"/>
        <v>0</v>
      </c>
      <c r="AB192" s="116">
        <f t="shared" si="59"/>
        <v>0</v>
      </c>
      <c r="AC192" s="122">
        <f t="shared" si="60"/>
        <v>0</v>
      </c>
    </row>
    <row r="193" spans="1:29" ht="15" customHeight="1">
      <c r="A193" s="234"/>
      <c r="B193" s="135" t="s">
        <v>45</v>
      </c>
      <c r="C193" s="145">
        <v>66630239.919995673</v>
      </c>
      <c r="D193" s="146">
        <v>66630200</v>
      </c>
      <c r="E193" s="154">
        <f t="shared" si="47"/>
        <v>39.919995673000813</v>
      </c>
      <c r="F193" s="158">
        <v>2368876.6800000002</v>
      </c>
      <c r="G193" s="147" t="s">
        <v>248</v>
      </c>
      <c r="H193" s="147">
        <f t="shared" si="48"/>
        <v>-3.3199999998323619</v>
      </c>
      <c r="I193" s="158">
        <v>221501.48</v>
      </c>
      <c r="J193" s="147" t="s">
        <v>1238</v>
      </c>
      <c r="K193" s="159">
        <f t="shared" si="49"/>
        <v>0.48000000001047738</v>
      </c>
      <c r="L193" s="141">
        <v>1127659.1400000001</v>
      </c>
      <c r="M193" s="141" t="s">
        <v>1239</v>
      </c>
      <c r="N193" s="141">
        <f t="shared" si="50"/>
        <v>-59160.85999999987</v>
      </c>
      <c r="O193" s="158">
        <v>59163.81</v>
      </c>
      <c r="P193" s="147" t="s">
        <v>249</v>
      </c>
      <c r="Q193" s="159">
        <f t="shared" si="51"/>
        <v>9.9999999947613105E-3</v>
      </c>
      <c r="R193" s="158">
        <v>63296133.249995671</v>
      </c>
      <c r="S193" s="20">
        <v>63296100</v>
      </c>
      <c r="T193" s="98">
        <f t="shared" si="66"/>
        <v>33.249995671212673</v>
      </c>
      <c r="U193" s="197">
        <f t="shared" si="52"/>
        <v>1</v>
      </c>
      <c r="W193" s="92" t="s">
        <v>45</v>
      </c>
      <c r="X193" s="115">
        <f t="shared" si="55"/>
        <v>0</v>
      </c>
      <c r="Y193" s="116">
        <f t="shared" si="56"/>
        <v>0</v>
      </c>
      <c r="Z193" s="116">
        <f t="shared" si="57"/>
        <v>0</v>
      </c>
      <c r="AA193" s="116">
        <f t="shared" si="58"/>
        <v>1</v>
      </c>
      <c r="AB193" s="116">
        <f t="shared" si="59"/>
        <v>0</v>
      </c>
      <c r="AC193" s="122">
        <f t="shared" si="60"/>
        <v>0</v>
      </c>
    </row>
    <row r="194" spans="1:29" ht="15" customHeight="1">
      <c r="A194" s="234"/>
      <c r="B194" s="135" t="s">
        <v>46</v>
      </c>
      <c r="C194" s="145">
        <v>37745721.899999663</v>
      </c>
      <c r="D194" s="146">
        <v>39918400</v>
      </c>
      <c r="E194" s="154">
        <f t="shared" si="47"/>
        <v>-2172678.1000003368</v>
      </c>
      <c r="F194" s="158">
        <v>1758370.3300000003</v>
      </c>
      <c r="G194" s="147" t="s">
        <v>250</v>
      </c>
      <c r="H194" s="147">
        <f t="shared" si="48"/>
        <v>0.33000000030733645</v>
      </c>
      <c r="I194" s="158">
        <v>174009.99</v>
      </c>
      <c r="J194" s="147" t="s">
        <v>1240</v>
      </c>
      <c r="K194" s="159">
        <f t="shared" si="49"/>
        <v>-1.0000000009313226E-2</v>
      </c>
      <c r="L194" s="141">
        <v>0</v>
      </c>
      <c r="M194" s="141" t="s">
        <v>80</v>
      </c>
      <c r="N194" s="141">
        <f t="shared" si="50"/>
        <v>0</v>
      </c>
      <c r="O194" s="158">
        <v>196718.34</v>
      </c>
      <c r="P194" s="147" t="s">
        <v>251</v>
      </c>
      <c r="Q194" s="159">
        <f t="shared" si="51"/>
        <v>0.33999999999650754</v>
      </c>
      <c r="R194" s="158">
        <v>35964643.219999656</v>
      </c>
      <c r="S194" s="20">
        <v>37920900</v>
      </c>
      <c r="T194" s="98">
        <f t="shared" si="66"/>
        <v>-1956256.7800003439</v>
      </c>
      <c r="U194" s="197">
        <f t="shared" si="52"/>
        <v>1</v>
      </c>
      <c r="W194" s="92" t="s">
        <v>46</v>
      </c>
      <c r="X194" s="115">
        <f t="shared" si="55"/>
        <v>1</v>
      </c>
      <c r="Y194" s="116">
        <f t="shared" si="56"/>
        <v>0</v>
      </c>
      <c r="Z194" s="116">
        <f t="shared" si="57"/>
        <v>0</v>
      </c>
      <c r="AA194" s="116">
        <f t="shared" si="58"/>
        <v>0</v>
      </c>
      <c r="AB194" s="116">
        <f t="shared" si="59"/>
        <v>0</v>
      </c>
      <c r="AC194" s="122">
        <f t="shared" si="60"/>
        <v>1</v>
      </c>
    </row>
    <row r="195" spans="1:29" ht="15" customHeight="1">
      <c r="A195" s="234"/>
      <c r="B195" s="135" t="s">
        <v>47</v>
      </c>
      <c r="C195" s="145">
        <v>132978838.23999852</v>
      </c>
      <c r="D195" s="146">
        <v>0</v>
      </c>
      <c r="E195" s="154">
        <f t="shared" si="47"/>
        <v>132978838.23999852</v>
      </c>
      <c r="F195" s="158">
        <v>2510042.67</v>
      </c>
      <c r="G195" s="147"/>
      <c r="H195" s="147">
        <f t="shared" si="48"/>
        <v>2510042.67</v>
      </c>
      <c r="I195" s="158">
        <v>172196.88</v>
      </c>
      <c r="J195" s="147"/>
      <c r="K195" s="159">
        <f t="shared" si="49"/>
        <v>172196.88</v>
      </c>
      <c r="L195" s="141">
        <v>120636.2</v>
      </c>
      <c r="M195" s="141"/>
      <c r="N195" s="141">
        <f t="shared" si="50"/>
        <v>120636.2</v>
      </c>
      <c r="O195" s="158">
        <v>114530.17</v>
      </c>
      <c r="P195" s="147"/>
      <c r="Q195" s="159">
        <f t="shared" si="51"/>
        <v>114530.17</v>
      </c>
      <c r="R195" s="158">
        <v>130405826.07999851</v>
      </c>
      <c r="S195" s="20">
        <v>0</v>
      </c>
      <c r="T195" s="98">
        <f t="shared" si="66"/>
        <v>130405826.07999851</v>
      </c>
      <c r="U195" s="197">
        <f t="shared" si="52"/>
        <v>0</v>
      </c>
      <c r="W195" s="92" t="s">
        <v>47</v>
      </c>
      <c r="X195" s="115">
        <f t="shared" si="55"/>
        <v>0</v>
      </c>
      <c r="Y195" s="116">
        <f t="shared" si="56"/>
        <v>0</v>
      </c>
      <c r="Z195" s="116">
        <f t="shared" si="57"/>
        <v>0</v>
      </c>
      <c r="AA195" s="116">
        <f t="shared" si="58"/>
        <v>0</v>
      </c>
      <c r="AB195" s="116">
        <f t="shared" si="59"/>
        <v>0</v>
      </c>
      <c r="AC195" s="122">
        <f t="shared" si="60"/>
        <v>0</v>
      </c>
    </row>
    <row r="196" spans="1:29" ht="15" customHeight="1">
      <c r="A196" s="234"/>
      <c r="B196" s="135" t="s">
        <v>48</v>
      </c>
      <c r="C196" s="145">
        <v>60385540.459999353</v>
      </c>
      <c r="D196" s="146">
        <v>60385600</v>
      </c>
      <c r="E196" s="154">
        <f t="shared" si="47"/>
        <v>-59.540000647306442</v>
      </c>
      <c r="F196" s="158">
        <v>1198128.0300000003</v>
      </c>
      <c r="G196" s="147" t="s">
        <v>252</v>
      </c>
      <c r="H196" s="147">
        <f t="shared" si="48"/>
        <v>-44331.969999999739</v>
      </c>
      <c r="I196" s="158">
        <v>55879.05</v>
      </c>
      <c r="J196" s="147" t="s">
        <v>1241</v>
      </c>
      <c r="K196" s="159">
        <f t="shared" si="49"/>
        <v>-4.9999999995634425E-2</v>
      </c>
      <c r="L196" s="141">
        <v>16173.82</v>
      </c>
      <c r="M196" s="141" t="s">
        <v>1242</v>
      </c>
      <c r="N196" s="141">
        <f t="shared" si="50"/>
        <v>-399.97999999999956</v>
      </c>
      <c r="O196" s="158">
        <v>365255.36</v>
      </c>
      <c r="P196" s="147" t="s">
        <v>253</v>
      </c>
      <c r="Q196" s="159">
        <f t="shared" si="51"/>
        <v>0.35999999998603016</v>
      </c>
      <c r="R196" s="158">
        <v>59065592.409999356</v>
      </c>
      <c r="S196" s="20">
        <v>59065600</v>
      </c>
      <c r="T196" s="98">
        <f t="shared" si="66"/>
        <v>-7.59000064432621</v>
      </c>
      <c r="U196" s="197">
        <f t="shared" si="52"/>
        <v>1</v>
      </c>
      <c r="W196" s="92" t="s">
        <v>48</v>
      </c>
      <c r="X196" s="115">
        <f t="shared" si="55"/>
        <v>0</v>
      </c>
      <c r="Y196" s="116">
        <f t="shared" si="56"/>
        <v>1</v>
      </c>
      <c r="Z196" s="116">
        <f t="shared" si="57"/>
        <v>0</v>
      </c>
      <c r="AA196" s="116">
        <f t="shared" si="58"/>
        <v>1</v>
      </c>
      <c r="AB196" s="116">
        <f t="shared" si="59"/>
        <v>0</v>
      </c>
      <c r="AC196" s="122">
        <f t="shared" si="60"/>
        <v>0</v>
      </c>
    </row>
    <row r="197" spans="1:29" ht="15" customHeight="1">
      <c r="A197" s="235"/>
      <c r="B197" s="136" t="s">
        <v>49</v>
      </c>
      <c r="C197" s="145">
        <v>23778162.379999604</v>
      </c>
      <c r="D197" s="146">
        <v>0</v>
      </c>
      <c r="E197" s="154">
        <f t="shared" si="47"/>
        <v>23778162.379999604</v>
      </c>
      <c r="F197" s="158">
        <v>1117885.3299999998</v>
      </c>
      <c r="G197" s="147"/>
      <c r="H197" s="147">
        <f t="shared" si="48"/>
        <v>1117885.3299999998</v>
      </c>
      <c r="I197" s="158">
        <v>0</v>
      </c>
      <c r="J197" s="147"/>
      <c r="K197" s="159">
        <f t="shared" si="49"/>
        <v>0</v>
      </c>
      <c r="L197" s="141">
        <v>0</v>
      </c>
      <c r="M197" s="141"/>
      <c r="N197" s="141">
        <f t="shared" si="50"/>
        <v>0</v>
      </c>
      <c r="O197" s="158">
        <v>132784.25999999998</v>
      </c>
      <c r="P197" s="147"/>
      <c r="Q197" s="159">
        <f t="shared" si="51"/>
        <v>132784.25999999998</v>
      </c>
      <c r="R197" s="158">
        <v>22527492.789999608</v>
      </c>
      <c r="S197" s="20">
        <v>0</v>
      </c>
      <c r="T197" s="98">
        <f t="shared" si="66"/>
        <v>22527492.789999608</v>
      </c>
      <c r="U197" s="198">
        <f t="shared" si="52"/>
        <v>0</v>
      </c>
      <c r="W197" s="94" t="s">
        <v>49</v>
      </c>
      <c r="X197" s="115">
        <f t="shared" si="55"/>
        <v>0</v>
      </c>
      <c r="Y197" s="116">
        <f t="shared" si="56"/>
        <v>0</v>
      </c>
      <c r="Z197" s="116">
        <f t="shared" si="57"/>
        <v>0</v>
      </c>
      <c r="AA197" s="116">
        <f t="shared" si="58"/>
        <v>0</v>
      </c>
      <c r="AB197" s="116">
        <f t="shared" si="59"/>
        <v>0</v>
      </c>
      <c r="AC197" s="122">
        <f t="shared" si="60"/>
        <v>0</v>
      </c>
    </row>
    <row r="198" spans="1:29" ht="15" customHeight="1">
      <c r="A198" s="233">
        <v>42455</v>
      </c>
      <c r="B198" s="134" t="s">
        <v>41</v>
      </c>
      <c r="C198" s="142">
        <v>71461466.839999244</v>
      </c>
      <c r="D198" s="143"/>
      <c r="E198" s="153">
        <f t="shared" si="47"/>
        <v>71461466.839999244</v>
      </c>
      <c r="F198" s="156">
        <v>585561.38</v>
      </c>
      <c r="G198" s="144"/>
      <c r="H198" s="144">
        <f t="shared" si="48"/>
        <v>585561.38</v>
      </c>
      <c r="I198" s="156">
        <v>0</v>
      </c>
      <c r="J198" s="144"/>
      <c r="K198" s="157">
        <f t="shared" si="49"/>
        <v>0</v>
      </c>
      <c r="L198" s="144">
        <v>0</v>
      </c>
      <c r="M198" s="144"/>
      <c r="N198" s="144">
        <f t="shared" si="50"/>
        <v>0</v>
      </c>
      <c r="O198" s="156">
        <v>0</v>
      </c>
      <c r="P198" s="144"/>
      <c r="Q198" s="157">
        <f t="shared" si="51"/>
        <v>0</v>
      </c>
      <c r="R198" s="156">
        <v>70875905.459999233</v>
      </c>
      <c r="S198" s="95"/>
      <c r="T198" s="96">
        <f t="shared" si="66"/>
        <v>70875905.459999233</v>
      </c>
      <c r="U198" s="196">
        <f t="shared" si="52"/>
        <v>0</v>
      </c>
      <c r="W198" s="134" t="s">
        <v>41</v>
      </c>
      <c r="X198" s="111">
        <f t="shared" si="55"/>
        <v>0</v>
      </c>
      <c r="Y198" s="112">
        <f t="shared" si="56"/>
        <v>0</v>
      </c>
      <c r="Z198" s="112">
        <f t="shared" si="57"/>
        <v>0</v>
      </c>
      <c r="AA198" s="112">
        <f t="shared" si="58"/>
        <v>0</v>
      </c>
      <c r="AB198" s="112">
        <f t="shared" si="59"/>
        <v>0</v>
      </c>
      <c r="AC198" s="124">
        <f t="shared" si="60"/>
        <v>0</v>
      </c>
    </row>
    <row r="199" spans="1:29" ht="15" customHeight="1">
      <c r="A199" s="234"/>
      <c r="B199" s="135" t="s">
        <v>42</v>
      </c>
      <c r="C199" s="97"/>
      <c r="D199" s="20"/>
      <c r="E199" s="98">
        <f t="shared" si="47"/>
        <v>0</v>
      </c>
      <c r="F199" s="97"/>
      <c r="G199" s="20"/>
      <c r="H199" s="6">
        <f t="shared" si="48"/>
        <v>0</v>
      </c>
      <c r="I199" s="97"/>
      <c r="J199" s="20"/>
      <c r="K199" s="98">
        <f t="shared" si="49"/>
        <v>0</v>
      </c>
      <c r="L199" s="20"/>
      <c r="M199" s="20"/>
      <c r="N199" s="6">
        <f t="shared" si="50"/>
        <v>0</v>
      </c>
      <c r="O199" s="97"/>
      <c r="P199" s="20"/>
      <c r="Q199" s="98">
        <f t="shared" si="51"/>
        <v>0</v>
      </c>
      <c r="R199" s="97"/>
      <c r="S199" s="20"/>
      <c r="T199" s="98">
        <f t="shared" si="66"/>
        <v>0</v>
      </c>
      <c r="U199" s="197">
        <f t="shared" si="52"/>
        <v>0</v>
      </c>
      <c r="W199" s="135" t="s">
        <v>42</v>
      </c>
      <c r="X199" s="115">
        <f t="shared" si="55"/>
        <v>0</v>
      </c>
      <c r="Y199" s="116">
        <f t="shared" si="56"/>
        <v>0</v>
      </c>
      <c r="Z199" s="116">
        <f t="shared" si="57"/>
        <v>0</v>
      </c>
      <c r="AA199" s="116">
        <f t="shared" si="58"/>
        <v>0</v>
      </c>
      <c r="AB199" s="116">
        <f t="shared" si="59"/>
        <v>0</v>
      </c>
      <c r="AC199" s="122">
        <f t="shared" si="60"/>
        <v>0</v>
      </c>
    </row>
    <row r="200" spans="1:29" ht="15" customHeight="1">
      <c r="A200" s="234"/>
      <c r="B200" s="105" t="s">
        <v>43</v>
      </c>
      <c r="C200" s="145">
        <v>62818513.429999448</v>
      </c>
      <c r="D200" s="146"/>
      <c r="E200" s="154">
        <f t="shared" si="47"/>
        <v>62818513.429999448</v>
      </c>
      <c r="F200" s="158">
        <v>376079.87000000017</v>
      </c>
      <c r="G200" s="147"/>
      <c r="H200" s="147">
        <f t="shared" si="48"/>
        <v>376079.87000000017</v>
      </c>
      <c r="I200" s="158">
        <v>8161.43</v>
      </c>
      <c r="J200" s="147"/>
      <c r="K200" s="159">
        <f t="shared" si="49"/>
        <v>8161.43</v>
      </c>
      <c r="L200" s="147">
        <v>4899.8999999999996</v>
      </c>
      <c r="M200" s="147"/>
      <c r="N200" s="147">
        <f t="shared" si="50"/>
        <v>4899.8999999999996</v>
      </c>
      <c r="O200" s="158">
        <v>0</v>
      </c>
      <c r="P200" s="147"/>
      <c r="Q200" s="159">
        <f t="shared" si="51"/>
        <v>0</v>
      </c>
      <c r="R200" s="158">
        <v>62445695.08999943</v>
      </c>
      <c r="S200" s="20"/>
      <c r="T200" s="98">
        <f t="shared" si="66"/>
        <v>62445695.08999943</v>
      </c>
      <c r="U200" s="197">
        <f t="shared" si="52"/>
        <v>0</v>
      </c>
      <c r="W200" s="105" t="s">
        <v>43</v>
      </c>
      <c r="X200" s="115">
        <f t="shared" si="55"/>
        <v>0</v>
      </c>
      <c r="Y200" s="116">
        <f t="shared" si="56"/>
        <v>0</v>
      </c>
      <c r="Z200" s="116">
        <f t="shared" si="57"/>
        <v>0</v>
      </c>
      <c r="AA200" s="116">
        <f t="shared" si="58"/>
        <v>0</v>
      </c>
      <c r="AB200" s="116">
        <f t="shared" si="59"/>
        <v>0</v>
      </c>
      <c r="AC200" s="122">
        <f t="shared" si="60"/>
        <v>0</v>
      </c>
    </row>
    <row r="201" spans="1:29" ht="15" customHeight="1">
      <c r="A201" s="234"/>
      <c r="B201" s="135" t="s">
        <v>44</v>
      </c>
      <c r="C201" s="145">
        <v>38402023.889999516</v>
      </c>
      <c r="D201" s="146"/>
      <c r="E201" s="154">
        <f t="shared" ref="E201:E251" si="67">C201-D201</f>
        <v>38402023.889999516</v>
      </c>
      <c r="F201" s="158">
        <v>537328.94000000006</v>
      </c>
      <c r="G201" s="147"/>
      <c r="H201" s="147">
        <f t="shared" ref="H201:H251" si="68">F201-G201</f>
        <v>537328.94000000006</v>
      </c>
      <c r="I201" s="158">
        <v>0</v>
      </c>
      <c r="J201" s="147"/>
      <c r="K201" s="159">
        <f t="shared" ref="K201:K251" si="69">I201-J201</f>
        <v>0</v>
      </c>
      <c r="L201" s="147">
        <v>0</v>
      </c>
      <c r="M201" s="147"/>
      <c r="N201" s="147">
        <f t="shared" ref="N201:N251" si="70">L201-M201</f>
        <v>0</v>
      </c>
      <c r="O201" s="158">
        <v>0</v>
      </c>
      <c r="P201" s="147"/>
      <c r="Q201" s="159">
        <f t="shared" ref="Q201:Q251" si="71">O201-P201</f>
        <v>0</v>
      </c>
      <c r="R201" s="158">
        <v>37864694.949999511</v>
      </c>
      <c r="S201" s="20"/>
      <c r="T201" s="98">
        <f t="shared" si="66"/>
        <v>37864694.949999511</v>
      </c>
      <c r="U201" s="197">
        <f t="shared" ref="U201:U242" si="72">IF(D201=0,0,1)</f>
        <v>0</v>
      </c>
      <c r="W201" s="135" t="s">
        <v>44</v>
      </c>
      <c r="X201" s="115">
        <f t="shared" si="55"/>
        <v>0</v>
      </c>
      <c r="Y201" s="116">
        <f t="shared" si="56"/>
        <v>0</v>
      </c>
      <c r="Z201" s="116">
        <f t="shared" si="57"/>
        <v>0</v>
      </c>
      <c r="AA201" s="116">
        <f t="shared" si="58"/>
        <v>0</v>
      </c>
      <c r="AB201" s="116">
        <f t="shared" si="59"/>
        <v>0</v>
      </c>
      <c r="AC201" s="122">
        <f t="shared" si="60"/>
        <v>0</v>
      </c>
    </row>
    <row r="202" spans="1:29" ht="15" customHeight="1">
      <c r="A202" s="234"/>
      <c r="B202" s="135" t="s">
        <v>45</v>
      </c>
      <c r="C202" s="145">
        <v>63296133.249995671</v>
      </c>
      <c r="D202" s="146"/>
      <c r="E202" s="154">
        <f t="shared" si="67"/>
        <v>63296133.249995671</v>
      </c>
      <c r="F202" s="158">
        <v>1449125.37</v>
      </c>
      <c r="G202" s="147"/>
      <c r="H202" s="147">
        <f t="shared" si="68"/>
        <v>1449125.37</v>
      </c>
      <c r="I202" s="158">
        <v>0</v>
      </c>
      <c r="J202" s="147"/>
      <c r="K202" s="159">
        <f t="shared" si="69"/>
        <v>0</v>
      </c>
      <c r="L202" s="147">
        <v>0</v>
      </c>
      <c r="M202" s="147"/>
      <c r="N202" s="147">
        <f t="shared" si="70"/>
        <v>0</v>
      </c>
      <c r="O202" s="158">
        <v>0</v>
      </c>
      <c r="P202" s="147"/>
      <c r="Q202" s="159">
        <f t="shared" si="71"/>
        <v>0</v>
      </c>
      <c r="R202" s="158">
        <v>61847007.879995674</v>
      </c>
      <c r="S202" s="20"/>
      <c r="T202" s="98">
        <f t="shared" si="66"/>
        <v>61847007.879995674</v>
      </c>
      <c r="U202" s="197">
        <f t="shared" si="72"/>
        <v>0</v>
      </c>
      <c r="W202" s="135" t="s">
        <v>45</v>
      </c>
      <c r="X202" s="115">
        <f t="shared" si="55"/>
        <v>0</v>
      </c>
      <c r="Y202" s="116">
        <f t="shared" si="56"/>
        <v>0</v>
      </c>
      <c r="Z202" s="116">
        <f t="shared" si="57"/>
        <v>0</v>
      </c>
      <c r="AA202" s="116">
        <f t="shared" si="58"/>
        <v>0</v>
      </c>
      <c r="AB202" s="116">
        <f t="shared" si="59"/>
        <v>0</v>
      </c>
      <c r="AC202" s="122">
        <f t="shared" si="60"/>
        <v>0</v>
      </c>
    </row>
    <row r="203" spans="1:29" ht="15" customHeight="1">
      <c r="A203" s="234"/>
      <c r="B203" s="135" t="s">
        <v>46</v>
      </c>
      <c r="C203" s="145">
        <v>35964643.219999656</v>
      </c>
      <c r="D203" s="146"/>
      <c r="E203" s="154">
        <f t="shared" si="67"/>
        <v>35964643.219999656</v>
      </c>
      <c r="F203" s="158">
        <v>1020027.05</v>
      </c>
      <c r="G203" s="147"/>
      <c r="H203" s="147">
        <f t="shared" si="68"/>
        <v>1020027.05</v>
      </c>
      <c r="I203" s="158">
        <v>0</v>
      </c>
      <c r="J203" s="147"/>
      <c r="K203" s="159">
        <f t="shared" si="69"/>
        <v>0</v>
      </c>
      <c r="L203" s="147">
        <v>0</v>
      </c>
      <c r="M203" s="147"/>
      <c r="N203" s="147">
        <f t="shared" si="70"/>
        <v>0</v>
      </c>
      <c r="O203" s="158">
        <v>0</v>
      </c>
      <c r="P203" s="147"/>
      <c r="Q203" s="159">
        <f t="shared" si="71"/>
        <v>0</v>
      </c>
      <c r="R203" s="158">
        <v>34944616.169999659</v>
      </c>
      <c r="S203" s="20"/>
      <c r="T203" s="98">
        <f t="shared" si="66"/>
        <v>34944616.169999659</v>
      </c>
      <c r="U203" s="197">
        <f t="shared" si="72"/>
        <v>0</v>
      </c>
      <c r="W203" s="135" t="s">
        <v>46</v>
      </c>
      <c r="X203" s="115">
        <f t="shared" si="55"/>
        <v>0</v>
      </c>
      <c r="Y203" s="116">
        <f t="shared" si="56"/>
        <v>0</v>
      </c>
      <c r="Z203" s="116">
        <f t="shared" si="57"/>
        <v>0</v>
      </c>
      <c r="AA203" s="116">
        <f t="shared" si="58"/>
        <v>0</v>
      </c>
      <c r="AB203" s="116">
        <f t="shared" si="59"/>
        <v>0</v>
      </c>
      <c r="AC203" s="122">
        <f t="shared" si="60"/>
        <v>0</v>
      </c>
    </row>
    <row r="204" spans="1:29" ht="15" customHeight="1">
      <c r="A204" s="234"/>
      <c r="B204" s="135" t="s">
        <v>47</v>
      </c>
      <c r="C204" s="145">
        <v>130405826.07999851</v>
      </c>
      <c r="D204" s="146"/>
      <c r="E204" s="154">
        <f t="shared" si="67"/>
        <v>130405826.07999851</v>
      </c>
      <c r="F204" s="158">
        <v>1198307.8700000001</v>
      </c>
      <c r="G204" s="147"/>
      <c r="H204" s="147">
        <f t="shared" si="68"/>
        <v>1198307.8700000001</v>
      </c>
      <c r="I204" s="158">
        <v>0</v>
      </c>
      <c r="J204" s="147"/>
      <c r="K204" s="159">
        <f t="shared" si="69"/>
        <v>0</v>
      </c>
      <c r="L204" s="147">
        <v>0</v>
      </c>
      <c r="M204" s="147"/>
      <c r="N204" s="147">
        <f t="shared" si="70"/>
        <v>0</v>
      </c>
      <c r="O204" s="158">
        <v>0</v>
      </c>
      <c r="P204" s="147"/>
      <c r="Q204" s="159">
        <f t="shared" si="71"/>
        <v>0</v>
      </c>
      <c r="R204" s="158">
        <v>129207518.20999846</v>
      </c>
      <c r="S204" s="20"/>
      <c r="T204" s="98">
        <f t="shared" si="66"/>
        <v>129207518.20999846</v>
      </c>
      <c r="U204" s="197">
        <f t="shared" si="72"/>
        <v>0</v>
      </c>
      <c r="W204" s="135" t="s">
        <v>47</v>
      </c>
      <c r="X204" s="115">
        <f t="shared" si="55"/>
        <v>0</v>
      </c>
      <c r="Y204" s="116">
        <f t="shared" si="56"/>
        <v>0</v>
      </c>
      <c r="Z204" s="116">
        <f t="shared" si="57"/>
        <v>0</v>
      </c>
      <c r="AA204" s="116">
        <f t="shared" si="58"/>
        <v>0</v>
      </c>
      <c r="AB204" s="116">
        <f t="shared" si="59"/>
        <v>0</v>
      </c>
      <c r="AC204" s="122">
        <f t="shared" si="60"/>
        <v>0</v>
      </c>
    </row>
    <row r="205" spans="1:29" ht="15" customHeight="1">
      <c r="A205" s="234"/>
      <c r="B205" s="135" t="s">
        <v>48</v>
      </c>
      <c r="C205" s="145">
        <v>59065592.409999356</v>
      </c>
      <c r="D205" s="146"/>
      <c r="E205" s="154">
        <f t="shared" si="67"/>
        <v>59065592.409999356</v>
      </c>
      <c r="F205" s="158">
        <v>526967.73</v>
      </c>
      <c r="G205" s="147"/>
      <c r="H205" s="147">
        <f t="shared" si="68"/>
        <v>526967.73</v>
      </c>
      <c r="I205" s="158">
        <v>0</v>
      </c>
      <c r="J205" s="147"/>
      <c r="K205" s="159">
        <f t="shared" si="69"/>
        <v>0</v>
      </c>
      <c r="L205" s="147">
        <v>0</v>
      </c>
      <c r="M205" s="147"/>
      <c r="N205" s="147">
        <f t="shared" si="70"/>
        <v>0</v>
      </c>
      <c r="O205" s="158">
        <v>0</v>
      </c>
      <c r="P205" s="147"/>
      <c r="Q205" s="159">
        <f t="shared" si="71"/>
        <v>0</v>
      </c>
      <c r="R205" s="158">
        <v>58538624.679999344</v>
      </c>
      <c r="S205" s="20"/>
      <c r="T205" s="98">
        <f t="shared" si="66"/>
        <v>58538624.679999344</v>
      </c>
      <c r="U205" s="197">
        <f t="shared" si="72"/>
        <v>0</v>
      </c>
      <c r="W205" s="135" t="s">
        <v>48</v>
      </c>
      <c r="X205" s="115">
        <f t="shared" si="55"/>
        <v>0</v>
      </c>
      <c r="Y205" s="116">
        <f t="shared" si="56"/>
        <v>0</v>
      </c>
      <c r="Z205" s="116">
        <f t="shared" si="57"/>
        <v>0</v>
      </c>
      <c r="AA205" s="116">
        <f t="shared" si="58"/>
        <v>0</v>
      </c>
      <c r="AB205" s="116">
        <f t="shared" si="59"/>
        <v>0</v>
      </c>
      <c r="AC205" s="122">
        <f t="shared" si="60"/>
        <v>0</v>
      </c>
    </row>
    <row r="206" spans="1:29" ht="15" customHeight="1">
      <c r="A206" s="235"/>
      <c r="B206" s="136" t="s">
        <v>49</v>
      </c>
      <c r="C206" s="148">
        <v>22527492.789999608</v>
      </c>
      <c r="D206" s="149"/>
      <c r="E206" s="155">
        <f t="shared" si="67"/>
        <v>22527492.789999608</v>
      </c>
      <c r="F206" s="160">
        <v>439901.63</v>
      </c>
      <c r="G206" s="150"/>
      <c r="H206" s="150">
        <f t="shared" si="68"/>
        <v>439901.63</v>
      </c>
      <c r="I206" s="160">
        <v>6704.8</v>
      </c>
      <c r="J206" s="150"/>
      <c r="K206" s="161">
        <f t="shared" si="69"/>
        <v>6704.8</v>
      </c>
      <c r="L206" s="150">
        <v>0</v>
      </c>
      <c r="M206" s="150"/>
      <c r="N206" s="150">
        <f t="shared" si="70"/>
        <v>0</v>
      </c>
      <c r="O206" s="160">
        <v>0</v>
      </c>
      <c r="P206" s="150"/>
      <c r="Q206" s="161">
        <f t="shared" si="71"/>
        <v>0</v>
      </c>
      <c r="R206" s="160">
        <v>22094295.95999961</v>
      </c>
      <c r="S206" s="100"/>
      <c r="T206" s="101">
        <f t="shared" si="66"/>
        <v>22094295.95999961</v>
      </c>
      <c r="U206" s="198">
        <f t="shared" si="72"/>
        <v>0</v>
      </c>
      <c r="W206" s="136" t="s">
        <v>49</v>
      </c>
      <c r="X206" s="119">
        <f t="shared" si="55"/>
        <v>0</v>
      </c>
      <c r="Y206" s="120">
        <f t="shared" si="56"/>
        <v>0</v>
      </c>
      <c r="Z206" s="120">
        <f t="shared" si="57"/>
        <v>0</v>
      </c>
      <c r="AA206" s="120">
        <f t="shared" si="58"/>
        <v>0</v>
      </c>
      <c r="AB206" s="120">
        <f t="shared" si="59"/>
        <v>0</v>
      </c>
      <c r="AC206" s="125">
        <f t="shared" si="60"/>
        <v>0</v>
      </c>
    </row>
    <row r="207" spans="1:29">
      <c r="A207" s="233">
        <v>42456</v>
      </c>
      <c r="B207" s="134" t="s">
        <v>41</v>
      </c>
      <c r="C207" s="145">
        <v>70875905.459999233</v>
      </c>
      <c r="D207" s="146">
        <v>70875900</v>
      </c>
      <c r="E207" s="154">
        <f t="shared" si="67"/>
        <v>5.4599992334842682</v>
      </c>
      <c r="F207" s="158">
        <v>2428844.84</v>
      </c>
      <c r="G207" s="147" t="s">
        <v>254</v>
      </c>
      <c r="H207" s="147">
        <f t="shared" si="68"/>
        <v>4.8399999998509884</v>
      </c>
      <c r="I207" s="158">
        <v>824412.53</v>
      </c>
      <c r="J207" s="147" t="s">
        <v>1243</v>
      </c>
      <c r="K207" s="159">
        <f t="shared" si="69"/>
        <v>-0.46999999997206032</v>
      </c>
      <c r="L207" s="141">
        <v>24705.600000000002</v>
      </c>
      <c r="M207" s="141" t="s">
        <v>1244</v>
      </c>
      <c r="N207" s="141">
        <f t="shared" si="70"/>
        <v>0</v>
      </c>
      <c r="O207" s="158">
        <v>409606.43000000011</v>
      </c>
      <c r="P207" s="147" t="s">
        <v>255</v>
      </c>
      <c r="Q207" s="159">
        <f t="shared" si="71"/>
        <v>0.4300000001094304</v>
      </c>
      <c r="R207" s="158">
        <v>70546140.689999238</v>
      </c>
      <c r="S207" s="20">
        <v>70546100</v>
      </c>
      <c r="T207" s="98">
        <f t="shared" si="66"/>
        <v>40.689999237656593</v>
      </c>
      <c r="U207" s="196">
        <f t="shared" si="72"/>
        <v>1</v>
      </c>
      <c r="W207" s="134" t="s">
        <v>41</v>
      </c>
      <c r="X207" s="111">
        <f t="shared" ref="X207:X242" si="73">+IF(AND(C207&lt;&gt;0,D207&lt;&gt;0,OR(E207&gt;100,E207&lt;-100)),1,0)</f>
        <v>0</v>
      </c>
      <c r="Y207" s="112">
        <f t="shared" ref="Y207:Y242" si="74">+IF(AND(F207&lt;&gt;0,G207&lt;&gt;0,OR(H207&gt;100,H207&lt;-100)),1,0)</f>
        <v>0</v>
      </c>
      <c r="Z207" s="112">
        <f t="shared" ref="Z207:Z242" si="75">+IF(AND(I207&lt;&gt;0,J207&lt;&gt;0,OR(K207&gt;100,K207&lt;-100)),1,0)</f>
        <v>0</v>
      </c>
      <c r="AA207" s="112">
        <f t="shared" ref="AA207:AA242" si="76">+IF(AND(L207&lt;&gt;0,M207&lt;&gt;0,OR(N207&gt;100,N207&lt;-100)),1,0)</f>
        <v>0</v>
      </c>
      <c r="AB207" s="112">
        <f t="shared" ref="AB207:AB242" si="77">+IF(AND(O207&lt;&gt;0,P207&lt;&gt;0,OR(Q207&gt;100,Q207&lt;-100)),1,0)</f>
        <v>0</v>
      </c>
      <c r="AC207" s="124">
        <f t="shared" ref="AC207:AC242" si="78">+IF(AND(R207&lt;&gt;0,S207&lt;&gt;0,OR(T207&gt;100,T207&lt;-100)),1,0)</f>
        <v>0</v>
      </c>
    </row>
    <row r="208" spans="1:29">
      <c r="A208" s="234"/>
      <c r="B208" s="135" t="s">
        <v>42</v>
      </c>
      <c r="C208" s="145">
        <v>27067153.009999029</v>
      </c>
      <c r="D208" s="146">
        <v>27067100</v>
      </c>
      <c r="E208" s="154">
        <f t="shared" si="67"/>
        <v>53.00999902933836</v>
      </c>
      <c r="F208" s="158">
        <v>1617265.7900000007</v>
      </c>
      <c r="G208" s="147" t="s">
        <v>256</v>
      </c>
      <c r="H208" s="147">
        <f t="shared" si="68"/>
        <v>-14500034.209999999</v>
      </c>
      <c r="I208" s="158">
        <v>47094.61</v>
      </c>
      <c r="J208" s="147" t="s">
        <v>1245</v>
      </c>
      <c r="K208" s="159">
        <f t="shared" si="69"/>
        <v>1.0000000002037268E-2</v>
      </c>
      <c r="L208" s="141">
        <v>33191.54</v>
      </c>
      <c r="M208" s="141" t="s">
        <v>1246</v>
      </c>
      <c r="N208" s="141">
        <f t="shared" si="70"/>
        <v>4.0000000000873115E-2</v>
      </c>
      <c r="O208" s="158">
        <v>26574.440000000002</v>
      </c>
      <c r="P208" s="147" t="s">
        <v>257</v>
      </c>
      <c r="Q208" s="159">
        <f t="shared" si="71"/>
        <v>4.0000000000873115E-2</v>
      </c>
      <c r="R208" s="158">
        <v>25437215.849999029</v>
      </c>
      <c r="S208" s="20">
        <v>25437300</v>
      </c>
      <c r="T208" s="98">
        <f t="shared" si="66"/>
        <v>-84.150000970810652</v>
      </c>
      <c r="U208" s="197">
        <f t="shared" si="72"/>
        <v>1</v>
      </c>
      <c r="W208" s="135" t="s">
        <v>42</v>
      </c>
      <c r="X208" s="115">
        <f t="shared" si="73"/>
        <v>0</v>
      </c>
      <c r="Y208" s="116">
        <f t="shared" si="74"/>
        <v>1</v>
      </c>
      <c r="Z208" s="116">
        <f t="shared" si="75"/>
        <v>0</v>
      </c>
      <c r="AA208" s="116">
        <f t="shared" si="76"/>
        <v>0</v>
      </c>
      <c r="AB208" s="116">
        <f t="shared" si="77"/>
        <v>0</v>
      </c>
      <c r="AC208" s="122">
        <f t="shared" si="78"/>
        <v>0</v>
      </c>
    </row>
    <row r="209" spans="1:29">
      <c r="A209" s="234"/>
      <c r="B209" s="105" t="s">
        <v>43</v>
      </c>
      <c r="C209" s="145">
        <v>62445695.08999943</v>
      </c>
      <c r="D209" s="146">
        <v>62445700</v>
      </c>
      <c r="E209" s="154">
        <f t="shared" si="67"/>
        <v>-4.9100005701184273</v>
      </c>
      <c r="F209" s="158">
        <v>1649774.32</v>
      </c>
      <c r="G209" s="147" t="s">
        <v>258</v>
      </c>
      <c r="H209" s="147">
        <f t="shared" si="68"/>
        <v>4.3200000000651926</v>
      </c>
      <c r="I209" s="158">
        <v>369503.83</v>
      </c>
      <c r="J209" s="147" t="s">
        <v>1247</v>
      </c>
      <c r="K209" s="159">
        <f t="shared" si="69"/>
        <v>-0.16999999998370185</v>
      </c>
      <c r="L209" s="141">
        <v>575147.61</v>
      </c>
      <c r="M209" s="141" t="s">
        <v>1248</v>
      </c>
      <c r="N209" s="141">
        <f t="shared" si="70"/>
        <v>-0.39000000001396984</v>
      </c>
      <c r="O209" s="158">
        <v>928306.56</v>
      </c>
      <c r="P209" s="147" t="s">
        <v>259</v>
      </c>
      <c r="Q209" s="159">
        <f t="shared" si="71"/>
        <v>-0.43999999994412065</v>
      </c>
      <c r="R209" s="158">
        <v>59661970.429999426</v>
      </c>
      <c r="S209" s="20">
        <v>59662000</v>
      </c>
      <c r="T209" s="98">
        <f t="shared" si="66"/>
        <v>-29.570000573992729</v>
      </c>
      <c r="U209" s="197">
        <f t="shared" si="72"/>
        <v>1</v>
      </c>
      <c r="W209" s="105" t="s">
        <v>43</v>
      </c>
      <c r="X209" s="115">
        <f t="shared" si="73"/>
        <v>0</v>
      </c>
      <c r="Y209" s="116">
        <f t="shared" si="74"/>
        <v>0</v>
      </c>
      <c r="Z209" s="116">
        <f t="shared" si="75"/>
        <v>0</v>
      </c>
      <c r="AA209" s="116">
        <f t="shared" si="76"/>
        <v>0</v>
      </c>
      <c r="AB209" s="116">
        <f t="shared" si="77"/>
        <v>0</v>
      </c>
      <c r="AC209" s="122">
        <f t="shared" si="78"/>
        <v>0</v>
      </c>
    </row>
    <row r="210" spans="1:29">
      <c r="A210" s="234"/>
      <c r="B210" s="135" t="s">
        <v>44</v>
      </c>
      <c r="C210" s="145">
        <v>37864694.949999511</v>
      </c>
      <c r="D210" s="146">
        <v>37864680</v>
      </c>
      <c r="E210" s="154">
        <f t="shared" si="67"/>
        <v>14.949999511241913</v>
      </c>
      <c r="F210" s="158">
        <v>1167811.7700000007</v>
      </c>
      <c r="G210" s="147" t="s">
        <v>260</v>
      </c>
      <c r="H210" s="147">
        <f t="shared" si="68"/>
        <v>1.7700000007171184</v>
      </c>
      <c r="I210" s="158">
        <v>134465.59</v>
      </c>
      <c r="J210" s="147" t="s">
        <v>1249</v>
      </c>
      <c r="K210" s="159">
        <f t="shared" si="69"/>
        <v>0.58999999999650754</v>
      </c>
      <c r="L210" s="141">
        <v>0</v>
      </c>
      <c r="M210" s="141" t="s">
        <v>80</v>
      </c>
      <c r="N210" s="141">
        <f t="shared" si="70"/>
        <v>0</v>
      </c>
      <c r="O210" s="158">
        <v>685602.47000000032</v>
      </c>
      <c r="P210" s="147" t="s">
        <v>261</v>
      </c>
      <c r="Q210" s="159">
        <f t="shared" si="71"/>
        <v>0.47000000032130629</v>
      </c>
      <c r="R210" s="158">
        <v>40626678.859999508</v>
      </c>
      <c r="S210" s="20">
        <v>40626600</v>
      </c>
      <c r="T210" s="98">
        <f t="shared" si="66"/>
        <v>78.859999507665634</v>
      </c>
      <c r="U210" s="197">
        <f t="shared" si="72"/>
        <v>1</v>
      </c>
      <c r="W210" s="135" t="s">
        <v>44</v>
      </c>
      <c r="X210" s="115">
        <f t="shared" si="73"/>
        <v>0</v>
      </c>
      <c r="Y210" s="116">
        <f t="shared" si="74"/>
        <v>0</v>
      </c>
      <c r="Z210" s="116">
        <f t="shared" si="75"/>
        <v>0</v>
      </c>
      <c r="AA210" s="116">
        <f t="shared" si="76"/>
        <v>0</v>
      </c>
      <c r="AB210" s="116">
        <f t="shared" si="77"/>
        <v>0</v>
      </c>
      <c r="AC210" s="122">
        <f t="shared" si="78"/>
        <v>0</v>
      </c>
    </row>
    <row r="211" spans="1:29">
      <c r="A211" s="234"/>
      <c r="B211" s="135" t="s">
        <v>45</v>
      </c>
      <c r="C211" s="145">
        <v>61847007.879995674</v>
      </c>
      <c r="D211" s="146">
        <v>61847000</v>
      </c>
      <c r="E211" s="154">
        <f t="shared" si="67"/>
        <v>7.8799956738948822</v>
      </c>
      <c r="F211" s="158">
        <v>3020116.3500000006</v>
      </c>
      <c r="G211" s="147" t="s">
        <v>262</v>
      </c>
      <c r="H211" s="147">
        <f t="shared" si="68"/>
        <v>-3.6499999994412065</v>
      </c>
      <c r="I211" s="158">
        <v>395795.8</v>
      </c>
      <c r="J211" s="147" t="s">
        <v>1250</v>
      </c>
      <c r="K211" s="159">
        <f t="shared" si="69"/>
        <v>-0.20000000001164153</v>
      </c>
      <c r="L211" s="141">
        <v>156737.67000000001</v>
      </c>
      <c r="M211" s="141" t="s">
        <v>1251</v>
      </c>
      <c r="N211" s="141">
        <f t="shared" si="70"/>
        <v>-0.32999999998719431</v>
      </c>
      <c r="O211" s="158">
        <v>199694.74</v>
      </c>
      <c r="P211" s="147" t="s">
        <v>263</v>
      </c>
      <c r="Q211" s="159">
        <f t="shared" si="71"/>
        <v>-766321.26</v>
      </c>
      <c r="R211" s="158">
        <v>58866254.919995673</v>
      </c>
      <c r="S211" s="20">
        <v>58866300</v>
      </c>
      <c r="T211" s="98">
        <f t="shared" si="66"/>
        <v>-45.080004326999187</v>
      </c>
      <c r="U211" s="197">
        <f t="shared" si="72"/>
        <v>1</v>
      </c>
      <c r="W211" s="135" t="s">
        <v>45</v>
      </c>
      <c r="X211" s="115">
        <f t="shared" si="73"/>
        <v>0</v>
      </c>
      <c r="Y211" s="116">
        <f t="shared" si="74"/>
        <v>0</v>
      </c>
      <c r="Z211" s="116">
        <f t="shared" si="75"/>
        <v>0</v>
      </c>
      <c r="AA211" s="116">
        <f t="shared" si="76"/>
        <v>0</v>
      </c>
      <c r="AB211" s="116">
        <f t="shared" si="77"/>
        <v>1</v>
      </c>
      <c r="AC211" s="122">
        <f t="shared" si="78"/>
        <v>0</v>
      </c>
    </row>
    <row r="212" spans="1:29">
      <c r="A212" s="234"/>
      <c r="B212" s="135" t="s">
        <v>46</v>
      </c>
      <c r="C212" s="145">
        <v>34944616.169999659</v>
      </c>
      <c r="D212" s="146">
        <v>37920900</v>
      </c>
      <c r="E212" s="154">
        <f t="shared" si="67"/>
        <v>-2976283.8300003409</v>
      </c>
      <c r="F212" s="158">
        <v>2032510.6600000001</v>
      </c>
      <c r="G212" s="147" t="s">
        <v>264</v>
      </c>
      <c r="H212" s="147">
        <f t="shared" si="68"/>
        <v>0.66000000014901161</v>
      </c>
      <c r="I212" s="158">
        <v>30638.690000000002</v>
      </c>
      <c r="J212" s="147" t="s">
        <v>1252</v>
      </c>
      <c r="K212" s="159">
        <f t="shared" si="69"/>
        <v>-9.9999999983992893E-3</v>
      </c>
      <c r="L212" s="141">
        <v>3678.4</v>
      </c>
      <c r="M212" s="141" t="s">
        <v>1253</v>
      </c>
      <c r="N212" s="141">
        <f t="shared" si="70"/>
        <v>0</v>
      </c>
      <c r="O212" s="158">
        <v>156154.38</v>
      </c>
      <c r="P212" s="147" t="s">
        <v>265</v>
      </c>
      <c r="Q212" s="159">
        <f t="shared" si="71"/>
        <v>0.38000000000465661</v>
      </c>
      <c r="R212" s="158">
        <v>32782911.419999659</v>
      </c>
      <c r="S212" s="20">
        <v>34975300</v>
      </c>
      <c r="T212" s="98">
        <f t="shared" si="66"/>
        <v>-2192388.5800003409</v>
      </c>
      <c r="U212" s="197">
        <f t="shared" si="72"/>
        <v>1</v>
      </c>
      <c r="W212" s="135" t="s">
        <v>46</v>
      </c>
      <c r="X212" s="115">
        <f t="shared" si="73"/>
        <v>1</v>
      </c>
      <c r="Y212" s="116">
        <f t="shared" si="74"/>
        <v>0</v>
      </c>
      <c r="Z212" s="116">
        <f t="shared" si="75"/>
        <v>0</v>
      </c>
      <c r="AA212" s="116">
        <f t="shared" si="76"/>
        <v>0</v>
      </c>
      <c r="AB212" s="116">
        <f t="shared" si="77"/>
        <v>0</v>
      </c>
      <c r="AC212" s="122">
        <f t="shared" si="78"/>
        <v>1</v>
      </c>
    </row>
    <row r="213" spans="1:29">
      <c r="A213" s="234"/>
      <c r="B213" s="135" t="s">
        <v>47</v>
      </c>
      <c r="C213" s="145"/>
      <c r="D213" s="146">
        <v>0</v>
      </c>
      <c r="E213" s="154">
        <f t="shared" si="67"/>
        <v>0</v>
      </c>
      <c r="F213" s="158"/>
      <c r="G213" s="147"/>
      <c r="H213" s="147">
        <f t="shared" si="68"/>
        <v>0</v>
      </c>
      <c r="I213" s="158"/>
      <c r="J213" s="147"/>
      <c r="K213" s="159">
        <f t="shared" si="69"/>
        <v>0</v>
      </c>
      <c r="L213" s="141"/>
      <c r="M213" s="141"/>
      <c r="N213" s="141">
        <f t="shared" si="70"/>
        <v>0</v>
      </c>
      <c r="O213" s="158"/>
      <c r="P213" s="147"/>
      <c r="Q213" s="159">
        <f t="shared" si="71"/>
        <v>0</v>
      </c>
      <c r="R213" s="158"/>
      <c r="S213" s="20">
        <v>0</v>
      </c>
      <c r="T213" s="98">
        <f t="shared" si="66"/>
        <v>0</v>
      </c>
      <c r="U213" s="197">
        <f t="shared" si="72"/>
        <v>0</v>
      </c>
      <c r="W213" s="135" t="s">
        <v>47</v>
      </c>
      <c r="X213" s="115">
        <f t="shared" si="73"/>
        <v>0</v>
      </c>
      <c r="Y213" s="116">
        <f t="shared" si="74"/>
        <v>0</v>
      </c>
      <c r="Z213" s="116">
        <f t="shared" si="75"/>
        <v>0</v>
      </c>
      <c r="AA213" s="116">
        <f t="shared" si="76"/>
        <v>0</v>
      </c>
      <c r="AB213" s="116">
        <f t="shared" si="77"/>
        <v>0</v>
      </c>
      <c r="AC213" s="122">
        <f t="shared" si="78"/>
        <v>0</v>
      </c>
    </row>
    <row r="214" spans="1:29">
      <c r="A214" s="234"/>
      <c r="B214" s="135" t="s">
        <v>48</v>
      </c>
      <c r="C214" s="145">
        <v>58538624.679999344</v>
      </c>
      <c r="D214" s="146">
        <v>58538600</v>
      </c>
      <c r="E214" s="154">
        <f t="shared" si="67"/>
        <v>24.679999344050884</v>
      </c>
      <c r="F214" s="158">
        <v>1446162.0199999998</v>
      </c>
      <c r="G214" s="147" t="s">
        <v>266</v>
      </c>
      <c r="H214" s="147">
        <f t="shared" si="68"/>
        <v>-167227.98000000021</v>
      </c>
      <c r="I214" s="158">
        <v>557300.97</v>
      </c>
      <c r="J214" s="147" t="s">
        <v>1254</v>
      </c>
      <c r="K214" s="159">
        <f t="shared" si="69"/>
        <v>-3.0000000027939677E-2</v>
      </c>
      <c r="L214" s="141">
        <v>59103.86</v>
      </c>
      <c r="M214" s="141" t="s">
        <v>1255</v>
      </c>
      <c r="N214" s="141">
        <f t="shared" si="70"/>
        <v>-4.0000000000873115E-2</v>
      </c>
      <c r="O214" s="158">
        <v>698878.34999999974</v>
      </c>
      <c r="P214" s="147" t="s">
        <v>267</v>
      </c>
      <c r="Q214" s="159">
        <f t="shared" si="71"/>
        <v>0.34999999974388629</v>
      </c>
      <c r="R214" s="158">
        <v>56891781.419999346</v>
      </c>
      <c r="S214" s="20">
        <v>56891700</v>
      </c>
      <c r="T214" s="98">
        <f t="shared" si="66"/>
        <v>81.419999346137047</v>
      </c>
      <c r="U214" s="197">
        <f t="shared" si="72"/>
        <v>1</v>
      </c>
      <c r="W214" s="135" t="s">
        <v>48</v>
      </c>
      <c r="X214" s="115">
        <f t="shared" si="73"/>
        <v>0</v>
      </c>
      <c r="Y214" s="116">
        <f t="shared" si="74"/>
        <v>1</v>
      </c>
      <c r="Z214" s="116">
        <f t="shared" si="75"/>
        <v>0</v>
      </c>
      <c r="AA214" s="116">
        <f t="shared" si="76"/>
        <v>0</v>
      </c>
      <c r="AB214" s="116">
        <f t="shared" si="77"/>
        <v>0</v>
      </c>
      <c r="AC214" s="122">
        <f t="shared" si="78"/>
        <v>0</v>
      </c>
    </row>
    <row r="215" spans="1:29">
      <c r="A215" s="235"/>
      <c r="B215" s="136" t="s">
        <v>49</v>
      </c>
      <c r="C215" s="145">
        <v>22094295.95999961</v>
      </c>
      <c r="D215" s="146"/>
      <c r="E215" s="154">
        <f t="shared" si="67"/>
        <v>22094295.95999961</v>
      </c>
      <c r="F215" s="158">
        <v>1241556.8300000005</v>
      </c>
      <c r="G215" s="147"/>
      <c r="H215" s="147">
        <f t="shared" si="68"/>
        <v>1241556.8300000005</v>
      </c>
      <c r="I215" s="158">
        <v>0</v>
      </c>
      <c r="J215" s="147"/>
      <c r="K215" s="159">
        <f t="shared" si="69"/>
        <v>0</v>
      </c>
      <c r="L215" s="141">
        <v>0</v>
      </c>
      <c r="M215" s="141"/>
      <c r="N215" s="141">
        <f t="shared" si="70"/>
        <v>0</v>
      </c>
      <c r="O215" s="158">
        <v>287836.36</v>
      </c>
      <c r="P215" s="147"/>
      <c r="Q215" s="159">
        <f t="shared" si="71"/>
        <v>287836.36</v>
      </c>
      <c r="R215" s="158">
        <v>20565231.429999609</v>
      </c>
      <c r="S215" s="20"/>
      <c r="T215" s="98">
        <f t="shared" si="66"/>
        <v>20565231.429999609</v>
      </c>
      <c r="U215" s="198">
        <f t="shared" si="72"/>
        <v>0</v>
      </c>
      <c r="W215" s="136" t="s">
        <v>49</v>
      </c>
      <c r="X215" s="119">
        <f t="shared" si="73"/>
        <v>0</v>
      </c>
      <c r="Y215" s="120">
        <f t="shared" si="74"/>
        <v>0</v>
      </c>
      <c r="Z215" s="120">
        <f t="shared" si="75"/>
        <v>0</v>
      </c>
      <c r="AA215" s="120">
        <f t="shared" si="76"/>
        <v>0</v>
      </c>
      <c r="AB215" s="120">
        <f t="shared" si="77"/>
        <v>0</v>
      </c>
      <c r="AC215" s="125">
        <f t="shared" si="78"/>
        <v>0</v>
      </c>
    </row>
    <row r="216" spans="1:29">
      <c r="A216" s="233">
        <v>42457</v>
      </c>
      <c r="B216" s="134" t="s">
        <v>41</v>
      </c>
      <c r="C216" s="142">
        <v>70546140.689999238</v>
      </c>
      <c r="D216" s="143">
        <v>74701500</v>
      </c>
      <c r="E216" s="153">
        <f t="shared" si="67"/>
        <v>-4155359.3100007623</v>
      </c>
      <c r="F216" s="156">
        <v>1810693.6400000018</v>
      </c>
      <c r="G216" s="144" t="s">
        <v>268</v>
      </c>
      <c r="H216" s="144">
        <f t="shared" si="68"/>
        <v>-360766.35999999824</v>
      </c>
      <c r="I216" s="156">
        <v>442265.57000000024</v>
      </c>
      <c r="J216" s="144" t="s">
        <v>1256</v>
      </c>
      <c r="K216" s="157">
        <f t="shared" si="69"/>
        <v>-0.42999999976018444</v>
      </c>
      <c r="L216" s="144">
        <v>120871.62999999999</v>
      </c>
      <c r="M216" s="144" t="s">
        <v>1257</v>
      </c>
      <c r="N216" s="144">
        <f t="shared" si="70"/>
        <v>-0.3700000000098953</v>
      </c>
      <c r="O216" s="156">
        <v>275923.24999999988</v>
      </c>
      <c r="P216" s="144" t="s">
        <v>269</v>
      </c>
      <c r="Q216" s="157">
        <f t="shared" si="71"/>
        <v>0.24999999988358468</v>
      </c>
      <c r="R216" s="156">
        <v>72493971.579999238</v>
      </c>
      <c r="S216" s="95">
        <v>72493900</v>
      </c>
      <c r="T216" s="96">
        <f t="shared" si="66"/>
        <v>71.57999923825264</v>
      </c>
      <c r="U216" s="196">
        <f t="shared" si="72"/>
        <v>1</v>
      </c>
      <c r="W216" s="134" t="s">
        <v>41</v>
      </c>
      <c r="X216" s="111">
        <f t="shared" si="73"/>
        <v>1</v>
      </c>
      <c r="Y216" s="112">
        <f t="shared" si="74"/>
        <v>1</v>
      </c>
      <c r="Z216" s="112">
        <f t="shared" si="75"/>
        <v>0</v>
      </c>
      <c r="AA216" s="112">
        <f t="shared" si="76"/>
        <v>0</v>
      </c>
      <c r="AB216" s="112">
        <f t="shared" si="77"/>
        <v>0</v>
      </c>
      <c r="AC216" s="124">
        <f t="shared" si="78"/>
        <v>0</v>
      </c>
    </row>
    <row r="217" spans="1:29">
      <c r="A217" s="234"/>
      <c r="B217" s="135" t="s">
        <v>42</v>
      </c>
      <c r="C217" s="145">
        <v>25437215.849999029</v>
      </c>
      <c r="D217" s="146">
        <v>25437300</v>
      </c>
      <c r="E217" s="154">
        <f t="shared" si="67"/>
        <v>-84.150000970810652</v>
      </c>
      <c r="F217" s="158">
        <v>1246713.8499999996</v>
      </c>
      <c r="G217" s="147" t="s">
        <v>270</v>
      </c>
      <c r="H217" s="147">
        <f t="shared" si="68"/>
        <v>3.849999999627471</v>
      </c>
      <c r="I217" s="158">
        <v>14375.67</v>
      </c>
      <c r="J217" s="147" t="s">
        <v>1258</v>
      </c>
      <c r="K217" s="159">
        <f t="shared" si="69"/>
        <v>-3.0000000000654836E-2</v>
      </c>
      <c r="L217" s="147">
        <v>12477.76</v>
      </c>
      <c r="M217" s="147" t="s">
        <v>1259</v>
      </c>
      <c r="N217" s="147">
        <f t="shared" si="70"/>
        <v>-3.9999999999054126E-2</v>
      </c>
      <c r="O217" s="158">
        <v>55643.31</v>
      </c>
      <c r="P217" s="147" t="s">
        <v>271</v>
      </c>
      <c r="Q217" s="159">
        <f t="shared" si="71"/>
        <v>0.30999999999767169</v>
      </c>
      <c r="R217" s="158">
        <v>24411677.729999036</v>
      </c>
      <c r="S217" s="20">
        <v>24411600</v>
      </c>
      <c r="T217" s="98">
        <f t="shared" si="66"/>
        <v>77.729999035596848</v>
      </c>
      <c r="U217" s="197">
        <f t="shared" si="72"/>
        <v>1</v>
      </c>
      <c r="W217" s="135" t="s">
        <v>42</v>
      </c>
      <c r="X217" s="115">
        <f t="shared" si="73"/>
        <v>0</v>
      </c>
      <c r="Y217" s="116">
        <f t="shared" si="74"/>
        <v>0</v>
      </c>
      <c r="Z217" s="116">
        <f t="shared" si="75"/>
        <v>0</v>
      </c>
      <c r="AA217" s="116">
        <f t="shared" si="76"/>
        <v>0</v>
      </c>
      <c r="AB217" s="116">
        <f t="shared" si="77"/>
        <v>0</v>
      </c>
      <c r="AC217" s="122">
        <f t="shared" si="78"/>
        <v>0</v>
      </c>
    </row>
    <row r="218" spans="1:29">
      <c r="A218" s="234"/>
      <c r="B218" s="105" t="s">
        <v>43</v>
      </c>
      <c r="C218" s="145">
        <v>59661970.429999426</v>
      </c>
      <c r="D218" s="146">
        <v>59662000</v>
      </c>
      <c r="E218" s="154">
        <f t="shared" si="67"/>
        <v>-29.570000573992729</v>
      </c>
      <c r="F218" s="158">
        <v>2036814.44</v>
      </c>
      <c r="G218" s="147" t="s">
        <v>272</v>
      </c>
      <c r="H218" s="147">
        <f t="shared" si="68"/>
        <v>4.4399999999441206</v>
      </c>
      <c r="I218" s="158">
        <v>73421.509999999995</v>
      </c>
      <c r="J218" s="147" t="s">
        <v>1260</v>
      </c>
      <c r="K218" s="159">
        <f t="shared" si="69"/>
        <v>9.9999999947613105E-3</v>
      </c>
      <c r="L218" s="147">
        <v>44963.87</v>
      </c>
      <c r="M218" s="147" t="s">
        <v>1261</v>
      </c>
      <c r="N218" s="147">
        <f t="shared" si="70"/>
        <v>-2.9999999998835847E-2</v>
      </c>
      <c r="O218" s="158">
        <v>531176.14999999991</v>
      </c>
      <c r="P218" s="147" t="s">
        <v>273</v>
      </c>
      <c r="Q218" s="159">
        <f t="shared" si="71"/>
        <v>0.14999999990686774</v>
      </c>
      <c r="R218" s="158">
        <v>57123158.299999431</v>
      </c>
      <c r="S218" s="20">
        <v>57123200</v>
      </c>
      <c r="T218" s="98">
        <f t="shared" si="66"/>
        <v>-41.700000569224358</v>
      </c>
      <c r="U218" s="197">
        <f t="shared" si="72"/>
        <v>1</v>
      </c>
      <c r="W218" s="105" t="s">
        <v>43</v>
      </c>
      <c r="X218" s="115">
        <f t="shared" si="73"/>
        <v>0</v>
      </c>
      <c r="Y218" s="116">
        <f t="shared" si="74"/>
        <v>0</v>
      </c>
      <c r="Z218" s="116">
        <f t="shared" si="75"/>
        <v>0</v>
      </c>
      <c r="AA218" s="116">
        <f t="shared" si="76"/>
        <v>0</v>
      </c>
      <c r="AB218" s="116">
        <f t="shared" si="77"/>
        <v>0</v>
      </c>
      <c r="AC218" s="122">
        <f t="shared" si="78"/>
        <v>0</v>
      </c>
    </row>
    <row r="219" spans="1:29">
      <c r="A219" s="234"/>
      <c r="B219" s="135" t="s">
        <v>44</v>
      </c>
      <c r="C219" s="145">
        <v>40626678.859999508</v>
      </c>
      <c r="D219" s="146">
        <v>40626600</v>
      </c>
      <c r="E219" s="154">
        <f t="shared" si="67"/>
        <v>78.859999507665634</v>
      </c>
      <c r="F219" s="158">
        <v>1195534.2200000004</v>
      </c>
      <c r="G219" s="147" t="s">
        <v>274</v>
      </c>
      <c r="H219" s="147">
        <f t="shared" si="68"/>
        <v>4.2200000004377216</v>
      </c>
      <c r="I219" s="158">
        <v>97341.549999999988</v>
      </c>
      <c r="J219" s="147" t="s">
        <v>1262</v>
      </c>
      <c r="K219" s="159">
        <f t="shared" si="69"/>
        <v>0.54999999998835847</v>
      </c>
      <c r="L219" s="147">
        <v>0</v>
      </c>
      <c r="M219" s="147" t="s">
        <v>80</v>
      </c>
      <c r="N219" s="147">
        <f t="shared" si="70"/>
        <v>0</v>
      </c>
      <c r="O219" s="158">
        <v>255130.35999999996</v>
      </c>
      <c r="P219" s="147" t="s">
        <v>275</v>
      </c>
      <c r="Q219" s="159">
        <f t="shared" si="71"/>
        <v>0.35999999995692633</v>
      </c>
      <c r="R219" s="158">
        <v>39273355.829999506</v>
      </c>
      <c r="S219" s="20">
        <v>39273400</v>
      </c>
      <c r="T219" s="98">
        <f t="shared" si="66"/>
        <v>-44.170000493526459</v>
      </c>
      <c r="U219" s="197">
        <f t="shared" si="72"/>
        <v>1</v>
      </c>
      <c r="W219" s="135" t="s">
        <v>44</v>
      </c>
      <c r="X219" s="115">
        <f t="shared" si="73"/>
        <v>0</v>
      </c>
      <c r="Y219" s="116">
        <f t="shared" si="74"/>
        <v>0</v>
      </c>
      <c r="Z219" s="116">
        <f t="shared" si="75"/>
        <v>0</v>
      </c>
      <c r="AA219" s="116">
        <f t="shared" si="76"/>
        <v>0</v>
      </c>
      <c r="AB219" s="116">
        <f t="shared" si="77"/>
        <v>0</v>
      </c>
      <c r="AC219" s="122">
        <f t="shared" si="78"/>
        <v>0</v>
      </c>
    </row>
    <row r="220" spans="1:29">
      <c r="A220" s="234"/>
      <c r="B220" s="135" t="s">
        <v>45</v>
      </c>
      <c r="C220" s="145">
        <v>58866254.919995673</v>
      </c>
      <c r="D220" s="146">
        <v>58866300</v>
      </c>
      <c r="E220" s="154">
        <f t="shared" si="67"/>
        <v>-45.080004326999187</v>
      </c>
      <c r="F220" s="158">
        <v>2669727.3800000013</v>
      </c>
      <c r="G220" s="147" t="s">
        <v>276</v>
      </c>
      <c r="H220" s="147">
        <f t="shared" si="68"/>
        <v>-2.6199999987147748</v>
      </c>
      <c r="I220" s="158">
        <v>256527.08000000002</v>
      </c>
      <c r="J220" s="147" t="s">
        <v>1263</v>
      </c>
      <c r="K220" s="159">
        <f t="shared" si="69"/>
        <v>6000.0800000000163</v>
      </c>
      <c r="L220" s="147">
        <v>195625.65000000005</v>
      </c>
      <c r="M220" s="147" t="s">
        <v>1264</v>
      </c>
      <c r="N220" s="147">
        <f t="shared" si="70"/>
        <v>-0.34999999994761311</v>
      </c>
      <c r="O220" s="158">
        <v>48435.41</v>
      </c>
      <c r="P220" s="147" t="s">
        <v>277</v>
      </c>
      <c r="Q220" s="159">
        <f t="shared" si="71"/>
        <v>-191111.59</v>
      </c>
      <c r="R220" s="158">
        <v>60264177.999995664</v>
      </c>
      <c r="S220" s="20">
        <v>60264200</v>
      </c>
      <c r="T220" s="98">
        <f t="shared" si="66"/>
        <v>-22.000004336237907</v>
      </c>
      <c r="U220" s="197">
        <f t="shared" si="72"/>
        <v>1</v>
      </c>
      <c r="W220" s="135" t="s">
        <v>45</v>
      </c>
      <c r="X220" s="115">
        <f t="shared" si="73"/>
        <v>0</v>
      </c>
      <c r="Y220" s="116">
        <f t="shared" si="74"/>
        <v>0</v>
      </c>
      <c r="Z220" s="116">
        <f t="shared" si="75"/>
        <v>1</v>
      </c>
      <c r="AA220" s="116">
        <f t="shared" si="76"/>
        <v>0</v>
      </c>
      <c r="AB220" s="116">
        <f t="shared" si="77"/>
        <v>1</v>
      </c>
      <c r="AC220" s="122">
        <f t="shared" si="78"/>
        <v>0</v>
      </c>
    </row>
    <row r="221" spans="1:29">
      <c r="A221" s="234"/>
      <c r="B221" s="135" t="s">
        <v>46</v>
      </c>
      <c r="C221" s="145">
        <v>32782911.419999659</v>
      </c>
      <c r="D221" s="146">
        <v>32783100</v>
      </c>
      <c r="E221" s="154">
        <f t="shared" si="67"/>
        <v>-188.58000034093857</v>
      </c>
      <c r="F221" s="158">
        <v>1435283.4000000008</v>
      </c>
      <c r="G221" s="147" t="s">
        <v>278</v>
      </c>
      <c r="H221" s="147">
        <f t="shared" si="68"/>
        <v>-142092716.59999999</v>
      </c>
      <c r="I221" s="158">
        <v>29056.909999999996</v>
      </c>
      <c r="J221" s="147" t="s">
        <v>1265</v>
      </c>
      <c r="K221" s="159">
        <f t="shared" si="69"/>
        <v>-2876633.09</v>
      </c>
      <c r="L221" s="147">
        <v>0</v>
      </c>
      <c r="M221" s="147" t="s">
        <v>80</v>
      </c>
      <c r="N221" s="147">
        <f t="shared" si="70"/>
        <v>0</v>
      </c>
      <c r="O221" s="158">
        <v>103433.58</v>
      </c>
      <c r="P221" s="147" t="s">
        <v>279</v>
      </c>
      <c r="Q221" s="159">
        <f t="shared" si="71"/>
        <v>-10239966.42</v>
      </c>
      <c r="R221" s="158">
        <v>31273251.349999659</v>
      </c>
      <c r="S221" s="20">
        <v>31273200</v>
      </c>
      <c r="T221" s="98">
        <f t="shared" ref="T221:T251" si="79">R221-S221</f>
        <v>51.349999658763409</v>
      </c>
      <c r="U221" s="197">
        <f t="shared" si="72"/>
        <v>1</v>
      </c>
      <c r="W221" s="135" t="s">
        <v>46</v>
      </c>
      <c r="X221" s="115">
        <f t="shared" si="73"/>
        <v>1</v>
      </c>
      <c r="Y221" s="116">
        <f t="shared" si="74"/>
        <v>1</v>
      </c>
      <c r="Z221" s="116">
        <f t="shared" si="75"/>
        <v>1</v>
      </c>
      <c r="AA221" s="116">
        <f t="shared" si="76"/>
        <v>0</v>
      </c>
      <c r="AB221" s="116">
        <f t="shared" si="77"/>
        <v>1</v>
      </c>
      <c r="AC221" s="122">
        <f t="shared" si="78"/>
        <v>0</v>
      </c>
    </row>
    <row r="222" spans="1:29">
      <c r="A222" s="234"/>
      <c r="B222" s="135" t="s">
        <v>47</v>
      </c>
      <c r="C222" s="145">
        <v>129207518.20999846</v>
      </c>
      <c r="D222" s="146">
        <v>0</v>
      </c>
      <c r="E222" s="154">
        <f t="shared" si="67"/>
        <v>129207518.20999846</v>
      </c>
      <c r="F222" s="158">
        <v>5848910.3299999991</v>
      </c>
      <c r="G222" s="147"/>
      <c r="H222" s="147">
        <f t="shared" si="68"/>
        <v>5848910.3299999991</v>
      </c>
      <c r="I222" s="158">
        <v>999390.39</v>
      </c>
      <c r="J222" s="147"/>
      <c r="K222" s="159">
        <f t="shared" si="69"/>
        <v>999390.39</v>
      </c>
      <c r="L222" s="147">
        <v>280167.69</v>
      </c>
      <c r="M222" s="147"/>
      <c r="N222" s="147">
        <f t="shared" si="70"/>
        <v>280167.69</v>
      </c>
      <c r="O222" s="158">
        <v>483604.33999999991</v>
      </c>
      <c r="P222" s="147"/>
      <c r="Q222" s="159">
        <f t="shared" si="71"/>
        <v>483604.33999999991</v>
      </c>
      <c r="R222" s="158">
        <v>128503549.31999852</v>
      </c>
      <c r="S222" s="20">
        <v>0</v>
      </c>
      <c r="T222" s="98">
        <f t="shared" si="79"/>
        <v>128503549.31999852</v>
      </c>
      <c r="U222" s="197">
        <f t="shared" si="72"/>
        <v>0</v>
      </c>
      <c r="W222" s="135" t="s">
        <v>47</v>
      </c>
      <c r="X222" s="115">
        <f t="shared" si="73"/>
        <v>0</v>
      </c>
      <c r="Y222" s="116">
        <f t="shared" si="74"/>
        <v>0</v>
      </c>
      <c r="Z222" s="116">
        <f t="shared" si="75"/>
        <v>0</v>
      </c>
      <c r="AA222" s="116">
        <f t="shared" si="76"/>
        <v>0</v>
      </c>
      <c r="AB222" s="116">
        <f t="shared" si="77"/>
        <v>0</v>
      </c>
      <c r="AC222" s="122">
        <f t="shared" si="78"/>
        <v>0</v>
      </c>
    </row>
    <row r="223" spans="1:29">
      <c r="A223" s="234"/>
      <c r="B223" s="135" t="s">
        <v>48</v>
      </c>
      <c r="C223" s="145">
        <v>56891781.419999346</v>
      </c>
      <c r="D223" s="146">
        <v>56891700</v>
      </c>
      <c r="E223" s="154">
        <f t="shared" si="67"/>
        <v>81.419999346137047</v>
      </c>
      <c r="F223" s="158">
        <v>1222470.6399999997</v>
      </c>
      <c r="G223" s="147" t="s">
        <v>280</v>
      </c>
      <c r="H223" s="147">
        <f t="shared" si="68"/>
        <v>22210.639999999665</v>
      </c>
      <c r="I223" s="158">
        <v>204848.41</v>
      </c>
      <c r="J223" s="147" t="s">
        <v>1266</v>
      </c>
      <c r="K223" s="159">
        <f t="shared" si="69"/>
        <v>0.41000000000349246</v>
      </c>
      <c r="L223" s="147">
        <v>18994.71</v>
      </c>
      <c r="M223" s="147" t="s">
        <v>1267</v>
      </c>
      <c r="N223" s="147">
        <f t="shared" si="70"/>
        <v>9.9999999983992893E-3</v>
      </c>
      <c r="O223" s="158">
        <v>357582.46000000008</v>
      </c>
      <c r="P223" s="147" t="s">
        <v>281</v>
      </c>
      <c r="Q223" s="159">
        <f t="shared" si="71"/>
        <v>0.46000000007916242</v>
      </c>
      <c r="R223" s="158">
        <v>55497582.01999934</v>
      </c>
      <c r="S223" s="20">
        <v>55497600</v>
      </c>
      <c r="T223" s="98">
        <f t="shared" si="79"/>
        <v>-17.980000659823418</v>
      </c>
      <c r="U223" s="197">
        <f t="shared" si="72"/>
        <v>1</v>
      </c>
      <c r="W223" s="135" t="s">
        <v>48</v>
      </c>
      <c r="X223" s="115">
        <f t="shared" si="73"/>
        <v>0</v>
      </c>
      <c r="Y223" s="116">
        <f t="shared" si="74"/>
        <v>1</v>
      </c>
      <c r="Z223" s="116">
        <f t="shared" si="75"/>
        <v>0</v>
      </c>
      <c r="AA223" s="116">
        <f t="shared" si="76"/>
        <v>0</v>
      </c>
      <c r="AB223" s="116">
        <f t="shared" si="77"/>
        <v>0</v>
      </c>
      <c r="AC223" s="122">
        <f t="shared" si="78"/>
        <v>0</v>
      </c>
    </row>
    <row r="224" spans="1:29">
      <c r="A224" s="235"/>
      <c r="B224" s="136" t="s">
        <v>49</v>
      </c>
      <c r="C224" s="148">
        <v>20565231.429999609</v>
      </c>
      <c r="D224" s="149"/>
      <c r="E224" s="155">
        <f t="shared" si="67"/>
        <v>20565231.429999609</v>
      </c>
      <c r="F224" s="160">
        <v>1011426.0200000004</v>
      </c>
      <c r="G224" s="150"/>
      <c r="H224" s="150">
        <f t="shared" si="68"/>
        <v>1011426.0200000004</v>
      </c>
      <c r="I224" s="160">
        <v>23011.59</v>
      </c>
      <c r="J224" s="150"/>
      <c r="K224" s="161">
        <f t="shared" si="69"/>
        <v>23011.59</v>
      </c>
      <c r="L224" s="150">
        <v>0</v>
      </c>
      <c r="M224" s="150"/>
      <c r="N224" s="150">
        <f t="shared" si="70"/>
        <v>0</v>
      </c>
      <c r="O224" s="160">
        <v>118562.64</v>
      </c>
      <c r="P224" s="150"/>
      <c r="Q224" s="161">
        <f t="shared" si="71"/>
        <v>118562.64</v>
      </c>
      <c r="R224" s="160">
        <v>22131452.339999609</v>
      </c>
      <c r="S224" s="100"/>
      <c r="T224" s="101">
        <f t="shared" si="79"/>
        <v>22131452.339999609</v>
      </c>
      <c r="U224" s="198">
        <f t="shared" si="72"/>
        <v>0</v>
      </c>
      <c r="W224" s="136" t="s">
        <v>49</v>
      </c>
      <c r="X224" s="119">
        <f t="shared" si="73"/>
        <v>0</v>
      </c>
      <c r="Y224" s="120">
        <f t="shared" si="74"/>
        <v>0</v>
      </c>
      <c r="Z224" s="120">
        <f t="shared" si="75"/>
        <v>0</v>
      </c>
      <c r="AA224" s="120">
        <f t="shared" si="76"/>
        <v>0</v>
      </c>
      <c r="AB224" s="120">
        <f t="shared" si="77"/>
        <v>0</v>
      </c>
      <c r="AC224" s="125">
        <f t="shared" si="78"/>
        <v>0</v>
      </c>
    </row>
    <row r="225" spans="1:29">
      <c r="A225" s="233">
        <v>42458</v>
      </c>
      <c r="B225" s="134" t="s">
        <v>41</v>
      </c>
      <c r="C225" s="145">
        <v>72493971.579999238</v>
      </c>
      <c r="D225" s="146">
        <v>75805900</v>
      </c>
      <c r="E225" s="154">
        <f t="shared" si="67"/>
        <v>-3311928.4200007617</v>
      </c>
      <c r="F225" s="158">
        <v>1700288.2400000002</v>
      </c>
      <c r="G225" s="147" t="s">
        <v>282</v>
      </c>
      <c r="H225" s="147">
        <f t="shared" si="68"/>
        <v>-404951.75999999978</v>
      </c>
      <c r="I225" s="158">
        <v>335545.10000000003</v>
      </c>
      <c r="J225" s="147" t="s">
        <v>1268</v>
      </c>
      <c r="K225" s="159">
        <f t="shared" si="69"/>
        <v>0.1000000000349246</v>
      </c>
      <c r="L225" s="141">
        <v>30936.799999999996</v>
      </c>
      <c r="M225" s="141" t="s">
        <v>1269</v>
      </c>
      <c r="N225" s="141">
        <f t="shared" si="70"/>
        <v>0</v>
      </c>
      <c r="O225" s="158">
        <v>880.55000000000007</v>
      </c>
      <c r="P225" s="147" t="s">
        <v>283</v>
      </c>
      <c r="Q225" s="159">
        <f t="shared" si="71"/>
        <v>0</v>
      </c>
      <c r="R225" s="158">
        <v>73948200.979999229</v>
      </c>
      <c r="S225" s="20">
        <v>73948200</v>
      </c>
      <c r="T225" s="98">
        <f t="shared" si="79"/>
        <v>0.97999922931194305</v>
      </c>
      <c r="U225" s="196">
        <f t="shared" si="72"/>
        <v>1</v>
      </c>
      <c r="W225" s="134" t="s">
        <v>41</v>
      </c>
      <c r="X225" s="111">
        <f t="shared" si="73"/>
        <v>1</v>
      </c>
      <c r="Y225" s="112">
        <f t="shared" si="74"/>
        <v>1</v>
      </c>
      <c r="Z225" s="112">
        <f t="shared" si="75"/>
        <v>0</v>
      </c>
      <c r="AA225" s="112">
        <f t="shared" si="76"/>
        <v>0</v>
      </c>
      <c r="AB225" s="112">
        <f t="shared" si="77"/>
        <v>0</v>
      </c>
      <c r="AC225" s="124">
        <f t="shared" si="78"/>
        <v>0</v>
      </c>
    </row>
    <row r="226" spans="1:29">
      <c r="A226" s="234"/>
      <c r="B226" s="135" t="s">
        <v>42</v>
      </c>
      <c r="C226" s="145">
        <v>24411677.729999036</v>
      </c>
      <c r="D226" s="146">
        <v>24411600</v>
      </c>
      <c r="E226" s="154">
        <f t="shared" si="67"/>
        <v>77.729999035596848</v>
      </c>
      <c r="F226" s="158">
        <v>1009553.6</v>
      </c>
      <c r="G226" s="147" t="s">
        <v>284</v>
      </c>
      <c r="H226" s="147">
        <f t="shared" si="68"/>
        <v>3.5999999999767169</v>
      </c>
      <c r="I226" s="158">
        <v>54813.8</v>
      </c>
      <c r="J226" s="147" t="s">
        <v>1270</v>
      </c>
      <c r="K226" s="159">
        <f t="shared" si="69"/>
        <v>0</v>
      </c>
      <c r="L226" s="141">
        <v>25169.64</v>
      </c>
      <c r="M226" s="141" t="s">
        <v>1271</v>
      </c>
      <c r="N226" s="141">
        <f t="shared" si="70"/>
        <v>4.0000000000873115E-2</v>
      </c>
      <c r="O226" s="158">
        <v>0</v>
      </c>
      <c r="P226" s="147" t="s">
        <v>80</v>
      </c>
      <c r="Q226" s="159">
        <f t="shared" si="71"/>
        <v>0</v>
      </c>
      <c r="R226" s="158">
        <v>23431768.289999034</v>
      </c>
      <c r="S226" s="20">
        <v>23431800</v>
      </c>
      <c r="T226" s="98">
        <f t="shared" si="79"/>
        <v>-31.710000965744257</v>
      </c>
      <c r="U226" s="197">
        <f t="shared" si="72"/>
        <v>1</v>
      </c>
      <c r="W226" s="135" t="s">
        <v>42</v>
      </c>
      <c r="X226" s="115">
        <f t="shared" si="73"/>
        <v>0</v>
      </c>
      <c r="Y226" s="116">
        <f t="shared" si="74"/>
        <v>0</v>
      </c>
      <c r="Z226" s="116">
        <f t="shared" si="75"/>
        <v>0</v>
      </c>
      <c r="AA226" s="116">
        <f t="shared" si="76"/>
        <v>0</v>
      </c>
      <c r="AB226" s="116">
        <f t="shared" si="77"/>
        <v>0</v>
      </c>
      <c r="AC226" s="122">
        <f t="shared" si="78"/>
        <v>0</v>
      </c>
    </row>
    <row r="227" spans="1:29">
      <c r="A227" s="234"/>
      <c r="B227" s="105" t="s">
        <v>43</v>
      </c>
      <c r="C227" s="145">
        <v>57123158.299999431</v>
      </c>
      <c r="D227" s="146">
        <v>57123200</v>
      </c>
      <c r="E227" s="154">
        <f t="shared" si="67"/>
        <v>-41.700000569224358</v>
      </c>
      <c r="F227" s="158">
        <v>1417154.44</v>
      </c>
      <c r="G227" s="147" t="s">
        <v>285</v>
      </c>
      <c r="H227" s="147">
        <f t="shared" si="68"/>
        <v>4.4399999999441206</v>
      </c>
      <c r="I227" s="158">
        <v>252997.76000000001</v>
      </c>
      <c r="J227" s="147" t="s">
        <v>1272</v>
      </c>
      <c r="K227" s="159">
        <f t="shared" si="69"/>
        <v>-0.23999999999068677</v>
      </c>
      <c r="L227" s="141">
        <v>388168.92</v>
      </c>
      <c r="M227" s="141" t="s">
        <v>1273</v>
      </c>
      <c r="N227" s="141">
        <f t="shared" si="70"/>
        <v>-8.0000000016298145E-2</v>
      </c>
      <c r="O227" s="158">
        <v>13195.14</v>
      </c>
      <c r="P227" s="147" t="s">
        <v>286</v>
      </c>
      <c r="Q227" s="159">
        <f t="shared" si="71"/>
        <v>3.9999999999054126E-2</v>
      </c>
      <c r="R227" s="158">
        <v>55557637.559999429</v>
      </c>
      <c r="S227" s="20">
        <v>55557700</v>
      </c>
      <c r="T227" s="98">
        <f t="shared" si="79"/>
        <v>-62.44000057131052</v>
      </c>
      <c r="U227" s="197">
        <f t="shared" si="72"/>
        <v>1</v>
      </c>
      <c r="W227" s="105" t="s">
        <v>43</v>
      </c>
      <c r="X227" s="115">
        <f t="shared" si="73"/>
        <v>0</v>
      </c>
      <c r="Y227" s="116">
        <f t="shared" si="74"/>
        <v>0</v>
      </c>
      <c r="Z227" s="116">
        <f t="shared" si="75"/>
        <v>0</v>
      </c>
      <c r="AA227" s="116">
        <f t="shared" si="76"/>
        <v>0</v>
      </c>
      <c r="AB227" s="116">
        <f t="shared" si="77"/>
        <v>0</v>
      </c>
      <c r="AC227" s="122">
        <f t="shared" si="78"/>
        <v>0</v>
      </c>
    </row>
    <row r="228" spans="1:29">
      <c r="A228" s="234"/>
      <c r="B228" s="135" t="s">
        <v>44</v>
      </c>
      <c r="C228" s="145">
        <v>39273355.829999506</v>
      </c>
      <c r="D228" s="146">
        <v>25004900</v>
      </c>
      <c r="E228" s="154">
        <f t="shared" si="67"/>
        <v>14268455.829999506</v>
      </c>
      <c r="F228" s="158">
        <v>1560626.8</v>
      </c>
      <c r="G228" s="147" t="s">
        <v>287</v>
      </c>
      <c r="H228" s="147">
        <f t="shared" si="68"/>
        <v>-3.1999999999534339</v>
      </c>
      <c r="I228" s="158">
        <v>69763.45</v>
      </c>
      <c r="J228" s="147" t="s">
        <v>80</v>
      </c>
      <c r="K228" s="159">
        <f t="shared" si="69"/>
        <v>69763.45</v>
      </c>
      <c r="L228" s="141">
        <v>0</v>
      </c>
      <c r="M228" s="141" t="s">
        <v>80</v>
      </c>
      <c r="N228" s="141">
        <f t="shared" si="70"/>
        <v>0</v>
      </c>
      <c r="O228" s="158">
        <v>0</v>
      </c>
      <c r="P228" s="147" t="s">
        <v>80</v>
      </c>
      <c r="Q228" s="159">
        <f t="shared" si="71"/>
        <v>0</v>
      </c>
      <c r="R228" s="158">
        <v>37782492.479999512</v>
      </c>
      <c r="S228" s="20">
        <v>37782400</v>
      </c>
      <c r="T228" s="98">
        <f t="shared" si="79"/>
        <v>92.479999512434006</v>
      </c>
      <c r="U228" s="197">
        <f t="shared" si="72"/>
        <v>1</v>
      </c>
      <c r="W228" s="135" t="s">
        <v>44</v>
      </c>
      <c r="X228" s="115">
        <f t="shared" si="73"/>
        <v>1</v>
      </c>
      <c r="Y228" s="116">
        <f t="shared" si="74"/>
        <v>0</v>
      </c>
      <c r="Z228" s="116">
        <f t="shared" si="75"/>
        <v>1</v>
      </c>
      <c r="AA228" s="116">
        <f t="shared" si="76"/>
        <v>0</v>
      </c>
      <c r="AB228" s="116">
        <f t="shared" si="77"/>
        <v>0</v>
      </c>
      <c r="AC228" s="122">
        <f t="shared" si="78"/>
        <v>0</v>
      </c>
    </row>
    <row r="229" spans="1:29">
      <c r="A229" s="234"/>
      <c r="B229" s="135" t="s">
        <v>45</v>
      </c>
      <c r="C229" s="145">
        <v>60264177.999995664</v>
      </c>
      <c r="D229" s="146">
        <v>60264200</v>
      </c>
      <c r="E229" s="154">
        <f t="shared" si="67"/>
        <v>-22.000004336237907</v>
      </c>
      <c r="F229" s="158">
        <v>2217587.7399999988</v>
      </c>
      <c r="G229" s="147" t="s">
        <v>288</v>
      </c>
      <c r="H229" s="147">
        <f t="shared" si="68"/>
        <v>-2.2600000011734664</v>
      </c>
      <c r="I229" s="158">
        <v>287086.06</v>
      </c>
      <c r="J229" s="147" t="s">
        <v>1274</v>
      </c>
      <c r="K229" s="159">
        <f t="shared" si="69"/>
        <v>5.9999999997671694E-2</v>
      </c>
      <c r="L229" s="141">
        <v>252532.62</v>
      </c>
      <c r="M229" s="141" t="s">
        <v>1275</v>
      </c>
      <c r="N229" s="141">
        <f t="shared" si="70"/>
        <v>-0.38000000000465661</v>
      </c>
      <c r="O229" s="158">
        <v>0</v>
      </c>
      <c r="P229" s="147" t="s">
        <v>289</v>
      </c>
      <c r="Q229" s="159">
        <f t="shared" si="71"/>
        <v>-180269</v>
      </c>
      <c r="R229" s="158">
        <v>63834867.179995663</v>
      </c>
      <c r="S229" s="20">
        <v>63834800</v>
      </c>
      <c r="T229" s="98">
        <f t="shared" si="79"/>
        <v>67.179995663464069</v>
      </c>
      <c r="U229" s="197">
        <f t="shared" si="72"/>
        <v>1</v>
      </c>
      <c r="W229" s="135" t="s">
        <v>45</v>
      </c>
      <c r="X229" s="115">
        <f t="shared" si="73"/>
        <v>0</v>
      </c>
      <c r="Y229" s="116">
        <f t="shared" si="74"/>
        <v>0</v>
      </c>
      <c r="Z229" s="116">
        <f t="shared" si="75"/>
        <v>0</v>
      </c>
      <c r="AA229" s="116">
        <f t="shared" si="76"/>
        <v>0</v>
      </c>
      <c r="AB229" s="116">
        <f t="shared" si="77"/>
        <v>0</v>
      </c>
      <c r="AC229" s="122">
        <f t="shared" si="78"/>
        <v>0</v>
      </c>
    </row>
    <row r="230" spans="1:29">
      <c r="A230" s="234"/>
      <c r="B230" s="135" t="s">
        <v>46</v>
      </c>
      <c r="C230" s="145">
        <v>31273251.349999659</v>
      </c>
      <c r="D230" s="146">
        <v>32812000</v>
      </c>
      <c r="E230" s="154">
        <f t="shared" si="67"/>
        <v>-1538748.6500003412</v>
      </c>
      <c r="F230" s="158">
        <v>1538534.94</v>
      </c>
      <c r="G230" s="147" t="s">
        <v>290</v>
      </c>
      <c r="H230" s="147">
        <f t="shared" si="68"/>
        <v>-5.0600000000558794</v>
      </c>
      <c r="I230" s="158">
        <v>117277.44</v>
      </c>
      <c r="J230" s="147" t="s">
        <v>1276</v>
      </c>
      <c r="K230" s="159">
        <f t="shared" si="69"/>
        <v>100000.04000000001</v>
      </c>
      <c r="L230" s="141">
        <v>0</v>
      </c>
      <c r="M230" s="141" t="s">
        <v>80</v>
      </c>
      <c r="N230" s="141">
        <f t="shared" si="70"/>
        <v>0</v>
      </c>
      <c r="O230" s="158">
        <v>0</v>
      </c>
      <c r="P230" s="147" t="s">
        <v>80</v>
      </c>
      <c r="Q230" s="159">
        <f t="shared" si="71"/>
        <v>0</v>
      </c>
      <c r="R230" s="158">
        <v>29851993.849999659</v>
      </c>
      <c r="S230" s="20">
        <v>31397100</v>
      </c>
      <c r="T230" s="98">
        <f t="shared" si="79"/>
        <v>-1545106.1500003412</v>
      </c>
      <c r="U230" s="197">
        <f t="shared" si="72"/>
        <v>1</v>
      </c>
      <c r="W230" s="135" t="s">
        <v>46</v>
      </c>
      <c r="X230" s="115">
        <f t="shared" si="73"/>
        <v>1</v>
      </c>
      <c r="Y230" s="116">
        <f t="shared" si="74"/>
        <v>0</v>
      </c>
      <c r="Z230" s="116">
        <f t="shared" si="75"/>
        <v>1</v>
      </c>
      <c r="AA230" s="116">
        <f t="shared" si="76"/>
        <v>0</v>
      </c>
      <c r="AB230" s="116">
        <f t="shared" si="77"/>
        <v>0</v>
      </c>
      <c r="AC230" s="122">
        <f t="shared" si="78"/>
        <v>1</v>
      </c>
    </row>
    <row r="231" spans="1:29">
      <c r="A231" s="234"/>
      <c r="B231" s="135" t="s">
        <v>47</v>
      </c>
      <c r="C231" s="145">
        <v>128503549.31999852</v>
      </c>
      <c r="D231" s="146">
        <v>0</v>
      </c>
      <c r="E231" s="154">
        <f t="shared" si="67"/>
        <v>128503549.31999852</v>
      </c>
      <c r="F231" s="158">
        <v>2674721.5199999991</v>
      </c>
      <c r="G231" s="147"/>
      <c r="H231" s="147">
        <f t="shared" si="68"/>
        <v>2674721.5199999991</v>
      </c>
      <c r="I231" s="158">
        <v>271794.76999999996</v>
      </c>
      <c r="J231" s="147"/>
      <c r="K231" s="159">
        <f t="shared" si="69"/>
        <v>271794.76999999996</v>
      </c>
      <c r="L231" s="141">
        <v>131713.83000000002</v>
      </c>
      <c r="M231" s="141"/>
      <c r="N231" s="141">
        <f t="shared" si="70"/>
        <v>131713.83000000002</v>
      </c>
      <c r="O231" s="158">
        <v>0</v>
      </c>
      <c r="P231" s="147"/>
      <c r="Q231" s="159">
        <f t="shared" si="71"/>
        <v>0</v>
      </c>
      <c r="R231" s="158">
        <v>125968908.73999846</v>
      </c>
      <c r="S231" s="20">
        <v>0</v>
      </c>
      <c r="T231" s="98">
        <f t="shared" si="79"/>
        <v>125968908.73999846</v>
      </c>
      <c r="U231" s="197">
        <f t="shared" si="72"/>
        <v>0</v>
      </c>
      <c r="W231" s="135" t="s">
        <v>47</v>
      </c>
      <c r="X231" s="115">
        <f t="shared" si="73"/>
        <v>0</v>
      </c>
      <c r="Y231" s="116">
        <f t="shared" si="74"/>
        <v>0</v>
      </c>
      <c r="Z231" s="116">
        <f t="shared" si="75"/>
        <v>0</v>
      </c>
      <c r="AA231" s="116">
        <f t="shared" si="76"/>
        <v>0</v>
      </c>
      <c r="AB231" s="116">
        <f t="shared" si="77"/>
        <v>0</v>
      </c>
      <c r="AC231" s="122">
        <f t="shared" si="78"/>
        <v>0</v>
      </c>
    </row>
    <row r="232" spans="1:29">
      <c r="A232" s="234"/>
      <c r="B232" s="135" t="s">
        <v>48</v>
      </c>
      <c r="C232" s="145">
        <v>55497582.01999934</v>
      </c>
      <c r="D232" s="146">
        <v>55497600</v>
      </c>
      <c r="E232" s="154">
        <f t="shared" si="67"/>
        <v>-17.980000659823418</v>
      </c>
      <c r="F232" s="158">
        <v>970494.02000000037</v>
      </c>
      <c r="G232" s="147" t="s">
        <v>291</v>
      </c>
      <c r="H232" s="147">
        <f t="shared" si="68"/>
        <v>48250.020000000368</v>
      </c>
      <c r="I232" s="158">
        <v>298555.82000000012</v>
      </c>
      <c r="J232" s="147" t="s">
        <v>1277</v>
      </c>
      <c r="K232" s="159">
        <f t="shared" si="69"/>
        <v>-0.17999999987659976</v>
      </c>
      <c r="L232" s="141">
        <v>135755.17000000001</v>
      </c>
      <c r="M232" s="141" t="s">
        <v>1278</v>
      </c>
      <c r="N232" s="141">
        <f t="shared" si="70"/>
        <v>0.17000000001280569</v>
      </c>
      <c r="O232" s="158">
        <v>0</v>
      </c>
      <c r="P232" s="147" t="s">
        <v>80</v>
      </c>
      <c r="Q232" s="159">
        <f t="shared" si="71"/>
        <v>0</v>
      </c>
      <c r="R232" s="158">
        <v>54689888.649999343</v>
      </c>
      <c r="S232" s="20">
        <v>54689900</v>
      </c>
      <c r="T232" s="98">
        <f t="shared" si="79"/>
        <v>-11.350000657141209</v>
      </c>
      <c r="U232" s="197">
        <f t="shared" si="72"/>
        <v>1</v>
      </c>
      <c r="W232" s="135" t="s">
        <v>48</v>
      </c>
      <c r="X232" s="115">
        <f t="shared" si="73"/>
        <v>0</v>
      </c>
      <c r="Y232" s="116">
        <f t="shared" si="74"/>
        <v>1</v>
      </c>
      <c r="Z232" s="116">
        <f t="shared" si="75"/>
        <v>0</v>
      </c>
      <c r="AA232" s="116">
        <f t="shared" si="76"/>
        <v>0</v>
      </c>
      <c r="AB232" s="116">
        <f t="shared" si="77"/>
        <v>0</v>
      </c>
      <c r="AC232" s="122">
        <f t="shared" si="78"/>
        <v>0</v>
      </c>
    </row>
    <row r="233" spans="1:29">
      <c r="A233" s="235"/>
      <c r="B233" s="136" t="s">
        <v>49</v>
      </c>
      <c r="C233" s="145">
        <v>22131452.339999609</v>
      </c>
      <c r="D233" s="146"/>
      <c r="E233" s="154">
        <f t="shared" si="67"/>
        <v>22131452.339999609</v>
      </c>
      <c r="F233" s="158">
        <v>1007317.1900000001</v>
      </c>
      <c r="G233" s="147"/>
      <c r="H233" s="147">
        <f t="shared" si="68"/>
        <v>1007317.1900000001</v>
      </c>
      <c r="I233" s="158">
        <v>56509.130000000005</v>
      </c>
      <c r="J233" s="147"/>
      <c r="K233" s="159">
        <f t="shared" si="69"/>
        <v>56509.130000000005</v>
      </c>
      <c r="L233" s="141">
        <v>62402.54</v>
      </c>
      <c r="M233" s="141"/>
      <c r="N233" s="141">
        <f t="shared" si="70"/>
        <v>62402.54</v>
      </c>
      <c r="O233" s="158">
        <v>0</v>
      </c>
      <c r="P233" s="147"/>
      <c r="Q233" s="159">
        <f t="shared" si="71"/>
        <v>0</v>
      </c>
      <c r="R233" s="158">
        <v>21118241.739999607</v>
      </c>
      <c r="S233" s="20"/>
      <c r="T233" s="98">
        <f t="shared" si="79"/>
        <v>21118241.739999607</v>
      </c>
      <c r="U233" s="198">
        <f t="shared" si="72"/>
        <v>0</v>
      </c>
      <c r="W233" s="136" t="s">
        <v>49</v>
      </c>
      <c r="X233" s="119">
        <f t="shared" si="73"/>
        <v>0</v>
      </c>
      <c r="Y233" s="120">
        <f t="shared" si="74"/>
        <v>0</v>
      </c>
      <c r="Z233" s="120">
        <f t="shared" si="75"/>
        <v>0</v>
      </c>
      <c r="AA233" s="120">
        <f t="shared" si="76"/>
        <v>0</v>
      </c>
      <c r="AB233" s="120">
        <f t="shared" si="77"/>
        <v>0</v>
      </c>
      <c r="AC233" s="125">
        <f t="shared" si="78"/>
        <v>0</v>
      </c>
    </row>
    <row r="234" spans="1:29">
      <c r="A234" s="233">
        <v>42459</v>
      </c>
      <c r="B234" s="134" t="s">
        <v>41</v>
      </c>
      <c r="C234" s="142">
        <v>73948200.979999229</v>
      </c>
      <c r="D234" s="143">
        <v>74663400</v>
      </c>
      <c r="E234" s="153">
        <f t="shared" si="67"/>
        <v>-715199.02000077069</v>
      </c>
      <c r="F234" s="156">
        <v>1283207.9600000004</v>
      </c>
      <c r="G234" s="144" t="s">
        <v>292</v>
      </c>
      <c r="H234" s="144">
        <f t="shared" si="68"/>
        <v>-175342.03999999957</v>
      </c>
      <c r="I234" s="156">
        <v>715187.26000000047</v>
      </c>
      <c r="J234" s="144" t="s">
        <v>1279</v>
      </c>
      <c r="K234" s="157">
        <f t="shared" si="69"/>
        <v>0.26000000047497451</v>
      </c>
      <c r="L234" s="144">
        <v>247200.52000000002</v>
      </c>
      <c r="M234" s="144" t="s">
        <v>1280</v>
      </c>
      <c r="N234" s="144">
        <f t="shared" si="70"/>
        <v>-0.47999999998137355</v>
      </c>
      <c r="O234" s="156">
        <v>509646.8</v>
      </c>
      <c r="P234" s="144" t="s">
        <v>293</v>
      </c>
      <c r="Q234" s="157">
        <f t="shared" si="71"/>
        <v>-0.20000000001164153</v>
      </c>
      <c r="R234" s="156">
        <v>72623332.959999233</v>
      </c>
      <c r="S234" s="151">
        <v>72623400</v>
      </c>
      <c r="T234" s="189">
        <f t="shared" si="79"/>
        <v>-67.040000766515732</v>
      </c>
      <c r="U234" s="196">
        <f t="shared" si="72"/>
        <v>1</v>
      </c>
      <c r="W234" s="134" t="s">
        <v>41</v>
      </c>
      <c r="X234" s="111">
        <f t="shared" si="73"/>
        <v>1</v>
      </c>
      <c r="Y234" s="112">
        <f t="shared" si="74"/>
        <v>1</v>
      </c>
      <c r="Z234" s="112">
        <f t="shared" si="75"/>
        <v>0</v>
      </c>
      <c r="AA234" s="112">
        <f t="shared" si="76"/>
        <v>0</v>
      </c>
      <c r="AB234" s="112">
        <f t="shared" si="77"/>
        <v>0</v>
      </c>
      <c r="AC234" s="124">
        <f t="shared" si="78"/>
        <v>0</v>
      </c>
    </row>
    <row r="235" spans="1:29">
      <c r="A235" s="234"/>
      <c r="B235" s="135" t="s">
        <v>42</v>
      </c>
      <c r="C235" s="145">
        <v>23431768.289999034</v>
      </c>
      <c r="D235" s="146">
        <v>23431800</v>
      </c>
      <c r="E235" s="154">
        <f t="shared" si="67"/>
        <v>-31.710000965744257</v>
      </c>
      <c r="F235" s="158">
        <v>1240586.5300000003</v>
      </c>
      <c r="G235" s="147" t="s">
        <v>294</v>
      </c>
      <c r="H235" s="147">
        <f t="shared" si="68"/>
        <v>-3.4699999997392297</v>
      </c>
      <c r="I235" s="158">
        <v>75002.61000000003</v>
      </c>
      <c r="J235" s="147" t="s">
        <v>1281</v>
      </c>
      <c r="K235" s="159">
        <f t="shared" si="69"/>
        <v>1.0000000023865141E-2</v>
      </c>
      <c r="L235" s="147">
        <v>37401.97</v>
      </c>
      <c r="M235" s="147" t="s">
        <v>1282</v>
      </c>
      <c r="N235" s="147">
        <f t="shared" si="70"/>
        <v>-2.9999999998835847E-2</v>
      </c>
      <c r="O235" s="158">
        <v>47902.44</v>
      </c>
      <c r="P235" s="147" t="s">
        <v>295</v>
      </c>
      <c r="Q235" s="159">
        <f t="shared" si="71"/>
        <v>4.0000000000873115E-2</v>
      </c>
      <c r="R235" s="158">
        <v>22180879.959999032</v>
      </c>
      <c r="S235" s="3">
        <v>22180890</v>
      </c>
      <c r="T235" s="187">
        <f t="shared" si="79"/>
        <v>-10.040000967681408</v>
      </c>
      <c r="U235" s="197">
        <f t="shared" si="72"/>
        <v>1</v>
      </c>
      <c r="W235" s="135" t="s">
        <v>42</v>
      </c>
      <c r="X235" s="115">
        <f t="shared" si="73"/>
        <v>0</v>
      </c>
      <c r="Y235" s="116">
        <f t="shared" si="74"/>
        <v>0</v>
      </c>
      <c r="Z235" s="116">
        <f t="shared" si="75"/>
        <v>0</v>
      </c>
      <c r="AA235" s="116">
        <f t="shared" si="76"/>
        <v>0</v>
      </c>
      <c r="AB235" s="116">
        <f t="shared" si="77"/>
        <v>0</v>
      </c>
      <c r="AC235" s="122">
        <f t="shared" si="78"/>
        <v>0</v>
      </c>
    </row>
    <row r="236" spans="1:29">
      <c r="A236" s="234"/>
      <c r="B236" s="105" t="s">
        <v>43</v>
      </c>
      <c r="C236" s="145">
        <v>55557637.559999429</v>
      </c>
      <c r="D236" s="146">
        <v>55557700</v>
      </c>
      <c r="E236" s="154">
        <f t="shared" si="67"/>
        <v>-62.44000057131052</v>
      </c>
      <c r="F236" s="158">
        <v>1871509.71</v>
      </c>
      <c r="G236" s="147" t="s">
        <v>296</v>
      </c>
      <c r="H236" s="147">
        <f t="shared" si="68"/>
        <v>-0.2900000000372529</v>
      </c>
      <c r="I236" s="158">
        <v>194002.44000000012</v>
      </c>
      <c r="J236" s="147" t="s">
        <v>1283</v>
      </c>
      <c r="K236" s="159">
        <f t="shared" si="69"/>
        <v>0.44000000011874363</v>
      </c>
      <c r="L236" s="147">
        <v>87444.7</v>
      </c>
      <c r="M236" s="147" t="s">
        <v>1284</v>
      </c>
      <c r="N236" s="147">
        <f t="shared" si="70"/>
        <v>0</v>
      </c>
      <c r="O236" s="158">
        <v>925686.99999999977</v>
      </c>
      <c r="P236" s="147" t="s">
        <v>297</v>
      </c>
      <c r="Q236" s="159">
        <f t="shared" si="71"/>
        <v>0</v>
      </c>
      <c r="R236" s="158">
        <v>52866998.589999437</v>
      </c>
      <c r="S236" s="3">
        <v>52867000</v>
      </c>
      <c r="T236" s="187">
        <f t="shared" si="79"/>
        <v>-1.4100005626678467</v>
      </c>
      <c r="U236" s="197">
        <f t="shared" si="72"/>
        <v>1</v>
      </c>
      <c r="W236" s="105" t="s">
        <v>43</v>
      </c>
      <c r="X236" s="115">
        <f t="shared" si="73"/>
        <v>0</v>
      </c>
      <c r="Y236" s="116">
        <f t="shared" si="74"/>
        <v>0</v>
      </c>
      <c r="Z236" s="116">
        <f t="shared" si="75"/>
        <v>0</v>
      </c>
      <c r="AA236" s="116">
        <f t="shared" si="76"/>
        <v>0</v>
      </c>
      <c r="AB236" s="116">
        <f t="shared" si="77"/>
        <v>0</v>
      </c>
      <c r="AC236" s="122">
        <f t="shared" si="78"/>
        <v>0</v>
      </c>
    </row>
    <row r="237" spans="1:29">
      <c r="A237" s="234"/>
      <c r="B237" s="135" t="s">
        <v>44</v>
      </c>
      <c r="C237" s="145">
        <v>37782492.479999512</v>
      </c>
      <c r="D237" s="146">
        <v>37782400</v>
      </c>
      <c r="E237" s="154">
        <f t="shared" si="67"/>
        <v>92.479999512434006</v>
      </c>
      <c r="F237" s="158">
        <v>986644.84</v>
      </c>
      <c r="G237" s="147" t="s">
        <v>298</v>
      </c>
      <c r="H237" s="147">
        <f t="shared" si="68"/>
        <v>0.83999999996740371</v>
      </c>
      <c r="I237" s="158">
        <v>115518.78</v>
      </c>
      <c r="J237" s="147" t="s">
        <v>1285</v>
      </c>
      <c r="K237" s="159">
        <f t="shared" si="69"/>
        <v>0.77999999999883585</v>
      </c>
      <c r="L237" s="147">
        <v>15807.11</v>
      </c>
      <c r="M237" s="147" t="s">
        <v>1286</v>
      </c>
      <c r="N237" s="147">
        <f t="shared" si="70"/>
        <v>0.11000000000058208</v>
      </c>
      <c r="O237" s="158">
        <v>490203.8</v>
      </c>
      <c r="P237" s="147" t="s">
        <v>299</v>
      </c>
      <c r="Q237" s="159">
        <f t="shared" si="71"/>
        <v>0.79999999998835847</v>
      </c>
      <c r="R237" s="158">
        <v>36405355.509999506</v>
      </c>
      <c r="S237" s="3">
        <v>36405400</v>
      </c>
      <c r="T237" s="187">
        <f t="shared" si="79"/>
        <v>-44.490000493824482</v>
      </c>
      <c r="U237" s="197">
        <f t="shared" si="72"/>
        <v>1</v>
      </c>
      <c r="W237" s="135" t="s">
        <v>44</v>
      </c>
      <c r="X237" s="115">
        <f t="shared" si="73"/>
        <v>0</v>
      </c>
      <c r="Y237" s="116">
        <f t="shared" si="74"/>
        <v>0</v>
      </c>
      <c r="Z237" s="116">
        <f t="shared" si="75"/>
        <v>0</v>
      </c>
      <c r="AA237" s="116">
        <f t="shared" si="76"/>
        <v>0</v>
      </c>
      <c r="AB237" s="116">
        <f t="shared" si="77"/>
        <v>0</v>
      </c>
      <c r="AC237" s="122">
        <f t="shared" si="78"/>
        <v>0</v>
      </c>
    </row>
    <row r="238" spans="1:29">
      <c r="A238" s="234"/>
      <c r="B238" s="135" t="s">
        <v>45</v>
      </c>
      <c r="C238" s="145">
        <v>63834867.179995663</v>
      </c>
      <c r="D238" s="146">
        <v>64091600</v>
      </c>
      <c r="E238" s="154">
        <f t="shared" si="67"/>
        <v>-256732.82000433654</v>
      </c>
      <c r="F238" s="158">
        <v>1985862.1199999996</v>
      </c>
      <c r="G238" s="147" t="s">
        <v>300</v>
      </c>
      <c r="H238" s="147">
        <f t="shared" si="68"/>
        <v>2.1199999996460974</v>
      </c>
      <c r="I238" s="158">
        <v>164482.48000000007</v>
      </c>
      <c r="J238" s="147" t="s">
        <v>1287</v>
      </c>
      <c r="K238" s="159">
        <f t="shared" si="69"/>
        <v>0.48000000006868504</v>
      </c>
      <c r="L238" s="147">
        <v>1066</v>
      </c>
      <c r="M238" s="147" t="s">
        <v>1288</v>
      </c>
      <c r="N238" s="147">
        <f t="shared" si="70"/>
        <v>0</v>
      </c>
      <c r="O238" s="158">
        <v>129861.97</v>
      </c>
      <c r="P238" s="147" t="s">
        <v>301</v>
      </c>
      <c r="Q238" s="159">
        <f t="shared" si="71"/>
        <v>-14682.029999999999</v>
      </c>
      <c r="R238" s="158">
        <v>61882559.569995664</v>
      </c>
      <c r="S238" s="3">
        <v>61882600</v>
      </c>
      <c r="T238" s="187">
        <f t="shared" si="79"/>
        <v>-40.430004335939884</v>
      </c>
      <c r="U238" s="197">
        <f t="shared" si="72"/>
        <v>1</v>
      </c>
      <c r="W238" s="135" t="s">
        <v>45</v>
      </c>
      <c r="X238" s="115">
        <f t="shared" si="73"/>
        <v>1</v>
      </c>
      <c r="Y238" s="116">
        <f t="shared" si="74"/>
        <v>0</v>
      </c>
      <c r="Z238" s="116">
        <f t="shared" si="75"/>
        <v>0</v>
      </c>
      <c r="AA238" s="116">
        <f t="shared" si="76"/>
        <v>0</v>
      </c>
      <c r="AB238" s="116">
        <f t="shared" si="77"/>
        <v>1</v>
      </c>
      <c r="AC238" s="122">
        <f t="shared" si="78"/>
        <v>0</v>
      </c>
    </row>
    <row r="239" spans="1:29">
      <c r="A239" s="234"/>
      <c r="B239" s="135" t="s">
        <v>46</v>
      </c>
      <c r="C239" s="145">
        <v>29851993.849999659</v>
      </c>
      <c r="D239" s="146">
        <v>31397100</v>
      </c>
      <c r="E239" s="154">
        <f t="shared" si="67"/>
        <v>-1545106.1500003412</v>
      </c>
      <c r="F239" s="158">
        <v>1532467.8699999994</v>
      </c>
      <c r="G239" s="147" t="s">
        <v>302</v>
      </c>
      <c r="H239" s="147">
        <f t="shared" si="68"/>
        <v>-2.1300000005867332</v>
      </c>
      <c r="I239" s="158">
        <v>364187.74999999994</v>
      </c>
      <c r="J239" s="147" t="s">
        <v>1289</v>
      </c>
      <c r="K239" s="159">
        <f t="shared" si="69"/>
        <v>-0.25000000005820766</v>
      </c>
      <c r="L239" s="147">
        <v>0</v>
      </c>
      <c r="M239" s="147"/>
      <c r="N239" s="147">
        <f t="shared" si="70"/>
        <v>0</v>
      </c>
      <c r="O239" s="158">
        <v>271449.24</v>
      </c>
      <c r="P239" s="147" t="s">
        <v>303</v>
      </c>
      <c r="Q239" s="159">
        <f t="shared" si="71"/>
        <v>0.23999999999068677</v>
      </c>
      <c r="R239" s="158">
        <v>28412264.489999656</v>
      </c>
      <c r="S239" s="3">
        <v>30233200</v>
      </c>
      <c r="T239" s="187">
        <f t="shared" si="79"/>
        <v>-1820935.5100003444</v>
      </c>
      <c r="U239" s="197">
        <f t="shared" si="72"/>
        <v>1</v>
      </c>
      <c r="W239" s="135" t="s">
        <v>46</v>
      </c>
      <c r="X239" s="115">
        <f t="shared" si="73"/>
        <v>1</v>
      </c>
      <c r="Y239" s="116">
        <f t="shared" si="74"/>
        <v>0</v>
      </c>
      <c r="Z239" s="116">
        <f t="shared" si="75"/>
        <v>0</v>
      </c>
      <c r="AA239" s="116">
        <f t="shared" si="76"/>
        <v>0</v>
      </c>
      <c r="AB239" s="116">
        <f t="shared" si="77"/>
        <v>0</v>
      </c>
      <c r="AC239" s="122">
        <f t="shared" si="78"/>
        <v>1</v>
      </c>
    </row>
    <row r="240" spans="1:29">
      <c r="A240" s="234"/>
      <c r="B240" s="135" t="s">
        <v>47</v>
      </c>
      <c r="C240" s="145">
        <v>125968908.73999846</v>
      </c>
      <c r="D240" s="146">
        <v>0</v>
      </c>
      <c r="E240" s="154">
        <f t="shared" si="67"/>
        <v>125968908.73999846</v>
      </c>
      <c r="F240" s="158">
        <v>2194828.91</v>
      </c>
      <c r="G240" s="147"/>
      <c r="H240" s="147">
        <f t="shared" si="68"/>
        <v>2194828.91</v>
      </c>
      <c r="I240" s="158">
        <v>75372.62</v>
      </c>
      <c r="J240" s="147"/>
      <c r="K240" s="159">
        <f t="shared" si="69"/>
        <v>75372.62</v>
      </c>
      <c r="L240" s="147">
        <v>11074.370000000004</v>
      </c>
      <c r="M240" s="147"/>
      <c r="N240" s="147">
        <f t="shared" si="70"/>
        <v>11074.370000000004</v>
      </c>
      <c r="O240" s="158">
        <v>0</v>
      </c>
      <c r="P240" s="147"/>
      <c r="Q240" s="159">
        <f t="shared" si="71"/>
        <v>0</v>
      </c>
      <c r="R240" s="158">
        <v>123838378.07999846</v>
      </c>
      <c r="S240" s="3">
        <v>0</v>
      </c>
      <c r="T240" s="187">
        <f t="shared" si="79"/>
        <v>123838378.07999846</v>
      </c>
      <c r="U240" s="197">
        <f t="shared" si="72"/>
        <v>0</v>
      </c>
      <c r="W240" s="135" t="s">
        <v>47</v>
      </c>
      <c r="X240" s="115">
        <f t="shared" si="73"/>
        <v>0</v>
      </c>
      <c r="Y240" s="116">
        <f t="shared" si="74"/>
        <v>0</v>
      </c>
      <c r="Z240" s="116">
        <f t="shared" si="75"/>
        <v>0</v>
      </c>
      <c r="AA240" s="116">
        <f t="shared" si="76"/>
        <v>0</v>
      </c>
      <c r="AB240" s="116">
        <f t="shared" si="77"/>
        <v>0</v>
      </c>
      <c r="AC240" s="122">
        <f t="shared" si="78"/>
        <v>0</v>
      </c>
    </row>
    <row r="241" spans="1:29">
      <c r="A241" s="234"/>
      <c r="B241" s="135" t="s">
        <v>48</v>
      </c>
      <c r="C241" s="145">
        <v>54689888.649999343</v>
      </c>
      <c r="D241" s="146">
        <v>54689900</v>
      </c>
      <c r="E241" s="154">
        <f t="shared" si="67"/>
        <v>-11.350000657141209</v>
      </c>
      <c r="F241" s="158">
        <v>929182.95000000007</v>
      </c>
      <c r="G241" s="147" t="s">
        <v>304</v>
      </c>
      <c r="H241" s="147">
        <f t="shared" si="68"/>
        <v>-67864.04999999993</v>
      </c>
      <c r="I241" s="158">
        <v>173356.34999999998</v>
      </c>
      <c r="J241" s="147" t="s">
        <v>1290</v>
      </c>
      <c r="K241" s="159">
        <f t="shared" si="69"/>
        <v>0.34999999997671694</v>
      </c>
      <c r="L241" s="147">
        <v>33122.58</v>
      </c>
      <c r="M241" s="147" t="s">
        <v>1291</v>
      </c>
      <c r="N241" s="147">
        <f t="shared" si="70"/>
        <v>-1.9999999996798579E-2</v>
      </c>
      <c r="O241" s="158">
        <v>558877.44000000018</v>
      </c>
      <c r="P241" s="147" t="s">
        <v>305</v>
      </c>
      <c r="Q241" s="159">
        <f t="shared" si="71"/>
        <v>0.44000000017695129</v>
      </c>
      <c r="R241" s="158">
        <v>53342062.029999331</v>
      </c>
      <c r="S241" s="3">
        <v>53342000</v>
      </c>
      <c r="T241" s="187">
        <f t="shared" si="79"/>
        <v>62.029999330639839</v>
      </c>
      <c r="U241" s="197">
        <f t="shared" si="72"/>
        <v>1</v>
      </c>
      <c r="W241" s="135" t="s">
        <v>48</v>
      </c>
      <c r="X241" s="115">
        <f t="shared" si="73"/>
        <v>0</v>
      </c>
      <c r="Y241" s="116">
        <f t="shared" si="74"/>
        <v>1</v>
      </c>
      <c r="Z241" s="116">
        <f t="shared" si="75"/>
        <v>0</v>
      </c>
      <c r="AA241" s="116">
        <f t="shared" si="76"/>
        <v>0</v>
      </c>
      <c r="AB241" s="116">
        <f t="shared" si="77"/>
        <v>0</v>
      </c>
      <c r="AC241" s="122">
        <f t="shared" si="78"/>
        <v>0</v>
      </c>
    </row>
    <row r="242" spans="1:29">
      <c r="A242" s="235"/>
      <c r="B242" s="136" t="s">
        <v>49</v>
      </c>
      <c r="C242" s="148">
        <v>21118241.739999607</v>
      </c>
      <c r="D242" s="149"/>
      <c r="E242" s="155">
        <f t="shared" si="67"/>
        <v>21118241.739999607</v>
      </c>
      <c r="F242" s="160">
        <v>976591.5</v>
      </c>
      <c r="G242" s="150"/>
      <c r="H242" s="150">
        <f t="shared" si="68"/>
        <v>976591.5</v>
      </c>
      <c r="I242" s="160">
        <v>275777.06</v>
      </c>
      <c r="J242" s="150"/>
      <c r="K242" s="161">
        <f t="shared" si="69"/>
        <v>275777.06</v>
      </c>
      <c r="L242" s="150">
        <v>37043.009999999995</v>
      </c>
      <c r="M242" s="150"/>
      <c r="N242" s="150">
        <f t="shared" si="70"/>
        <v>37043.009999999995</v>
      </c>
      <c r="O242" s="160">
        <v>234346.09999999998</v>
      </c>
      <c r="P242" s="150"/>
      <c r="Q242" s="161">
        <f t="shared" si="71"/>
        <v>234346.09999999998</v>
      </c>
      <c r="R242" s="160">
        <v>20146038.18999961</v>
      </c>
      <c r="S242" s="152"/>
      <c r="T242" s="188">
        <f t="shared" si="79"/>
        <v>20146038.18999961</v>
      </c>
      <c r="U242" s="198">
        <f t="shared" si="72"/>
        <v>0</v>
      </c>
      <c r="W242" s="136" t="s">
        <v>49</v>
      </c>
      <c r="X242" s="119">
        <f t="shared" si="73"/>
        <v>0</v>
      </c>
      <c r="Y242" s="120">
        <f t="shared" si="74"/>
        <v>0</v>
      </c>
      <c r="Z242" s="120">
        <f t="shared" si="75"/>
        <v>0</v>
      </c>
      <c r="AA242" s="120">
        <f t="shared" si="76"/>
        <v>0</v>
      </c>
      <c r="AB242" s="120">
        <f t="shared" si="77"/>
        <v>0</v>
      </c>
      <c r="AC242" s="125">
        <f t="shared" si="78"/>
        <v>0</v>
      </c>
    </row>
    <row r="243" spans="1:29">
      <c r="A243" s="233">
        <v>42460</v>
      </c>
      <c r="B243" s="134" t="s">
        <v>41</v>
      </c>
      <c r="C243" s="142">
        <v>72623332.959999233</v>
      </c>
      <c r="D243" s="143">
        <v>72623400</v>
      </c>
      <c r="E243" s="143">
        <f t="shared" si="67"/>
        <v>-67.040000766515732</v>
      </c>
      <c r="F243" s="156">
        <v>1866232.1700000018</v>
      </c>
      <c r="G243" s="144" t="s">
        <v>306</v>
      </c>
      <c r="H243" s="157">
        <f t="shared" si="68"/>
        <v>2.1700000017881393</v>
      </c>
      <c r="I243" s="144">
        <v>2988518.739999997</v>
      </c>
      <c r="J243" s="144" t="s">
        <v>1292</v>
      </c>
      <c r="K243" s="144">
        <f t="shared" si="69"/>
        <v>-1.2600000030361116</v>
      </c>
      <c r="L243" s="156">
        <v>186593.84</v>
      </c>
      <c r="M243" s="144" t="s">
        <v>1293</v>
      </c>
      <c r="N243" s="157">
        <f t="shared" si="70"/>
        <v>-0.16000000000349246</v>
      </c>
      <c r="O243" s="144">
        <v>246336.62</v>
      </c>
      <c r="P243" s="144" t="s">
        <v>307</v>
      </c>
      <c r="Q243" s="144">
        <f t="shared" si="71"/>
        <v>-0.38000000000465661</v>
      </c>
      <c r="R243" s="156">
        <v>73312689.069999233</v>
      </c>
      <c r="S243" s="151">
        <v>73312700</v>
      </c>
      <c r="T243" s="189">
        <f t="shared" si="79"/>
        <v>-10.930000767111778</v>
      </c>
      <c r="U243" s="196">
        <f>IF(D243=0,0,1)</f>
        <v>1</v>
      </c>
      <c r="W243" s="134" t="s">
        <v>41</v>
      </c>
      <c r="X243" s="111">
        <f t="shared" ref="X243:X251" si="80">+IF(AND(C243&lt;&gt;0,D243&lt;&gt;0,OR(E243&gt;100,E243&lt;-100)),1,0)</f>
        <v>0</v>
      </c>
      <c r="Y243" s="112">
        <f t="shared" ref="Y243:Y251" si="81">+IF(AND(F243&lt;&gt;0,G243&lt;&gt;0,OR(H243&gt;100,H243&lt;-100)),1,0)</f>
        <v>0</v>
      </c>
      <c r="Z243" s="112">
        <f t="shared" ref="Z243:Z251" si="82">+IF(AND(I243&lt;&gt;0,J243&lt;&gt;0,OR(K243&gt;100,K243&lt;-100)),1,0)</f>
        <v>0</v>
      </c>
      <c r="AA243" s="112">
        <f t="shared" ref="AA243:AA251" si="83">+IF(AND(L243&lt;&gt;0,M243&lt;&gt;0,OR(N243&gt;100,N243&lt;-100)),1,0)</f>
        <v>0</v>
      </c>
      <c r="AB243" s="112">
        <f t="shared" ref="AB243:AB251" si="84">+IF(AND(O243&lt;&gt;0,P243&lt;&gt;0,OR(Q243&gt;100,Q243&lt;-100)),1,0)</f>
        <v>0</v>
      </c>
      <c r="AC243" s="124">
        <f t="shared" ref="AC243:AC251" si="85">+IF(AND(R243&lt;&gt;0,S243&lt;&gt;0,OR(T243&gt;100,T243&lt;-100)),1,0)</f>
        <v>0</v>
      </c>
    </row>
    <row r="244" spans="1:29">
      <c r="A244" s="234"/>
      <c r="B244" s="135" t="s">
        <v>42</v>
      </c>
      <c r="C244" s="145">
        <v>22180879.959999032</v>
      </c>
      <c r="D244" s="146">
        <v>22180890</v>
      </c>
      <c r="E244" s="146">
        <f t="shared" si="67"/>
        <v>-10.040000967681408</v>
      </c>
      <c r="F244" s="158">
        <v>949718.95000000007</v>
      </c>
      <c r="G244" s="147" t="s">
        <v>308</v>
      </c>
      <c r="H244" s="159">
        <f t="shared" si="68"/>
        <v>-4.9999999930150807E-2</v>
      </c>
      <c r="I244" s="147">
        <v>54302.28</v>
      </c>
      <c r="J244" s="147" t="s">
        <v>1294</v>
      </c>
      <c r="K244" s="147">
        <f t="shared" si="69"/>
        <v>-2.0000000004074536E-2</v>
      </c>
      <c r="L244" s="158">
        <v>39244.870000000003</v>
      </c>
      <c r="M244" s="147" t="s">
        <v>1295</v>
      </c>
      <c r="N244" s="159">
        <f t="shared" si="70"/>
        <v>-2.9999999998835847E-2</v>
      </c>
      <c r="O244" s="147">
        <v>84769.05</v>
      </c>
      <c r="P244" s="147" t="s">
        <v>309</v>
      </c>
      <c r="Q244" s="147">
        <f t="shared" si="71"/>
        <v>5.0000000002910383E-2</v>
      </c>
      <c r="R244" s="158">
        <v>21161449.369999032</v>
      </c>
      <c r="S244" s="3">
        <v>21161440</v>
      </c>
      <c r="T244" s="187">
        <f t="shared" si="79"/>
        <v>9.3699990324676037</v>
      </c>
      <c r="U244" s="197">
        <f t="shared" ref="U244:U251" si="86">IF(D244=0,0,1)</f>
        <v>1</v>
      </c>
      <c r="W244" s="135" t="s">
        <v>42</v>
      </c>
      <c r="X244" s="115">
        <f t="shared" si="80"/>
        <v>0</v>
      </c>
      <c r="Y244" s="116">
        <f t="shared" si="81"/>
        <v>0</v>
      </c>
      <c r="Z244" s="116">
        <f t="shared" si="82"/>
        <v>0</v>
      </c>
      <c r="AA244" s="116">
        <f t="shared" si="83"/>
        <v>0</v>
      </c>
      <c r="AB244" s="116">
        <f t="shared" si="84"/>
        <v>0</v>
      </c>
      <c r="AC244" s="122">
        <f t="shared" si="85"/>
        <v>0</v>
      </c>
    </row>
    <row r="245" spans="1:29">
      <c r="A245" s="234"/>
      <c r="B245" s="105" t="s">
        <v>43</v>
      </c>
      <c r="C245" s="145">
        <v>52866998.589999437</v>
      </c>
      <c r="D245" s="146">
        <v>52867000</v>
      </c>
      <c r="E245" s="146">
        <f t="shared" si="67"/>
        <v>-1.4100005626678467</v>
      </c>
      <c r="F245" s="158">
        <v>1746540.6</v>
      </c>
      <c r="G245" s="147" t="s">
        <v>310</v>
      </c>
      <c r="H245" s="159">
        <f t="shared" si="68"/>
        <v>0.60000000009313226</v>
      </c>
      <c r="I245" s="147">
        <v>242896.91</v>
      </c>
      <c r="J245" s="147" t="s">
        <v>1296</v>
      </c>
      <c r="K245" s="147">
        <f t="shared" si="69"/>
        <v>-8.999999999650754E-2</v>
      </c>
      <c r="L245" s="158">
        <v>257561.25</v>
      </c>
      <c r="M245" s="147" t="s">
        <v>1297</v>
      </c>
      <c r="N245" s="159">
        <f t="shared" si="70"/>
        <v>0.25</v>
      </c>
      <c r="O245" s="147">
        <v>476218.5</v>
      </c>
      <c r="P245" s="147" t="s">
        <v>311</v>
      </c>
      <c r="Q245" s="147">
        <f t="shared" si="71"/>
        <v>-0.5</v>
      </c>
      <c r="R245" s="158">
        <v>50629575.14999944</v>
      </c>
      <c r="S245" s="3">
        <v>50629600</v>
      </c>
      <c r="T245" s="187">
        <f t="shared" si="79"/>
        <v>-24.850000560283661</v>
      </c>
      <c r="U245" s="197">
        <f t="shared" si="86"/>
        <v>1</v>
      </c>
      <c r="W245" s="105" t="s">
        <v>43</v>
      </c>
      <c r="X245" s="115">
        <f t="shared" si="80"/>
        <v>0</v>
      </c>
      <c r="Y245" s="116">
        <f t="shared" si="81"/>
        <v>0</v>
      </c>
      <c r="Z245" s="116">
        <f t="shared" si="82"/>
        <v>0</v>
      </c>
      <c r="AA245" s="116">
        <f t="shared" si="83"/>
        <v>0</v>
      </c>
      <c r="AB245" s="116">
        <f t="shared" si="84"/>
        <v>0</v>
      </c>
      <c r="AC245" s="122">
        <f t="shared" si="85"/>
        <v>0</v>
      </c>
    </row>
    <row r="246" spans="1:29">
      <c r="A246" s="234"/>
      <c r="B246" s="135" t="s">
        <v>44</v>
      </c>
      <c r="C246" s="145">
        <v>36405355.509999506</v>
      </c>
      <c r="D246" s="146">
        <v>36405400</v>
      </c>
      <c r="E246" s="146">
        <f t="shared" si="67"/>
        <v>-44.490000493824482</v>
      </c>
      <c r="F246" s="158">
        <v>925675.92000000016</v>
      </c>
      <c r="G246" s="147" t="s">
        <v>312</v>
      </c>
      <c r="H246" s="159">
        <f t="shared" si="68"/>
        <v>0.92000000015832484</v>
      </c>
      <c r="I246" s="147">
        <v>397874.85000000003</v>
      </c>
      <c r="J246" s="147" t="s">
        <v>1298</v>
      </c>
      <c r="K246" s="147">
        <f t="shared" si="69"/>
        <v>0.8500000000349246</v>
      </c>
      <c r="L246" s="158">
        <v>157926.26000000007</v>
      </c>
      <c r="M246" s="147" t="s">
        <v>1299</v>
      </c>
      <c r="N246" s="159">
        <f t="shared" si="70"/>
        <v>0.26000000006752089</v>
      </c>
      <c r="O246" s="147">
        <v>198015.28999999998</v>
      </c>
      <c r="P246" s="147" t="s">
        <v>313</v>
      </c>
      <c r="Q246" s="147">
        <f t="shared" si="71"/>
        <v>0.28999999997904524</v>
      </c>
      <c r="R246" s="158">
        <v>35521612.889999509</v>
      </c>
      <c r="S246" s="3">
        <v>35521600</v>
      </c>
      <c r="T246" s="187">
        <f t="shared" si="79"/>
        <v>12.889999508857727</v>
      </c>
      <c r="U246" s="197">
        <f t="shared" si="86"/>
        <v>1</v>
      </c>
      <c r="W246" s="135" t="s">
        <v>44</v>
      </c>
      <c r="X246" s="115">
        <f t="shared" si="80"/>
        <v>0</v>
      </c>
      <c r="Y246" s="116">
        <f t="shared" si="81"/>
        <v>0</v>
      </c>
      <c r="Z246" s="116">
        <f t="shared" si="82"/>
        <v>0</v>
      </c>
      <c r="AA246" s="116">
        <f t="shared" si="83"/>
        <v>0</v>
      </c>
      <c r="AB246" s="116">
        <f t="shared" si="84"/>
        <v>0</v>
      </c>
      <c r="AC246" s="122">
        <f t="shared" si="85"/>
        <v>0</v>
      </c>
    </row>
    <row r="247" spans="1:29">
      <c r="A247" s="234"/>
      <c r="B247" s="135" t="s">
        <v>45</v>
      </c>
      <c r="C247" s="145">
        <v>61882559.569995664</v>
      </c>
      <c r="D247" s="146">
        <v>61882600</v>
      </c>
      <c r="E247" s="146">
        <f t="shared" si="67"/>
        <v>-40.430004335939884</v>
      </c>
      <c r="F247" s="158">
        <v>1744557.1300000006</v>
      </c>
      <c r="G247" s="147" t="s">
        <v>314</v>
      </c>
      <c r="H247" s="159">
        <f t="shared" si="68"/>
        <v>-2.8699999994132668</v>
      </c>
      <c r="I247" s="147">
        <v>279928.62</v>
      </c>
      <c r="J247" s="147" t="s">
        <v>1300</v>
      </c>
      <c r="K247" s="147">
        <f t="shared" si="69"/>
        <v>-0.38000000000465661</v>
      </c>
      <c r="L247" s="158">
        <v>63649.599999999999</v>
      </c>
      <c r="M247" s="147" t="s">
        <v>1301</v>
      </c>
      <c r="N247" s="159">
        <f t="shared" si="70"/>
        <v>0</v>
      </c>
      <c r="O247" s="147">
        <v>72187.540000000008</v>
      </c>
      <c r="P247" s="147" t="s">
        <v>315</v>
      </c>
      <c r="Q247" s="147">
        <f t="shared" si="71"/>
        <v>4.0000000008149073E-2</v>
      </c>
      <c r="R247" s="158">
        <v>60282093.919995673</v>
      </c>
      <c r="S247" s="3">
        <v>60282100</v>
      </c>
      <c r="T247" s="187">
        <f t="shared" si="79"/>
        <v>-6.0800043269991875</v>
      </c>
      <c r="U247" s="197">
        <f t="shared" si="86"/>
        <v>1</v>
      </c>
      <c r="W247" s="135" t="s">
        <v>45</v>
      </c>
      <c r="X247" s="115">
        <f t="shared" si="80"/>
        <v>0</v>
      </c>
      <c r="Y247" s="116">
        <f t="shared" si="81"/>
        <v>0</v>
      </c>
      <c r="Z247" s="116">
        <f t="shared" si="82"/>
        <v>0</v>
      </c>
      <c r="AA247" s="116">
        <f t="shared" si="83"/>
        <v>0</v>
      </c>
      <c r="AB247" s="116">
        <f t="shared" si="84"/>
        <v>0</v>
      </c>
      <c r="AC247" s="122">
        <f t="shared" si="85"/>
        <v>0</v>
      </c>
    </row>
    <row r="248" spans="1:29">
      <c r="A248" s="234"/>
      <c r="B248" s="135" t="s">
        <v>46</v>
      </c>
      <c r="C248" s="145">
        <v>28412264.489999656</v>
      </c>
      <c r="D248" s="146">
        <v>28641200</v>
      </c>
      <c r="E248" s="146">
        <f t="shared" si="67"/>
        <v>-228935.51000034437</v>
      </c>
      <c r="F248" s="158">
        <v>1794717.6600000001</v>
      </c>
      <c r="G248" s="147" t="s">
        <v>316</v>
      </c>
      <c r="H248" s="159">
        <f t="shared" si="68"/>
        <v>-2.3399999998509884</v>
      </c>
      <c r="I248" s="147">
        <v>103379.40000000001</v>
      </c>
      <c r="J248" s="147"/>
      <c r="K248" s="147">
        <f t="shared" si="69"/>
        <v>103379.40000000001</v>
      </c>
      <c r="L248" s="158">
        <v>0</v>
      </c>
      <c r="M248" s="147"/>
      <c r="N248" s="159">
        <f t="shared" si="70"/>
        <v>0</v>
      </c>
      <c r="O248" s="147">
        <v>183595.60999999996</v>
      </c>
      <c r="P248" s="147" t="s">
        <v>317</v>
      </c>
      <c r="Q248" s="147">
        <f t="shared" si="71"/>
        <v>-0.39000000004307367</v>
      </c>
      <c r="R248" s="158">
        <v>26537330.619999658</v>
      </c>
      <c r="S248" s="3">
        <v>28641200</v>
      </c>
      <c r="T248" s="187">
        <f t="shared" si="79"/>
        <v>-2103869.3800003417</v>
      </c>
      <c r="U248" s="197">
        <f t="shared" si="86"/>
        <v>1</v>
      </c>
      <c r="W248" s="135" t="s">
        <v>46</v>
      </c>
      <c r="X248" s="115">
        <f t="shared" si="80"/>
        <v>1</v>
      </c>
      <c r="Y248" s="116">
        <f t="shared" si="81"/>
        <v>0</v>
      </c>
      <c r="Z248" s="116">
        <f t="shared" si="82"/>
        <v>0</v>
      </c>
      <c r="AA248" s="116">
        <f t="shared" si="83"/>
        <v>0</v>
      </c>
      <c r="AB248" s="116">
        <f t="shared" si="84"/>
        <v>0</v>
      </c>
      <c r="AC248" s="122">
        <f t="shared" si="85"/>
        <v>1</v>
      </c>
    </row>
    <row r="249" spans="1:29">
      <c r="A249" s="234"/>
      <c r="B249" s="135" t="s">
        <v>47</v>
      </c>
      <c r="C249" s="145">
        <v>123838378.07999846</v>
      </c>
      <c r="D249" s="146">
        <v>0</v>
      </c>
      <c r="E249" s="146">
        <f t="shared" si="67"/>
        <v>123838378.07999846</v>
      </c>
      <c r="F249" s="158">
        <v>2080558.310000001</v>
      </c>
      <c r="G249" s="147"/>
      <c r="H249" s="159">
        <f t="shared" si="68"/>
        <v>2080558.310000001</v>
      </c>
      <c r="I249" s="147">
        <v>380252.79</v>
      </c>
      <c r="J249" s="147"/>
      <c r="K249" s="147">
        <f t="shared" si="69"/>
        <v>380252.79</v>
      </c>
      <c r="L249" s="158">
        <v>98650.34</v>
      </c>
      <c r="M249" s="147"/>
      <c r="N249" s="159">
        <f t="shared" si="70"/>
        <v>98650.34</v>
      </c>
      <c r="O249" s="147">
        <v>534891.80000000005</v>
      </c>
      <c r="P249" s="147"/>
      <c r="Q249" s="147">
        <f t="shared" si="71"/>
        <v>534891.80000000005</v>
      </c>
      <c r="R249" s="158">
        <v>121504530.41999845</v>
      </c>
      <c r="S249" s="3">
        <v>0</v>
      </c>
      <c r="T249" s="187">
        <f t="shared" si="79"/>
        <v>121504530.41999845</v>
      </c>
      <c r="U249" s="197">
        <f t="shared" si="86"/>
        <v>0</v>
      </c>
      <c r="W249" s="135" t="s">
        <v>47</v>
      </c>
      <c r="X249" s="115">
        <f t="shared" si="80"/>
        <v>0</v>
      </c>
      <c r="Y249" s="116">
        <f t="shared" si="81"/>
        <v>0</v>
      </c>
      <c r="Z249" s="116">
        <f t="shared" si="82"/>
        <v>0</v>
      </c>
      <c r="AA249" s="116">
        <f t="shared" si="83"/>
        <v>0</v>
      </c>
      <c r="AB249" s="116">
        <f t="shared" si="84"/>
        <v>0</v>
      </c>
      <c r="AC249" s="122">
        <f t="shared" si="85"/>
        <v>0</v>
      </c>
    </row>
    <row r="250" spans="1:29">
      <c r="A250" s="234"/>
      <c r="B250" s="135" t="s">
        <v>48</v>
      </c>
      <c r="C250" s="145">
        <v>53342062.029999331</v>
      </c>
      <c r="D250" s="146">
        <v>53342000</v>
      </c>
      <c r="E250" s="146">
        <f t="shared" si="67"/>
        <v>62.029999330639839</v>
      </c>
      <c r="F250" s="158">
        <v>1058383.1800000002</v>
      </c>
      <c r="G250" s="147" t="s">
        <v>318</v>
      </c>
      <c r="H250" s="159">
        <f t="shared" si="68"/>
        <v>-15356.819999999832</v>
      </c>
      <c r="I250" s="147">
        <v>280665.42</v>
      </c>
      <c r="J250" s="147" t="s">
        <v>1302</v>
      </c>
      <c r="K250" s="147">
        <f t="shared" si="69"/>
        <v>0.41999999998370185</v>
      </c>
      <c r="L250" s="158">
        <v>193719.95</v>
      </c>
      <c r="M250" s="147" t="s">
        <v>1303</v>
      </c>
      <c r="N250" s="159">
        <f t="shared" si="70"/>
        <v>-4.9999999988358468E-2</v>
      </c>
      <c r="O250" s="147">
        <v>318216.10000000009</v>
      </c>
      <c r="P250" s="147" t="s">
        <v>319</v>
      </c>
      <c r="Q250" s="147">
        <f t="shared" si="71"/>
        <v>0.10000000009313226</v>
      </c>
      <c r="R250" s="158">
        <v>52052408.219999351</v>
      </c>
      <c r="S250" s="3">
        <v>52052400</v>
      </c>
      <c r="T250" s="187">
        <f t="shared" si="79"/>
        <v>8.2199993506073952</v>
      </c>
      <c r="U250" s="197">
        <f t="shared" si="86"/>
        <v>1</v>
      </c>
      <c r="W250" s="135" t="s">
        <v>48</v>
      </c>
      <c r="X250" s="115">
        <f t="shared" si="80"/>
        <v>0</v>
      </c>
      <c r="Y250" s="116">
        <f t="shared" si="81"/>
        <v>1</v>
      </c>
      <c r="Z250" s="116">
        <f t="shared" si="82"/>
        <v>0</v>
      </c>
      <c r="AA250" s="116">
        <f t="shared" si="83"/>
        <v>0</v>
      </c>
      <c r="AB250" s="116">
        <f t="shared" si="84"/>
        <v>0</v>
      </c>
      <c r="AC250" s="122">
        <f t="shared" si="85"/>
        <v>0</v>
      </c>
    </row>
    <row r="251" spans="1:29">
      <c r="A251" s="235"/>
      <c r="B251" s="136" t="s">
        <v>49</v>
      </c>
      <c r="C251" s="148">
        <v>20146038.18999961</v>
      </c>
      <c r="D251" s="149"/>
      <c r="E251" s="149">
        <f t="shared" si="67"/>
        <v>20146038.18999961</v>
      </c>
      <c r="F251" s="160">
        <v>937581</v>
      </c>
      <c r="G251" s="150"/>
      <c r="H251" s="161">
        <f t="shared" si="68"/>
        <v>937581</v>
      </c>
      <c r="I251" s="150">
        <v>128291.43000000001</v>
      </c>
      <c r="J251" s="150"/>
      <c r="K251" s="150">
        <f t="shared" si="69"/>
        <v>128291.43000000001</v>
      </c>
      <c r="L251" s="160">
        <v>32695.59</v>
      </c>
      <c r="M251" s="150"/>
      <c r="N251" s="161">
        <f t="shared" si="70"/>
        <v>32695.59</v>
      </c>
      <c r="O251" s="150">
        <v>95361.97</v>
      </c>
      <c r="P251" s="150"/>
      <c r="Q251" s="150">
        <f t="shared" si="71"/>
        <v>95361.97</v>
      </c>
      <c r="R251" s="160">
        <v>19208691.059999611</v>
      </c>
      <c r="S251" s="152"/>
      <c r="T251" s="188">
        <f t="shared" si="79"/>
        <v>19208691.059999611</v>
      </c>
      <c r="U251" s="198">
        <f t="shared" si="86"/>
        <v>0</v>
      </c>
      <c r="W251" s="136" t="s">
        <v>49</v>
      </c>
      <c r="X251" s="119">
        <f t="shared" si="80"/>
        <v>0</v>
      </c>
      <c r="Y251" s="120">
        <f t="shared" si="81"/>
        <v>0</v>
      </c>
      <c r="Z251" s="120">
        <f t="shared" si="82"/>
        <v>0</v>
      </c>
      <c r="AA251" s="120">
        <f t="shared" si="83"/>
        <v>0</v>
      </c>
      <c r="AB251" s="120">
        <f t="shared" si="84"/>
        <v>0</v>
      </c>
      <c r="AC251" s="125">
        <f t="shared" si="85"/>
        <v>0</v>
      </c>
    </row>
    <row r="254" spans="1:29">
      <c r="U254" s="199" t="s">
        <v>773</v>
      </c>
      <c r="X254" s="91" t="s">
        <v>13</v>
      </c>
      <c r="Y254" s="91" t="s">
        <v>14</v>
      </c>
      <c r="Z254" s="110" t="s">
        <v>15</v>
      </c>
      <c r="AA254" s="91" t="s">
        <v>16</v>
      </c>
      <c r="AB254" s="91" t="s">
        <v>17</v>
      </c>
      <c r="AC254" s="91" t="s">
        <v>18</v>
      </c>
    </row>
    <row r="255" spans="1:29">
      <c r="U255" s="196">
        <f>U9+U18+U27+U36+U45+U54+U63+U72+U81+U90+U99+U108+U117+U126+U135+U144+U153+U162+U171+U180+U189+U198+U207+U216+U225+U234+U243</f>
        <v>23</v>
      </c>
      <c r="W255" s="134" t="s">
        <v>41</v>
      </c>
      <c r="X255" s="111">
        <f>X9+X18+X27+X36+X45+X54+X63+X72+X81+X90+X99+X108+X117+X126+X135+X144+X153+X162+X171+X180+X189+X198+X207+X216+X225+X234+X243</f>
        <v>5</v>
      </c>
      <c r="Y255" s="112">
        <f t="shared" ref="Y255:AC255" si="87">Y9+Y18+Y27+Y36+Y45+Y54+Y63+Y72+Y81+Y90+Y99+Y108+Y117+Y126+Y135+Y144+Y153+Y162+Y171+Y180+Y189+Y198+Y207+Y216+Y225+Y234+Y243</f>
        <v>5</v>
      </c>
      <c r="Z255" s="112">
        <f t="shared" si="87"/>
        <v>0</v>
      </c>
      <c r="AA255" s="112">
        <f t="shared" si="87"/>
        <v>0</v>
      </c>
      <c r="AB255" s="112">
        <f t="shared" si="87"/>
        <v>1</v>
      </c>
      <c r="AC255" s="124">
        <f t="shared" si="87"/>
        <v>1</v>
      </c>
    </row>
    <row r="256" spans="1:29">
      <c r="U256" s="197">
        <f t="shared" ref="U256:U263" si="88">U10+U19+U28+U37+U46+U55+U64+U73+U82+U91+U100+U109+U118+U127+U136+U145+U154+U163+U172+U181+U190+U199+U208+U217+U226+U235+U244</f>
        <v>21</v>
      </c>
      <c r="W256" s="135" t="s">
        <v>42</v>
      </c>
      <c r="X256" s="115">
        <f t="shared" ref="X256:AC256" si="89">X10+X19+X28+X37+X46+X55+X64+X73+X82+X91+X100+X109+X118+X127+X136+X145+X154+X163+X172+X181+X190+X199+X208+X217+X226+X235+X244</f>
        <v>3</v>
      </c>
      <c r="Y256" s="116">
        <f t="shared" si="89"/>
        <v>1</v>
      </c>
      <c r="Z256" s="116">
        <f t="shared" si="89"/>
        <v>0</v>
      </c>
      <c r="AA256" s="116">
        <f t="shared" si="89"/>
        <v>0</v>
      </c>
      <c r="AB256" s="116">
        <f t="shared" si="89"/>
        <v>0</v>
      </c>
      <c r="AC256" s="122">
        <f t="shared" si="89"/>
        <v>0</v>
      </c>
    </row>
    <row r="257" spans="21:29">
      <c r="U257" s="197">
        <f t="shared" si="88"/>
        <v>15</v>
      </c>
      <c r="W257" s="105" t="s">
        <v>43</v>
      </c>
      <c r="X257" s="115">
        <f t="shared" ref="X257:AC257" si="90">X11+X20+X29+X38+X47+X56+X65+X74+X83+X92+X101+X110+X119+X128+X137+X146+X155+X164+X173+X182+X191+X200+X209+X218+X227+X236+X245</f>
        <v>5</v>
      </c>
      <c r="Y257" s="116">
        <f t="shared" si="90"/>
        <v>5</v>
      </c>
      <c r="Z257" s="116">
        <f t="shared" si="90"/>
        <v>1</v>
      </c>
      <c r="AA257" s="116">
        <f t="shared" si="90"/>
        <v>1</v>
      </c>
      <c r="AB257" s="116">
        <f t="shared" si="90"/>
        <v>2</v>
      </c>
      <c r="AC257" s="122">
        <f t="shared" si="90"/>
        <v>4</v>
      </c>
    </row>
    <row r="258" spans="21:29">
      <c r="U258" s="197">
        <f t="shared" si="88"/>
        <v>20</v>
      </c>
      <c r="W258" s="135" t="s">
        <v>44</v>
      </c>
      <c r="X258" s="115">
        <f t="shared" ref="X258:AC258" si="91">X12+X21+X30+X39+X48+X57+X66+X75+X84+X93+X102+X111+X120+X129+X138+X147+X156+X165+X174+X183+X192+X201+X210+X219+X228+X237+X246</f>
        <v>6</v>
      </c>
      <c r="Y258" s="116">
        <f t="shared" si="91"/>
        <v>1</v>
      </c>
      <c r="Z258" s="116">
        <f t="shared" si="91"/>
        <v>3</v>
      </c>
      <c r="AA258" s="116">
        <f t="shared" si="91"/>
        <v>0</v>
      </c>
      <c r="AB258" s="116">
        <f t="shared" si="91"/>
        <v>1</v>
      </c>
      <c r="AC258" s="122">
        <f t="shared" si="91"/>
        <v>3</v>
      </c>
    </row>
    <row r="259" spans="21:29">
      <c r="U259" s="197">
        <f t="shared" si="88"/>
        <v>23</v>
      </c>
      <c r="W259" s="135" t="s">
        <v>45</v>
      </c>
      <c r="X259" s="115">
        <f t="shared" ref="X259:AC259" si="92">X13+X22+X31+X40+X49+X58+X67+X76+X85+X94+X103+X112+X121+X130+X139+X148+X157+X166+X175+X184+X193+X202+X211+X220+X229+X238+X247</f>
        <v>1</v>
      </c>
      <c r="Y259" s="116">
        <f t="shared" si="92"/>
        <v>4</v>
      </c>
      <c r="Z259" s="116">
        <f t="shared" si="92"/>
        <v>1</v>
      </c>
      <c r="AA259" s="116">
        <f t="shared" si="92"/>
        <v>1</v>
      </c>
      <c r="AB259" s="116">
        <f t="shared" si="92"/>
        <v>16</v>
      </c>
      <c r="AC259" s="122">
        <f t="shared" si="92"/>
        <v>4</v>
      </c>
    </row>
    <row r="260" spans="21:29">
      <c r="U260" s="197">
        <f t="shared" si="88"/>
        <v>21</v>
      </c>
      <c r="W260" s="135" t="s">
        <v>46</v>
      </c>
      <c r="X260" s="115">
        <f t="shared" ref="X260:AC260" si="93">X14+X23+X32+X41+X50+X59+X68+X77+X86+X95+X104+X113+X122+X131+X140+X149+X158+X167+X176+X185+X194+X203+X212+X221+X230+X239+X248</f>
        <v>20</v>
      </c>
      <c r="Y260" s="116">
        <f t="shared" si="93"/>
        <v>5</v>
      </c>
      <c r="Z260" s="116">
        <f t="shared" si="93"/>
        <v>4</v>
      </c>
      <c r="AA260" s="116">
        <f t="shared" si="93"/>
        <v>0</v>
      </c>
      <c r="AB260" s="116">
        <f t="shared" si="93"/>
        <v>2</v>
      </c>
      <c r="AC260" s="122">
        <f t="shared" si="93"/>
        <v>19</v>
      </c>
    </row>
    <row r="261" spans="21:29">
      <c r="U261" s="197">
        <f t="shared" si="88"/>
        <v>0</v>
      </c>
      <c r="W261" s="135" t="s">
        <v>47</v>
      </c>
      <c r="X261" s="115">
        <f t="shared" ref="X261:AC261" si="94">X15+X24+X33+X42+X51+X60+X69+X78+X87+X96+X105+X114+X123+X132+X141+X150+X159+X168+X177+X186+X195+X204+X213+X222+X231+X240+X249</f>
        <v>0</v>
      </c>
      <c r="Y261" s="116">
        <f t="shared" si="94"/>
        <v>0</v>
      </c>
      <c r="Z261" s="116">
        <f t="shared" si="94"/>
        <v>0</v>
      </c>
      <c r="AA261" s="116">
        <f t="shared" si="94"/>
        <v>0</v>
      </c>
      <c r="AB261" s="116">
        <f t="shared" si="94"/>
        <v>0</v>
      </c>
      <c r="AC261" s="122">
        <f t="shared" si="94"/>
        <v>0</v>
      </c>
    </row>
    <row r="262" spans="21:29">
      <c r="U262" s="197">
        <f t="shared" si="88"/>
        <v>17</v>
      </c>
      <c r="W262" s="135" t="s">
        <v>48</v>
      </c>
      <c r="X262" s="115">
        <f t="shared" ref="X262:AC262" si="95">X16+X25+X34+X43+X52+X61+X70+X79+X88+X97+X106+X115+X124+X133+X142+X151+X160+X169+X178+X187+X196+X205+X214+X223+X232+X241+X250</f>
        <v>0</v>
      </c>
      <c r="Y262" s="116">
        <f t="shared" si="95"/>
        <v>16</v>
      </c>
      <c r="Z262" s="116">
        <f t="shared" si="95"/>
        <v>0</v>
      </c>
      <c r="AA262" s="116">
        <f t="shared" si="95"/>
        <v>3</v>
      </c>
      <c r="AB262" s="116">
        <f t="shared" si="95"/>
        <v>1</v>
      </c>
      <c r="AC262" s="122">
        <f t="shared" si="95"/>
        <v>0</v>
      </c>
    </row>
    <row r="263" spans="21:29">
      <c r="U263" s="198">
        <f t="shared" si="88"/>
        <v>1</v>
      </c>
      <c r="W263" s="136" t="s">
        <v>49</v>
      </c>
      <c r="X263" s="119">
        <f t="shared" ref="X263:AC263" si="96">X17+X26+X35+X44+X53+X62+X71+X80+X89+X98+X107+X116+X125+X134+X143+X152+X161+X170+X179+X188+X197+X206+X215+X224+X233+X242+X251</f>
        <v>0</v>
      </c>
      <c r="Y263" s="120">
        <f t="shared" si="96"/>
        <v>0</v>
      </c>
      <c r="Z263" s="120">
        <f t="shared" si="96"/>
        <v>0</v>
      </c>
      <c r="AA263" s="120">
        <f t="shared" si="96"/>
        <v>0</v>
      </c>
      <c r="AB263" s="120">
        <f t="shared" si="96"/>
        <v>0</v>
      </c>
      <c r="AC263" s="125">
        <f t="shared" si="96"/>
        <v>0</v>
      </c>
    </row>
  </sheetData>
  <mergeCells count="35">
    <mergeCell ref="A180:A188"/>
    <mergeCell ref="A189:A197"/>
    <mergeCell ref="A198:A206"/>
    <mergeCell ref="A207:A215"/>
    <mergeCell ref="A135:A143"/>
    <mergeCell ref="A144:A152"/>
    <mergeCell ref="A153:A161"/>
    <mergeCell ref="A162:A170"/>
    <mergeCell ref="A171:A179"/>
    <mergeCell ref="A90:A98"/>
    <mergeCell ref="A99:A107"/>
    <mergeCell ref="A108:A116"/>
    <mergeCell ref="A117:A125"/>
    <mergeCell ref="A126:A134"/>
    <mergeCell ref="A45:A53"/>
    <mergeCell ref="A54:A62"/>
    <mergeCell ref="A63:A71"/>
    <mergeCell ref="A72:A80"/>
    <mergeCell ref="A81:A89"/>
    <mergeCell ref="A216:A224"/>
    <mergeCell ref="A225:A233"/>
    <mergeCell ref="A234:A242"/>
    <mergeCell ref="A243:A251"/>
    <mergeCell ref="U7:U8"/>
    <mergeCell ref="B7:B8"/>
    <mergeCell ref="C7:E7"/>
    <mergeCell ref="F7:H7"/>
    <mergeCell ref="I7:K7"/>
    <mergeCell ref="L7:N7"/>
    <mergeCell ref="O7:Q7"/>
    <mergeCell ref="R7:T7"/>
    <mergeCell ref="A9:A17"/>
    <mergeCell ref="A18:A26"/>
    <mergeCell ref="A27:A35"/>
    <mergeCell ref="A36:A44"/>
  </mergeCell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45"/>
  <sheetViews>
    <sheetView topLeftCell="A191" zoomScale="70" zoomScaleNormal="70" workbookViewId="0">
      <selection activeCell="U236" sqref="U236:U244"/>
    </sheetView>
  </sheetViews>
  <sheetFormatPr baseColWidth="10" defaultRowHeight="15"/>
  <cols>
    <col min="1" max="1" width="10.140625" customWidth="1"/>
    <col min="2" max="2" width="19.140625" customWidth="1"/>
    <col min="3" max="3" width="12.42578125" bestFit="1" customWidth="1"/>
    <col min="4" max="4" width="17.85546875" bestFit="1" customWidth="1"/>
    <col min="5" max="5" width="13.42578125" bestFit="1" customWidth="1"/>
    <col min="6" max="6" width="11.7109375" bestFit="1" customWidth="1"/>
    <col min="7" max="7" width="12.85546875" bestFit="1" customWidth="1"/>
    <col min="8" max="8" width="13.42578125" customWidth="1"/>
    <col min="9" max="10" width="12" customWidth="1"/>
    <col min="11" max="11" width="12" style="138" customWidth="1"/>
    <col min="12" max="13" width="12" customWidth="1"/>
    <col min="14" max="14" width="12" style="138" customWidth="1"/>
    <col min="15" max="18" width="12" customWidth="1"/>
    <col min="19" max="20" width="13.42578125" customWidth="1"/>
    <col min="21" max="21" width="10.85546875" customWidth="1"/>
    <col min="22" max="22" width="5" customWidth="1"/>
    <col min="23" max="23" width="15.28515625" customWidth="1"/>
    <col min="24" max="29" width="8.85546875" style="88" customWidth="1"/>
  </cols>
  <sheetData>
    <row r="1" spans="1:29" ht="18.75">
      <c r="B1" s="107" t="s">
        <v>0</v>
      </c>
      <c r="C1" s="107"/>
      <c r="D1" s="107"/>
      <c r="E1" s="45"/>
      <c r="F1" s="45"/>
      <c r="G1" s="45"/>
      <c r="H1" s="45"/>
    </row>
    <row r="2" spans="1:29" ht="18.75">
      <c r="B2" s="107" t="s">
        <v>1</v>
      </c>
      <c r="C2" s="107"/>
      <c r="D2" s="107"/>
      <c r="E2" s="45"/>
      <c r="F2" s="45"/>
      <c r="G2" s="45"/>
      <c r="H2" s="45"/>
    </row>
    <row r="4" spans="1:29" ht="21">
      <c r="B4" s="1" t="s">
        <v>2</v>
      </c>
      <c r="C4" s="108"/>
      <c r="D4" s="108"/>
      <c r="E4" s="108"/>
      <c r="F4" s="108"/>
      <c r="G4" s="108"/>
      <c r="H4" s="108"/>
      <c r="I4" s="108"/>
      <c r="J4" s="108"/>
      <c r="K4" s="139"/>
    </row>
    <row r="5" spans="1:29" ht="21">
      <c r="B5" s="1" t="s">
        <v>50</v>
      </c>
      <c r="C5" s="108"/>
      <c r="D5" s="108"/>
      <c r="E5" s="109"/>
      <c r="F5" s="108"/>
      <c r="G5" s="108"/>
      <c r="H5" s="108"/>
      <c r="I5" s="108"/>
      <c r="J5" s="108"/>
      <c r="K5" s="139"/>
    </row>
    <row r="7" spans="1:29" ht="22.5" customHeight="1" thickBot="1">
      <c r="B7" s="245" t="s">
        <v>3</v>
      </c>
      <c r="C7" s="247" t="s">
        <v>4</v>
      </c>
      <c r="D7" s="243"/>
      <c r="E7" s="248"/>
      <c r="F7" s="242" t="s">
        <v>5</v>
      </c>
      <c r="G7" s="243"/>
      <c r="H7" s="244"/>
      <c r="I7" s="247" t="s">
        <v>6</v>
      </c>
      <c r="J7" s="243"/>
      <c r="K7" s="244"/>
      <c r="L7" s="242" t="s">
        <v>7</v>
      </c>
      <c r="M7" s="243"/>
      <c r="N7" s="244"/>
      <c r="O7" s="236" t="s">
        <v>11</v>
      </c>
      <c r="P7" s="237"/>
      <c r="Q7" s="238"/>
      <c r="R7" s="236" t="s">
        <v>12</v>
      </c>
      <c r="S7" s="237"/>
      <c r="T7" s="239"/>
      <c r="U7" s="240" t="s">
        <v>1331</v>
      </c>
      <c r="V7" s="89"/>
    </row>
    <row r="8" spans="1:29" s="2" customFormat="1" ht="12.75" customHeight="1">
      <c r="B8" s="246"/>
      <c r="C8" s="127" t="s">
        <v>8</v>
      </c>
      <c r="D8" s="128" t="s">
        <v>9</v>
      </c>
      <c r="E8" s="129" t="s">
        <v>10</v>
      </c>
      <c r="F8" s="130" t="s">
        <v>8</v>
      </c>
      <c r="G8" s="131" t="s">
        <v>9</v>
      </c>
      <c r="H8" s="129" t="s">
        <v>10</v>
      </c>
      <c r="I8" s="130" t="s">
        <v>8</v>
      </c>
      <c r="J8" s="131" t="s">
        <v>9</v>
      </c>
      <c r="K8" s="140" t="s">
        <v>10</v>
      </c>
      <c r="L8" s="130" t="s">
        <v>8</v>
      </c>
      <c r="M8" s="131" t="s">
        <v>9</v>
      </c>
      <c r="N8" s="140" t="s">
        <v>10</v>
      </c>
      <c r="O8" s="130" t="s">
        <v>8</v>
      </c>
      <c r="P8" s="128" t="s">
        <v>9</v>
      </c>
      <c r="Q8" s="129" t="s">
        <v>10</v>
      </c>
      <c r="R8" s="130" t="s">
        <v>8</v>
      </c>
      <c r="S8" s="131" t="s">
        <v>9</v>
      </c>
      <c r="T8" s="132" t="s">
        <v>10</v>
      </c>
      <c r="U8" s="254"/>
      <c r="V8" s="89"/>
      <c r="W8"/>
      <c r="X8" s="91" t="s">
        <v>13</v>
      </c>
      <c r="Y8" s="91" t="s">
        <v>14</v>
      </c>
      <c r="Z8" s="110" t="s">
        <v>15</v>
      </c>
      <c r="AA8" s="91" t="s">
        <v>16</v>
      </c>
      <c r="AB8" s="91" t="s">
        <v>17</v>
      </c>
      <c r="AC8" s="91" t="s">
        <v>18</v>
      </c>
    </row>
    <row r="9" spans="1:29" s="2" customFormat="1" ht="12.75" customHeight="1">
      <c r="A9" s="249">
        <v>42462</v>
      </c>
      <c r="B9" s="134" t="s">
        <v>41</v>
      </c>
      <c r="C9" s="217">
        <v>73312689.069999233</v>
      </c>
      <c r="D9" s="95"/>
      <c r="E9" s="96">
        <f>C9-D9</f>
        <v>73312689.069999233</v>
      </c>
      <c r="F9" s="217">
        <v>897334.66000000061</v>
      </c>
      <c r="G9" s="95"/>
      <c r="H9" s="96">
        <f>F9-G9</f>
        <v>897334.66000000061</v>
      </c>
      <c r="I9" s="217">
        <v>0</v>
      </c>
      <c r="J9" s="95"/>
      <c r="K9" s="96">
        <f>I9-J9</f>
        <v>0</v>
      </c>
      <c r="L9" s="217">
        <v>0</v>
      </c>
      <c r="M9" s="95"/>
      <c r="N9" s="96">
        <f>L9-M9</f>
        <v>0</v>
      </c>
      <c r="O9" s="217">
        <v>0</v>
      </c>
      <c r="P9" s="95"/>
      <c r="Q9" s="96">
        <f>O9-P9</f>
        <v>0</v>
      </c>
      <c r="R9" s="217">
        <v>72415354.409999236</v>
      </c>
      <c r="S9" s="95"/>
      <c r="T9" s="96">
        <f>R9-S9</f>
        <v>72415354.409999236</v>
      </c>
      <c r="U9" s="218">
        <f>IF(D9=0,0,1)</f>
        <v>0</v>
      </c>
      <c r="V9" s="89"/>
      <c r="W9" s="134" t="s">
        <v>41</v>
      </c>
      <c r="X9" s="111">
        <f>+IF(AND(C9&lt;&gt;0,D9&lt;&gt;0,OR(E9&gt;100,E9&lt;-100)),1,0)</f>
        <v>0</v>
      </c>
      <c r="Y9" s="112">
        <f>+IF(AND(F9&lt;&gt;0,G9&lt;&gt;0,OR(H9&gt;100,H9&lt;-100)),1,0)</f>
        <v>0</v>
      </c>
      <c r="Z9" s="112">
        <f>+IF(AND(I9&lt;&gt;0,J9&lt;&gt;0,OR(K9&gt;100,K9&lt;-100)),1,0)</f>
        <v>0</v>
      </c>
      <c r="AA9" s="113">
        <f>+IF(AND(L9&lt;&gt;0,M9&lt;&gt;0,OR(N9&gt;100,N9&lt;-100)),1,0)</f>
        <v>0</v>
      </c>
      <c r="AB9" s="113">
        <f>+IF(AND(O9&lt;&gt;0,P9&lt;&gt;0,OR(Q9&gt;100,Q9&lt;-100)),1,0)</f>
        <v>0</v>
      </c>
      <c r="AC9" s="114">
        <f>+IF(AND(R9&lt;&gt;0,S9&lt;&gt;0,OR(T9&gt;100,T9&lt;-100)),1,0)</f>
        <v>0</v>
      </c>
    </row>
    <row r="10" spans="1:29" s="2" customFormat="1" ht="12.75" customHeight="1">
      <c r="A10" s="250"/>
      <c r="B10" s="135" t="s">
        <v>42</v>
      </c>
      <c r="C10" s="97"/>
      <c r="D10" s="20"/>
      <c r="E10" s="98">
        <f t="shared" ref="E10:E73" si="0">C10-D10</f>
        <v>0</v>
      </c>
      <c r="F10" s="97"/>
      <c r="G10" s="20"/>
      <c r="H10" s="98">
        <f t="shared" ref="H10:H73" si="1">F10-G10</f>
        <v>0</v>
      </c>
      <c r="I10" s="97"/>
      <c r="J10" s="20"/>
      <c r="K10" s="98">
        <f t="shared" ref="K10:K73" si="2">I10-J10</f>
        <v>0</v>
      </c>
      <c r="L10" s="97"/>
      <c r="M10" s="20"/>
      <c r="N10" s="98">
        <f t="shared" ref="N10:N73" si="3">L10-M10</f>
        <v>0</v>
      </c>
      <c r="O10" s="97"/>
      <c r="P10" s="20"/>
      <c r="Q10" s="98">
        <f t="shared" ref="Q10:Q73" si="4">O10-P10</f>
        <v>0</v>
      </c>
      <c r="R10" s="97"/>
      <c r="S10" s="20"/>
      <c r="T10" s="98">
        <f t="shared" ref="T10:T17" si="5">R10-S10</f>
        <v>0</v>
      </c>
      <c r="U10" s="219">
        <f t="shared" ref="U10:U73" si="6">IF(D10=0,0,1)</f>
        <v>0</v>
      </c>
      <c r="V10" s="89"/>
      <c r="W10" s="135" t="s">
        <v>42</v>
      </c>
      <c r="X10" s="115">
        <f t="shared" ref="X10:X73" si="7">+IF(AND(C10&lt;&gt;0,D10&lt;&gt;0,OR(E10&gt;100,E10&lt;-100)),1,0)</f>
        <v>0</v>
      </c>
      <c r="Y10" s="116">
        <f t="shared" ref="Y10:Y73" si="8">+IF(AND(F10&lt;&gt;0,G10&lt;&gt;0,OR(H10&gt;100,H10&lt;-100)),1,0)</f>
        <v>0</v>
      </c>
      <c r="Z10" s="116">
        <f t="shared" ref="Z10:Z73" si="9">+IF(AND(I10&lt;&gt;0,J10&lt;&gt;0,OR(K10&gt;100,K10&lt;-100)),1,0)</f>
        <v>0</v>
      </c>
      <c r="AA10" s="117">
        <f t="shared" ref="AA10:AA73" si="10">+IF(AND(L10&lt;&gt;0,M10&lt;&gt;0,OR(N10&gt;100,N10&lt;-100)),1,0)</f>
        <v>0</v>
      </c>
      <c r="AB10" s="117">
        <f t="shared" ref="AB10:AB73" si="11">+IF(AND(O10&lt;&gt;0,P10&lt;&gt;0,OR(Q10&gt;100,Q10&lt;-100)),1,0)</f>
        <v>0</v>
      </c>
      <c r="AC10" s="118">
        <f t="shared" ref="AC10:AC73" si="12">+IF(AND(R10&lt;&gt;0,S10&lt;&gt;0,OR(T10&gt;100,T10&lt;-100)),1,0)</f>
        <v>0</v>
      </c>
    </row>
    <row r="11" spans="1:29" s="2" customFormat="1" ht="12.75" customHeight="1">
      <c r="A11" s="250"/>
      <c r="B11" s="105" t="s">
        <v>43</v>
      </c>
      <c r="C11" s="97">
        <v>50629575.14999944</v>
      </c>
      <c r="D11" s="20"/>
      <c r="E11" s="98">
        <f t="shared" si="0"/>
        <v>50629575.14999944</v>
      </c>
      <c r="F11" s="97">
        <v>591220.49</v>
      </c>
      <c r="G11" s="20"/>
      <c r="H11" s="98">
        <f t="shared" si="1"/>
        <v>591220.49</v>
      </c>
      <c r="I11" s="97">
        <v>0</v>
      </c>
      <c r="J11" s="20"/>
      <c r="K11" s="98">
        <f t="shared" si="2"/>
        <v>0</v>
      </c>
      <c r="L11" s="97">
        <v>0</v>
      </c>
      <c r="M11" s="20"/>
      <c r="N11" s="98">
        <f t="shared" si="3"/>
        <v>0</v>
      </c>
      <c r="O11" s="97">
        <v>0</v>
      </c>
      <c r="P11" s="20"/>
      <c r="Q11" s="98">
        <f t="shared" si="4"/>
        <v>0</v>
      </c>
      <c r="R11" s="97">
        <v>50038354.659999445</v>
      </c>
      <c r="S11" s="20"/>
      <c r="T11" s="98">
        <f t="shared" si="5"/>
        <v>50038354.659999445</v>
      </c>
      <c r="U11" s="219">
        <f t="shared" si="6"/>
        <v>0</v>
      </c>
      <c r="V11" s="89"/>
      <c r="W11" s="105" t="s">
        <v>43</v>
      </c>
      <c r="X11" s="115">
        <f t="shared" si="7"/>
        <v>0</v>
      </c>
      <c r="Y11" s="116">
        <f t="shared" si="8"/>
        <v>0</v>
      </c>
      <c r="Z11" s="116">
        <f t="shared" si="9"/>
        <v>0</v>
      </c>
      <c r="AA11" s="117">
        <f t="shared" si="10"/>
        <v>0</v>
      </c>
      <c r="AB11" s="117">
        <f t="shared" si="11"/>
        <v>0</v>
      </c>
      <c r="AC11" s="118">
        <f t="shared" si="12"/>
        <v>0</v>
      </c>
    </row>
    <row r="12" spans="1:29" s="2" customFormat="1" ht="12.75" customHeight="1">
      <c r="A12" s="250"/>
      <c r="B12" s="135" t="s">
        <v>44</v>
      </c>
      <c r="C12" s="97">
        <v>35521612.889999509</v>
      </c>
      <c r="D12" s="20"/>
      <c r="E12" s="98">
        <f t="shared" si="0"/>
        <v>35521612.889999509</v>
      </c>
      <c r="F12" s="97">
        <v>494079.19999999972</v>
      </c>
      <c r="G12" s="20"/>
      <c r="H12" s="98">
        <f t="shared" si="1"/>
        <v>494079.19999999972</v>
      </c>
      <c r="I12" s="97">
        <v>0</v>
      </c>
      <c r="J12" s="20"/>
      <c r="K12" s="98">
        <f t="shared" si="2"/>
        <v>0</v>
      </c>
      <c r="L12" s="97">
        <v>0</v>
      </c>
      <c r="M12" s="20"/>
      <c r="N12" s="98">
        <f t="shared" si="3"/>
        <v>0</v>
      </c>
      <c r="O12" s="97">
        <v>0</v>
      </c>
      <c r="P12" s="20"/>
      <c r="Q12" s="98">
        <f t="shared" si="4"/>
        <v>0</v>
      </c>
      <c r="R12" s="97">
        <v>35027533.689999506</v>
      </c>
      <c r="S12" s="20"/>
      <c r="T12" s="98">
        <f t="shared" si="5"/>
        <v>35027533.689999506</v>
      </c>
      <c r="U12" s="219">
        <f t="shared" si="6"/>
        <v>0</v>
      </c>
      <c r="V12" s="89"/>
      <c r="W12" s="135" t="s">
        <v>44</v>
      </c>
      <c r="X12" s="115">
        <f t="shared" si="7"/>
        <v>0</v>
      </c>
      <c r="Y12" s="116">
        <f t="shared" si="8"/>
        <v>0</v>
      </c>
      <c r="Z12" s="116">
        <f t="shared" si="9"/>
        <v>0</v>
      </c>
      <c r="AA12" s="117">
        <f t="shared" si="10"/>
        <v>0</v>
      </c>
      <c r="AB12" s="117">
        <f t="shared" si="11"/>
        <v>0</v>
      </c>
      <c r="AC12" s="118">
        <f t="shared" si="12"/>
        <v>0</v>
      </c>
    </row>
    <row r="13" spans="1:29" s="2" customFormat="1" ht="12.75" customHeight="1">
      <c r="A13" s="250"/>
      <c r="B13" s="135" t="s">
        <v>45</v>
      </c>
      <c r="C13" s="97">
        <v>60282093.919995673</v>
      </c>
      <c r="D13" s="20"/>
      <c r="E13" s="98">
        <f t="shared" si="0"/>
        <v>60282093.919995673</v>
      </c>
      <c r="F13" s="97">
        <v>810833.91</v>
      </c>
      <c r="G13" s="20"/>
      <c r="H13" s="98">
        <f t="shared" si="1"/>
        <v>810833.91</v>
      </c>
      <c r="I13" s="97">
        <v>0</v>
      </c>
      <c r="J13" s="20"/>
      <c r="K13" s="98">
        <f t="shared" si="2"/>
        <v>0</v>
      </c>
      <c r="L13" s="97">
        <v>0</v>
      </c>
      <c r="M13" s="20"/>
      <c r="N13" s="98">
        <f t="shared" si="3"/>
        <v>0</v>
      </c>
      <c r="O13" s="97">
        <v>0</v>
      </c>
      <c r="P13" s="20"/>
      <c r="Q13" s="98">
        <f t="shared" si="4"/>
        <v>0</v>
      </c>
      <c r="R13" s="97">
        <v>59471260.009995662</v>
      </c>
      <c r="S13" s="20"/>
      <c r="T13" s="98">
        <f t="shared" si="5"/>
        <v>59471260.009995662</v>
      </c>
      <c r="U13" s="219">
        <f t="shared" si="6"/>
        <v>0</v>
      </c>
      <c r="V13" s="89"/>
      <c r="W13" s="135" t="s">
        <v>45</v>
      </c>
      <c r="X13" s="115">
        <f t="shared" si="7"/>
        <v>0</v>
      </c>
      <c r="Y13" s="116">
        <f t="shared" si="8"/>
        <v>0</v>
      </c>
      <c r="Z13" s="116">
        <f t="shared" si="9"/>
        <v>0</v>
      </c>
      <c r="AA13" s="117">
        <f t="shared" si="10"/>
        <v>0</v>
      </c>
      <c r="AB13" s="117">
        <f t="shared" si="11"/>
        <v>0</v>
      </c>
      <c r="AC13" s="118">
        <f t="shared" si="12"/>
        <v>0</v>
      </c>
    </row>
    <row r="14" spans="1:29" s="2" customFormat="1" ht="12.75" customHeight="1">
      <c r="A14" s="250"/>
      <c r="B14" s="135" t="s">
        <v>46</v>
      </c>
      <c r="C14" s="97">
        <v>26537330.619999658</v>
      </c>
      <c r="D14" s="20"/>
      <c r="E14" s="98">
        <f t="shared" si="0"/>
        <v>26537330.619999658</v>
      </c>
      <c r="F14" s="97">
        <v>769564.96</v>
      </c>
      <c r="G14" s="20"/>
      <c r="H14" s="98">
        <f t="shared" si="1"/>
        <v>769564.96</v>
      </c>
      <c r="I14" s="97">
        <v>0</v>
      </c>
      <c r="J14" s="20"/>
      <c r="K14" s="98">
        <f t="shared" si="2"/>
        <v>0</v>
      </c>
      <c r="L14" s="97">
        <v>0</v>
      </c>
      <c r="M14" s="20"/>
      <c r="N14" s="98">
        <f t="shared" si="3"/>
        <v>0</v>
      </c>
      <c r="O14" s="97">
        <v>0</v>
      </c>
      <c r="P14" s="20"/>
      <c r="Q14" s="98">
        <f t="shared" si="4"/>
        <v>0</v>
      </c>
      <c r="R14" s="97">
        <v>25767765.659999657</v>
      </c>
      <c r="S14" s="20"/>
      <c r="T14" s="98">
        <f t="shared" si="5"/>
        <v>25767765.659999657</v>
      </c>
      <c r="U14" s="219">
        <f t="shared" si="6"/>
        <v>0</v>
      </c>
      <c r="V14" s="89"/>
      <c r="W14" s="135" t="s">
        <v>46</v>
      </c>
      <c r="X14" s="115">
        <f t="shared" si="7"/>
        <v>0</v>
      </c>
      <c r="Y14" s="116">
        <f t="shared" si="8"/>
        <v>0</v>
      </c>
      <c r="Z14" s="116">
        <f t="shared" si="9"/>
        <v>0</v>
      </c>
      <c r="AA14" s="117">
        <f t="shared" si="10"/>
        <v>0</v>
      </c>
      <c r="AB14" s="117">
        <f t="shared" si="11"/>
        <v>0</v>
      </c>
      <c r="AC14" s="118">
        <f t="shared" si="12"/>
        <v>0</v>
      </c>
    </row>
    <row r="15" spans="1:29" s="2" customFormat="1" ht="12.75" customHeight="1">
      <c r="A15" s="250"/>
      <c r="B15" s="135" t="s">
        <v>47</v>
      </c>
      <c r="C15" s="97">
        <v>121504530.41999845</v>
      </c>
      <c r="D15" s="20"/>
      <c r="E15" s="98">
        <f t="shared" si="0"/>
        <v>121504530.41999845</v>
      </c>
      <c r="F15" s="97">
        <v>1380572.84</v>
      </c>
      <c r="G15" s="20"/>
      <c r="H15" s="98">
        <f t="shared" si="1"/>
        <v>1380572.84</v>
      </c>
      <c r="I15" s="97">
        <v>0</v>
      </c>
      <c r="J15" s="20"/>
      <c r="K15" s="98">
        <f t="shared" si="2"/>
        <v>0</v>
      </c>
      <c r="L15" s="97">
        <v>0</v>
      </c>
      <c r="M15" s="20"/>
      <c r="N15" s="98">
        <f t="shared" si="3"/>
        <v>0</v>
      </c>
      <c r="O15" s="97">
        <v>0</v>
      </c>
      <c r="P15" s="20"/>
      <c r="Q15" s="98">
        <f t="shared" si="4"/>
        <v>0</v>
      </c>
      <c r="R15" s="97">
        <v>120123957.57999846</v>
      </c>
      <c r="S15" s="20"/>
      <c r="T15" s="98">
        <f t="shared" si="5"/>
        <v>120123957.57999846</v>
      </c>
      <c r="U15" s="219">
        <f t="shared" si="6"/>
        <v>0</v>
      </c>
      <c r="V15" s="89"/>
      <c r="W15" s="135" t="s">
        <v>47</v>
      </c>
      <c r="X15" s="115">
        <f t="shared" si="7"/>
        <v>0</v>
      </c>
      <c r="Y15" s="116">
        <f t="shared" si="8"/>
        <v>0</v>
      </c>
      <c r="Z15" s="116">
        <f t="shared" si="9"/>
        <v>0</v>
      </c>
      <c r="AA15" s="117">
        <f t="shared" si="10"/>
        <v>0</v>
      </c>
      <c r="AB15" s="117">
        <f t="shared" si="11"/>
        <v>0</v>
      </c>
      <c r="AC15" s="118">
        <f t="shared" si="12"/>
        <v>0</v>
      </c>
    </row>
    <row r="16" spans="1:29" s="2" customFormat="1" ht="12.75" customHeight="1">
      <c r="A16" s="250"/>
      <c r="B16" s="135" t="s">
        <v>48</v>
      </c>
      <c r="C16" s="97">
        <v>52052408.219999351</v>
      </c>
      <c r="D16" s="20"/>
      <c r="E16" s="98">
        <f t="shared" si="0"/>
        <v>52052408.219999351</v>
      </c>
      <c r="F16" s="97">
        <v>374957.15999999992</v>
      </c>
      <c r="G16" s="20"/>
      <c r="H16" s="98">
        <f t="shared" si="1"/>
        <v>374957.15999999992</v>
      </c>
      <c r="I16" s="97">
        <v>0</v>
      </c>
      <c r="J16" s="20"/>
      <c r="K16" s="98">
        <f t="shared" si="2"/>
        <v>0</v>
      </c>
      <c r="L16" s="97">
        <v>0</v>
      </c>
      <c r="M16" s="20"/>
      <c r="N16" s="98">
        <f t="shared" si="3"/>
        <v>0</v>
      </c>
      <c r="O16" s="97">
        <v>0</v>
      </c>
      <c r="P16" s="20"/>
      <c r="Q16" s="98">
        <f t="shared" si="4"/>
        <v>0</v>
      </c>
      <c r="R16" s="97">
        <v>51677451.059999354</v>
      </c>
      <c r="S16" s="20"/>
      <c r="T16" s="98">
        <f t="shared" si="5"/>
        <v>51677451.059999354</v>
      </c>
      <c r="U16" s="219">
        <f t="shared" si="6"/>
        <v>0</v>
      </c>
      <c r="V16" s="89"/>
      <c r="W16" s="135" t="s">
        <v>48</v>
      </c>
      <c r="X16" s="115">
        <f t="shared" si="7"/>
        <v>0</v>
      </c>
      <c r="Y16" s="116">
        <f t="shared" si="8"/>
        <v>0</v>
      </c>
      <c r="Z16" s="116">
        <f t="shared" si="9"/>
        <v>0</v>
      </c>
      <c r="AA16" s="117">
        <f t="shared" si="10"/>
        <v>0</v>
      </c>
      <c r="AB16" s="117">
        <f t="shared" si="11"/>
        <v>0</v>
      </c>
      <c r="AC16" s="118">
        <f t="shared" si="12"/>
        <v>0</v>
      </c>
    </row>
    <row r="17" spans="1:29" s="2" customFormat="1" ht="12.75" customHeight="1">
      <c r="A17" s="251"/>
      <c r="B17" s="136" t="s">
        <v>49</v>
      </c>
      <c r="C17" s="99">
        <v>19208691.059999611</v>
      </c>
      <c r="D17" s="100"/>
      <c r="E17" s="101">
        <f t="shared" si="0"/>
        <v>19208691.059999611</v>
      </c>
      <c r="F17" s="99">
        <v>459097.11</v>
      </c>
      <c r="G17" s="100"/>
      <c r="H17" s="101">
        <f t="shared" si="1"/>
        <v>459097.11</v>
      </c>
      <c r="I17" s="99">
        <v>0</v>
      </c>
      <c r="J17" s="100"/>
      <c r="K17" s="101">
        <f t="shared" si="2"/>
        <v>0</v>
      </c>
      <c r="L17" s="99">
        <v>0</v>
      </c>
      <c r="M17" s="100"/>
      <c r="N17" s="101">
        <f t="shared" si="3"/>
        <v>0</v>
      </c>
      <c r="O17" s="99">
        <v>0</v>
      </c>
      <c r="P17" s="100"/>
      <c r="Q17" s="101">
        <f t="shared" si="4"/>
        <v>0</v>
      </c>
      <c r="R17" s="99">
        <v>18749593.949999604</v>
      </c>
      <c r="S17" s="100"/>
      <c r="T17" s="101">
        <f t="shared" si="5"/>
        <v>18749593.949999604</v>
      </c>
      <c r="U17" s="220">
        <f t="shared" si="6"/>
        <v>0</v>
      </c>
      <c r="V17" s="89"/>
      <c r="W17" s="136" t="s">
        <v>49</v>
      </c>
      <c r="X17" s="119">
        <f t="shared" si="7"/>
        <v>0</v>
      </c>
      <c r="Y17" s="120">
        <f t="shared" si="8"/>
        <v>0</v>
      </c>
      <c r="Z17" s="120">
        <f t="shared" si="9"/>
        <v>0</v>
      </c>
      <c r="AA17" s="121">
        <f t="shared" si="10"/>
        <v>0</v>
      </c>
      <c r="AB17" s="121">
        <f t="shared" si="11"/>
        <v>0</v>
      </c>
      <c r="AC17" s="221">
        <f t="shared" si="12"/>
        <v>0</v>
      </c>
    </row>
    <row r="18" spans="1:29" ht="15.75">
      <c r="A18" s="249">
        <v>42463</v>
      </c>
      <c r="B18" s="134" t="s">
        <v>41</v>
      </c>
      <c r="C18" s="217">
        <v>72415354.409999236</v>
      </c>
      <c r="D18" s="95">
        <v>72415300</v>
      </c>
      <c r="E18" s="96">
        <f t="shared" si="0"/>
        <v>54.4099992364645</v>
      </c>
      <c r="F18" s="217">
        <v>2483232.6799999988</v>
      </c>
      <c r="G18" s="95" t="s">
        <v>1333</v>
      </c>
      <c r="H18" s="96">
        <f t="shared" si="1"/>
        <v>2.6799999987706542</v>
      </c>
      <c r="I18" s="217">
        <v>118644.39</v>
      </c>
      <c r="J18" s="95" t="s">
        <v>1946</v>
      </c>
      <c r="K18" s="96">
        <f t="shared" si="2"/>
        <v>0.38999999999941792</v>
      </c>
      <c r="L18" s="217">
        <v>0</v>
      </c>
      <c r="M18" s="95">
        <v>0</v>
      </c>
      <c r="N18" s="96">
        <f t="shared" si="3"/>
        <v>0</v>
      </c>
      <c r="O18" s="217">
        <v>383818.47999999992</v>
      </c>
      <c r="P18" s="95" t="s">
        <v>1334</v>
      </c>
      <c r="Q18" s="96">
        <f t="shared" si="4"/>
        <v>0.47999999992316589</v>
      </c>
      <c r="R18" s="217">
        <v>69666947.639999241</v>
      </c>
      <c r="S18" s="95">
        <v>69666900</v>
      </c>
      <c r="T18" s="96">
        <f>R18-S18</f>
        <v>47.639999240636826</v>
      </c>
      <c r="U18" s="218">
        <f t="shared" si="6"/>
        <v>1</v>
      </c>
      <c r="W18" s="134" t="s">
        <v>41</v>
      </c>
      <c r="X18" s="111">
        <f t="shared" si="7"/>
        <v>0</v>
      </c>
      <c r="Y18" s="112">
        <f t="shared" si="8"/>
        <v>0</v>
      </c>
      <c r="Z18" s="112">
        <f t="shared" si="9"/>
        <v>0</v>
      </c>
      <c r="AA18" s="113">
        <f t="shared" si="10"/>
        <v>0</v>
      </c>
      <c r="AB18" s="113">
        <f t="shared" si="11"/>
        <v>0</v>
      </c>
      <c r="AC18" s="114">
        <f t="shared" si="12"/>
        <v>0</v>
      </c>
    </row>
    <row r="19" spans="1:29" ht="15.75">
      <c r="A19" s="250"/>
      <c r="B19" s="135" t="s">
        <v>42</v>
      </c>
      <c r="C19" s="97">
        <v>21161449.369999032</v>
      </c>
      <c r="D19" s="20">
        <v>21161440</v>
      </c>
      <c r="E19" s="98">
        <f t="shared" si="0"/>
        <v>9.3699990324676037</v>
      </c>
      <c r="F19" s="97">
        <v>1871999.18</v>
      </c>
      <c r="G19" s="20" t="s">
        <v>1335</v>
      </c>
      <c r="H19" s="98">
        <f t="shared" si="1"/>
        <v>-0.82000000006519258</v>
      </c>
      <c r="I19" s="97">
        <v>49033.859999999993</v>
      </c>
      <c r="J19" s="20" t="s">
        <v>1947</v>
      </c>
      <c r="K19" s="98">
        <f t="shared" si="2"/>
        <v>-4.0000000008149073E-2</v>
      </c>
      <c r="L19" s="97">
        <v>2302.6</v>
      </c>
      <c r="M19" s="20" t="s">
        <v>1948</v>
      </c>
      <c r="N19" s="98">
        <f t="shared" si="3"/>
        <v>0</v>
      </c>
      <c r="O19" s="97">
        <v>0</v>
      </c>
      <c r="P19" s="20" t="s">
        <v>80</v>
      </c>
      <c r="Q19" s="98">
        <f t="shared" si="4"/>
        <v>0</v>
      </c>
      <c r="R19" s="97">
        <v>19336181.449999031</v>
      </c>
      <c r="S19" s="20">
        <v>19336190</v>
      </c>
      <c r="T19" s="98">
        <f t="shared" ref="T19:T91" si="13">R19-S19</f>
        <v>-8.5500009693205357</v>
      </c>
      <c r="U19" s="219">
        <f t="shared" si="6"/>
        <v>1</v>
      </c>
      <c r="W19" s="135" t="s">
        <v>42</v>
      </c>
      <c r="X19" s="115">
        <f t="shared" si="7"/>
        <v>0</v>
      </c>
      <c r="Y19" s="116">
        <f t="shared" si="8"/>
        <v>0</v>
      </c>
      <c r="Z19" s="116">
        <f t="shared" si="9"/>
        <v>0</v>
      </c>
      <c r="AA19" s="117">
        <f t="shared" si="10"/>
        <v>0</v>
      </c>
      <c r="AB19" s="117">
        <f t="shared" si="11"/>
        <v>0</v>
      </c>
      <c r="AC19" s="118">
        <f t="shared" si="12"/>
        <v>0</v>
      </c>
    </row>
    <row r="20" spans="1:29" ht="15.75">
      <c r="A20" s="250"/>
      <c r="B20" s="105" t="s">
        <v>43</v>
      </c>
      <c r="C20" s="97">
        <v>50038354.659999445</v>
      </c>
      <c r="D20" s="20">
        <v>50038300</v>
      </c>
      <c r="E20" s="98">
        <f t="shared" si="0"/>
        <v>54.659999445080757</v>
      </c>
      <c r="F20" s="97">
        <v>1739175.7000000009</v>
      </c>
      <c r="G20" s="20" t="s">
        <v>1336</v>
      </c>
      <c r="H20" s="98">
        <f t="shared" si="1"/>
        <v>-4.2999999991152436</v>
      </c>
      <c r="I20" s="97">
        <v>231371.19</v>
      </c>
      <c r="J20" s="20" t="s">
        <v>1949</v>
      </c>
      <c r="K20" s="98">
        <f t="shared" si="2"/>
        <v>0.19000000000232831</v>
      </c>
      <c r="L20" s="97">
        <v>135456.54999999999</v>
      </c>
      <c r="M20" s="20" t="s">
        <v>1950</v>
      </c>
      <c r="N20" s="98">
        <f t="shared" si="3"/>
        <v>-0.45000000001164153</v>
      </c>
      <c r="O20" s="97">
        <v>974659.24999999942</v>
      </c>
      <c r="P20" s="20" t="s">
        <v>1337</v>
      </c>
      <c r="Q20" s="98">
        <f t="shared" si="4"/>
        <v>0.24999999941792339</v>
      </c>
      <c r="R20" s="97">
        <v>47420434.34999945</v>
      </c>
      <c r="S20" s="20">
        <v>47420500</v>
      </c>
      <c r="T20" s="98">
        <f t="shared" si="13"/>
        <v>-65.650000549852848</v>
      </c>
      <c r="U20" s="219">
        <f t="shared" si="6"/>
        <v>1</v>
      </c>
      <c r="W20" s="105" t="s">
        <v>43</v>
      </c>
      <c r="X20" s="115">
        <f t="shared" si="7"/>
        <v>0</v>
      </c>
      <c r="Y20" s="116">
        <f t="shared" si="8"/>
        <v>0</v>
      </c>
      <c r="Z20" s="116">
        <f t="shared" si="9"/>
        <v>0</v>
      </c>
      <c r="AA20" s="117">
        <f t="shared" si="10"/>
        <v>0</v>
      </c>
      <c r="AB20" s="117">
        <f t="shared" si="11"/>
        <v>0</v>
      </c>
      <c r="AC20" s="118">
        <f t="shared" si="12"/>
        <v>0</v>
      </c>
    </row>
    <row r="21" spans="1:29" ht="15.75">
      <c r="A21" s="250"/>
      <c r="B21" s="135" t="s">
        <v>44</v>
      </c>
      <c r="C21" s="97">
        <v>35027533.689999506</v>
      </c>
      <c r="D21" s="20">
        <v>0</v>
      </c>
      <c r="E21" s="98">
        <f t="shared" si="0"/>
        <v>35027533.689999506</v>
      </c>
      <c r="F21" s="97">
        <v>1314262.2300000004</v>
      </c>
      <c r="G21" s="20"/>
      <c r="H21" s="98">
        <f t="shared" si="1"/>
        <v>1314262.2300000004</v>
      </c>
      <c r="I21" s="97">
        <v>48401.86</v>
      </c>
      <c r="J21" s="20"/>
      <c r="K21" s="98">
        <f t="shared" si="2"/>
        <v>48401.86</v>
      </c>
      <c r="L21" s="97">
        <v>0</v>
      </c>
      <c r="M21" s="20"/>
      <c r="N21" s="98">
        <f t="shared" si="3"/>
        <v>0</v>
      </c>
      <c r="O21" s="97">
        <v>344060.87</v>
      </c>
      <c r="P21" s="20"/>
      <c r="Q21" s="98">
        <f t="shared" si="4"/>
        <v>344060.87</v>
      </c>
      <c r="R21" s="97">
        <v>41185285.04999949</v>
      </c>
      <c r="S21" s="20">
        <v>0</v>
      </c>
      <c r="T21" s="98">
        <f t="shared" si="13"/>
        <v>41185285.04999949</v>
      </c>
      <c r="U21" s="219">
        <f t="shared" si="6"/>
        <v>0</v>
      </c>
      <c r="W21" s="135" t="s">
        <v>44</v>
      </c>
      <c r="X21" s="115">
        <f t="shared" si="7"/>
        <v>0</v>
      </c>
      <c r="Y21" s="116">
        <f t="shared" si="8"/>
        <v>0</v>
      </c>
      <c r="Z21" s="116">
        <f t="shared" si="9"/>
        <v>0</v>
      </c>
      <c r="AA21" s="117">
        <f t="shared" si="10"/>
        <v>0</v>
      </c>
      <c r="AB21" s="117">
        <f t="shared" si="11"/>
        <v>0</v>
      </c>
      <c r="AC21" s="118">
        <f t="shared" si="12"/>
        <v>0</v>
      </c>
    </row>
    <row r="22" spans="1:29" ht="15.75">
      <c r="A22" s="250"/>
      <c r="B22" s="135" t="s">
        <v>45</v>
      </c>
      <c r="C22" s="97">
        <v>59471260.009995662</v>
      </c>
      <c r="D22" s="20">
        <v>59471300</v>
      </c>
      <c r="E22" s="98">
        <f t="shared" si="0"/>
        <v>-39.99000433832407</v>
      </c>
      <c r="F22" s="97">
        <v>2687158.87</v>
      </c>
      <c r="G22" s="20" t="s">
        <v>1338</v>
      </c>
      <c r="H22" s="98">
        <f t="shared" si="1"/>
        <v>-1.1299999998882413</v>
      </c>
      <c r="I22" s="97">
        <v>82601.95</v>
      </c>
      <c r="J22" s="20" t="s">
        <v>1951</v>
      </c>
      <c r="K22" s="98">
        <f t="shared" si="2"/>
        <v>1999.9499999999971</v>
      </c>
      <c r="L22" s="97">
        <v>0</v>
      </c>
      <c r="M22" s="20" t="s">
        <v>80</v>
      </c>
      <c r="N22" s="98">
        <f t="shared" si="3"/>
        <v>0</v>
      </c>
      <c r="O22" s="97">
        <v>104009.84</v>
      </c>
      <c r="P22" s="20" t="s">
        <v>1339</v>
      </c>
      <c r="Q22" s="98">
        <f t="shared" si="4"/>
        <v>-326171.16000000003</v>
      </c>
      <c r="R22" s="97">
        <v>60376882.259995662</v>
      </c>
      <c r="S22" s="20">
        <v>60376900</v>
      </c>
      <c r="T22" s="98">
        <f t="shared" si="13"/>
        <v>-17.74000433832407</v>
      </c>
      <c r="U22" s="219">
        <f t="shared" si="6"/>
        <v>1</v>
      </c>
      <c r="W22" s="135" t="s">
        <v>45</v>
      </c>
      <c r="X22" s="115">
        <f t="shared" si="7"/>
        <v>0</v>
      </c>
      <c r="Y22" s="116">
        <f t="shared" si="8"/>
        <v>0</v>
      </c>
      <c r="Z22" s="116">
        <f t="shared" si="9"/>
        <v>1</v>
      </c>
      <c r="AA22" s="117">
        <f t="shared" si="10"/>
        <v>0</v>
      </c>
      <c r="AB22" s="117">
        <f t="shared" si="11"/>
        <v>1</v>
      </c>
      <c r="AC22" s="118">
        <f t="shared" si="12"/>
        <v>0</v>
      </c>
    </row>
    <row r="23" spans="1:29" ht="15.75">
      <c r="A23" s="250"/>
      <c r="B23" s="135" t="s">
        <v>46</v>
      </c>
      <c r="C23" s="97">
        <v>25767765.659999657</v>
      </c>
      <c r="D23" s="20">
        <v>28641200</v>
      </c>
      <c r="E23" s="98">
        <f t="shared" si="0"/>
        <v>-2873434.3400003426</v>
      </c>
      <c r="F23" s="97">
        <v>1693947.5399999993</v>
      </c>
      <c r="G23" s="20" t="s">
        <v>1340</v>
      </c>
      <c r="H23" s="98">
        <f t="shared" si="1"/>
        <v>-2.460000000661239</v>
      </c>
      <c r="I23" s="97">
        <v>20548.21</v>
      </c>
      <c r="J23" s="20" t="s">
        <v>1952</v>
      </c>
      <c r="K23" s="98">
        <f t="shared" si="2"/>
        <v>9.9999999983992893E-3</v>
      </c>
      <c r="L23" s="97">
        <v>0</v>
      </c>
      <c r="M23" s="20" t="s">
        <v>80</v>
      </c>
      <c r="N23" s="98">
        <f t="shared" si="3"/>
        <v>0</v>
      </c>
      <c r="O23" s="97">
        <v>234150.41000000003</v>
      </c>
      <c r="P23" s="20" t="s">
        <v>80</v>
      </c>
      <c r="Q23" s="98">
        <f t="shared" si="4"/>
        <v>234150.41000000003</v>
      </c>
      <c r="R23" s="97">
        <v>23860215.919999655</v>
      </c>
      <c r="S23" s="20">
        <v>25788350</v>
      </c>
      <c r="T23" s="98">
        <f t="shared" si="13"/>
        <v>-1928134.0800003447</v>
      </c>
      <c r="U23" s="219">
        <f t="shared" si="6"/>
        <v>1</v>
      </c>
      <c r="W23" s="135" t="s">
        <v>46</v>
      </c>
      <c r="X23" s="115">
        <f t="shared" si="7"/>
        <v>1</v>
      </c>
      <c r="Y23" s="116">
        <f t="shared" si="8"/>
        <v>0</v>
      </c>
      <c r="Z23" s="116">
        <f t="shared" si="9"/>
        <v>0</v>
      </c>
      <c r="AA23" s="117">
        <f t="shared" si="10"/>
        <v>0</v>
      </c>
      <c r="AB23" s="117">
        <f t="shared" si="11"/>
        <v>1</v>
      </c>
      <c r="AC23" s="118">
        <f t="shared" si="12"/>
        <v>1</v>
      </c>
    </row>
    <row r="24" spans="1:29" ht="15.75">
      <c r="A24" s="250"/>
      <c r="B24" s="135" t="s">
        <v>47</v>
      </c>
      <c r="C24" s="97">
        <v>120123957.57999846</v>
      </c>
      <c r="D24" s="20">
        <v>0</v>
      </c>
      <c r="E24" s="98">
        <f t="shared" si="0"/>
        <v>120123957.57999846</v>
      </c>
      <c r="F24" s="97">
        <v>3320078.7600000012</v>
      </c>
      <c r="G24" s="20"/>
      <c r="H24" s="98">
        <f t="shared" si="1"/>
        <v>3320078.7600000012</v>
      </c>
      <c r="I24" s="97">
        <v>98178.06</v>
      </c>
      <c r="J24" s="20"/>
      <c r="K24" s="98">
        <f t="shared" si="2"/>
        <v>98178.06</v>
      </c>
      <c r="L24" s="97">
        <v>18645.14</v>
      </c>
      <c r="M24" s="20"/>
      <c r="N24" s="98">
        <f t="shared" si="3"/>
        <v>18645.14</v>
      </c>
      <c r="O24" s="97">
        <v>416990.12</v>
      </c>
      <c r="P24" s="20"/>
      <c r="Q24" s="98">
        <f t="shared" si="4"/>
        <v>416990.12</v>
      </c>
      <c r="R24" s="97">
        <v>130167590.4399984</v>
      </c>
      <c r="S24" s="20">
        <v>0</v>
      </c>
      <c r="T24" s="98">
        <f t="shared" si="13"/>
        <v>130167590.4399984</v>
      </c>
      <c r="U24" s="219">
        <f t="shared" si="6"/>
        <v>0</v>
      </c>
      <c r="W24" s="135" t="s">
        <v>47</v>
      </c>
      <c r="X24" s="115">
        <f t="shared" si="7"/>
        <v>0</v>
      </c>
      <c r="Y24" s="116">
        <f t="shared" si="8"/>
        <v>0</v>
      </c>
      <c r="Z24" s="116">
        <f t="shared" si="9"/>
        <v>0</v>
      </c>
      <c r="AA24" s="117">
        <f t="shared" si="10"/>
        <v>0</v>
      </c>
      <c r="AB24" s="117">
        <f t="shared" si="11"/>
        <v>0</v>
      </c>
      <c r="AC24" s="118">
        <f t="shared" si="12"/>
        <v>0</v>
      </c>
    </row>
    <row r="25" spans="1:29" ht="15.75">
      <c r="A25" s="250"/>
      <c r="B25" s="135" t="s">
        <v>48</v>
      </c>
      <c r="C25" s="97">
        <v>51677451.059999354</v>
      </c>
      <c r="D25" s="20">
        <v>51677480</v>
      </c>
      <c r="E25" s="98">
        <f t="shared" si="0"/>
        <v>-28.940000645816326</v>
      </c>
      <c r="F25" s="97">
        <v>1225484.21</v>
      </c>
      <c r="G25" s="20" t="s">
        <v>1341</v>
      </c>
      <c r="H25" s="98">
        <f t="shared" si="1"/>
        <v>-3505.7900000000373</v>
      </c>
      <c r="I25" s="97">
        <v>120082.67</v>
      </c>
      <c r="J25" s="20" t="s">
        <v>1953</v>
      </c>
      <c r="K25" s="98">
        <f t="shared" si="2"/>
        <v>-0.33000000000174623</v>
      </c>
      <c r="L25" s="97">
        <v>19073.7</v>
      </c>
      <c r="M25" s="20" t="s">
        <v>1954</v>
      </c>
      <c r="N25" s="98">
        <f t="shared" si="3"/>
        <v>0</v>
      </c>
      <c r="O25" s="97">
        <v>744657.64999999991</v>
      </c>
      <c r="P25" s="20" t="s">
        <v>1342</v>
      </c>
      <c r="Q25" s="98">
        <f t="shared" si="4"/>
        <v>-0.35000000009313226</v>
      </c>
      <c r="R25" s="97">
        <v>49808318.169999354</v>
      </c>
      <c r="S25" s="20">
        <v>49808350</v>
      </c>
      <c r="T25" s="98">
        <f t="shared" si="13"/>
        <v>-31.830000646412373</v>
      </c>
      <c r="U25" s="219">
        <f t="shared" si="6"/>
        <v>1</v>
      </c>
      <c r="W25" s="135" t="s">
        <v>48</v>
      </c>
      <c r="X25" s="115">
        <f t="shared" si="7"/>
        <v>0</v>
      </c>
      <c r="Y25" s="116">
        <f t="shared" si="8"/>
        <v>1</v>
      </c>
      <c r="Z25" s="116">
        <f t="shared" si="9"/>
        <v>0</v>
      </c>
      <c r="AA25" s="117">
        <f t="shared" si="10"/>
        <v>0</v>
      </c>
      <c r="AB25" s="117">
        <f t="shared" si="11"/>
        <v>0</v>
      </c>
      <c r="AC25" s="118">
        <f t="shared" si="12"/>
        <v>0</v>
      </c>
    </row>
    <row r="26" spans="1:29" ht="15.75">
      <c r="A26" s="251"/>
      <c r="B26" s="136" t="s">
        <v>49</v>
      </c>
      <c r="C26" s="99">
        <v>18749593.949999604</v>
      </c>
      <c r="D26" s="100"/>
      <c r="E26" s="101">
        <f t="shared" si="0"/>
        <v>18749593.949999604</v>
      </c>
      <c r="F26" s="99">
        <v>956346.21</v>
      </c>
      <c r="G26" s="100"/>
      <c r="H26" s="101">
        <f t="shared" si="1"/>
        <v>956346.21</v>
      </c>
      <c r="I26" s="99">
        <v>0</v>
      </c>
      <c r="J26" s="100"/>
      <c r="K26" s="101">
        <f t="shared" si="2"/>
        <v>0</v>
      </c>
      <c r="L26" s="99">
        <v>0</v>
      </c>
      <c r="M26" s="100"/>
      <c r="N26" s="101">
        <f t="shared" si="3"/>
        <v>0</v>
      </c>
      <c r="O26" s="99">
        <v>261938.36000000002</v>
      </c>
      <c r="P26" s="100"/>
      <c r="Q26" s="101">
        <f t="shared" si="4"/>
        <v>261938.36000000002</v>
      </c>
      <c r="R26" s="99">
        <v>30839556.629999544</v>
      </c>
      <c r="S26" s="100"/>
      <c r="T26" s="101">
        <f t="shared" si="13"/>
        <v>30839556.629999544</v>
      </c>
      <c r="U26" s="220">
        <f t="shared" si="6"/>
        <v>0</v>
      </c>
      <c r="W26" s="136" t="s">
        <v>49</v>
      </c>
      <c r="X26" s="119">
        <f t="shared" si="7"/>
        <v>0</v>
      </c>
      <c r="Y26" s="120">
        <f t="shared" si="8"/>
        <v>0</v>
      </c>
      <c r="Z26" s="120">
        <f t="shared" si="9"/>
        <v>0</v>
      </c>
      <c r="AA26" s="121">
        <f t="shared" si="10"/>
        <v>0</v>
      </c>
      <c r="AB26" s="121">
        <f t="shared" si="11"/>
        <v>0</v>
      </c>
      <c r="AC26" s="221">
        <f t="shared" si="12"/>
        <v>0</v>
      </c>
    </row>
    <row r="27" spans="1:29" ht="15.75">
      <c r="A27" s="250">
        <v>42464</v>
      </c>
      <c r="B27" s="134" t="s">
        <v>41</v>
      </c>
      <c r="C27" s="97">
        <v>69666947.639999241</v>
      </c>
      <c r="D27" s="20">
        <v>69936900</v>
      </c>
      <c r="E27" s="98">
        <f t="shared" si="0"/>
        <v>-269952.36000075936</v>
      </c>
      <c r="F27" s="97">
        <v>1850049.3599999989</v>
      </c>
      <c r="G27" s="20" t="s">
        <v>1343</v>
      </c>
      <c r="H27" s="98">
        <f t="shared" si="1"/>
        <v>-0.64000000106170774</v>
      </c>
      <c r="I27" s="97">
        <v>45451.06</v>
      </c>
      <c r="J27" s="20" t="s">
        <v>1955</v>
      </c>
      <c r="K27" s="98">
        <f t="shared" si="2"/>
        <v>-4.0000000000873115E-2</v>
      </c>
      <c r="L27" s="97">
        <v>0</v>
      </c>
      <c r="M27" s="20" t="s">
        <v>80</v>
      </c>
      <c r="N27" s="98">
        <f t="shared" si="3"/>
        <v>0</v>
      </c>
      <c r="O27" s="97">
        <v>425552.88999999996</v>
      </c>
      <c r="P27" s="20" t="s">
        <v>1344</v>
      </c>
      <c r="Q27" s="98">
        <f t="shared" si="4"/>
        <v>-0.11000000004423782</v>
      </c>
      <c r="R27" s="97">
        <v>79967268.529999241</v>
      </c>
      <c r="S27" s="20">
        <v>79967300</v>
      </c>
      <c r="T27" s="98">
        <f t="shared" si="13"/>
        <v>-31.470000758767128</v>
      </c>
      <c r="U27" s="219">
        <f t="shared" si="6"/>
        <v>1</v>
      </c>
      <c r="W27" s="134" t="s">
        <v>41</v>
      </c>
      <c r="X27" s="115">
        <f t="shared" si="7"/>
        <v>1</v>
      </c>
      <c r="Y27" s="116">
        <f t="shared" si="8"/>
        <v>0</v>
      </c>
      <c r="Z27" s="116">
        <f t="shared" si="9"/>
        <v>0</v>
      </c>
      <c r="AA27" s="116">
        <f t="shared" si="10"/>
        <v>0</v>
      </c>
      <c r="AB27" s="117">
        <f t="shared" si="11"/>
        <v>0</v>
      </c>
      <c r="AC27" s="122">
        <f t="shared" si="12"/>
        <v>0</v>
      </c>
    </row>
    <row r="28" spans="1:29" ht="15.75">
      <c r="A28" s="250"/>
      <c r="B28" s="135" t="s">
        <v>42</v>
      </c>
      <c r="C28" s="97">
        <v>19336181.449999031</v>
      </c>
      <c r="D28" s="20">
        <v>19336190</v>
      </c>
      <c r="E28" s="98">
        <f t="shared" si="0"/>
        <v>-8.5500009693205357</v>
      </c>
      <c r="F28" s="97">
        <v>2201967.3900000006</v>
      </c>
      <c r="G28" s="20" t="s">
        <v>1345</v>
      </c>
      <c r="H28" s="98">
        <f t="shared" si="1"/>
        <v>-2.6099999994039536</v>
      </c>
      <c r="I28" s="97">
        <v>0</v>
      </c>
      <c r="J28" s="20" t="s">
        <v>80</v>
      </c>
      <c r="K28" s="98">
        <f t="shared" si="2"/>
        <v>0</v>
      </c>
      <c r="L28" s="97">
        <v>0</v>
      </c>
      <c r="M28" s="20" t="s">
        <v>80</v>
      </c>
      <c r="N28" s="98">
        <f t="shared" si="3"/>
        <v>0</v>
      </c>
      <c r="O28" s="97">
        <v>125675.02</v>
      </c>
      <c r="P28" s="20" t="s">
        <v>1346</v>
      </c>
      <c r="Q28" s="98">
        <f t="shared" si="4"/>
        <v>2.0000000004074536E-2</v>
      </c>
      <c r="R28" s="97">
        <v>19904109.509999033</v>
      </c>
      <c r="S28" s="20">
        <v>19904130</v>
      </c>
      <c r="T28" s="98">
        <f t="shared" si="13"/>
        <v>-20.49000096693635</v>
      </c>
      <c r="U28" s="219">
        <f t="shared" si="6"/>
        <v>1</v>
      </c>
      <c r="W28" s="135" t="s">
        <v>42</v>
      </c>
      <c r="X28" s="115">
        <f t="shared" si="7"/>
        <v>0</v>
      </c>
      <c r="Y28" s="116">
        <f t="shared" si="8"/>
        <v>0</v>
      </c>
      <c r="Z28" s="116">
        <f t="shared" si="9"/>
        <v>0</v>
      </c>
      <c r="AA28" s="116">
        <f t="shared" si="10"/>
        <v>0</v>
      </c>
      <c r="AB28" s="117">
        <f t="shared" si="11"/>
        <v>0</v>
      </c>
      <c r="AC28" s="122">
        <f t="shared" si="12"/>
        <v>0</v>
      </c>
    </row>
    <row r="29" spans="1:29" ht="15.75">
      <c r="A29" s="250"/>
      <c r="B29" s="105" t="s">
        <v>43</v>
      </c>
      <c r="C29" s="97">
        <v>47420434.34999945</v>
      </c>
      <c r="D29" s="20">
        <v>0</v>
      </c>
      <c r="E29" s="98">
        <f t="shared" si="0"/>
        <v>47420434.34999945</v>
      </c>
      <c r="F29" s="97">
        <v>1067552.1400000001</v>
      </c>
      <c r="G29" s="20"/>
      <c r="H29" s="98">
        <f t="shared" si="1"/>
        <v>1067552.1400000001</v>
      </c>
      <c r="I29" s="97">
        <v>34789.050000000003</v>
      </c>
      <c r="J29" s="20"/>
      <c r="K29" s="98">
        <f t="shared" si="2"/>
        <v>34789.050000000003</v>
      </c>
      <c r="L29" s="97">
        <v>0</v>
      </c>
      <c r="M29" s="20"/>
      <c r="N29" s="98">
        <f t="shared" si="3"/>
        <v>0</v>
      </c>
      <c r="O29" s="97">
        <v>939026.13</v>
      </c>
      <c r="P29" s="20"/>
      <c r="Q29" s="98">
        <f t="shared" si="4"/>
        <v>939026.13</v>
      </c>
      <c r="R29" s="97">
        <v>45448645.129999436</v>
      </c>
      <c r="S29" s="20">
        <v>0</v>
      </c>
      <c r="T29" s="98">
        <f t="shared" si="13"/>
        <v>45448645.129999436</v>
      </c>
      <c r="U29" s="219">
        <f t="shared" si="6"/>
        <v>0</v>
      </c>
      <c r="W29" s="105" t="s">
        <v>43</v>
      </c>
      <c r="X29" s="115">
        <f t="shared" si="7"/>
        <v>0</v>
      </c>
      <c r="Y29" s="116">
        <f t="shared" si="8"/>
        <v>0</v>
      </c>
      <c r="Z29" s="116">
        <f t="shared" si="9"/>
        <v>0</v>
      </c>
      <c r="AA29" s="116">
        <f t="shared" si="10"/>
        <v>0</v>
      </c>
      <c r="AB29" s="117">
        <f t="shared" si="11"/>
        <v>0</v>
      </c>
      <c r="AC29" s="122">
        <f t="shared" si="12"/>
        <v>0</v>
      </c>
    </row>
    <row r="30" spans="1:29" ht="15.75">
      <c r="A30" s="250"/>
      <c r="B30" s="135" t="s">
        <v>44</v>
      </c>
      <c r="C30" s="97">
        <v>41185285.04999949</v>
      </c>
      <c r="D30" s="20">
        <v>41185300</v>
      </c>
      <c r="E30" s="98">
        <f t="shared" si="0"/>
        <v>-14.950000509619713</v>
      </c>
      <c r="F30" s="97">
        <v>1379596.5899999996</v>
      </c>
      <c r="G30" s="20" t="s">
        <v>1347</v>
      </c>
      <c r="H30" s="98">
        <f t="shared" si="1"/>
        <v>-3.4100000003818423</v>
      </c>
      <c r="I30" s="97">
        <v>50756.380000000005</v>
      </c>
      <c r="J30" s="20" t="s">
        <v>1956</v>
      </c>
      <c r="K30" s="98">
        <f t="shared" si="2"/>
        <v>0.38000000000465661</v>
      </c>
      <c r="L30" s="97">
        <v>0</v>
      </c>
      <c r="M30" s="20" t="s">
        <v>80</v>
      </c>
      <c r="N30" s="98">
        <f t="shared" si="3"/>
        <v>0</v>
      </c>
      <c r="O30" s="97">
        <v>211315.56</v>
      </c>
      <c r="P30" s="20" t="s">
        <v>1348</v>
      </c>
      <c r="Q30" s="98">
        <f t="shared" si="4"/>
        <v>0.55999999999767169</v>
      </c>
      <c r="R30" s="97">
        <v>39645129.279999487</v>
      </c>
      <c r="S30" s="20">
        <v>39645100</v>
      </c>
      <c r="T30" s="98">
        <f t="shared" si="13"/>
        <v>29.279999487102032</v>
      </c>
      <c r="U30" s="219">
        <f t="shared" si="6"/>
        <v>1</v>
      </c>
      <c r="W30" s="135" t="s">
        <v>44</v>
      </c>
      <c r="X30" s="115">
        <f t="shared" si="7"/>
        <v>0</v>
      </c>
      <c r="Y30" s="4">
        <f t="shared" si="8"/>
        <v>0</v>
      </c>
      <c r="Z30" s="123">
        <f t="shared" si="9"/>
        <v>0</v>
      </c>
      <c r="AA30" s="4">
        <f t="shared" si="10"/>
        <v>0</v>
      </c>
      <c r="AB30" s="117">
        <f t="shared" si="11"/>
        <v>0</v>
      </c>
      <c r="AC30" s="122">
        <f t="shared" si="12"/>
        <v>0</v>
      </c>
    </row>
    <row r="31" spans="1:29" ht="15.75">
      <c r="A31" s="250"/>
      <c r="B31" s="135" t="s">
        <v>45</v>
      </c>
      <c r="C31" s="97">
        <v>60376882.259995662</v>
      </c>
      <c r="D31" s="20">
        <v>60376900</v>
      </c>
      <c r="E31" s="98">
        <f t="shared" si="0"/>
        <v>-17.74000433832407</v>
      </c>
      <c r="F31" s="97">
        <v>2355832.4099999988</v>
      </c>
      <c r="G31" s="20" t="s">
        <v>1349</v>
      </c>
      <c r="H31" s="98">
        <f t="shared" si="1"/>
        <v>-3837.590000001248</v>
      </c>
      <c r="I31" s="97">
        <v>88401.33</v>
      </c>
      <c r="J31" s="20" t="s">
        <v>1957</v>
      </c>
      <c r="K31" s="98">
        <f t="shared" si="2"/>
        <v>2.9999999998835847E-2</v>
      </c>
      <c r="L31" s="97">
        <v>80.489999999999995</v>
      </c>
      <c r="M31" s="20" t="s">
        <v>1958</v>
      </c>
      <c r="N31" s="98">
        <f t="shared" si="3"/>
        <v>0</v>
      </c>
      <c r="O31" s="97">
        <v>82976.95</v>
      </c>
      <c r="P31" s="20" t="s">
        <v>1350</v>
      </c>
      <c r="Q31" s="98">
        <f t="shared" si="4"/>
        <v>-13185.050000000003</v>
      </c>
      <c r="R31" s="97">
        <v>58026393.739995658</v>
      </c>
      <c r="S31" s="20">
        <v>58022600</v>
      </c>
      <c r="T31" s="98">
        <f t="shared" si="13"/>
        <v>3793.7399956583977</v>
      </c>
      <c r="U31" s="219">
        <f t="shared" si="6"/>
        <v>1</v>
      </c>
      <c r="W31" s="135" t="s">
        <v>45</v>
      </c>
      <c r="X31" s="115">
        <f t="shared" si="7"/>
        <v>0</v>
      </c>
      <c r="Y31" s="4">
        <f t="shared" si="8"/>
        <v>1</v>
      </c>
      <c r="Z31" s="123">
        <f t="shared" si="9"/>
        <v>0</v>
      </c>
      <c r="AA31" s="4">
        <f t="shared" si="10"/>
        <v>0</v>
      </c>
      <c r="AB31" s="4">
        <f t="shared" si="11"/>
        <v>1</v>
      </c>
      <c r="AC31" s="122">
        <f t="shared" si="12"/>
        <v>1</v>
      </c>
    </row>
    <row r="32" spans="1:29" ht="15.75">
      <c r="A32" s="250"/>
      <c r="B32" s="135" t="s">
        <v>46</v>
      </c>
      <c r="C32" s="97">
        <v>23860215.919999655</v>
      </c>
      <c r="D32" s="20">
        <v>25788350</v>
      </c>
      <c r="E32" s="98">
        <f t="shared" si="0"/>
        <v>-1928134.0800003447</v>
      </c>
      <c r="F32" s="97">
        <v>1406695.1600000004</v>
      </c>
      <c r="G32" s="20" t="s">
        <v>1351</v>
      </c>
      <c r="H32" s="98">
        <f t="shared" si="1"/>
        <v>-4.8399999996181577</v>
      </c>
      <c r="I32" s="97">
        <v>67835.87</v>
      </c>
      <c r="J32" s="20" t="s">
        <v>1959</v>
      </c>
      <c r="K32" s="98">
        <f t="shared" si="2"/>
        <v>-610518.13</v>
      </c>
      <c r="L32" s="97">
        <v>0</v>
      </c>
      <c r="M32" s="20" t="s">
        <v>80</v>
      </c>
      <c r="N32" s="98">
        <f t="shared" si="3"/>
        <v>0</v>
      </c>
      <c r="O32" s="97">
        <v>127778.76000000001</v>
      </c>
      <c r="P32" s="20" t="s">
        <v>1352</v>
      </c>
      <c r="Q32" s="98">
        <f t="shared" si="4"/>
        <v>-0.23999999999068677</v>
      </c>
      <c r="R32" s="97">
        <v>26897156.769999653</v>
      </c>
      <c r="S32" s="20">
        <v>28431700</v>
      </c>
      <c r="T32" s="98">
        <f t="shared" si="13"/>
        <v>-1534543.2300003469</v>
      </c>
      <c r="U32" s="219">
        <f t="shared" si="6"/>
        <v>1</v>
      </c>
      <c r="W32" s="135" t="s">
        <v>46</v>
      </c>
      <c r="X32" s="115">
        <f t="shared" si="7"/>
        <v>1</v>
      </c>
      <c r="Y32" s="4">
        <f t="shared" si="8"/>
        <v>0</v>
      </c>
      <c r="Z32" s="123">
        <f t="shared" si="9"/>
        <v>1</v>
      </c>
      <c r="AA32" s="4">
        <f t="shared" si="10"/>
        <v>0</v>
      </c>
      <c r="AB32" s="4">
        <f t="shared" si="11"/>
        <v>0</v>
      </c>
      <c r="AC32" s="122">
        <f t="shared" si="12"/>
        <v>1</v>
      </c>
    </row>
    <row r="33" spans="1:29" ht="15.75">
      <c r="A33" s="250"/>
      <c r="B33" s="135" t="s">
        <v>47</v>
      </c>
      <c r="C33" s="97">
        <v>130167590.4399984</v>
      </c>
      <c r="D33" s="20">
        <v>0</v>
      </c>
      <c r="E33" s="98">
        <f t="shared" si="0"/>
        <v>130167590.4399984</v>
      </c>
      <c r="F33" s="97">
        <v>2353115.1100000008</v>
      </c>
      <c r="G33" s="20"/>
      <c r="H33" s="98">
        <f t="shared" si="1"/>
        <v>2353115.1100000008</v>
      </c>
      <c r="I33" s="97">
        <v>21387.02</v>
      </c>
      <c r="J33" s="20"/>
      <c r="K33" s="98">
        <f t="shared" si="2"/>
        <v>21387.02</v>
      </c>
      <c r="L33" s="97">
        <v>387.02</v>
      </c>
      <c r="M33" s="20"/>
      <c r="N33" s="98">
        <f t="shared" si="3"/>
        <v>387.02</v>
      </c>
      <c r="O33" s="97">
        <v>203031.33000000007</v>
      </c>
      <c r="P33" s="20"/>
      <c r="Q33" s="98">
        <f t="shared" si="4"/>
        <v>203031.33000000007</v>
      </c>
      <c r="R33" s="97">
        <v>127632443.99999841</v>
      </c>
      <c r="S33" s="20">
        <v>0</v>
      </c>
      <c r="T33" s="98">
        <f t="shared" si="13"/>
        <v>127632443.99999841</v>
      </c>
      <c r="U33" s="219">
        <f t="shared" si="6"/>
        <v>0</v>
      </c>
      <c r="W33" s="135" t="s">
        <v>47</v>
      </c>
      <c r="X33" s="115">
        <f t="shared" si="7"/>
        <v>0</v>
      </c>
      <c r="Y33" s="4">
        <f t="shared" si="8"/>
        <v>0</v>
      </c>
      <c r="Z33" s="123">
        <f t="shared" si="9"/>
        <v>0</v>
      </c>
      <c r="AA33" s="4">
        <f t="shared" si="10"/>
        <v>0</v>
      </c>
      <c r="AB33" s="4">
        <f t="shared" si="11"/>
        <v>0</v>
      </c>
      <c r="AC33" s="122">
        <f t="shared" si="12"/>
        <v>0</v>
      </c>
    </row>
    <row r="34" spans="1:29" ht="15.75">
      <c r="A34" s="250"/>
      <c r="B34" s="135" t="s">
        <v>48</v>
      </c>
      <c r="C34" s="97">
        <v>49808318.169999354</v>
      </c>
      <c r="D34" s="20">
        <v>49808350</v>
      </c>
      <c r="E34" s="98">
        <f t="shared" si="0"/>
        <v>-31.830000646412373</v>
      </c>
      <c r="F34" s="97">
        <v>1397289.2899999993</v>
      </c>
      <c r="G34" s="20" t="s">
        <v>1353</v>
      </c>
      <c r="H34" s="98">
        <f t="shared" si="1"/>
        <v>-19140.710000000661</v>
      </c>
      <c r="I34" s="97">
        <v>74000</v>
      </c>
      <c r="J34" s="20" t="s">
        <v>1960</v>
      </c>
      <c r="K34" s="98">
        <f t="shared" si="2"/>
        <v>0</v>
      </c>
      <c r="L34" s="97">
        <v>0</v>
      </c>
      <c r="M34" s="20" t="s">
        <v>80</v>
      </c>
      <c r="N34" s="98">
        <f t="shared" si="3"/>
        <v>0</v>
      </c>
      <c r="O34" s="97">
        <v>435753.78</v>
      </c>
      <c r="P34" s="20" t="s">
        <v>80</v>
      </c>
      <c r="Q34" s="98">
        <f t="shared" si="4"/>
        <v>435753.78</v>
      </c>
      <c r="R34" s="97">
        <v>56629536.619999349</v>
      </c>
      <c r="S34" s="20">
        <v>56629600</v>
      </c>
      <c r="T34" s="98">
        <f t="shared" si="13"/>
        <v>-63.380000650882721</v>
      </c>
      <c r="U34" s="219">
        <f t="shared" si="6"/>
        <v>1</v>
      </c>
      <c r="W34" s="135" t="s">
        <v>48</v>
      </c>
      <c r="X34" s="115">
        <f t="shared" si="7"/>
        <v>0</v>
      </c>
      <c r="Y34" s="4">
        <f t="shared" si="8"/>
        <v>1</v>
      </c>
      <c r="Z34" s="123">
        <f t="shared" si="9"/>
        <v>0</v>
      </c>
      <c r="AA34" s="4">
        <f t="shared" si="10"/>
        <v>0</v>
      </c>
      <c r="AB34" s="4">
        <f t="shared" si="11"/>
        <v>1</v>
      </c>
      <c r="AC34" s="122">
        <f t="shared" si="12"/>
        <v>0</v>
      </c>
    </row>
    <row r="35" spans="1:29" ht="15.75">
      <c r="A35" s="250"/>
      <c r="B35" s="136" t="s">
        <v>49</v>
      </c>
      <c r="C35" s="97">
        <v>30839556.629999544</v>
      </c>
      <c r="D35" s="20"/>
      <c r="E35" s="98">
        <f t="shared" si="0"/>
        <v>30839556.629999544</v>
      </c>
      <c r="F35" s="97">
        <v>1088889.06</v>
      </c>
      <c r="G35" s="20"/>
      <c r="H35" s="98">
        <f t="shared" si="1"/>
        <v>1088889.06</v>
      </c>
      <c r="I35" s="97">
        <v>13409.61</v>
      </c>
      <c r="J35" s="20"/>
      <c r="K35" s="98">
        <f t="shared" si="2"/>
        <v>13409.61</v>
      </c>
      <c r="L35" s="97">
        <v>0</v>
      </c>
      <c r="M35" s="20"/>
      <c r="N35" s="98">
        <f t="shared" si="3"/>
        <v>0</v>
      </c>
      <c r="O35" s="97">
        <v>114663.29000000001</v>
      </c>
      <c r="P35" s="20"/>
      <c r="Q35" s="98">
        <f t="shared" si="4"/>
        <v>114663.29000000001</v>
      </c>
      <c r="R35" s="97">
        <v>29649413.889999542</v>
      </c>
      <c r="S35" s="20"/>
      <c r="T35" s="98">
        <f t="shared" si="13"/>
        <v>29649413.889999542</v>
      </c>
      <c r="U35" s="219">
        <f t="shared" si="6"/>
        <v>0</v>
      </c>
      <c r="W35" s="136" t="s">
        <v>49</v>
      </c>
      <c r="X35" s="115">
        <f t="shared" si="7"/>
        <v>0</v>
      </c>
      <c r="Y35" s="4">
        <f t="shared" si="8"/>
        <v>0</v>
      </c>
      <c r="Z35" s="123">
        <f t="shared" si="9"/>
        <v>0</v>
      </c>
      <c r="AA35" s="4">
        <f t="shared" si="10"/>
        <v>0</v>
      </c>
      <c r="AB35" s="4">
        <f t="shared" si="11"/>
        <v>0</v>
      </c>
      <c r="AC35" s="122">
        <f t="shared" si="12"/>
        <v>0</v>
      </c>
    </row>
    <row r="36" spans="1:29" ht="15.75">
      <c r="A36" s="249">
        <v>42465</v>
      </c>
      <c r="B36" s="134" t="s">
        <v>41</v>
      </c>
      <c r="C36" s="217">
        <v>79967268.529999241</v>
      </c>
      <c r="D36" s="95">
        <v>79967300</v>
      </c>
      <c r="E36" s="96">
        <f t="shared" si="0"/>
        <v>-31.470000758767128</v>
      </c>
      <c r="F36" s="217">
        <v>1690072.9200000013</v>
      </c>
      <c r="G36" s="95" t="s">
        <v>1354</v>
      </c>
      <c r="H36" s="96">
        <f t="shared" si="1"/>
        <v>2.9200000013224781</v>
      </c>
      <c r="I36" s="217">
        <v>540.27</v>
      </c>
      <c r="J36" s="95" t="s">
        <v>1961</v>
      </c>
      <c r="K36" s="96">
        <f t="shared" si="2"/>
        <v>0</v>
      </c>
      <c r="L36" s="217">
        <v>4802.7</v>
      </c>
      <c r="M36" s="95" t="s">
        <v>1962</v>
      </c>
      <c r="N36" s="96">
        <f t="shared" si="3"/>
        <v>0</v>
      </c>
      <c r="O36" s="217">
        <v>433000.58</v>
      </c>
      <c r="P36" s="95" t="s">
        <v>1355</v>
      </c>
      <c r="Q36" s="96">
        <f t="shared" si="4"/>
        <v>-0.41999999998370185</v>
      </c>
      <c r="R36" s="217">
        <v>77839932.599999234</v>
      </c>
      <c r="S36" s="95">
        <v>77840000</v>
      </c>
      <c r="T36" s="96">
        <f t="shared" si="13"/>
        <v>-67.400000765919685</v>
      </c>
      <c r="U36" s="218">
        <f t="shared" si="6"/>
        <v>1</v>
      </c>
      <c r="W36" s="134" t="s">
        <v>41</v>
      </c>
      <c r="X36" s="111">
        <f t="shared" si="7"/>
        <v>0</v>
      </c>
      <c r="Y36" s="112">
        <f t="shared" si="8"/>
        <v>0</v>
      </c>
      <c r="Z36" s="112">
        <f t="shared" si="9"/>
        <v>0</v>
      </c>
      <c r="AA36" s="112">
        <f t="shared" si="10"/>
        <v>0</v>
      </c>
      <c r="AB36" s="112">
        <f t="shared" si="11"/>
        <v>0</v>
      </c>
      <c r="AC36" s="124">
        <f t="shared" si="12"/>
        <v>0</v>
      </c>
    </row>
    <row r="37" spans="1:29" ht="15.75">
      <c r="A37" s="250"/>
      <c r="B37" s="135" t="s">
        <v>42</v>
      </c>
      <c r="C37" s="97">
        <v>19904109.509999033</v>
      </c>
      <c r="D37" s="20">
        <v>19904130</v>
      </c>
      <c r="E37" s="98">
        <f t="shared" si="0"/>
        <v>-20.49000096693635</v>
      </c>
      <c r="F37" s="97">
        <v>1331113.51</v>
      </c>
      <c r="G37" s="20" t="s">
        <v>1356</v>
      </c>
      <c r="H37" s="98">
        <f t="shared" si="1"/>
        <v>3.5100000000093132</v>
      </c>
      <c r="I37" s="97">
        <v>3006.55</v>
      </c>
      <c r="J37" s="20" t="s">
        <v>1963</v>
      </c>
      <c r="K37" s="98">
        <f t="shared" si="2"/>
        <v>0</v>
      </c>
      <c r="L37" s="97">
        <v>0</v>
      </c>
      <c r="M37" s="20" t="s">
        <v>80</v>
      </c>
      <c r="N37" s="98">
        <f t="shared" si="3"/>
        <v>0</v>
      </c>
      <c r="O37" s="97">
        <v>16286.83</v>
      </c>
      <c r="P37" s="20" t="s">
        <v>1357</v>
      </c>
      <c r="Q37" s="98">
        <f t="shared" si="4"/>
        <v>3.0000000000654836E-2</v>
      </c>
      <c r="R37" s="97">
        <v>18559715.719999034</v>
      </c>
      <c r="S37" s="20">
        <v>18559690</v>
      </c>
      <c r="T37" s="98">
        <f t="shared" si="13"/>
        <v>25.71999903395772</v>
      </c>
      <c r="U37" s="219">
        <f t="shared" si="6"/>
        <v>1</v>
      </c>
      <c r="W37" s="135" t="s">
        <v>42</v>
      </c>
      <c r="X37" s="115">
        <f t="shared" si="7"/>
        <v>0</v>
      </c>
      <c r="Y37" s="116">
        <f t="shared" si="8"/>
        <v>0</v>
      </c>
      <c r="Z37" s="116">
        <f t="shared" si="9"/>
        <v>0</v>
      </c>
      <c r="AA37" s="116">
        <f t="shared" si="10"/>
        <v>0</v>
      </c>
      <c r="AB37" s="116">
        <f t="shared" si="11"/>
        <v>0</v>
      </c>
      <c r="AC37" s="122">
        <f t="shared" si="12"/>
        <v>0</v>
      </c>
    </row>
    <row r="38" spans="1:29" ht="15.75">
      <c r="A38" s="250"/>
      <c r="B38" s="105" t="s">
        <v>43</v>
      </c>
      <c r="C38" s="97">
        <v>45448645.129999436</v>
      </c>
      <c r="D38" s="20">
        <v>45448600</v>
      </c>
      <c r="E38" s="98">
        <f t="shared" si="0"/>
        <v>45.129999436438084</v>
      </c>
      <c r="F38" s="97">
        <v>1047864.3300000003</v>
      </c>
      <c r="G38" s="20" t="s">
        <v>1358</v>
      </c>
      <c r="H38" s="98">
        <f t="shared" si="1"/>
        <v>4.3300000003073364</v>
      </c>
      <c r="I38" s="97">
        <v>50404.200000000004</v>
      </c>
      <c r="J38" s="20" t="s">
        <v>1964</v>
      </c>
      <c r="K38" s="98">
        <f t="shared" si="2"/>
        <v>0</v>
      </c>
      <c r="L38" s="97">
        <v>0</v>
      </c>
      <c r="M38" s="20" t="s">
        <v>80</v>
      </c>
      <c r="N38" s="98">
        <f t="shared" si="3"/>
        <v>0</v>
      </c>
      <c r="O38" s="97">
        <v>514219.59</v>
      </c>
      <c r="P38" s="20" t="s">
        <v>1359</v>
      </c>
      <c r="Q38" s="98">
        <f t="shared" si="4"/>
        <v>15143.590000000026</v>
      </c>
      <c r="R38" s="97">
        <v>43936965.40999943</v>
      </c>
      <c r="S38" s="20">
        <v>43936900</v>
      </c>
      <c r="T38" s="98">
        <f t="shared" si="13"/>
        <v>65.409999430179596</v>
      </c>
      <c r="U38" s="219">
        <f t="shared" si="6"/>
        <v>1</v>
      </c>
      <c r="W38" s="105" t="s">
        <v>43</v>
      </c>
      <c r="X38" s="115">
        <f t="shared" si="7"/>
        <v>0</v>
      </c>
      <c r="Y38" s="116">
        <f t="shared" si="8"/>
        <v>0</v>
      </c>
      <c r="Z38" s="116">
        <f t="shared" si="9"/>
        <v>0</v>
      </c>
      <c r="AA38" s="116">
        <f t="shared" si="10"/>
        <v>0</v>
      </c>
      <c r="AB38" s="116">
        <f t="shared" si="11"/>
        <v>1</v>
      </c>
      <c r="AC38" s="122">
        <f t="shared" si="12"/>
        <v>0</v>
      </c>
    </row>
    <row r="39" spans="1:29" ht="15.75">
      <c r="A39" s="250"/>
      <c r="B39" s="135" t="s">
        <v>44</v>
      </c>
      <c r="C39" s="97"/>
      <c r="D39" s="20">
        <v>0</v>
      </c>
      <c r="E39" s="98">
        <f t="shared" si="0"/>
        <v>0</v>
      </c>
      <c r="F39" s="97"/>
      <c r="G39" s="20"/>
      <c r="H39" s="98">
        <f t="shared" si="1"/>
        <v>0</v>
      </c>
      <c r="I39" s="97"/>
      <c r="J39" s="20"/>
      <c r="K39" s="98">
        <f t="shared" si="2"/>
        <v>0</v>
      </c>
      <c r="L39" s="97"/>
      <c r="M39" s="20"/>
      <c r="N39" s="98">
        <f t="shared" si="3"/>
        <v>0</v>
      </c>
      <c r="O39" s="97"/>
      <c r="P39" s="20"/>
      <c r="Q39" s="98">
        <f t="shared" si="4"/>
        <v>0</v>
      </c>
      <c r="R39" s="97"/>
      <c r="S39" s="20">
        <v>0</v>
      </c>
      <c r="T39" s="98">
        <f t="shared" si="13"/>
        <v>0</v>
      </c>
      <c r="U39" s="219">
        <f t="shared" si="6"/>
        <v>0</v>
      </c>
      <c r="W39" s="135" t="s">
        <v>44</v>
      </c>
      <c r="X39" s="115">
        <f t="shared" si="7"/>
        <v>0</v>
      </c>
      <c r="Y39" s="116">
        <f t="shared" si="8"/>
        <v>0</v>
      </c>
      <c r="Z39" s="116">
        <f t="shared" si="9"/>
        <v>0</v>
      </c>
      <c r="AA39" s="116">
        <f t="shared" si="10"/>
        <v>0</v>
      </c>
      <c r="AB39" s="116">
        <f t="shared" si="11"/>
        <v>0</v>
      </c>
      <c r="AC39" s="122">
        <f t="shared" si="12"/>
        <v>0</v>
      </c>
    </row>
    <row r="40" spans="1:29" ht="15.75">
      <c r="A40" s="250"/>
      <c r="B40" s="135" t="s">
        <v>45</v>
      </c>
      <c r="C40" s="97">
        <v>58026393.739995658</v>
      </c>
      <c r="D40" s="20">
        <v>58026400</v>
      </c>
      <c r="E40" s="98">
        <f t="shared" si="0"/>
        <v>-6.2600043416023254</v>
      </c>
      <c r="F40" s="97">
        <v>1394869.2399999998</v>
      </c>
      <c r="G40" s="20" t="s">
        <v>1360</v>
      </c>
      <c r="H40" s="98">
        <f t="shared" si="1"/>
        <v>-0.76000000024214387</v>
      </c>
      <c r="I40" s="97">
        <v>0</v>
      </c>
      <c r="J40" s="20" t="s">
        <v>80</v>
      </c>
      <c r="K40" s="98">
        <f t="shared" si="2"/>
        <v>0</v>
      </c>
      <c r="L40" s="97">
        <v>0</v>
      </c>
      <c r="M40" s="20" t="s">
        <v>80</v>
      </c>
      <c r="N40" s="98">
        <f t="shared" si="3"/>
        <v>0</v>
      </c>
      <c r="O40" s="97">
        <v>92810.85</v>
      </c>
      <c r="P40" s="20" t="s">
        <v>1361</v>
      </c>
      <c r="Q40" s="98">
        <f t="shared" si="4"/>
        <v>-28179.149999999994</v>
      </c>
      <c r="R40" s="97">
        <v>56538713.64999567</v>
      </c>
      <c r="S40" s="20">
        <v>56538700</v>
      </c>
      <c r="T40" s="98">
        <f t="shared" si="13"/>
        <v>13.649995669722557</v>
      </c>
      <c r="U40" s="219">
        <f t="shared" si="6"/>
        <v>1</v>
      </c>
      <c r="W40" s="135" t="s">
        <v>45</v>
      </c>
      <c r="X40" s="115">
        <f t="shared" si="7"/>
        <v>0</v>
      </c>
      <c r="Y40" s="116">
        <f t="shared" si="8"/>
        <v>0</v>
      </c>
      <c r="Z40" s="116">
        <f t="shared" si="9"/>
        <v>0</v>
      </c>
      <c r="AA40" s="116">
        <f t="shared" si="10"/>
        <v>0</v>
      </c>
      <c r="AB40" s="116">
        <f t="shared" si="11"/>
        <v>1</v>
      </c>
      <c r="AC40" s="122">
        <f t="shared" si="12"/>
        <v>0</v>
      </c>
    </row>
    <row r="41" spans="1:29" ht="15.75">
      <c r="A41" s="250"/>
      <c r="B41" s="135" t="s">
        <v>46</v>
      </c>
      <c r="C41" s="97">
        <v>26897156.769999653</v>
      </c>
      <c r="D41" s="20">
        <v>28431700</v>
      </c>
      <c r="E41" s="98">
        <f t="shared" si="0"/>
        <v>-1534543.2300003469</v>
      </c>
      <c r="F41" s="97">
        <v>840449.09</v>
      </c>
      <c r="G41" s="20" t="s">
        <v>1362</v>
      </c>
      <c r="H41" s="98">
        <f t="shared" si="1"/>
        <v>8.999999996740371E-2</v>
      </c>
      <c r="I41" s="97">
        <v>810.66</v>
      </c>
      <c r="J41" s="20" t="s">
        <v>1965</v>
      </c>
      <c r="K41" s="98">
        <f t="shared" si="2"/>
        <v>0</v>
      </c>
      <c r="L41" s="97">
        <v>0</v>
      </c>
      <c r="M41" s="20" t="s">
        <v>80</v>
      </c>
      <c r="N41" s="98">
        <f t="shared" si="3"/>
        <v>0</v>
      </c>
      <c r="O41" s="97">
        <v>202403.4</v>
      </c>
      <c r="P41" s="20" t="s">
        <v>1363</v>
      </c>
      <c r="Q41" s="98">
        <f t="shared" si="4"/>
        <v>0.39999999999417923</v>
      </c>
      <c r="R41" s="97">
        <v>25855114.939999651</v>
      </c>
      <c r="S41" s="20">
        <v>26898000</v>
      </c>
      <c r="T41" s="98">
        <f t="shared" si="13"/>
        <v>-1042885.0600003488</v>
      </c>
      <c r="U41" s="219">
        <f t="shared" si="6"/>
        <v>1</v>
      </c>
      <c r="W41" s="135" t="s">
        <v>46</v>
      </c>
      <c r="X41" s="115">
        <f t="shared" si="7"/>
        <v>1</v>
      </c>
      <c r="Y41" s="116">
        <f t="shared" si="8"/>
        <v>0</v>
      </c>
      <c r="Z41" s="116">
        <f t="shared" si="9"/>
        <v>0</v>
      </c>
      <c r="AA41" s="116">
        <f t="shared" si="10"/>
        <v>0</v>
      </c>
      <c r="AB41" s="116">
        <f t="shared" si="11"/>
        <v>0</v>
      </c>
      <c r="AC41" s="122">
        <f t="shared" si="12"/>
        <v>1</v>
      </c>
    </row>
    <row r="42" spans="1:29" ht="15.75">
      <c r="A42" s="250"/>
      <c r="B42" s="135" t="s">
        <v>47</v>
      </c>
      <c r="C42" s="97">
        <v>127632443.99999841</v>
      </c>
      <c r="D42" s="20"/>
      <c r="E42" s="98">
        <f t="shared" si="0"/>
        <v>127632443.99999841</v>
      </c>
      <c r="F42" s="97">
        <v>2239772.15</v>
      </c>
      <c r="G42" s="20"/>
      <c r="H42" s="98">
        <f t="shared" si="1"/>
        <v>2239772.15</v>
      </c>
      <c r="I42" s="97">
        <v>464740.27</v>
      </c>
      <c r="J42" s="20"/>
      <c r="K42" s="98">
        <f t="shared" si="2"/>
        <v>464740.27</v>
      </c>
      <c r="L42" s="97">
        <v>4282.1400000000003</v>
      </c>
      <c r="M42" s="20"/>
      <c r="N42" s="98">
        <f t="shared" si="3"/>
        <v>4282.1400000000003</v>
      </c>
      <c r="O42" s="97">
        <v>178594.00000000009</v>
      </c>
      <c r="P42" s="20"/>
      <c r="Q42" s="98">
        <f t="shared" si="4"/>
        <v>178594.00000000009</v>
      </c>
      <c r="R42" s="97">
        <v>125674535.97999842</v>
      </c>
      <c r="S42" s="20"/>
      <c r="T42" s="98">
        <f t="shared" si="13"/>
        <v>125674535.97999842</v>
      </c>
      <c r="U42" s="219">
        <f t="shared" si="6"/>
        <v>0</v>
      </c>
      <c r="W42" s="135" t="s">
        <v>47</v>
      </c>
      <c r="X42" s="115">
        <f t="shared" si="7"/>
        <v>0</v>
      </c>
      <c r="Y42" s="116">
        <f t="shared" si="8"/>
        <v>0</v>
      </c>
      <c r="Z42" s="116">
        <f t="shared" si="9"/>
        <v>0</v>
      </c>
      <c r="AA42" s="116">
        <f t="shared" si="10"/>
        <v>0</v>
      </c>
      <c r="AB42" s="116">
        <f t="shared" si="11"/>
        <v>0</v>
      </c>
      <c r="AC42" s="122">
        <f t="shared" si="12"/>
        <v>0</v>
      </c>
    </row>
    <row r="43" spans="1:29" ht="15.75">
      <c r="A43" s="250"/>
      <c r="B43" s="135" t="s">
        <v>48</v>
      </c>
      <c r="C43" s="97">
        <v>56629536.619999349</v>
      </c>
      <c r="D43" s="20"/>
      <c r="E43" s="98">
        <f t="shared" si="0"/>
        <v>56629536.619999349</v>
      </c>
      <c r="F43" s="97">
        <v>1050684.2200000004</v>
      </c>
      <c r="G43" s="20"/>
      <c r="H43" s="98">
        <f t="shared" si="1"/>
        <v>1050684.2200000004</v>
      </c>
      <c r="I43" s="97">
        <v>16096.75</v>
      </c>
      <c r="J43" s="20"/>
      <c r="K43" s="98">
        <f t="shared" si="2"/>
        <v>16096.75</v>
      </c>
      <c r="L43" s="97">
        <v>0</v>
      </c>
      <c r="M43" s="20"/>
      <c r="N43" s="98">
        <f t="shared" si="3"/>
        <v>0</v>
      </c>
      <c r="O43" s="97">
        <v>396942.53999999992</v>
      </c>
      <c r="P43" s="20"/>
      <c r="Q43" s="98">
        <f t="shared" si="4"/>
        <v>396942.53999999992</v>
      </c>
      <c r="R43" s="97">
        <v>55198006.609999351</v>
      </c>
      <c r="S43" s="20"/>
      <c r="T43" s="98">
        <f t="shared" si="13"/>
        <v>55198006.609999351</v>
      </c>
      <c r="U43" s="219">
        <f t="shared" si="6"/>
        <v>0</v>
      </c>
      <c r="W43" s="135" t="s">
        <v>48</v>
      </c>
      <c r="X43" s="115">
        <f t="shared" si="7"/>
        <v>0</v>
      </c>
      <c r="Y43" s="116">
        <f t="shared" si="8"/>
        <v>0</v>
      </c>
      <c r="Z43" s="116">
        <f t="shared" si="9"/>
        <v>0</v>
      </c>
      <c r="AA43" s="116">
        <f t="shared" si="10"/>
        <v>0</v>
      </c>
      <c r="AB43" s="116">
        <f t="shared" si="11"/>
        <v>0</v>
      </c>
      <c r="AC43" s="122">
        <f t="shared" si="12"/>
        <v>0</v>
      </c>
    </row>
    <row r="44" spans="1:29" ht="15.75">
      <c r="A44" s="251"/>
      <c r="B44" s="136" t="s">
        <v>49</v>
      </c>
      <c r="C44" s="99">
        <v>29649413.889999542</v>
      </c>
      <c r="D44" s="100"/>
      <c r="E44" s="101">
        <f t="shared" si="0"/>
        <v>29649413.889999542</v>
      </c>
      <c r="F44" s="99">
        <v>1337066.19</v>
      </c>
      <c r="G44" s="100"/>
      <c r="H44" s="101">
        <f t="shared" si="1"/>
        <v>1337066.19</v>
      </c>
      <c r="I44" s="99">
        <v>9175.14</v>
      </c>
      <c r="J44" s="100"/>
      <c r="K44" s="101">
        <f t="shared" si="2"/>
        <v>9175.14</v>
      </c>
      <c r="L44" s="99">
        <v>0</v>
      </c>
      <c r="M44" s="100"/>
      <c r="N44" s="101">
        <f t="shared" si="3"/>
        <v>0</v>
      </c>
      <c r="O44" s="99">
        <v>116291.23</v>
      </c>
      <c r="P44" s="100"/>
      <c r="Q44" s="101">
        <f t="shared" si="4"/>
        <v>116291.23</v>
      </c>
      <c r="R44" s="99">
        <v>28205231.609999541</v>
      </c>
      <c r="S44" s="100"/>
      <c r="T44" s="101">
        <f t="shared" si="13"/>
        <v>28205231.609999541</v>
      </c>
      <c r="U44" s="220">
        <f t="shared" si="6"/>
        <v>0</v>
      </c>
      <c r="W44" s="136" t="s">
        <v>49</v>
      </c>
      <c r="X44" s="119">
        <f t="shared" si="7"/>
        <v>0</v>
      </c>
      <c r="Y44" s="120">
        <f t="shared" si="8"/>
        <v>0</v>
      </c>
      <c r="Z44" s="120">
        <f t="shared" si="9"/>
        <v>0</v>
      </c>
      <c r="AA44" s="120">
        <f t="shared" si="10"/>
        <v>0</v>
      </c>
      <c r="AB44" s="120">
        <f t="shared" si="11"/>
        <v>0</v>
      </c>
      <c r="AC44" s="125">
        <f t="shared" si="12"/>
        <v>0</v>
      </c>
    </row>
    <row r="45" spans="1:29" ht="15.75">
      <c r="A45" s="250">
        <v>42466</v>
      </c>
      <c r="B45" s="134" t="s">
        <v>41</v>
      </c>
      <c r="C45" s="97">
        <v>77839932.599999234</v>
      </c>
      <c r="D45" s="20">
        <v>77840000</v>
      </c>
      <c r="E45" s="98">
        <f t="shared" si="0"/>
        <v>-67.400000765919685</v>
      </c>
      <c r="F45" s="97">
        <v>1376976.5600000003</v>
      </c>
      <c r="G45" s="20" t="s">
        <v>1364</v>
      </c>
      <c r="H45" s="98">
        <f t="shared" si="1"/>
        <v>-3.43999999971129</v>
      </c>
      <c r="I45" s="97">
        <v>0</v>
      </c>
      <c r="J45" s="20" t="s">
        <v>80</v>
      </c>
      <c r="K45" s="98">
        <f t="shared" si="2"/>
        <v>0</v>
      </c>
      <c r="L45" s="97">
        <v>0</v>
      </c>
      <c r="M45" s="20" t="s">
        <v>80</v>
      </c>
      <c r="N45" s="98">
        <f t="shared" si="3"/>
        <v>0</v>
      </c>
      <c r="O45" s="97">
        <v>607352.47</v>
      </c>
      <c r="P45" s="20" t="s">
        <v>1365</v>
      </c>
      <c r="Q45" s="98">
        <f t="shared" si="4"/>
        <v>-0.53000000002793968</v>
      </c>
      <c r="R45" s="97">
        <v>75855603.569999233</v>
      </c>
      <c r="S45" s="20">
        <v>75855600</v>
      </c>
      <c r="T45" s="98">
        <f t="shared" si="13"/>
        <v>3.5699992328882217</v>
      </c>
      <c r="U45" s="219">
        <f t="shared" si="6"/>
        <v>1</v>
      </c>
      <c r="W45" s="134" t="s">
        <v>41</v>
      </c>
      <c r="X45" s="111">
        <f t="shared" si="7"/>
        <v>0</v>
      </c>
      <c r="Y45" s="112">
        <f t="shared" si="8"/>
        <v>0</v>
      </c>
      <c r="Z45" s="112">
        <f t="shared" si="9"/>
        <v>0</v>
      </c>
      <c r="AA45" s="112">
        <f t="shared" si="10"/>
        <v>0</v>
      </c>
      <c r="AB45" s="112">
        <f t="shared" si="11"/>
        <v>0</v>
      </c>
      <c r="AC45" s="124">
        <f t="shared" si="12"/>
        <v>0</v>
      </c>
    </row>
    <row r="46" spans="1:29" ht="15.75">
      <c r="A46" s="250"/>
      <c r="B46" s="135" t="s">
        <v>42</v>
      </c>
      <c r="C46" s="97">
        <v>18559715.719999034</v>
      </c>
      <c r="D46" s="90">
        <v>18559690</v>
      </c>
      <c r="E46" s="98">
        <f t="shared" si="0"/>
        <v>25.71999903395772</v>
      </c>
      <c r="F46" s="97">
        <v>1002351.2800000003</v>
      </c>
      <c r="G46" s="6" t="s">
        <v>1366</v>
      </c>
      <c r="H46" s="98">
        <f t="shared" si="1"/>
        <v>1.2800000002607703</v>
      </c>
      <c r="I46" s="97">
        <v>0</v>
      </c>
      <c r="J46" s="20" t="s">
        <v>80</v>
      </c>
      <c r="K46" s="98">
        <f t="shared" si="2"/>
        <v>0</v>
      </c>
      <c r="L46" s="97">
        <v>0</v>
      </c>
      <c r="M46" s="20" t="s">
        <v>80</v>
      </c>
      <c r="N46" s="98">
        <f t="shared" si="3"/>
        <v>0</v>
      </c>
      <c r="O46" s="97">
        <v>54527.23</v>
      </c>
      <c r="P46" s="6" t="s">
        <v>1367</v>
      </c>
      <c r="Q46" s="98">
        <f t="shared" si="4"/>
        <v>3.0000000006111804E-2</v>
      </c>
      <c r="R46" s="97">
        <v>20366168.999999039</v>
      </c>
      <c r="S46" s="6">
        <v>20366200</v>
      </c>
      <c r="T46" s="98">
        <f t="shared" si="13"/>
        <v>-31.000000961124897</v>
      </c>
      <c r="U46" s="219">
        <f t="shared" si="6"/>
        <v>1</v>
      </c>
      <c r="W46" s="135" t="s">
        <v>42</v>
      </c>
      <c r="X46" s="115">
        <f t="shared" si="7"/>
        <v>0</v>
      </c>
      <c r="Y46" s="116">
        <f t="shared" si="8"/>
        <v>0</v>
      </c>
      <c r="Z46" s="116">
        <f t="shared" si="9"/>
        <v>0</v>
      </c>
      <c r="AA46" s="116">
        <f t="shared" si="10"/>
        <v>0</v>
      </c>
      <c r="AB46" s="116">
        <f t="shared" si="11"/>
        <v>0</v>
      </c>
      <c r="AC46" s="122">
        <f t="shared" si="12"/>
        <v>0</v>
      </c>
    </row>
    <row r="47" spans="1:29" ht="15.75">
      <c r="A47" s="250"/>
      <c r="B47" s="105" t="s">
        <v>43</v>
      </c>
      <c r="C47" s="97">
        <v>43936965.40999943</v>
      </c>
      <c r="D47" s="6">
        <v>12018650.199999999</v>
      </c>
      <c r="E47" s="98">
        <f t="shared" si="0"/>
        <v>31918315.209999431</v>
      </c>
      <c r="F47" s="97">
        <v>760535.36</v>
      </c>
      <c r="G47" s="6" t="s">
        <v>1368</v>
      </c>
      <c r="H47" s="98">
        <f t="shared" si="1"/>
        <v>0.35999999998603016</v>
      </c>
      <c r="I47" s="97">
        <v>0</v>
      </c>
      <c r="J47" s="20" t="s">
        <v>80</v>
      </c>
      <c r="K47" s="98">
        <f t="shared" si="2"/>
        <v>0</v>
      </c>
      <c r="L47" s="97">
        <v>0</v>
      </c>
      <c r="M47" s="20" t="s">
        <v>80</v>
      </c>
      <c r="N47" s="98">
        <f t="shared" si="3"/>
        <v>0</v>
      </c>
      <c r="O47" s="97">
        <v>316004.85000000003</v>
      </c>
      <c r="P47" s="6" t="s">
        <v>1369</v>
      </c>
      <c r="Q47" s="98">
        <f t="shared" si="4"/>
        <v>-0.1499999999650754</v>
      </c>
      <c r="R47" s="97">
        <v>48255241.939999439</v>
      </c>
      <c r="S47" s="6">
        <v>48255300</v>
      </c>
      <c r="T47" s="98">
        <f t="shared" si="13"/>
        <v>-58.060000561177731</v>
      </c>
      <c r="U47" s="219">
        <f t="shared" si="6"/>
        <v>1</v>
      </c>
      <c r="W47" s="105" t="s">
        <v>43</v>
      </c>
      <c r="X47" s="115">
        <f t="shared" si="7"/>
        <v>1</v>
      </c>
      <c r="Y47" s="116">
        <f t="shared" si="8"/>
        <v>0</v>
      </c>
      <c r="Z47" s="116">
        <f t="shared" si="9"/>
        <v>0</v>
      </c>
      <c r="AA47" s="116">
        <f t="shared" si="10"/>
        <v>0</v>
      </c>
      <c r="AB47" s="116">
        <f t="shared" si="11"/>
        <v>0</v>
      </c>
      <c r="AC47" s="122">
        <f t="shared" si="12"/>
        <v>0</v>
      </c>
    </row>
    <row r="48" spans="1:29" ht="15.75">
      <c r="A48" s="250"/>
      <c r="B48" s="135" t="s">
        <v>44</v>
      </c>
      <c r="C48" s="97">
        <v>39645129.279999487</v>
      </c>
      <c r="D48" s="6">
        <v>39645100</v>
      </c>
      <c r="E48" s="98">
        <f t="shared" si="0"/>
        <v>29.279999487102032</v>
      </c>
      <c r="F48" s="97">
        <v>2273871.0199999996</v>
      </c>
      <c r="G48" s="6" t="s">
        <v>1370</v>
      </c>
      <c r="H48" s="98">
        <f t="shared" si="1"/>
        <v>1.0199999995529652</v>
      </c>
      <c r="I48" s="97">
        <v>17855.04</v>
      </c>
      <c r="J48" s="20" t="s">
        <v>1966</v>
      </c>
      <c r="K48" s="98">
        <f t="shared" si="2"/>
        <v>4.0000000000873115E-2</v>
      </c>
      <c r="L48" s="97">
        <v>0</v>
      </c>
      <c r="M48" s="20" t="s">
        <v>80</v>
      </c>
      <c r="N48" s="98">
        <f t="shared" si="3"/>
        <v>0</v>
      </c>
      <c r="O48" s="97">
        <v>372410.50999999983</v>
      </c>
      <c r="P48" s="6" t="s">
        <v>1371</v>
      </c>
      <c r="Q48" s="98">
        <f t="shared" si="4"/>
        <v>0.50999999983469024</v>
      </c>
      <c r="R48" s="97">
        <v>37016702.789999492</v>
      </c>
      <c r="S48" s="6">
        <v>37016700</v>
      </c>
      <c r="T48" s="98">
        <f t="shared" si="13"/>
        <v>2.7899994924664497</v>
      </c>
      <c r="U48" s="219">
        <f t="shared" si="6"/>
        <v>1</v>
      </c>
      <c r="W48" s="135" t="s">
        <v>44</v>
      </c>
      <c r="X48" s="115">
        <f t="shared" si="7"/>
        <v>0</v>
      </c>
      <c r="Y48" s="116">
        <f t="shared" si="8"/>
        <v>0</v>
      </c>
      <c r="Z48" s="116">
        <f t="shared" si="9"/>
        <v>0</v>
      </c>
      <c r="AA48" s="116">
        <f t="shared" si="10"/>
        <v>0</v>
      </c>
      <c r="AB48" s="116">
        <f t="shared" si="11"/>
        <v>0</v>
      </c>
      <c r="AC48" s="122">
        <f t="shared" si="12"/>
        <v>0</v>
      </c>
    </row>
    <row r="49" spans="1:29" ht="15.75">
      <c r="A49" s="250"/>
      <c r="B49" s="135" t="s">
        <v>45</v>
      </c>
      <c r="C49" s="97">
        <v>56538713.64999567</v>
      </c>
      <c r="D49" s="6">
        <v>56538700</v>
      </c>
      <c r="E49" s="98">
        <f t="shared" si="0"/>
        <v>13.649995669722557</v>
      </c>
      <c r="F49" s="97">
        <v>1222498.0900000001</v>
      </c>
      <c r="G49" s="6" t="s">
        <v>1372</v>
      </c>
      <c r="H49" s="98">
        <f t="shared" si="1"/>
        <v>-1.909999999916181</v>
      </c>
      <c r="I49" s="97">
        <v>0</v>
      </c>
      <c r="J49" s="20" t="s">
        <v>80</v>
      </c>
      <c r="K49" s="98">
        <f t="shared" si="2"/>
        <v>0</v>
      </c>
      <c r="L49" s="97">
        <v>0</v>
      </c>
      <c r="M49" s="20" t="s">
        <v>80</v>
      </c>
      <c r="N49" s="98">
        <f t="shared" si="3"/>
        <v>0</v>
      </c>
      <c r="O49" s="97">
        <v>90039.070000000022</v>
      </c>
      <c r="P49" s="6" t="s">
        <v>1373</v>
      </c>
      <c r="Q49" s="98">
        <f t="shared" si="4"/>
        <v>-135368.93</v>
      </c>
      <c r="R49" s="97">
        <v>62094513.009995662</v>
      </c>
      <c r="S49" s="6">
        <v>62094500</v>
      </c>
      <c r="T49" s="98">
        <f t="shared" si="13"/>
        <v>13.00999566167593</v>
      </c>
      <c r="U49" s="219">
        <f t="shared" si="6"/>
        <v>1</v>
      </c>
      <c r="W49" s="135" t="s">
        <v>45</v>
      </c>
      <c r="X49" s="115">
        <f t="shared" si="7"/>
        <v>0</v>
      </c>
      <c r="Y49" s="116">
        <f t="shared" si="8"/>
        <v>0</v>
      </c>
      <c r="Z49" s="116">
        <f t="shared" si="9"/>
        <v>0</v>
      </c>
      <c r="AA49" s="116">
        <f t="shared" si="10"/>
        <v>0</v>
      </c>
      <c r="AB49" s="116">
        <f t="shared" si="11"/>
        <v>1</v>
      </c>
      <c r="AC49" s="122">
        <f t="shared" si="12"/>
        <v>0</v>
      </c>
    </row>
    <row r="50" spans="1:29" ht="15.75">
      <c r="A50" s="250"/>
      <c r="B50" s="135" t="s">
        <v>46</v>
      </c>
      <c r="C50" s="97">
        <v>25855114.939999651</v>
      </c>
      <c r="D50" s="6">
        <v>26898000</v>
      </c>
      <c r="E50" s="98">
        <f t="shared" si="0"/>
        <v>-1042885.0600003488</v>
      </c>
      <c r="F50" s="97">
        <v>786059.35000000033</v>
      </c>
      <c r="G50" s="6" t="s">
        <v>1374</v>
      </c>
      <c r="H50" s="98">
        <f t="shared" si="1"/>
        <v>0.3500000003259629</v>
      </c>
      <c r="I50" s="97">
        <v>0</v>
      </c>
      <c r="J50" s="20" t="s">
        <v>80</v>
      </c>
      <c r="K50" s="98">
        <f t="shared" si="2"/>
        <v>0</v>
      </c>
      <c r="L50" s="97">
        <v>0</v>
      </c>
      <c r="M50" s="20" t="s">
        <v>80</v>
      </c>
      <c r="N50" s="98">
        <f t="shared" si="3"/>
        <v>0</v>
      </c>
      <c r="O50" s="97">
        <v>267316.31999999995</v>
      </c>
      <c r="P50" s="6" t="s">
        <v>1375</v>
      </c>
      <c r="Q50" s="98">
        <f t="shared" si="4"/>
        <v>0.31999999994877726</v>
      </c>
      <c r="R50" s="97">
        <v>24801739.269999653</v>
      </c>
      <c r="S50" s="6">
        <v>28031200</v>
      </c>
      <c r="T50" s="98">
        <f t="shared" si="13"/>
        <v>-3229460.7300003469</v>
      </c>
      <c r="U50" s="219">
        <f t="shared" si="6"/>
        <v>1</v>
      </c>
      <c r="W50" s="135" t="s">
        <v>46</v>
      </c>
      <c r="X50" s="115">
        <f t="shared" si="7"/>
        <v>1</v>
      </c>
      <c r="Y50" s="116">
        <f t="shared" si="8"/>
        <v>0</v>
      </c>
      <c r="Z50" s="116">
        <f t="shared" si="9"/>
        <v>0</v>
      </c>
      <c r="AA50" s="116">
        <f t="shared" si="10"/>
        <v>0</v>
      </c>
      <c r="AB50" s="116">
        <f t="shared" si="11"/>
        <v>0</v>
      </c>
      <c r="AC50" s="122">
        <f t="shared" si="12"/>
        <v>1</v>
      </c>
    </row>
    <row r="51" spans="1:29" ht="15.75">
      <c r="A51" s="250"/>
      <c r="B51" s="135" t="s">
        <v>47</v>
      </c>
      <c r="C51" s="97">
        <v>125674535.97999842</v>
      </c>
      <c r="D51" s="6">
        <v>0</v>
      </c>
      <c r="E51" s="98">
        <f t="shared" si="0"/>
        <v>125674535.97999842</v>
      </c>
      <c r="F51" s="97">
        <v>1628740.9800000004</v>
      </c>
      <c r="G51" s="6"/>
      <c r="H51" s="98">
        <f t="shared" si="1"/>
        <v>1628740.9800000004</v>
      </c>
      <c r="I51" s="97">
        <v>0</v>
      </c>
      <c r="J51" s="20"/>
      <c r="K51" s="98">
        <f t="shared" si="2"/>
        <v>0</v>
      </c>
      <c r="L51" s="97">
        <v>0</v>
      </c>
      <c r="M51" s="20"/>
      <c r="N51" s="98">
        <f t="shared" si="3"/>
        <v>0</v>
      </c>
      <c r="O51" s="97">
        <v>262590.83</v>
      </c>
      <c r="P51" s="6"/>
      <c r="Q51" s="98">
        <f t="shared" si="4"/>
        <v>262590.83</v>
      </c>
      <c r="R51" s="97">
        <v>123783204.16999841</v>
      </c>
      <c r="S51" s="6">
        <v>0</v>
      </c>
      <c r="T51" s="98">
        <f t="shared" si="13"/>
        <v>123783204.16999841</v>
      </c>
      <c r="U51" s="219">
        <f t="shared" si="6"/>
        <v>0</v>
      </c>
      <c r="W51" s="135" t="s">
        <v>47</v>
      </c>
      <c r="X51" s="115">
        <f t="shared" si="7"/>
        <v>0</v>
      </c>
      <c r="Y51" s="116">
        <f t="shared" si="8"/>
        <v>0</v>
      </c>
      <c r="Z51" s="116">
        <f t="shared" si="9"/>
        <v>0</v>
      </c>
      <c r="AA51" s="116">
        <f t="shared" si="10"/>
        <v>0</v>
      </c>
      <c r="AB51" s="116">
        <f t="shared" si="11"/>
        <v>0</v>
      </c>
      <c r="AC51" s="122">
        <f t="shared" si="12"/>
        <v>0</v>
      </c>
    </row>
    <row r="52" spans="1:29" ht="15.75">
      <c r="A52" s="250"/>
      <c r="B52" s="135" t="s">
        <v>48</v>
      </c>
      <c r="C52" s="97">
        <v>55198006.609999351</v>
      </c>
      <c r="D52" s="6">
        <v>55197960</v>
      </c>
      <c r="E52" s="98">
        <f t="shared" si="0"/>
        <v>46.609999351203442</v>
      </c>
      <c r="F52" s="97">
        <v>717179.79999999981</v>
      </c>
      <c r="G52" s="6" t="s">
        <v>1376</v>
      </c>
      <c r="H52" s="98">
        <f t="shared" si="1"/>
        <v>-9608.2000000001863</v>
      </c>
      <c r="I52" s="97">
        <v>0</v>
      </c>
      <c r="J52" s="20" t="s">
        <v>80</v>
      </c>
      <c r="K52" s="98">
        <f t="shared" si="2"/>
        <v>0</v>
      </c>
      <c r="L52" s="97">
        <v>0</v>
      </c>
      <c r="M52" s="20" t="s">
        <v>80</v>
      </c>
      <c r="N52" s="98">
        <f t="shared" si="3"/>
        <v>0</v>
      </c>
      <c r="O52" s="97">
        <v>211037.78999999998</v>
      </c>
      <c r="P52" s="6" t="s">
        <v>1377</v>
      </c>
      <c r="Q52" s="98">
        <f t="shared" si="4"/>
        <v>-0.21000000002095476</v>
      </c>
      <c r="R52" s="97">
        <v>54269789.019999363</v>
      </c>
      <c r="S52" s="6">
        <v>54269780</v>
      </c>
      <c r="T52" s="98">
        <f t="shared" si="13"/>
        <v>9.0199993625283241</v>
      </c>
      <c r="U52" s="219">
        <f t="shared" si="6"/>
        <v>1</v>
      </c>
      <c r="W52" s="135" t="s">
        <v>48</v>
      </c>
      <c r="X52" s="115">
        <f t="shared" si="7"/>
        <v>0</v>
      </c>
      <c r="Y52" s="116">
        <f t="shared" si="8"/>
        <v>1</v>
      </c>
      <c r="Z52" s="116">
        <f t="shared" si="9"/>
        <v>0</v>
      </c>
      <c r="AA52" s="116">
        <f t="shared" si="10"/>
        <v>0</v>
      </c>
      <c r="AB52" s="116">
        <f t="shared" si="11"/>
        <v>0</v>
      </c>
      <c r="AC52" s="122">
        <f t="shared" si="12"/>
        <v>0</v>
      </c>
    </row>
    <row r="53" spans="1:29" ht="15.75">
      <c r="A53" s="250"/>
      <c r="B53" s="136" t="s">
        <v>49</v>
      </c>
      <c r="C53" s="97">
        <v>28205231.609999541</v>
      </c>
      <c r="D53" s="6"/>
      <c r="E53" s="98">
        <f t="shared" si="0"/>
        <v>28205231.609999541</v>
      </c>
      <c r="F53" s="97">
        <v>1095743.68</v>
      </c>
      <c r="G53" s="6"/>
      <c r="H53" s="98">
        <f t="shared" si="1"/>
        <v>1095743.68</v>
      </c>
      <c r="I53" s="97">
        <v>0</v>
      </c>
      <c r="J53" s="20"/>
      <c r="K53" s="98">
        <f t="shared" si="2"/>
        <v>0</v>
      </c>
      <c r="L53" s="97">
        <v>0</v>
      </c>
      <c r="M53" s="20"/>
      <c r="N53" s="98">
        <f t="shared" si="3"/>
        <v>0</v>
      </c>
      <c r="O53" s="97">
        <v>98360.5</v>
      </c>
      <c r="P53" s="6"/>
      <c r="Q53" s="98">
        <f t="shared" si="4"/>
        <v>98360.5</v>
      </c>
      <c r="R53" s="97">
        <v>27011127.429999549</v>
      </c>
      <c r="S53" s="6"/>
      <c r="T53" s="98">
        <f t="shared" si="13"/>
        <v>27011127.429999549</v>
      </c>
      <c r="U53" s="219">
        <f t="shared" si="6"/>
        <v>0</v>
      </c>
      <c r="W53" s="136" t="s">
        <v>49</v>
      </c>
      <c r="X53" s="119">
        <f t="shared" si="7"/>
        <v>0</v>
      </c>
      <c r="Y53" s="120">
        <f t="shared" si="8"/>
        <v>0</v>
      </c>
      <c r="Z53" s="120">
        <f t="shared" si="9"/>
        <v>0</v>
      </c>
      <c r="AA53" s="120">
        <f t="shared" si="10"/>
        <v>0</v>
      </c>
      <c r="AB53" s="120">
        <f t="shared" si="11"/>
        <v>0</v>
      </c>
      <c r="AC53" s="125">
        <f t="shared" si="12"/>
        <v>0</v>
      </c>
    </row>
    <row r="54" spans="1:29" ht="15.75">
      <c r="A54" s="249">
        <v>42467</v>
      </c>
      <c r="B54" s="134" t="s">
        <v>41</v>
      </c>
      <c r="C54" s="217">
        <v>75855603.569999233</v>
      </c>
      <c r="D54" s="95">
        <v>75855600</v>
      </c>
      <c r="E54" s="96">
        <f t="shared" si="0"/>
        <v>3.5699992328882217</v>
      </c>
      <c r="F54" s="217">
        <v>1157374.4600000004</v>
      </c>
      <c r="G54" s="95" t="s">
        <v>1378</v>
      </c>
      <c r="H54" s="96">
        <f t="shared" si="1"/>
        <v>4.4600000004284084</v>
      </c>
      <c r="I54" s="217">
        <v>0</v>
      </c>
      <c r="J54" s="95" t="s">
        <v>80</v>
      </c>
      <c r="K54" s="96">
        <f t="shared" si="2"/>
        <v>0</v>
      </c>
      <c r="L54" s="217">
        <v>0</v>
      </c>
      <c r="M54" s="95" t="s">
        <v>80</v>
      </c>
      <c r="N54" s="96">
        <f t="shared" si="3"/>
        <v>0</v>
      </c>
      <c r="O54" s="217">
        <v>29058.45</v>
      </c>
      <c r="P54" s="95" t="s">
        <v>1379</v>
      </c>
      <c r="Q54" s="96">
        <f t="shared" si="4"/>
        <v>4.9999999999272404E-2</v>
      </c>
      <c r="R54" s="217">
        <v>80798508.789999217</v>
      </c>
      <c r="S54" s="95">
        <v>80798500</v>
      </c>
      <c r="T54" s="96">
        <f t="shared" si="13"/>
        <v>8.7899992167949677</v>
      </c>
      <c r="U54" s="218">
        <f t="shared" si="6"/>
        <v>1</v>
      </c>
      <c r="W54" s="134" t="s">
        <v>41</v>
      </c>
      <c r="X54" s="115">
        <f t="shared" si="7"/>
        <v>0</v>
      </c>
      <c r="Y54" s="116">
        <f t="shared" si="8"/>
        <v>0</v>
      </c>
      <c r="Z54" s="116">
        <f t="shared" si="9"/>
        <v>0</v>
      </c>
      <c r="AA54" s="116">
        <f t="shared" si="10"/>
        <v>0</v>
      </c>
      <c r="AB54" s="116">
        <f t="shared" si="11"/>
        <v>0</v>
      </c>
      <c r="AC54" s="122">
        <f t="shared" si="12"/>
        <v>0</v>
      </c>
    </row>
    <row r="55" spans="1:29" ht="15.75">
      <c r="A55" s="250"/>
      <c r="B55" s="135" t="s">
        <v>42</v>
      </c>
      <c r="C55" s="97">
        <v>20366168.999999039</v>
      </c>
      <c r="D55" s="20">
        <v>20366200</v>
      </c>
      <c r="E55" s="98">
        <f t="shared" si="0"/>
        <v>-31.000000961124897</v>
      </c>
      <c r="F55" s="97">
        <v>1257870.93</v>
      </c>
      <c r="G55" s="20" t="s">
        <v>1380</v>
      </c>
      <c r="H55" s="98">
        <f t="shared" si="1"/>
        <v>1132082.93</v>
      </c>
      <c r="I55" s="97">
        <v>0</v>
      </c>
      <c r="J55" s="20" t="s">
        <v>80</v>
      </c>
      <c r="K55" s="98">
        <f t="shared" si="2"/>
        <v>0</v>
      </c>
      <c r="L55" s="97">
        <v>0</v>
      </c>
      <c r="M55" s="20" t="s">
        <v>80</v>
      </c>
      <c r="N55" s="98">
        <f t="shared" si="3"/>
        <v>0</v>
      </c>
      <c r="O55" s="97">
        <v>0</v>
      </c>
      <c r="P55" s="20" t="s">
        <v>80</v>
      </c>
      <c r="Q55" s="98">
        <f t="shared" si="4"/>
        <v>0</v>
      </c>
      <c r="R55" s="97">
        <v>19108298.069999035</v>
      </c>
      <c r="S55" s="20">
        <v>19108300</v>
      </c>
      <c r="T55" s="98">
        <f t="shared" si="13"/>
        <v>-1.9300009645521641</v>
      </c>
      <c r="U55" s="219">
        <f t="shared" si="6"/>
        <v>1</v>
      </c>
      <c r="W55" s="135" t="s">
        <v>42</v>
      </c>
      <c r="X55" s="115">
        <f t="shared" si="7"/>
        <v>0</v>
      </c>
      <c r="Y55" s="116">
        <f t="shared" si="8"/>
        <v>1</v>
      </c>
      <c r="Z55" s="116">
        <f t="shared" si="9"/>
        <v>0</v>
      </c>
      <c r="AA55" s="116">
        <f t="shared" si="10"/>
        <v>0</v>
      </c>
      <c r="AB55" s="116">
        <f t="shared" si="11"/>
        <v>0</v>
      </c>
      <c r="AC55" s="122">
        <f t="shared" si="12"/>
        <v>0</v>
      </c>
    </row>
    <row r="56" spans="1:29" ht="15.75">
      <c r="A56" s="250"/>
      <c r="B56" s="105" t="s">
        <v>43</v>
      </c>
      <c r="C56" s="97">
        <v>48255241.939999439</v>
      </c>
      <c r="D56" s="20">
        <v>48255300</v>
      </c>
      <c r="E56" s="98">
        <f t="shared" si="0"/>
        <v>-58.060000561177731</v>
      </c>
      <c r="F56" s="97">
        <v>631546.6</v>
      </c>
      <c r="G56" s="20" t="s">
        <v>1381</v>
      </c>
      <c r="H56" s="98">
        <f t="shared" si="1"/>
        <v>-0.40000000002328306</v>
      </c>
      <c r="I56" s="97">
        <v>0</v>
      </c>
      <c r="J56" s="20" t="s">
        <v>80</v>
      </c>
      <c r="K56" s="98">
        <f t="shared" si="2"/>
        <v>0</v>
      </c>
      <c r="L56" s="97">
        <v>0</v>
      </c>
      <c r="M56" s="20" t="s">
        <v>80</v>
      </c>
      <c r="N56" s="98">
        <f t="shared" si="3"/>
        <v>0</v>
      </c>
      <c r="O56" s="97">
        <v>0</v>
      </c>
      <c r="P56" s="20" t="s">
        <v>80</v>
      </c>
      <c r="Q56" s="98">
        <f t="shared" si="4"/>
        <v>0</v>
      </c>
      <c r="R56" s="97">
        <v>57294282.679999426</v>
      </c>
      <c r="S56" s="20">
        <v>57294300</v>
      </c>
      <c r="T56" s="98">
        <f t="shared" si="13"/>
        <v>-17.320000573992729</v>
      </c>
      <c r="U56" s="219">
        <f t="shared" si="6"/>
        <v>1</v>
      </c>
      <c r="W56" s="105" t="s">
        <v>43</v>
      </c>
      <c r="X56" s="115">
        <f t="shared" si="7"/>
        <v>0</v>
      </c>
      <c r="Y56" s="116">
        <f t="shared" si="8"/>
        <v>0</v>
      </c>
      <c r="Z56" s="116">
        <f t="shared" si="9"/>
        <v>0</v>
      </c>
      <c r="AA56" s="116">
        <f t="shared" si="10"/>
        <v>0</v>
      </c>
      <c r="AB56" s="116">
        <f t="shared" si="11"/>
        <v>0</v>
      </c>
      <c r="AC56" s="122">
        <f t="shared" si="12"/>
        <v>0</v>
      </c>
    </row>
    <row r="57" spans="1:29" ht="15.75">
      <c r="A57" s="250"/>
      <c r="B57" s="135" t="s">
        <v>44</v>
      </c>
      <c r="C57" s="97">
        <v>37016702.789999492</v>
      </c>
      <c r="D57" s="20">
        <v>37016700</v>
      </c>
      <c r="E57" s="98">
        <f t="shared" si="0"/>
        <v>2.7899994924664497</v>
      </c>
      <c r="F57" s="97">
        <v>1079394.81</v>
      </c>
      <c r="G57" s="20" t="s">
        <v>1382</v>
      </c>
      <c r="H57" s="98">
        <f t="shared" si="1"/>
        <v>4.8100000000558794</v>
      </c>
      <c r="I57" s="97">
        <v>0</v>
      </c>
      <c r="J57" s="20" t="s">
        <v>80</v>
      </c>
      <c r="K57" s="98">
        <f t="shared" si="2"/>
        <v>0</v>
      </c>
      <c r="L57" s="97">
        <v>0</v>
      </c>
      <c r="M57" s="20" t="s">
        <v>80</v>
      </c>
      <c r="N57" s="98">
        <f t="shared" si="3"/>
        <v>0</v>
      </c>
      <c r="O57" s="97">
        <v>0</v>
      </c>
      <c r="P57" s="20" t="s">
        <v>80</v>
      </c>
      <c r="Q57" s="98">
        <f t="shared" si="4"/>
        <v>0</v>
      </c>
      <c r="R57" s="97">
        <v>35937307.97999949</v>
      </c>
      <c r="S57" s="20">
        <v>35937300</v>
      </c>
      <c r="T57" s="98">
        <f t="shared" si="13"/>
        <v>7.9799994900822639</v>
      </c>
      <c r="U57" s="219">
        <f t="shared" si="6"/>
        <v>1</v>
      </c>
      <c r="W57" s="135" t="s">
        <v>44</v>
      </c>
      <c r="X57" s="115">
        <f t="shared" si="7"/>
        <v>0</v>
      </c>
      <c r="Y57" s="116">
        <f t="shared" si="8"/>
        <v>0</v>
      </c>
      <c r="Z57" s="116">
        <f t="shared" si="9"/>
        <v>0</v>
      </c>
      <c r="AA57" s="116">
        <f t="shared" si="10"/>
        <v>0</v>
      </c>
      <c r="AB57" s="116">
        <f t="shared" si="11"/>
        <v>0</v>
      </c>
      <c r="AC57" s="122">
        <f t="shared" si="12"/>
        <v>0</v>
      </c>
    </row>
    <row r="58" spans="1:29" ht="15.75">
      <c r="A58" s="250"/>
      <c r="B58" s="135" t="s">
        <v>45</v>
      </c>
      <c r="C58" s="97">
        <v>62094513.009995662</v>
      </c>
      <c r="D58" s="20">
        <v>62094500</v>
      </c>
      <c r="E58" s="98">
        <f t="shared" si="0"/>
        <v>13.00999566167593</v>
      </c>
      <c r="F58" s="97">
        <v>1194485.07</v>
      </c>
      <c r="G58" s="20" t="s">
        <v>1383</v>
      </c>
      <c r="H58" s="98">
        <f t="shared" si="1"/>
        <v>-4.9299999999348074</v>
      </c>
      <c r="I58" s="97">
        <v>0</v>
      </c>
      <c r="J58" s="20" t="s">
        <v>80</v>
      </c>
      <c r="K58" s="98">
        <f t="shared" si="2"/>
        <v>0</v>
      </c>
      <c r="L58" s="97">
        <v>0</v>
      </c>
      <c r="M58" s="20" t="s">
        <v>80</v>
      </c>
      <c r="N58" s="98">
        <f t="shared" si="3"/>
        <v>0</v>
      </c>
      <c r="O58" s="97">
        <v>0</v>
      </c>
      <c r="P58" s="20" t="s">
        <v>80</v>
      </c>
      <c r="Q58" s="98">
        <f t="shared" si="4"/>
        <v>0</v>
      </c>
      <c r="R58" s="97">
        <v>60900027.939995661</v>
      </c>
      <c r="S58" s="20">
        <v>60900000</v>
      </c>
      <c r="T58" s="98">
        <f t="shared" si="13"/>
        <v>27.939995661377907</v>
      </c>
      <c r="U58" s="219">
        <f t="shared" si="6"/>
        <v>1</v>
      </c>
      <c r="W58" s="135" t="s">
        <v>45</v>
      </c>
      <c r="X58" s="115">
        <f t="shared" si="7"/>
        <v>0</v>
      </c>
      <c r="Y58" s="116">
        <f t="shared" si="8"/>
        <v>0</v>
      </c>
      <c r="Z58" s="116">
        <f t="shared" si="9"/>
        <v>0</v>
      </c>
      <c r="AA58" s="116">
        <f t="shared" si="10"/>
        <v>0</v>
      </c>
      <c r="AB58" s="116">
        <f t="shared" si="11"/>
        <v>0</v>
      </c>
      <c r="AC58" s="122">
        <f t="shared" si="12"/>
        <v>0</v>
      </c>
    </row>
    <row r="59" spans="1:29" ht="15.75">
      <c r="A59" s="250"/>
      <c r="B59" s="135" t="s">
        <v>46</v>
      </c>
      <c r="C59" s="97">
        <v>24801739.269999653</v>
      </c>
      <c r="D59" s="20">
        <v>28031200</v>
      </c>
      <c r="E59" s="98">
        <f t="shared" si="0"/>
        <v>-3229460.7300003469</v>
      </c>
      <c r="F59" s="97">
        <v>985556.36</v>
      </c>
      <c r="G59" s="20" t="s">
        <v>1384</v>
      </c>
      <c r="H59" s="98">
        <f t="shared" si="1"/>
        <v>0.35999999998603016</v>
      </c>
      <c r="I59" s="97">
        <v>0</v>
      </c>
      <c r="J59" s="20" t="s">
        <v>80</v>
      </c>
      <c r="K59" s="98">
        <f t="shared" si="2"/>
        <v>0</v>
      </c>
      <c r="L59" s="97">
        <v>0</v>
      </c>
      <c r="M59" s="20" t="s">
        <v>80</v>
      </c>
      <c r="N59" s="98">
        <f t="shared" si="3"/>
        <v>0</v>
      </c>
      <c r="O59" s="97">
        <v>0</v>
      </c>
      <c r="P59" s="20" t="s">
        <v>80</v>
      </c>
      <c r="Q59" s="98">
        <f t="shared" si="4"/>
        <v>0</v>
      </c>
      <c r="R59" s="97">
        <v>23816182.909999654</v>
      </c>
      <c r="S59" s="20">
        <v>24801710</v>
      </c>
      <c r="T59" s="98">
        <f t="shared" si="13"/>
        <v>-985527.0900003463</v>
      </c>
      <c r="U59" s="219">
        <f t="shared" si="6"/>
        <v>1</v>
      </c>
      <c r="W59" s="135" t="s">
        <v>46</v>
      </c>
      <c r="X59" s="115">
        <f t="shared" si="7"/>
        <v>1</v>
      </c>
      <c r="Y59" s="116">
        <f t="shared" si="8"/>
        <v>0</v>
      </c>
      <c r="Z59" s="116">
        <f t="shared" si="9"/>
        <v>0</v>
      </c>
      <c r="AA59" s="116">
        <f t="shared" si="10"/>
        <v>0</v>
      </c>
      <c r="AB59" s="116">
        <f t="shared" si="11"/>
        <v>0</v>
      </c>
      <c r="AC59" s="122">
        <f t="shared" si="12"/>
        <v>1</v>
      </c>
    </row>
    <row r="60" spans="1:29" ht="16.5" customHeight="1">
      <c r="A60" s="250"/>
      <c r="B60" s="135" t="s">
        <v>47</v>
      </c>
      <c r="C60" s="97">
        <v>123783204.16999841</v>
      </c>
      <c r="D60" s="20"/>
      <c r="E60" s="98">
        <f t="shared" si="0"/>
        <v>123783204.16999841</v>
      </c>
      <c r="F60" s="97">
        <v>1283949.7599999998</v>
      </c>
      <c r="G60" s="20"/>
      <c r="H60" s="98">
        <f t="shared" si="1"/>
        <v>1283949.7599999998</v>
      </c>
      <c r="I60" s="97">
        <v>0</v>
      </c>
      <c r="J60" s="20"/>
      <c r="K60" s="98">
        <f t="shared" si="2"/>
        <v>0</v>
      </c>
      <c r="L60" s="97">
        <v>0</v>
      </c>
      <c r="M60" s="20"/>
      <c r="N60" s="98">
        <f t="shared" si="3"/>
        <v>0</v>
      </c>
      <c r="O60" s="97">
        <v>0</v>
      </c>
      <c r="P60" s="20"/>
      <c r="Q60" s="98">
        <f t="shared" si="4"/>
        <v>0</v>
      </c>
      <c r="R60" s="97">
        <v>122499254.40999842</v>
      </c>
      <c r="S60" s="20"/>
      <c r="T60" s="98">
        <f t="shared" si="13"/>
        <v>122499254.40999842</v>
      </c>
      <c r="U60" s="219">
        <f t="shared" si="6"/>
        <v>0</v>
      </c>
      <c r="W60" s="135" t="s">
        <v>47</v>
      </c>
      <c r="X60" s="115">
        <f t="shared" si="7"/>
        <v>0</v>
      </c>
      <c r="Y60" s="116">
        <f t="shared" si="8"/>
        <v>0</v>
      </c>
      <c r="Z60" s="116">
        <f t="shared" si="9"/>
        <v>0</v>
      </c>
      <c r="AA60" s="116">
        <f t="shared" si="10"/>
        <v>0</v>
      </c>
      <c r="AB60" s="116">
        <f t="shared" si="11"/>
        <v>0</v>
      </c>
      <c r="AC60" s="122">
        <f t="shared" si="12"/>
        <v>0</v>
      </c>
    </row>
    <row r="61" spans="1:29" ht="15.75">
      <c r="A61" s="250"/>
      <c r="B61" s="135" t="s">
        <v>48</v>
      </c>
      <c r="C61" s="97">
        <v>54269789.019999363</v>
      </c>
      <c r="D61" s="20"/>
      <c r="E61" s="98">
        <f t="shared" si="0"/>
        <v>54269789.019999363</v>
      </c>
      <c r="F61" s="97">
        <v>749178.91</v>
      </c>
      <c r="G61" s="20"/>
      <c r="H61" s="98">
        <f t="shared" si="1"/>
        <v>749178.91</v>
      </c>
      <c r="I61" s="97">
        <v>0</v>
      </c>
      <c r="J61" s="20"/>
      <c r="K61" s="98">
        <f t="shared" si="2"/>
        <v>0</v>
      </c>
      <c r="L61" s="97">
        <v>0</v>
      </c>
      <c r="M61" s="20"/>
      <c r="N61" s="98">
        <f t="shared" si="3"/>
        <v>0</v>
      </c>
      <c r="O61" s="97">
        <v>740.27</v>
      </c>
      <c r="P61" s="20"/>
      <c r="Q61" s="98">
        <f t="shared" si="4"/>
        <v>740.27</v>
      </c>
      <c r="R61" s="97">
        <v>53519869.839999355</v>
      </c>
      <c r="S61" s="20"/>
      <c r="T61" s="98">
        <f t="shared" si="13"/>
        <v>53519869.839999355</v>
      </c>
      <c r="U61" s="219">
        <f t="shared" si="6"/>
        <v>0</v>
      </c>
      <c r="W61" s="135" t="s">
        <v>48</v>
      </c>
      <c r="X61" s="115">
        <f t="shared" si="7"/>
        <v>0</v>
      </c>
      <c r="Y61" s="116">
        <f t="shared" si="8"/>
        <v>0</v>
      </c>
      <c r="Z61" s="116">
        <f t="shared" si="9"/>
        <v>0</v>
      </c>
      <c r="AA61" s="116">
        <f t="shared" si="10"/>
        <v>0</v>
      </c>
      <c r="AB61" s="116">
        <f t="shared" si="11"/>
        <v>0</v>
      </c>
      <c r="AC61" s="122">
        <f t="shared" si="12"/>
        <v>0</v>
      </c>
    </row>
    <row r="62" spans="1:29" ht="15.75">
      <c r="A62" s="251"/>
      <c r="B62" s="136" t="s">
        <v>49</v>
      </c>
      <c r="C62" s="99">
        <v>27011127.429999549</v>
      </c>
      <c r="D62" s="100"/>
      <c r="E62" s="101">
        <f t="shared" si="0"/>
        <v>27011127.429999549</v>
      </c>
      <c r="F62" s="99">
        <v>963184.25000000047</v>
      </c>
      <c r="G62" s="100"/>
      <c r="H62" s="101">
        <f t="shared" si="1"/>
        <v>963184.25000000047</v>
      </c>
      <c r="I62" s="99">
        <v>0</v>
      </c>
      <c r="J62" s="100"/>
      <c r="K62" s="101">
        <f t="shared" si="2"/>
        <v>0</v>
      </c>
      <c r="L62" s="99">
        <v>0</v>
      </c>
      <c r="M62" s="100"/>
      <c r="N62" s="101">
        <f t="shared" si="3"/>
        <v>0</v>
      </c>
      <c r="O62" s="99">
        <v>0</v>
      </c>
      <c r="P62" s="100"/>
      <c r="Q62" s="101">
        <f t="shared" si="4"/>
        <v>0</v>
      </c>
      <c r="R62" s="99">
        <v>26047943.179999549</v>
      </c>
      <c r="S62" s="100"/>
      <c r="T62" s="101">
        <f t="shared" si="13"/>
        <v>26047943.179999549</v>
      </c>
      <c r="U62" s="220">
        <f t="shared" si="6"/>
        <v>0</v>
      </c>
      <c r="W62" s="135" t="s">
        <v>49</v>
      </c>
      <c r="X62" s="115">
        <f t="shared" si="7"/>
        <v>0</v>
      </c>
      <c r="Y62" s="116">
        <f t="shared" si="8"/>
        <v>0</v>
      </c>
      <c r="Z62" s="116">
        <f t="shared" si="9"/>
        <v>0</v>
      </c>
      <c r="AA62" s="116">
        <f t="shared" si="10"/>
        <v>0</v>
      </c>
      <c r="AB62" s="116">
        <f t="shared" si="11"/>
        <v>0</v>
      </c>
      <c r="AC62" s="122">
        <f t="shared" si="12"/>
        <v>0</v>
      </c>
    </row>
    <row r="63" spans="1:29" ht="15.75">
      <c r="A63" s="249">
        <v>42469</v>
      </c>
      <c r="B63" s="134" t="s">
        <v>41</v>
      </c>
      <c r="C63" s="217">
        <v>80798508.789999217</v>
      </c>
      <c r="D63" s="95"/>
      <c r="E63" s="96">
        <f t="shared" si="0"/>
        <v>80798508.789999217</v>
      </c>
      <c r="F63" s="217">
        <v>617767.03000000026</v>
      </c>
      <c r="G63" s="95"/>
      <c r="H63" s="96">
        <f t="shared" si="1"/>
        <v>617767.03000000026</v>
      </c>
      <c r="I63" s="217">
        <v>0</v>
      </c>
      <c r="J63" s="95"/>
      <c r="K63" s="96">
        <f t="shared" si="2"/>
        <v>0</v>
      </c>
      <c r="L63" s="217">
        <v>0</v>
      </c>
      <c r="M63" s="95"/>
      <c r="N63" s="96">
        <f t="shared" si="3"/>
        <v>0</v>
      </c>
      <c r="O63" s="217">
        <v>494529.60999999993</v>
      </c>
      <c r="P63" s="95"/>
      <c r="Q63" s="96">
        <f t="shared" si="4"/>
        <v>494529.60999999993</v>
      </c>
      <c r="R63" s="217">
        <v>79686212.149999216</v>
      </c>
      <c r="S63" s="95"/>
      <c r="T63" s="96">
        <f t="shared" ref="T63:T71" si="14">R63-S63</f>
        <v>79686212.149999216</v>
      </c>
      <c r="U63" s="218">
        <f t="shared" si="6"/>
        <v>0</v>
      </c>
      <c r="W63" s="134" t="s">
        <v>41</v>
      </c>
      <c r="X63" s="111">
        <f t="shared" si="7"/>
        <v>0</v>
      </c>
      <c r="Y63" s="112">
        <f t="shared" si="8"/>
        <v>0</v>
      </c>
      <c r="Z63" s="112">
        <f t="shared" si="9"/>
        <v>0</v>
      </c>
      <c r="AA63" s="112">
        <f t="shared" si="10"/>
        <v>0</v>
      </c>
      <c r="AB63" s="112">
        <f t="shared" si="11"/>
        <v>0</v>
      </c>
      <c r="AC63" s="124">
        <f t="shared" si="12"/>
        <v>0</v>
      </c>
    </row>
    <row r="64" spans="1:29" ht="15.75">
      <c r="A64" s="250"/>
      <c r="B64" s="135" t="s">
        <v>42</v>
      </c>
      <c r="C64" s="97"/>
      <c r="D64" s="20"/>
      <c r="E64" s="98">
        <f t="shared" si="0"/>
        <v>0</v>
      </c>
      <c r="F64" s="97"/>
      <c r="G64" s="20"/>
      <c r="H64" s="98">
        <f t="shared" si="1"/>
        <v>0</v>
      </c>
      <c r="I64" s="97"/>
      <c r="J64" s="20"/>
      <c r="K64" s="98">
        <f t="shared" si="2"/>
        <v>0</v>
      </c>
      <c r="L64" s="97"/>
      <c r="M64" s="20"/>
      <c r="N64" s="98">
        <f t="shared" si="3"/>
        <v>0</v>
      </c>
      <c r="O64" s="97"/>
      <c r="P64" s="20"/>
      <c r="Q64" s="98">
        <f t="shared" si="4"/>
        <v>0</v>
      </c>
      <c r="R64" s="97"/>
      <c r="S64" s="20"/>
      <c r="T64" s="98">
        <f t="shared" si="14"/>
        <v>0</v>
      </c>
      <c r="U64" s="219">
        <f t="shared" si="6"/>
        <v>0</v>
      </c>
      <c r="W64" s="135" t="s">
        <v>42</v>
      </c>
      <c r="X64" s="115">
        <f t="shared" si="7"/>
        <v>0</v>
      </c>
      <c r="Y64" s="116">
        <f t="shared" si="8"/>
        <v>0</v>
      </c>
      <c r="Z64" s="116">
        <f t="shared" si="9"/>
        <v>0</v>
      </c>
      <c r="AA64" s="116">
        <f t="shared" si="10"/>
        <v>0</v>
      </c>
      <c r="AB64" s="116">
        <f t="shared" si="11"/>
        <v>0</v>
      </c>
      <c r="AC64" s="122">
        <f t="shared" si="12"/>
        <v>0</v>
      </c>
    </row>
    <row r="65" spans="1:29" ht="15.75">
      <c r="A65" s="250"/>
      <c r="B65" s="105" t="s">
        <v>43</v>
      </c>
      <c r="C65" s="97">
        <v>57294282.679999426</v>
      </c>
      <c r="D65" s="20"/>
      <c r="E65" s="98">
        <f t="shared" si="0"/>
        <v>57294282.679999426</v>
      </c>
      <c r="F65" s="97">
        <v>604828.56000000006</v>
      </c>
      <c r="G65" s="20"/>
      <c r="H65" s="98">
        <f t="shared" si="1"/>
        <v>604828.56000000006</v>
      </c>
      <c r="I65" s="97">
        <v>81571.839999999997</v>
      </c>
      <c r="J65" s="20"/>
      <c r="K65" s="98">
        <f t="shared" si="2"/>
        <v>81571.839999999997</v>
      </c>
      <c r="L65" s="97">
        <v>0</v>
      </c>
      <c r="M65" s="20"/>
      <c r="N65" s="98">
        <f t="shared" si="3"/>
        <v>0</v>
      </c>
      <c r="O65" s="97">
        <v>340212.03999999992</v>
      </c>
      <c r="P65" s="20"/>
      <c r="Q65" s="98">
        <f t="shared" si="4"/>
        <v>340212.03999999992</v>
      </c>
      <c r="R65" s="97">
        <v>56430813.919999428</v>
      </c>
      <c r="S65" s="20"/>
      <c r="T65" s="98">
        <f t="shared" si="14"/>
        <v>56430813.919999428</v>
      </c>
      <c r="U65" s="219">
        <f t="shared" si="6"/>
        <v>0</v>
      </c>
      <c r="W65" s="105" t="s">
        <v>43</v>
      </c>
      <c r="X65" s="115">
        <f t="shared" si="7"/>
        <v>0</v>
      </c>
      <c r="Y65" s="116">
        <f t="shared" si="8"/>
        <v>0</v>
      </c>
      <c r="Z65" s="116">
        <f t="shared" si="9"/>
        <v>0</v>
      </c>
      <c r="AA65" s="116">
        <f t="shared" si="10"/>
        <v>0</v>
      </c>
      <c r="AB65" s="116">
        <f t="shared" si="11"/>
        <v>0</v>
      </c>
      <c r="AC65" s="122">
        <f t="shared" si="12"/>
        <v>0</v>
      </c>
    </row>
    <row r="66" spans="1:29" ht="15.75">
      <c r="A66" s="250"/>
      <c r="B66" s="135" t="s">
        <v>44</v>
      </c>
      <c r="C66" s="97">
        <v>35937307.97999949</v>
      </c>
      <c r="D66" s="20"/>
      <c r="E66" s="98">
        <f t="shared" si="0"/>
        <v>35937307.97999949</v>
      </c>
      <c r="F66" s="97">
        <v>537608.94999999995</v>
      </c>
      <c r="G66" s="20"/>
      <c r="H66" s="98">
        <f t="shared" si="1"/>
        <v>537608.94999999995</v>
      </c>
      <c r="I66" s="97">
        <v>0</v>
      </c>
      <c r="J66" s="20"/>
      <c r="K66" s="98">
        <f t="shared" si="2"/>
        <v>0</v>
      </c>
      <c r="L66" s="97">
        <v>0</v>
      </c>
      <c r="M66" s="20"/>
      <c r="N66" s="98">
        <f t="shared" si="3"/>
        <v>0</v>
      </c>
      <c r="O66" s="97">
        <v>183671.77</v>
      </c>
      <c r="P66" s="20"/>
      <c r="Q66" s="98">
        <f t="shared" si="4"/>
        <v>183671.77</v>
      </c>
      <c r="R66" s="97">
        <v>35216027.259999491</v>
      </c>
      <c r="S66" s="20"/>
      <c r="T66" s="98">
        <f t="shared" si="14"/>
        <v>35216027.259999491</v>
      </c>
      <c r="U66" s="219">
        <f t="shared" si="6"/>
        <v>0</v>
      </c>
      <c r="W66" s="135" t="s">
        <v>44</v>
      </c>
      <c r="X66" s="115">
        <f t="shared" si="7"/>
        <v>0</v>
      </c>
      <c r="Y66" s="116">
        <f t="shared" si="8"/>
        <v>0</v>
      </c>
      <c r="Z66" s="116">
        <f t="shared" si="9"/>
        <v>0</v>
      </c>
      <c r="AA66" s="116">
        <f t="shared" si="10"/>
        <v>0</v>
      </c>
      <c r="AB66" s="116">
        <f t="shared" si="11"/>
        <v>0</v>
      </c>
      <c r="AC66" s="122">
        <f t="shared" si="12"/>
        <v>0</v>
      </c>
    </row>
    <row r="67" spans="1:29" ht="15.75">
      <c r="A67" s="250"/>
      <c r="B67" s="135" t="s">
        <v>45</v>
      </c>
      <c r="C67" s="97">
        <v>60900027.939995661</v>
      </c>
      <c r="D67" s="20"/>
      <c r="E67" s="98">
        <f t="shared" si="0"/>
        <v>60900027.939995661</v>
      </c>
      <c r="F67" s="97">
        <v>840393.16</v>
      </c>
      <c r="G67" s="20"/>
      <c r="H67" s="98">
        <f t="shared" si="1"/>
        <v>840393.16</v>
      </c>
      <c r="I67" s="97">
        <v>0</v>
      </c>
      <c r="J67" s="20"/>
      <c r="K67" s="98">
        <f t="shared" si="2"/>
        <v>0</v>
      </c>
      <c r="L67" s="97">
        <v>0</v>
      </c>
      <c r="M67" s="20"/>
      <c r="N67" s="98">
        <f t="shared" si="3"/>
        <v>0</v>
      </c>
      <c r="O67" s="97">
        <v>52131.040000000001</v>
      </c>
      <c r="P67" s="20"/>
      <c r="Q67" s="98">
        <f t="shared" si="4"/>
        <v>52131.040000000001</v>
      </c>
      <c r="R67" s="97">
        <v>60007503.739995658</v>
      </c>
      <c r="S67" s="20"/>
      <c r="T67" s="98">
        <f t="shared" si="14"/>
        <v>60007503.739995658</v>
      </c>
      <c r="U67" s="219">
        <f t="shared" si="6"/>
        <v>0</v>
      </c>
      <c r="W67" s="135" t="s">
        <v>45</v>
      </c>
      <c r="X67" s="115">
        <f t="shared" si="7"/>
        <v>0</v>
      </c>
      <c r="Y67" s="116">
        <f t="shared" si="8"/>
        <v>0</v>
      </c>
      <c r="Z67" s="116">
        <f t="shared" si="9"/>
        <v>0</v>
      </c>
      <c r="AA67" s="116">
        <f t="shared" si="10"/>
        <v>0</v>
      </c>
      <c r="AB67" s="116">
        <f t="shared" si="11"/>
        <v>0</v>
      </c>
      <c r="AC67" s="122">
        <f t="shared" si="12"/>
        <v>0</v>
      </c>
    </row>
    <row r="68" spans="1:29" ht="15.75">
      <c r="A68" s="250"/>
      <c r="B68" s="135" t="s">
        <v>46</v>
      </c>
      <c r="C68" s="97">
        <v>23816182.909999654</v>
      </c>
      <c r="D68" s="20"/>
      <c r="E68" s="98">
        <f t="shared" si="0"/>
        <v>23816182.909999654</v>
      </c>
      <c r="F68" s="97">
        <v>445216.58999999991</v>
      </c>
      <c r="G68" s="20"/>
      <c r="H68" s="98">
        <f t="shared" si="1"/>
        <v>445216.58999999991</v>
      </c>
      <c r="I68" s="97">
        <v>0</v>
      </c>
      <c r="J68" s="20"/>
      <c r="K68" s="98">
        <f t="shared" si="2"/>
        <v>0</v>
      </c>
      <c r="L68" s="97">
        <v>0</v>
      </c>
      <c r="M68" s="20"/>
      <c r="N68" s="98">
        <f t="shared" si="3"/>
        <v>0</v>
      </c>
      <c r="O68" s="97">
        <v>355225.27</v>
      </c>
      <c r="P68" s="20"/>
      <c r="Q68" s="98">
        <f t="shared" si="4"/>
        <v>355225.27</v>
      </c>
      <c r="R68" s="97">
        <v>23015741.049999647</v>
      </c>
      <c r="S68" s="20"/>
      <c r="T68" s="98">
        <f t="shared" si="14"/>
        <v>23015741.049999647</v>
      </c>
      <c r="U68" s="219">
        <f t="shared" si="6"/>
        <v>0</v>
      </c>
      <c r="W68" s="135" t="s">
        <v>46</v>
      </c>
      <c r="X68" s="115">
        <f t="shared" si="7"/>
        <v>0</v>
      </c>
      <c r="Y68" s="116">
        <f t="shared" si="8"/>
        <v>0</v>
      </c>
      <c r="Z68" s="116">
        <f t="shared" si="9"/>
        <v>0</v>
      </c>
      <c r="AA68" s="116">
        <f t="shared" si="10"/>
        <v>0</v>
      </c>
      <c r="AB68" s="116">
        <f t="shared" si="11"/>
        <v>0</v>
      </c>
      <c r="AC68" s="122">
        <f t="shared" si="12"/>
        <v>0</v>
      </c>
    </row>
    <row r="69" spans="1:29" ht="15.75">
      <c r="A69" s="250"/>
      <c r="B69" s="135" t="s">
        <v>47</v>
      </c>
      <c r="C69" s="97">
        <v>122499254.40999842</v>
      </c>
      <c r="D69" s="20"/>
      <c r="E69" s="98">
        <f t="shared" si="0"/>
        <v>122499254.40999842</v>
      </c>
      <c r="F69" s="97">
        <v>856997.02</v>
      </c>
      <c r="G69" s="20"/>
      <c r="H69" s="98">
        <f t="shared" si="1"/>
        <v>856997.02</v>
      </c>
      <c r="I69" s="97">
        <v>0</v>
      </c>
      <c r="J69" s="20"/>
      <c r="K69" s="98">
        <f t="shared" si="2"/>
        <v>0</v>
      </c>
      <c r="L69" s="97">
        <v>0</v>
      </c>
      <c r="M69" s="20"/>
      <c r="N69" s="98">
        <f t="shared" si="3"/>
        <v>0</v>
      </c>
      <c r="O69" s="97">
        <v>0</v>
      </c>
      <c r="P69" s="20"/>
      <c r="Q69" s="98">
        <f t="shared" si="4"/>
        <v>0</v>
      </c>
      <c r="R69" s="97">
        <v>121642257.38999842</v>
      </c>
      <c r="S69" s="20"/>
      <c r="T69" s="98">
        <f t="shared" si="14"/>
        <v>121642257.38999842</v>
      </c>
      <c r="U69" s="219">
        <f t="shared" si="6"/>
        <v>0</v>
      </c>
      <c r="W69" s="135" t="s">
        <v>47</v>
      </c>
      <c r="X69" s="115">
        <f t="shared" si="7"/>
        <v>0</v>
      </c>
      <c r="Y69" s="116">
        <f t="shared" si="8"/>
        <v>0</v>
      </c>
      <c r="Z69" s="116">
        <f t="shared" si="9"/>
        <v>0</v>
      </c>
      <c r="AA69" s="116">
        <f t="shared" si="10"/>
        <v>0</v>
      </c>
      <c r="AB69" s="116">
        <f t="shared" si="11"/>
        <v>0</v>
      </c>
      <c r="AC69" s="122">
        <f t="shared" si="12"/>
        <v>0</v>
      </c>
    </row>
    <row r="70" spans="1:29" ht="15.75">
      <c r="A70" s="250"/>
      <c r="B70" s="135" t="s">
        <v>48</v>
      </c>
      <c r="C70" s="97">
        <v>53519869.839999355</v>
      </c>
      <c r="D70" s="20"/>
      <c r="E70" s="98">
        <f t="shared" si="0"/>
        <v>53519869.839999355</v>
      </c>
      <c r="F70" s="97">
        <v>240076.2</v>
      </c>
      <c r="G70" s="20"/>
      <c r="H70" s="98">
        <f t="shared" si="1"/>
        <v>240076.2</v>
      </c>
      <c r="I70" s="97">
        <v>0</v>
      </c>
      <c r="J70" s="20"/>
      <c r="K70" s="98">
        <f t="shared" si="2"/>
        <v>0</v>
      </c>
      <c r="L70" s="97">
        <v>0</v>
      </c>
      <c r="M70" s="20"/>
      <c r="N70" s="98">
        <f t="shared" si="3"/>
        <v>0</v>
      </c>
      <c r="O70" s="97">
        <v>154419.28</v>
      </c>
      <c r="P70" s="20"/>
      <c r="Q70" s="98">
        <f t="shared" si="4"/>
        <v>154419.28</v>
      </c>
      <c r="R70" s="97">
        <v>53125374.359999359</v>
      </c>
      <c r="S70" s="20"/>
      <c r="T70" s="98">
        <f t="shared" si="14"/>
        <v>53125374.359999359</v>
      </c>
      <c r="U70" s="219">
        <f t="shared" si="6"/>
        <v>0</v>
      </c>
      <c r="W70" s="135" t="s">
        <v>48</v>
      </c>
      <c r="X70" s="115">
        <f t="shared" si="7"/>
        <v>0</v>
      </c>
      <c r="Y70" s="116">
        <f t="shared" si="8"/>
        <v>0</v>
      </c>
      <c r="Z70" s="116">
        <f t="shared" si="9"/>
        <v>0</v>
      </c>
      <c r="AA70" s="116">
        <f t="shared" si="10"/>
        <v>0</v>
      </c>
      <c r="AB70" s="116">
        <f t="shared" si="11"/>
        <v>0</v>
      </c>
      <c r="AC70" s="122">
        <f t="shared" si="12"/>
        <v>0</v>
      </c>
    </row>
    <row r="71" spans="1:29" ht="15.75">
      <c r="A71" s="251"/>
      <c r="B71" s="136" t="s">
        <v>49</v>
      </c>
      <c r="C71" s="99">
        <v>26047943.179999549</v>
      </c>
      <c r="D71" s="100"/>
      <c r="E71" s="101">
        <f t="shared" si="0"/>
        <v>26047943.179999549</v>
      </c>
      <c r="F71" s="99">
        <v>539882.35999999975</v>
      </c>
      <c r="G71" s="100"/>
      <c r="H71" s="101">
        <f t="shared" si="1"/>
        <v>539882.35999999975</v>
      </c>
      <c r="I71" s="99">
        <v>0</v>
      </c>
      <c r="J71" s="100"/>
      <c r="K71" s="101">
        <f t="shared" si="2"/>
        <v>0</v>
      </c>
      <c r="L71" s="99">
        <v>0</v>
      </c>
      <c r="M71" s="100"/>
      <c r="N71" s="101">
        <f t="shared" si="3"/>
        <v>0</v>
      </c>
      <c r="O71" s="99">
        <v>97996.500000000044</v>
      </c>
      <c r="P71" s="100"/>
      <c r="Q71" s="101">
        <f t="shared" si="4"/>
        <v>97996.500000000044</v>
      </c>
      <c r="R71" s="99">
        <v>25410064.319999546</v>
      </c>
      <c r="S71" s="100"/>
      <c r="T71" s="101">
        <f t="shared" si="14"/>
        <v>25410064.319999546</v>
      </c>
      <c r="U71" s="220">
        <f t="shared" si="6"/>
        <v>0</v>
      </c>
      <c r="W71" s="136" t="s">
        <v>49</v>
      </c>
      <c r="X71" s="119">
        <f t="shared" si="7"/>
        <v>0</v>
      </c>
      <c r="Y71" s="120">
        <f t="shared" si="8"/>
        <v>0</v>
      </c>
      <c r="Z71" s="120">
        <f t="shared" si="9"/>
        <v>0</v>
      </c>
      <c r="AA71" s="120">
        <f t="shared" si="10"/>
        <v>0</v>
      </c>
      <c r="AB71" s="120">
        <f t="shared" si="11"/>
        <v>0</v>
      </c>
      <c r="AC71" s="125">
        <f t="shared" si="12"/>
        <v>0</v>
      </c>
    </row>
    <row r="72" spans="1:29" ht="15.75">
      <c r="A72" s="250">
        <v>42470</v>
      </c>
      <c r="B72" s="134" t="s">
        <v>41</v>
      </c>
      <c r="C72" s="97">
        <v>79686212.149999216</v>
      </c>
      <c r="D72" s="20">
        <v>79686200</v>
      </c>
      <c r="E72" s="98">
        <f t="shared" si="0"/>
        <v>12.149999216198921</v>
      </c>
      <c r="F72" s="97">
        <v>1546057.8599999994</v>
      </c>
      <c r="G72" s="20" t="s">
        <v>1385</v>
      </c>
      <c r="H72" s="98">
        <f t="shared" si="1"/>
        <v>-2.1400000005960464</v>
      </c>
      <c r="I72" s="97">
        <v>0</v>
      </c>
      <c r="J72" s="20" t="s">
        <v>80</v>
      </c>
      <c r="K72" s="98">
        <f t="shared" si="2"/>
        <v>0</v>
      </c>
      <c r="L72" s="97">
        <v>0</v>
      </c>
      <c r="M72" s="20" t="s">
        <v>80</v>
      </c>
      <c r="N72" s="98">
        <f t="shared" si="3"/>
        <v>0</v>
      </c>
      <c r="O72" s="97">
        <v>786850.92</v>
      </c>
      <c r="P72" s="20" t="s">
        <v>1386</v>
      </c>
      <c r="Q72" s="98">
        <f t="shared" si="4"/>
        <v>-7.9999999958090484E-2</v>
      </c>
      <c r="R72" s="97">
        <v>77353303.369999215</v>
      </c>
      <c r="S72" s="20">
        <v>77353300</v>
      </c>
      <c r="T72" s="98">
        <f t="shared" si="13"/>
        <v>3.3699992150068283</v>
      </c>
      <c r="U72" s="219">
        <f t="shared" si="6"/>
        <v>1</v>
      </c>
      <c r="W72" s="134" t="s">
        <v>41</v>
      </c>
      <c r="X72" s="111">
        <f t="shared" si="7"/>
        <v>0</v>
      </c>
      <c r="Y72" s="112">
        <f t="shared" si="8"/>
        <v>0</v>
      </c>
      <c r="Z72" s="112">
        <f t="shared" si="9"/>
        <v>0</v>
      </c>
      <c r="AA72" s="112">
        <f t="shared" si="10"/>
        <v>0</v>
      </c>
      <c r="AB72" s="112">
        <f t="shared" si="11"/>
        <v>0</v>
      </c>
      <c r="AC72" s="124">
        <f t="shared" si="12"/>
        <v>0</v>
      </c>
    </row>
    <row r="73" spans="1:29" ht="15.75">
      <c r="A73" s="250"/>
      <c r="B73" s="135" t="s">
        <v>42</v>
      </c>
      <c r="C73" s="97">
        <v>19108298.069999035</v>
      </c>
      <c r="D73" s="20">
        <v>19108300</v>
      </c>
      <c r="E73" s="98">
        <f t="shared" si="0"/>
        <v>-1.9300009645521641</v>
      </c>
      <c r="F73" s="97">
        <v>1429376.3299999998</v>
      </c>
      <c r="G73" s="20" t="s">
        <v>1387</v>
      </c>
      <c r="H73" s="98">
        <f t="shared" si="1"/>
        <v>-3.6700000001583248</v>
      </c>
      <c r="I73" s="97">
        <v>83607.100000000006</v>
      </c>
      <c r="J73" s="20" t="s">
        <v>1967</v>
      </c>
      <c r="K73" s="98">
        <f t="shared" si="2"/>
        <v>0</v>
      </c>
      <c r="L73" s="97">
        <v>42523.05</v>
      </c>
      <c r="M73" s="20" t="s">
        <v>1968</v>
      </c>
      <c r="N73" s="98">
        <f t="shared" si="3"/>
        <v>-4.9999999995634425E-2</v>
      </c>
      <c r="O73" s="97">
        <v>110433.60000000001</v>
      </c>
      <c r="P73" s="20" t="s">
        <v>1388</v>
      </c>
      <c r="Q73" s="98">
        <f t="shared" si="4"/>
        <v>-0.39999999999417923</v>
      </c>
      <c r="R73" s="97">
        <v>17609572.189999036</v>
      </c>
      <c r="S73" s="20">
        <v>17609540</v>
      </c>
      <c r="T73" s="98">
        <f t="shared" si="13"/>
        <v>32.189999036490917</v>
      </c>
      <c r="U73" s="219">
        <f t="shared" si="6"/>
        <v>1</v>
      </c>
      <c r="W73" s="135" t="s">
        <v>42</v>
      </c>
      <c r="X73" s="115">
        <f t="shared" si="7"/>
        <v>0</v>
      </c>
      <c r="Y73" s="116">
        <f t="shared" si="8"/>
        <v>0</v>
      </c>
      <c r="Z73" s="116">
        <f t="shared" si="9"/>
        <v>0</v>
      </c>
      <c r="AA73" s="116">
        <f t="shared" si="10"/>
        <v>0</v>
      </c>
      <c r="AB73" s="116">
        <f t="shared" si="11"/>
        <v>0</v>
      </c>
      <c r="AC73" s="122">
        <f t="shared" si="12"/>
        <v>0</v>
      </c>
    </row>
    <row r="74" spans="1:29" ht="15.75">
      <c r="A74" s="250"/>
      <c r="B74" s="105" t="s">
        <v>43</v>
      </c>
      <c r="C74" s="97">
        <v>56430813.919999428</v>
      </c>
      <c r="D74" s="20">
        <v>56430800</v>
      </c>
      <c r="E74" s="98">
        <f t="shared" ref="E74:E137" si="15">C74-D74</f>
        <v>13.919999428093433</v>
      </c>
      <c r="F74" s="97">
        <v>1227489.6900000004</v>
      </c>
      <c r="G74" s="20" t="s">
        <v>1389</v>
      </c>
      <c r="H74" s="98">
        <f t="shared" ref="H74:H137" si="16">F74-G74</f>
        <v>-0.30999999959021807</v>
      </c>
      <c r="I74" s="97">
        <v>17355.8</v>
      </c>
      <c r="J74" s="20" t="s">
        <v>1969</v>
      </c>
      <c r="K74" s="98">
        <f t="shared" ref="K74:K137" si="17">I74-J74</f>
        <v>0</v>
      </c>
      <c r="L74" s="97">
        <v>8743.08</v>
      </c>
      <c r="M74" s="20" t="s">
        <v>1970</v>
      </c>
      <c r="N74" s="98">
        <f t="shared" ref="N74:N137" si="18">L74-M74</f>
        <v>0</v>
      </c>
      <c r="O74" s="97">
        <v>639312.66</v>
      </c>
      <c r="P74" s="20" t="s">
        <v>1390</v>
      </c>
      <c r="Q74" s="98">
        <f t="shared" ref="Q74:Q137" si="19">O74-P74</f>
        <v>-0.33999999996740371</v>
      </c>
      <c r="R74" s="97">
        <v>54572624.289999425</v>
      </c>
      <c r="S74" s="20">
        <v>54572700</v>
      </c>
      <c r="T74" s="98">
        <f t="shared" si="13"/>
        <v>-75.710000574588776</v>
      </c>
      <c r="U74" s="219">
        <f t="shared" ref="U74:U137" si="20">IF(D74=0,0,1)</f>
        <v>1</v>
      </c>
      <c r="W74" s="105" t="s">
        <v>43</v>
      </c>
      <c r="X74" s="115">
        <f t="shared" ref="X74:X137" si="21">+IF(AND(C74&lt;&gt;0,D74&lt;&gt;0,OR(E74&gt;100,E74&lt;-100)),1,0)</f>
        <v>0</v>
      </c>
      <c r="Y74" s="116">
        <f t="shared" ref="Y74:Y137" si="22">+IF(AND(F74&lt;&gt;0,G74&lt;&gt;0,OR(H74&gt;100,H74&lt;-100)),1,0)</f>
        <v>0</v>
      </c>
      <c r="Z74" s="116">
        <f t="shared" ref="Z74:Z137" si="23">+IF(AND(I74&lt;&gt;0,J74&lt;&gt;0,OR(K74&gt;100,K74&lt;-100)),1,0)</f>
        <v>0</v>
      </c>
      <c r="AA74" s="116">
        <f t="shared" ref="AA74:AA137" si="24">+IF(AND(L74&lt;&gt;0,M74&lt;&gt;0,OR(N74&gt;100,N74&lt;-100)),1,0)</f>
        <v>0</v>
      </c>
      <c r="AB74" s="116">
        <f t="shared" ref="AB74:AB137" si="25">+IF(AND(O74&lt;&gt;0,P74&lt;&gt;0,OR(Q74&gt;100,Q74&lt;-100)),1,0)</f>
        <v>0</v>
      </c>
      <c r="AC74" s="122">
        <f t="shared" ref="AC74:AC137" si="26">+IF(AND(R74&lt;&gt;0,S74&lt;&gt;0,OR(T74&gt;100,T74&lt;-100)),1,0)</f>
        <v>0</v>
      </c>
    </row>
    <row r="75" spans="1:29" ht="15.75">
      <c r="A75" s="250"/>
      <c r="B75" s="135" t="s">
        <v>44</v>
      </c>
      <c r="C75" s="97">
        <v>35216027.259999491</v>
      </c>
      <c r="D75" s="20">
        <v>35216020</v>
      </c>
      <c r="E75" s="98">
        <f t="shared" si="15"/>
        <v>7.2599994912743568</v>
      </c>
      <c r="F75" s="97">
        <v>931692.5499999997</v>
      </c>
      <c r="G75" s="20" t="s">
        <v>1391</v>
      </c>
      <c r="H75" s="98">
        <f t="shared" si="16"/>
        <v>0.54999999969732016</v>
      </c>
      <c r="I75" s="97">
        <v>0</v>
      </c>
      <c r="J75" s="20" t="s">
        <v>80</v>
      </c>
      <c r="K75" s="98">
        <f t="shared" si="17"/>
        <v>0</v>
      </c>
      <c r="L75" s="97">
        <v>0</v>
      </c>
      <c r="M75" s="20" t="s">
        <v>80</v>
      </c>
      <c r="N75" s="98">
        <f t="shared" si="18"/>
        <v>0</v>
      </c>
      <c r="O75" s="97">
        <v>226144.12999999992</v>
      </c>
      <c r="P75" s="20" t="s">
        <v>1392</v>
      </c>
      <c r="Q75" s="98">
        <f t="shared" si="19"/>
        <v>0.12999999991734512</v>
      </c>
      <c r="R75" s="97">
        <v>34058190.579999492</v>
      </c>
      <c r="S75" s="20">
        <v>34058160</v>
      </c>
      <c r="T75" s="98">
        <f t="shared" si="13"/>
        <v>30.57999949157238</v>
      </c>
      <c r="U75" s="219">
        <f t="shared" si="20"/>
        <v>1</v>
      </c>
      <c r="W75" s="135" t="s">
        <v>44</v>
      </c>
      <c r="X75" s="115">
        <f t="shared" si="21"/>
        <v>0</v>
      </c>
      <c r="Y75" s="116">
        <f t="shared" si="22"/>
        <v>0</v>
      </c>
      <c r="Z75" s="116">
        <f t="shared" si="23"/>
        <v>0</v>
      </c>
      <c r="AA75" s="116">
        <f t="shared" si="24"/>
        <v>0</v>
      </c>
      <c r="AB75" s="116">
        <f t="shared" si="25"/>
        <v>0</v>
      </c>
      <c r="AC75" s="122">
        <f t="shared" si="26"/>
        <v>0</v>
      </c>
    </row>
    <row r="76" spans="1:29" ht="15.75">
      <c r="A76" s="250"/>
      <c r="B76" s="135" t="s">
        <v>45</v>
      </c>
      <c r="C76" s="97">
        <v>60007503.739995658</v>
      </c>
      <c r="D76" s="20">
        <v>60007500</v>
      </c>
      <c r="E76" s="98">
        <f t="shared" si="15"/>
        <v>3.7399956583976746</v>
      </c>
      <c r="F76" s="97">
        <v>2278720.79</v>
      </c>
      <c r="G76" s="20" t="s">
        <v>1393</v>
      </c>
      <c r="H76" s="98">
        <f t="shared" si="16"/>
        <v>0.7900000000372529</v>
      </c>
      <c r="I76" s="97">
        <v>22135.360000000001</v>
      </c>
      <c r="J76" s="20" t="s">
        <v>1971</v>
      </c>
      <c r="K76" s="98">
        <f t="shared" si="17"/>
        <v>-4.0000000000873115E-2</v>
      </c>
      <c r="L76" s="97">
        <v>392830.01999999996</v>
      </c>
      <c r="M76" s="20" t="s">
        <v>1972</v>
      </c>
      <c r="N76" s="98">
        <f t="shared" si="18"/>
        <v>-72385.98000000004</v>
      </c>
      <c r="O76" s="97">
        <v>128749.47</v>
      </c>
      <c r="P76" s="20" t="s">
        <v>1394</v>
      </c>
      <c r="Q76" s="98">
        <f t="shared" si="19"/>
        <v>56363.570000000007</v>
      </c>
      <c r="R76" s="97">
        <v>57229338.819995672</v>
      </c>
      <c r="S76" s="20">
        <v>57358100</v>
      </c>
      <c r="T76" s="98">
        <f t="shared" si="13"/>
        <v>-128761.18000432849</v>
      </c>
      <c r="U76" s="219">
        <f t="shared" si="20"/>
        <v>1</v>
      </c>
      <c r="W76" s="135" t="s">
        <v>45</v>
      </c>
      <c r="X76" s="115">
        <f t="shared" si="21"/>
        <v>0</v>
      </c>
      <c r="Y76" s="116">
        <f t="shared" si="22"/>
        <v>0</v>
      </c>
      <c r="Z76" s="116">
        <f t="shared" si="23"/>
        <v>0</v>
      </c>
      <c r="AA76" s="116">
        <f t="shared" si="24"/>
        <v>1</v>
      </c>
      <c r="AB76" s="116">
        <f t="shared" si="25"/>
        <v>1</v>
      </c>
      <c r="AC76" s="122">
        <f t="shared" si="26"/>
        <v>1</v>
      </c>
    </row>
    <row r="77" spans="1:29" ht="15.75">
      <c r="A77" s="250"/>
      <c r="B77" s="135" t="s">
        <v>46</v>
      </c>
      <c r="C77" s="97">
        <v>23015741.049999647</v>
      </c>
      <c r="D77" s="20">
        <v>24801710</v>
      </c>
      <c r="E77" s="98">
        <f t="shared" si="15"/>
        <v>-1785968.9500003532</v>
      </c>
      <c r="F77" s="97">
        <v>1043874.78</v>
      </c>
      <c r="G77" s="20" t="s">
        <v>1395</v>
      </c>
      <c r="H77" s="98">
        <f t="shared" si="16"/>
        <v>4.7800000000279397</v>
      </c>
      <c r="I77" s="97">
        <v>73174.409999999989</v>
      </c>
      <c r="J77" s="20" t="s">
        <v>1973</v>
      </c>
      <c r="K77" s="98">
        <f t="shared" si="17"/>
        <v>9.9999999947613105E-3</v>
      </c>
      <c r="L77" s="97">
        <v>193023.99</v>
      </c>
      <c r="M77" s="20" t="s">
        <v>1974</v>
      </c>
      <c r="N77" s="98">
        <f t="shared" si="18"/>
        <v>-1736996.01</v>
      </c>
      <c r="O77" s="97">
        <v>362716.99</v>
      </c>
      <c r="P77" s="20" t="s">
        <v>80</v>
      </c>
      <c r="Q77" s="98">
        <f t="shared" si="19"/>
        <v>362716.99</v>
      </c>
      <c r="R77" s="97">
        <v>28065560.689999647</v>
      </c>
      <c r="S77" s="20">
        <v>29665200</v>
      </c>
      <c r="T77" s="98">
        <f t="shared" si="13"/>
        <v>-1599639.3100003526</v>
      </c>
      <c r="U77" s="219">
        <f t="shared" si="20"/>
        <v>1</v>
      </c>
      <c r="W77" s="135" t="s">
        <v>46</v>
      </c>
      <c r="X77" s="115">
        <f t="shared" si="21"/>
        <v>1</v>
      </c>
      <c r="Y77" s="116">
        <f t="shared" si="22"/>
        <v>0</v>
      </c>
      <c r="Z77" s="116">
        <f t="shared" si="23"/>
        <v>0</v>
      </c>
      <c r="AA77" s="116">
        <f t="shared" si="24"/>
        <v>1</v>
      </c>
      <c r="AB77" s="116">
        <f t="shared" si="25"/>
        <v>1</v>
      </c>
      <c r="AC77" s="122">
        <f t="shared" si="26"/>
        <v>1</v>
      </c>
    </row>
    <row r="78" spans="1:29" ht="15.75">
      <c r="A78" s="250"/>
      <c r="B78" s="135" t="s">
        <v>47</v>
      </c>
      <c r="C78" s="97">
        <v>121642257.38999842</v>
      </c>
      <c r="D78" s="20">
        <v>0</v>
      </c>
      <c r="E78" s="98">
        <f t="shared" si="15"/>
        <v>121642257.38999842</v>
      </c>
      <c r="F78" s="97">
        <v>1642467.51</v>
      </c>
      <c r="G78" s="20"/>
      <c r="H78" s="98">
        <f t="shared" si="16"/>
        <v>1642467.51</v>
      </c>
      <c r="I78" s="97">
        <v>136232.84</v>
      </c>
      <c r="J78" s="20"/>
      <c r="K78" s="98">
        <f t="shared" si="17"/>
        <v>136232.84</v>
      </c>
      <c r="L78" s="97">
        <v>16749.010000000002</v>
      </c>
      <c r="M78" s="20"/>
      <c r="N78" s="98">
        <f t="shared" si="18"/>
        <v>16749.010000000002</v>
      </c>
      <c r="O78" s="97">
        <v>205016.12000000005</v>
      </c>
      <c r="P78" s="20"/>
      <c r="Q78" s="98">
        <f t="shared" si="19"/>
        <v>205016.12000000005</v>
      </c>
      <c r="R78" s="97">
        <v>119914257.58999842</v>
      </c>
      <c r="S78" s="20">
        <v>0</v>
      </c>
      <c r="T78" s="98">
        <f t="shared" si="13"/>
        <v>119914257.58999842</v>
      </c>
      <c r="U78" s="219">
        <f t="shared" si="20"/>
        <v>0</v>
      </c>
      <c r="W78" s="135" t="s">
        <v>47</v>
      </c>
      <c r="X78" s="115">
        <f t="shared" si="21"/>
        <v>0</v>
      </c>
      <c r="Y78" s="116">
        <f t="shared" si="22"/>
        <v>0</v>
      </c>
      <c r="Z78" s="116">
        <f t="shared" si="23"/>
        <v>0</v>
      </c>
      <c r="AA78" s="116">
        <f t="shared" si="24"/>
        <v>0</v>
      </c>
      <c r="AB78" s="116">
        <f t="shared" si="25"/>
        <v>0</v>
      </c>
      <c r="AC78" s="122">
        <f t="shared" si="26"/>
        <v>0</v>
      </c>
    </row>
    <row r="79" spans="1:29" ht="15.75">
      <c r="A79" s="250"/>
      <c r="B79" s="135" t="s">
        <v>48</v>
      </c>
      <c r="C79" s="97">
        <v>53125374.359999359</v>
      </c>
      <c r="D79" s="20">
        <v>53125370</v>
      </c>
      <c r="E79" s="98">
        <f t="shared" si="15"/>
        <v>4.3599993586540222</v>
      </c>
      <c r="F79" s="97">
        <v>1092605.18</v>
      </c>
      <c r="G79" s="20" t="s">
        <v>1396</v>
      </c>
      <c r="H79" s="98">
        <f t="shared" si="16"/>
        <v>-15984.820000000065</v>
      </c>
      <c r="I79" s="97">
        <v>31521.940000000002</v>
      </c>
      <c r="J79" s="20" t="s">
        <v>1975</v>
      </c>
      <c r="K79" s="98">
        <f t="shared" si="17"/>
        <v>4.0000000000873115E-2</v>
      </c>
      <c r="L79" s="97">
        <v>0</v>
      </c>
      <c r="M79" s="20" t="s">
        <v>80</v>
      </c>
      <c r="N79" s="98">
        <f t="shared" si="18"/>
        <v>0</v>
      </c>
      <c r="O79" s="97">
        <v>314848.74000000011</v>
      </c>
      <c r="P79" s="20" t="s">
        <v>1397</v>
      </c>
      <c r="Q79" s="98">
        <f t="shared" si="19"/>
        <v>-0.2599999998928979</v>
      </c>
      <c r="R79" s="97">
        <v>59773356.499999352</v>
      </c>
      <c r="S79" s="20">
        <v>59773400</v>
      </c>
      <c r="T79" s="98">
        <f t="shared" si="13"/>
        <v>-43.500000648200512</v>
      </c>
      <c r="U79" s="219">
        <f t="shared" si="20"/>
        <v>1</v>
      </c>
      <c r="W79" s="135" t="s">
        <v>48</v>
      </c>
      <c r="X79" s="115">
        <f t="shared" si="21"/>
        <v>0</v>
      </c>
      <c r="Y79" s="116">
        <f t="shared" si="22"/>
        <v>1</v>
      </c>
      <c r="Z79" s="116">
        <f t="shared" si="23"/>
        <v>0</v>
      </c>
      <c r="AA79" s="116">
        <f t="shared" si="24"/>
        <v>0</v>
      </c>
      <c r="AB79" s="116">
        <f t="shared" si="25"/>
        <v>0</v>
      </c>
      <c r="AC79" s="122">
        <f t="shared" si="26"/>
        <v>0</v>
      </c>
    </row>
    <row r="80" spans="1:29" ht="15.75">
      <c r="A80" s="250"/>
      <c r="B80" s="136" t="s">
        <v>49</v>
      </c>
      <c r="C80" s="97">
        <v>25410064.319999546</v>
      </c>
      <c r="D80" s="20"/>
      <c r="E80" s="98">
        <f t="shared" si="15"/>
        <v>25410064.319999546</v>
      </c>
      <c r="F80" s="97">
        <v>1074371.42</v>
      </c>
      <c r="G80" s="20"/>
      <c r="H80" s="98">
        <f t="shared" si="16"/>
        <v>1074371.42</v>
      </c>
      <c r="I80" s="97">
        <v>33900.65</v>
      </c>
      <c r="J80" s="20"/>
      <c r="K80" s="98">
        <f t="shared" si="17"/>
        <v>33900.65</v>
      </c>
      <c r="L80" s="97">
        <v>0</v>
      </c>
      <c r="M80" s="20"/>
      <c r="N80" s="98">
        <f t="shared" si="18"/>
        <v>0</v>
      </c>
      <c r="O80" s="97">
        <v>236148.17999999996</v>
      </c>
      <c r="P80" s="20"/>
      <c r="Q80" s="98">
        <f t="shared" si="19"/>
        <v>236148.17999999996</v>
      </c>
      <c r="R80" s="97">
        <v>24133445.369999547</v>
      </c>
      <c r="S80" s="20"/>
      <c r="T80" s="98">
        <f t="shared" si="13"/>
        <v>24133445.369999547</v>
      </c>
      <c r="U80" s="219">
        <f t="shared" si="20"/>
        <v>0</v>
      </c>
      <c r="W80" s="136" t="s">
        <v>49</v>
      </c>
      <c r="X80" s="119">
        <f t="shared" si="21"/>
        <v>0</v>
      </c>
      <c r="Y80" s="120">
        <f t="shared" si="22"/>
        <v>0</v>
      </c>
      <c r="Z80" s="120">
        <f t="shared" si="23"/>
        <v>0</v>
      </c>
      <c r="AA80" s="120">
        <f t="shared" si="24"/>
        <v>0</v>
      </c>
      <c r="AB80" s="120">
        <f t="shared" si="25"/>
        <v>0</v>
      </c>
      <c r="AC80" s="125">
        <f t="shared" si="26"/>
        <v>0</v>
      </c>
    </row>
    <row r="81" spans="1:29" ht="15.75">
      <c r="A81" s="249">
        <v>42471</v>
      </c>
      <c r="B81" s="134" t="s">
        <v>41</v>
      </c>
      <c r="C81" s="217">
        <v>77353303.369999215</v>
      </c>
      <c r="D81" s="95">
        <v>77353300</v>
      </c>
      <c r="E81" s="96">
        <f t="shared" si="15"/>
        <v>3.3699992150068283</v>
      </c>
      <c r="F81" s="217">
        <v>1658443.8899999994</v>
      </c>
      <c r="G81" s="95" t="s">
        <v>1398</v>
      </c>
      <c r="H81" s="96">
        <f t="shared" si="16"/>
        <v>3.8899999994318932</v>
      </c>
      <c r="I81" s="217">
        <v>7760.6500000000005</v>
      </c>
      <c r="J81" s="95" t="s">
        <v>1976</v>
      </c>
      <c r="K81" s="96">
        <f t="shared" si="17"/>
        <v>0</v>
      </c>
      <c r="L81" s="217">
        <v>15719.33</v>
      </c>
      <c r="M81" s="95" t="s">
        <v>1977</v>
      </c>
      <c r="N81" s="96">
        <f t="shared" si="18"/>
        <v>3.0000000000654836E-2</v>
      </c>
      <c r="O81" s="217">
        <v>516456.71999999991</v>
      </c>
      <c r="P81" s="95" t="s">
        <v>1399</v>
      </c>
      <c r="Q81" s="96">
        <f t="shared" si="19"/>
        <v>-0.28000000008614734</v>
      </c>
      <c r="R81" s="217">
        <v>75170444.079999223</v>
      </c>
      <c r="S81" s="95">
        <v>75170400</v>
      </c>
      <c r="T81" s="96">
        <f t="shared" si="13"/>
        <v>44.079999223351479</v>
      </c>
      <c r="U81" s="218">
        <f t="shared" si="20"/>
        <v>1</v>
      </c>
      <c r="W81" s="134" t="s">
        <v>41</v>
      </c>
      <c r="X81" s="115">
        <f t="shared" si="21"/>
        <v>0</v>
      </c>
      <c r="Y81" s="116">
        <f t="shared" si="22"/>
        <v>0</v>
      </c>
      <c r="Z81" s="116">
        <f t="shared" si="23"/>
        <v>0</v>
      </c>
      <c r="AA81" s="116">
        <f t="shared" si="24"/>
        <v>0</v>
      </c>
      <c r="AB81" s="116">
        <f t="shared" si="25"/>
        <v>0</v>
      </c>
      <c r="AC81" s="122">
        <f t="shared" si="26"/>
        <v>0</v>
      </c>
    </row>
    <row r="82" spans="1:29" ht="15.75">
      <c r="A82" s="250"/>
      <c r="B82" s="135" t="s">
        <v>42</v>
      </c>
      <c r="C82" s="97">
        <v>17609572.189999036</v>
      </c>
      <c r="D82" s="20">
        <v>17609540</v>
      </c>
      <c r="E82" s="98">
        <f t="shared" si="15"/>
        <v>32.189999036490917</v>
      </c>
      <c r="F82" s="97">
        <v>1414766.1300000004</v>
      </c>
      <c r="G82" s="20" t="s">
        <v>1400</v>
      </c>
      <c r="H82" s="98">
        <f t="shared" si="16"/>
        <v>-3.8699999996460974</v>
      </c>
      <c r="I82" s="97">
        <v>69894.079999999987</v>
      </c>
      <c r="J82" s="20" t="s">
        <v>1978</v>
      </c>
      <c r="K82" s="98">
        <f t="shared" si="17"/>
        <v>-2.0000000018626451E-2</v>
      </c>
      <c r="L82" s="97">
        <v>56470.57</v>
      </c>
      <c r="M82" s="20" t="s">
        <v>1979</v>
      </c>
      <c r="N82" s="98">
        <f t="shared" si="18"/>
        <v>-2.9999999998835847E-2</v>
      </c>
      <c r="O82" s="97">
        <v>30040.28</v>
      </c>
      <c r="P82" s="20" t="s">
        <v>1401</v>
      </c>
      <c r="Q82" s="98">
        <f t="shared" si="19"/>
        <v>-2.0000000000436557E-2</v>
      </c>
      <c r="R82" s="97">
        <v>16178189.289999034</v>
      </c>
      <c r="S82" s="20">
        <v>16178230</v>
      </c>
      <c r="T82" s="98">
        <f t="shared" si="13"/>
        <v>-40.710000965744257</v>
      </c>
      <c r="U82" s="219">
        <f t="shared" si="20"/>
        <v>1</v>
      </c>
      <c r="W82" s="135" t="s">
        <v>42</v>
      </c>
      <c r="X82" s="115">
        <f t="shared" si="21"/>
        <v>0</v>
      </c>
      <c r="Y82" s="116">
        <f t="shared" si="22"/>
        <v>0</v>
      </c>
      <c r="Z82" s="116">
        <f t="shared" si="23"/>
        <v>0</v>
      </c>
      <c r="AA82" s="116">
        <f t="shared" si="24"/>
        <v>0</v>
      </c>
      <c r="AB82" s="116">
        <f t="shared" si="25"/>
        <v>0</v>
      </c>
      <c r="AC82" s="122">
        <f t="shared" si="26"/>
        <v>0</v>
      </c>
    </row>
    <row r="83" spans="1:29" ht="15.75">
      <c r="A83" s="250"/>
      <c r="B83" s="105" t="s">
        <v>43</v>
      </c>
      <c r="C83" s="97">
        <v>54572624.289999425</v>
      </c>
      <c r="D83" s="20">
        <v>57294300</v>
      </c>
      <c r="E83" s="98">
        <f t="shared" si="15"/>
        <v>-2721675.7100005746</v>
      </c>
      <c r="F83" s="97">
        <v>1030866.63</v>
      </c>
      <c r="G83" s="20" t="s">
        <v>1402</v>
      </c>
      <c r="H83" s="98">
        <f t="shared" si="16"/>
        <v>-3.3699999999953434</v>
      </c>
      <c r="I83" s="97">
        <v>258541.69000000012</v>
      </c>
      <c r="J83" s="20" t="s">
        <v>1980</v>
      </c>
      <c r="K83" s="98">
        <f t="shared" si="17"/>
        <v>-0.30999999988125637</v>
      </c>
      <c r="L83" s="97">
        <v>67380.28</v>
      </c>
      <c r="M83" s="20" t="s">
        <v>1981</v>
      </c>
      <c r="N83" s="98">
        <f t="shared" si="18"/>
        <v>-2.0000000004074536E-2</v>
      </c>
      <c r="O83" s="97">
        <v>552334.72</v>
      </c>
      <c r="P83" s="20" t="s">
        <v>1403</v>
      </c>
      <c r="Q83" s="98">
        <f t="shared" si="19"/>
        <v>-0.28000000002793968</v>
      </c>
      <c r="R83" s="97">
        <v>64955732.739999428</v>
      </c>
      <c r="S83" s="20">
        <v>64955800</v>
      </c>
      <c r="T83" s="98">
        <f t="shared" si="13"/>
        <v>-67.260000571608543</v>
      </c>
      <c r="U83" s="219">
        <f t="shared" si="20"/>
        <v>1</v>
      </c>
      <c r="W83" s="105" t="s">
        <v>43</v>
      </c>
      <c r="X83" s="115">
        <f t="shared" si="21"/>
        <v>1</v>
      </c>
      <c r="Y83" s="116">
        <f t="shared" si="22"/>
        <v>0</v>
      </c>
      <c r="Z83" s="116">
        <f t="shared" si="23"/>
        <v>0</v>
      </c>
      <c r="AA83" s="116">
        <f t="shared" si="24"/>
        <v>0</v>
      </c>
      <c r="AB83" s="116">
        <f t="shared" si="25"/>
        <v>0</v>
      </c>
      <c r="AC83" s="122">
        <f t="shared" si="26"/>
        <v>0</v>
      </c>
    </row>
    <row r="84" spans="1:29" ht="15.75">
      <c r="A84" s="250"/>
      <c r="B84" s="135" t="s">
        <v>44</v>
      </c>
      <c r="C84" s="97">
        <v>34058190.579999492</v>
      </c>
      <c r="D84" s="20">
        <v>34058160</v>
      </c>
      <c r="E84" s="98">
        <f t="shared" si="15"/>
        <v>30.57999949157238</v>
      </c>
      <c r="F84" s="97">
        <v>1142495.07</v>
      </c>
      <c r="G84" s="20" t="s">
        <v>1404</v>
      </c>
      <c r="H84" s="98">
        <f t="shared" si="16"/>
        <v>-4.9299999999348074</v>
      </c>
      <c r="I84" s="97">
        <v>44965.42</v>
      </c>
      <c r="J84" s="20" t="s">
        <v>1982</v>
      </c>
      <c r="K84" s="98">
        <f t="shared" si="17"/>
        <v>0.41999999999825377</v>
      </c>
      <c r="L84" s="97">
        <v>0</v>
      </c>
      <c r="M84" s="20" t="s">
        <v>80</v>
      </c>
      <c r="N84" s="98">
        <f t="shared" si="18"/>
        <v>0</v>
      </c>
      <c r="O84" s="97">
        <v>130863.22</v>
      </c>
      <c r="P84" s="20" t="s">
        <v>1405</v>
      </c>
      <c r="Q84" s="98">
        <f t="shared" si="19"/>
        <v>0.22000000000116415</v>
      </c>
      <c r="R84" s="97">
        <v>32829797.709999491</v>
      </c>
      <c r="S84" s="20">
        <v>32829810</v>
      </c>
      <c r="T84" s="98">
        <f t="shared" si="13"/>
        <v>-12.290000509470701</v>
      </c>
      <c r="U84" s="219">
        <f t="shared" si="20"/>
        <v>1</v>
      </c>
      <c r="W84" s="135" t="s">
        <v>44</v>
      </c>
      <c r="X84" s="115">
        <f t="shared" si="21"/>
        <v>0</v>
      </c>
      <c r="Y84" s="116">
        <f t="shared" si="22"/>
        <v>0</v>
      </c>
      <c r="Z84" s="116">
        <f t="shared" si="23"/>
        <v>0</v>
      </c>
      <c r="AA84" s="116">
        <f t="shared" si="24"/>
        <v>0</v>
      </c>
      <c r="AB84" s="116">
        <f t="shared" si="25"/>
        <v>0</v>
      </c>
      <c r="AC84" s="122">
        <f t="shared" si="26"/>
        <v>0</v>
      </c>
    </row>
    <row r="85" spans="1:29" ht="15.75">
      <c r="A85" s="250"/>
      <c r="B85" s="135" t="s">
        <v>45</v>
      </c>
      <c r="C85" s="97">
        <v>57229338.819995672</v>
      </c>
      <c r="D85" s="20">
        <v>57229400</v>
      </c>
      <c r="E85" s="98">
        <f t="shared" si="15"/>
        <v>-61.180004328489304</v>
      </c>
      <c r="F85" s="97">
        <v>1751119.2800000003</v>
      </c>
      <c r="G85" s="20" t="s">
        <v>1406</v>
      </c>
      <c r="H85" s="98">
        <f t="shared" si="16"/>
        <v>-0.71999999973922968</v>
      </c>
      <c r="I85" s="97">
        <v>93755.47</v>
      </c>
      <c r="J85" s="20" t="s">
        <v>1983</v>
      </c>
      <c r="K85" s="98">
        <f t="shared" si="17"/>
        <v>-2.9999999998835847E-2</v>
      </c>
      <c r="L85" s="97">
        <v>1999.49</v>
      </c>
      <c r="M85" s="20" t="s">
        <v>1984</v>
      </c>
      <c r="N85" s="98">
        <f t="shared" si="18"/>
        <v>0</v>
      </c>
      <c r="O85" s="97">
        <v>81377.08</v>
      </c>
      <c r="P85" s="20" t="s">
        <v>1407</v>
      </c>
      <c r="Q85" s="98">
        <f t="shared" si="19"/>
        <v>-20566.919999999998</v>
      </c>
      <c r="R85" s="97">
        <v>58644854.139995672</v>
      </c>
      <c r="S85" s="20">
        <v>1834496</v>
      </c>
      <c r="T85" s="98">
        <f t="shared" si="13"/>
        <v>56810358.139995672</v>
      </c>
      <c r="U85" s="219">
        <f t="shared" si="20"/>
        <v>1</v>
      </c>
      <c r="W85" s="135" t="s">
        <v>45</v>
      </c>
      <c r="X85" s="115">
        <f t="shared" si="21"/>
        <v>0</v>
      </c>
      <c r="Y85" s="116">
        <f t="shared" si="22"/>
        <v>0</v>
      </c>
      <c r="Z85" s="116">
        <f t="shared" si="23"/>
        <v>0</v>
      </c>
      <c r="AA85" s="116">
        <f t="shared" si="24"/>
        <v>0</v>
      </c>
      <c r="AB85" s="116">
        <f t="shared" si="25"/>
        <v>1</v>
      </c>
      <c r="AC85" s="122">
        <f t="shared" si="26"/>
        <v>1</v>
      </c>
    </row>
    <row r="86" spans="1:29" ht="15.75">
      <c r="A86" s="250"/>
      <c r="B86" s="135" t="s">
        <v>46</v>
      </c>
      <c r="C86" s="97">
        <v>28065560.689999647</v>
      </c>
      <c r="D86" s="20">
        <v>29665200</v>
      </c>
      <c r="E86" s="98">
        <f t="shared" si="15"/>
        <v>-1599639.3100003526</v>
      </c>
      <c r="F86" s="97">
        <v>1207925.4999999998</v>
      </c>
      <c r="G86" s="20" t="s">
        <v>1408</v>
      </c>
      <c r="H86" s="98">
        <f t="shared" si="16"/>
        <v>-4.5000000002328306</v>
      </c>
      <c r="I86" s="97">
        <v>62449.529999999992</v>
      </c>
      <c r="J86" s="20" t="s">
        <v>1985</v>
      </c>
      <c r="K86" s="98">
        <f t="shared" si="17"/>
        <v>0.1299999999901047</v>
      </c>
      <c r="L86" s="97">
        <v>36629.819999999978</v>
      </c>
      <c r="M86" s="20" t="s">
        <v>1986</v>
      </c>
      <c r="N86" s="98">
        <f t="shared" si="18"/>
        <v>-246900.18000000002</v>
      </c>
      <c r="O86" s="97">
        <v>185319.21</v>
      </c>
      <c r="P86" s="20" t="s">
        <v>1409</v>
      </c>
      <c r="Q86" s="98">
        <f t="shared" si="19"/>
        <v>6.2099999999918509</v>
      </c>
      <c r="R86" s="97">
        <v>26698135.689999647</v>
      </c>
      <c r="S86" s="20">
        <v>28128000</v>
      </c>
      <c r="T86" s="98">
        <f t="shared" si="13"/>
        <v>-1429864.3100003526</v>
      </c>
      <c r="U86" s="219">
        <f t="shared" si="20"/>
        <v>1</v>
      </c>
      <c r="W86" s="135" t="s">
        <v>46</v>
      </c>
      <c r="X86" s="115">
        <f t="shared" si="21"/>
        <v>1</v>
      </c>
      <c r="Y86" s="116">
        <f t="shared" si="22"/>
        <v>0</v>
      </c>
      <c r="Z86" s="116">
        <f t="shared" si="23"/>
        <v>0</v>
      </c>
      <c r="AA86" s="116">
        <f t="shared" si="24"/>
        <v>1</v>
      </c>
      <c r="AB86" s="116">
        <f t="shared" si="25"/>
        <v>0</v>
      </c>
      <c r="AC86" s="122">
        <f t="shared" si="26"/>
        <v>1</v>
      </c>
    </row>
    <row r="87" spans="1:29" ht="15.75">
      <c r="A87" s="250"/>
      <c r="B87" s="135" t="s">
        <v>47</v>
      </c>
      <c r="C87" s="97">
        <v>119914257.58999842</v>
      </c>
      <c r="D87" s="20"/>
      <c r="E87" s="98">
        <f t="shared" si="15"/>
        <v>119914257.58999842</v>
      </c>
      <c r="F87" s="97">
        <v>1786483.5900000005</v>
      </c>
      <c r="G87" s="20"/>
      <c r="H87" s="98">
        <f t="shared" si="16"/>
        <v>1786483.5900000005</v>
      </c>
      <c r="I87" s="97">
        <v>240335.80000000002</v>
      </c>
      <c r="J87" s="20"/>
      <c r="K87" s="98">
        <f t="shared" si="17"/>
        <v>240335.80000000002</v>
      </c>
      <c r="L87" s="97">
        <v>241.48000000000002</v>
      </c>
      <c r="M87" s="20"/>
      <c r="N87" s="98">
        <f t="shared" si="18"/>
        <v>241.48000000000002</v>
      </c>
      <c r="O87" s="97">
        <v>250957.01000000004</v>
      </c>
      <c r="P87" s="20"/>
      <c r="Q87" s="98">
        <f t="shared" si="19"/>
        <v>250957.01000000004</v>
      </c>
      <c r="R87" s="97">
        <v>118116911.30999839</v>
      </c>
      <c r="S87" s="20"/>
      <c r="T87" s="98">
        <f t="shared" si="13"/>
        <v>118116911.30999839</v>
      </c>
      <c r="U87" s="219">
        <f t="shared" si="20"/>
        <v>0</v>
      </c>
      <c r="W87" s="135" t="s">
        <v>47</v>
      </c>
      <c r="X87" s="115">
        <f t="shared" si="21"/>
        <v>0</v>
      </c>
      <c r="Y87" s="116">
        <f t="shared" si="22"/>
        <v>0</v>
      </c>
      <c r="Z87" s="116">
        <f t="shared" si="23"/>
        <v>0</v>
      </c>
      <c r="AA87" s="116">
        <f t="shared" si="24"/>
        <v>0</v>
      </c>
      <c r="AB87" s="116">
        <f t="shared" si="25"/>
        <v>0</v>
      </c>
      <c r="AC87" s="122">
        <f t="shared" si="26"/>
        <v>0</v>
      </c>
    </row>
    <row r="88" spans="1:29" ht="15.75">
      <c r="A88" s="250"/>
      <c r="B88" s="135" t="s">
        <v>48</v>
      </c>
      <c r="C88" s="97">
        <v>59773356.499999352</v>
      </c>
      <c r="D88" s="20"/>
      <c r="E88" s="98">
        <f t="shared" si="15"/>
        <v>59773356.499999352</v>
      </c>
      <c r="F88" s="97">
        <v>827235.59</v>
      </c>
      <c r="G88" s="20"/>
      <c r="H88" s="98">
        <f t="shared" si="16"/>
        <v>827235.59</v>
      </c>
      <c r="I88" s="97">
        <v>218221.2</v>
      </c>
      <c r="J88" s="20"/>
      <c r="K88" s="98">
        <f t="shared" si="17"/>
        <v>218221.2</v>
      </c>
      <c r="L88" s="97">
        <v>35151.26</v>
      </c>
      <c r="M88" s="20"/>
      <c r="N88" s="98">
        <f t="shared" si="18"/>
        <v>35151.26</v>
      </c>
      <c r="O88" s="97">
        <v>213639.77000000002</v>
      </c>
      <c r="P88" s="20"/>
      <c r="Q88" s="98">
        <f t="shared" si="19"/>
        <v>213639.77000000002</v>
      </c>
      <c r="R88" s="97">
        <v>58915551.07999935</v>
      </c>
      <c r="S88" s="20"/>
      <c r="T88" s="98">
        <f t="shared" si="13"/>
        <v>58915551.07999935</v>
      </c>
      <c r="U88" s="219">
        <f t="shared" si="20"/>
        <v>0</v>
      </c>
      <c r="W88" s="135" t="s">
        <v>48</v>
      </c>
      <c r="X88" s="115">
        <f t="shared" si="21"/>
        <v>0</v>
      </c>
      <c r="Y88" s="116">
        <f t="shared" si="22"/>
        <v>0</v>
      </c>
      <c r="Z88" s="116">
        <f t="shared" si="23"/>
        <v>0</v>
      </c>
      <c r="AA88" s="116">
        <f t="shared" si="24"/>
        <v>0</v>
      </c>
      <c r="AB88" s="116">
        <f t="shared" si="25"/>
        <v>0</v>
      </c>
      <c r="AC88" s="122">
        <f t="shared" si="26"/>
        <v>0</v>
      </c>
    </row>
    <row r="89" spans="1:29" ht="15.75">
      <c r="A89" s="251"/>
      <c r="B89" s="136" t="s">
        <v>49</v>
      </c>
      <c r="C89" s="99">
        <v>24133445.369999547</v>
      </c>
      <c r="D89" s="100"/>
      <c r="E89" s="101">
        <f t="shared" si="15"/>
        <v>24133445.369999547</v>
      </c>
      <c r="F89" s="99">
        <v>859433.78000000014</v>
      </c>
      <c r="G89" s="100"/>
      <c r="H89" s="101">
        <f t="shared" si="16"/>
        <v>859433.78000000014</v>
      </c>
      <c r="I89" s="99">
        <v>13568.2</v>
      </c>
      <c r="J89" s="100"/>
      <c r="K89" s="101">
        <f t="shared" si="17"/>
        <v>13568.2</v>
      </c>
      <c r="L89" s="99">
        <v>0</v>
      </c>
      <c r="M89" s="100"/>
      <c r="N89" s="101">
        <f t="shared" si="18"/>
        <v>0</v>
      </c>
      <c r="O89" s="99">
        <v>161475.63</v>
      </c>
      <c r="P89" s="100"/>
      <c r="Q89" s="101">
        <f t="shared" si="19"/>
        <v>161475.63</v>
      </c>
      <c r="R89" s="99">
        <v>23126104.159999546</v>
      </c>
      <c r="S89" s="100"/>
      <c r="T89" s="101">
        <f t="shared" si="13"/>
        <v>23126104.159999546</v>
      </c>
      <c r="U89" s="220">
        <f t="shared" si="20"/>
        <v>0</v>
      </c>
      <c r="W89" s="136" t="s">
        <v>49</v>
      </c>
      <c r="X89" s="115">
        <f t="shared" si="21"/>
        <v>0</v>
      </c>
      <c r="Y89" s="116">
        <f t="shared" si="22"/>
        <v>0</v>
      </c>
      <c r="Z89" s="116">
        <f t="shared" si="23"/>
        <v>0</v>
      </c>
      <c r="AA89" s="116">
        <f t="shared" si="24"/>
        <v>0</v>
      </c>
      <c r="AB89" s="116">
        <f t="shared" si="25"/>
        <v>0</v>
      </c>
      <c r="AC89" s="122">
        <f t="shared" si="26"/>
        <v>0</v>
      </c>
    </row>
    <row r="90" spans="1:29" ht="15.75">
      <c r="A90" s="250">
        <v>42472</v>
      </c>
      <c r="B90" s="134" t="s">
        <v>41</v>
      </c>
      <c r="C90" s="97">
        <v>75170444.079999223</v>
      </c>
      <c r="D90" s="20">
        <v>75170400</v>
      </c>
      <c r="E90" s="98">
        <f t="shared" si="15"/>
        <v>44.079999223351479</v>
      </c>
      <c r="F90" s="97">
        <v>1539154.6900000006</v>
      </c>
      <c r="G90" s="20" t="s">
        <v>1410</v>
      </c>
      <c r="H90" s="98">
        <f t="shared" si="16"/>
        <v>4.6900000006426126</v>
      </c>
      <c r="I90" s="97">
        <v>98626.82</v>
      </c>
      <c r="J90" s="20" t="s">
        <v>1987</v>
      </c>
      <c r="K90" s="98">
        <f t="shared" si="17"/>
        <v>2.0000000004074536E-2</v>
      </c>
      <c r="L90" s="97">
        <v>5153.47</v>
      </c>
      <c r="M90" s="20" t="s">
        <v>1988</v>
      </c>
      <c r="N90" s="98">
        <f t="shared" si="18"/>
        <v>0</v>
      </c>
      <c r="O90" s="97">
        <v>654931.1</v>
      </c>
      <c r="P90" s="20" t="s">
        <v>1411</v>
      </c>
      <c r="Q90" s="98">
        <f t="shared" si="19"/>
        <v>9.9999999976716936E-2</v>
      </c>
      <c r="R90" s="97">
        <v>77489247.35999918</v>
      </c>
      <c r="S90" s="20">
        <v>77489300</v>
      </c>
      <c r="T90" s="98">
        <f t="shared" si="13"/>
        <v>-52.640000820159912</v>
      </c>
      <c r="U90" s="219">
        <f t="shared" si="20"/>
        <v>1</v>
      </c>
      <c r="W90" s="134" t="s">
        <v>41</v>
      </c>
      <c r="X90" s="111">
        <f t="shared" si="21"/>
        <v>0</v>
      </c>
      <c r="Y90" s="112">
        <f t="shared" si="22"/>
        <v>0</v>
      </c>
      <c r="Z90" s="112">
        <f t="shared" si="23"/>
        <v>0</v>
      </c>
      <c r="AA90" s="112">
        <f t="shared" si="24"/>
        <v>0</v>
      </c>
      <c r="AB90" s="112">
        <f t="shared" si="25"/>
        <v>0</v>
      </c>
      <c r="AC90" s="124">
        <f t="shared" si="26"/>
        <v>0</v>
      </c>
    </row>
    <row r="91" spans="1:29" ht="15.75">
      <c r="A91" s="250"/>
      <c r="B91" s="135" t="s">
        <v>42</v>
      </c>
      <c r="C91" s="97">
        <v>16178189.289999034</v>
      </c>
      <c r="D91" s="20">
        <v>16178230</v>
      </c>
      <c r="E91" s="98">
        <f t="shared" si="15"/>
        <v>-40.710000965744257</v>
      </c>
      <c r="F91" s="97">
        <v>895590.76</v>
      </c>
      <c r="G91" s="20" t="s">
        <v>1412</v>
      </c>
      <c r="H91" s="98">
        <f t="shared" si="16"/>
        <v>-0.23999999999068677</v>
      </c>
      <c r="I91" s="97">
        <v>13106.12</v>
      </c>
      <c r="J91" s="20" t="s">
        <v>1989</v>
      </c>
      <c r="K91" s="98">
        <f t="shared" si="17"/>
        <v>2.0000000000436557E-2</v>
      </c>
      <c r="L91" s="97">
        <v>4558.68</v>
      </c>
      <c r="M91" s="20" t="s">
        <v>1990</v>
      </c>
      <c r="N91" s="98">
        <f t="shared" si="18"/>
        <v>0</v>
      </c>
      <c r="O91" s="97">
        <v>47714.07</v>
      </c>
      <c r="P91" s="20" t="s">
        <v>1413</v>
      </c>
      <c r="Q91" s="98">
        <f t="shared" si="19"/>
        <v>6.9999999999708962E-2</v>
      </c>
      <c r="R91" s="97">
        <v>18724332.62999903</v>
      </c>
      <c r="S91" s="20">
        <v>18724310</v>
      </c>
      <c r="T91" s="98">
        <f t="shared" si="13"/>
        <v>22.629999030381441</v>
      </c>
      <c r="U91" s="219">
        <f t="shared" si="20"/>
        <v>1</v>
      </c>
      <c r="W91" s="135" t="s">
        <v>42</v>
      </c>
      <c r="X91" s="115">
        <f t="shared" si="21"/>
        <v>0</v>
      </c>
      <c r="Y91" s="116">
        <f t="shared" si="22"/>
        <v>0</v>
      </c>
      <c r="Z91" s="116">
        <f t="shared" si="23"/>
        <v>0</v>
      </c>
      <c r="AA91" s="116">
        <f t="shared" si="24"/>
        <v>0</v>
      </c>
      <c r="AB91" s="116">
        <f t="shared" si="25"/>
        <v>0</v>
      </c>
      <c r="AC91" s="122">
        <f t="shared" si="26"/>
        <v>0</v>
      </c>
    </row>
    <row r="92" spans="1:29" ht="15.75">
      <c r="A92" s="250"/>
      <c r="B92" s="105" t="s">
        <v>43</v>
      </c>
      <c r="C92" s="97">
        <v>64955732.739999428</v>
      </c>
      <c r="D92" s="20">
        <v>64955800</v>
      </c>
      <c r="E92" s="98">
        <f t="shared" si="15"/>
        <v>-67.260000571608543</v>
      </c>
      <c r="F92" s="97">
        <v>951196.46000000031</v>
      </c>
      <c r="G92" s="20" t="s">
        <v>1414</v>
      </c>
      <c r="H92" s="98">
        <f t="shared" si="16"/>
        <v>0.46000000031199306</v>
      </c>
      <c r="I92" s="97">
        <v>76539.75</v>
      </c>
      <c r="J92" s="20"/>
      <c r="K92" s="98">
        <f t="shared" si="17"/>
        <v>76539.75</v>
      </c>
      <c r="L92" s="97">
        <v>54134.12</v>
      </c>
      <c r="M92" s="20"/>
      <c r="N92" s="98">
        <f t="shared" si="18"/>
        <v>54134.12</v>
      </c>
      <c r="O92" s="97">
        <v>454847.93</v>
      </c>
      <c r="P92" s="20" t="s">
        <v>1415</v>
      </c>
      <c r="Q92" s="98">
        <f t="shared" si="19"/>
        <v>-7.0000000006984919E-2</v>
      </c>
      <c r="R92" s="97">
        <v>63572093.97999943</v>
      </c>
      <c r="S92" s="20">
        <v>63572100</v>
      </c>
      <c r="T92" s="98">
        <f t="shared" ref="T92:T164" si="27">R92-S92</f>
        <v>-6.0200005695223808</v>
      </c>
      <c r="U92" s="219">
        <f t="shared" si="20"/>
        <v>1</v>
      </c>
      <c r="W92" s="105" t="s">
        <v>43</v>
      </c>
      <c r="X92" s="115">
        <f t="shared" si="21"/>
        <v>0</v>
      </c>
      <c r="Y92" s="116">
        <f t="shared" si="22"/>
        <v>0</v>
      </c>
      <c r="Z92" s="116">
        <f t="shared" si="23"/>
        <v>0</v>
      </c>
      <c r="AA92" s="116">
        <f t="shared" si="24"/>
        <v>0</v>
      </c>
      <c r="AB92" s="116">
        <f t="shared" si="25"/>
        <v>0</v>
      </c>
      <c r="AC92" s="122">
        <f t="shared" si="26"/>
        <v>0</v>
      </c>
    </row>
    <row r="93" spans="1:29" ht="15.75">
      <c r="A93" s="250"/>
      <c r="B93" s="135" t="s">
        <v>44</v>
      </c>
      <c r="C93" s="97">
        <v>32829797.709999491</v>
      </c>
      <c r="D93" s="20">
        <v>44821000</v>
      </c>
      <c r="E93" s="98">
        <f t="shared" si="15"/>
        <v>-11991202.290000509</v>
      </c>
      <c r="F93" s="97">
        <v>713432.74</v>
      </c>
      <c r="G93" s="20" t="s">
        <v>1416</v>
      </c>
      <c r="H93" s="98">
        <f t="shared" si="16"/>
        <v>0.73999999999068677</v>
      </c>
      <c r="I93" s="97">
        <v>86767.74</v>
      </c>
      <c r="J93" s="20" t="s">
        <v>1991</v>
      </c>
      <c r="K93" s="98">
        <f t="shared" si="17"/>
        <v>-12654832.26</v>
      </c>
      <c r="L93" s="97">
        <v>0</v>
      </c>
      <c r="M93" s="20" t="s">
        <v>80</v>
      </c>
      <c r="N93" s="98">
        <f t="shared" si="18"/>
        <v>0</v>
      </c>
      <c r="O93" s="97">
        <v>123724.96</v>
      </c>
      <c r="P93" s="20" t="s">
        <v>1417</v>
      </c>
      <c r="Q93" s="98">
        <f t="shared" si="19"/>
        <v>0.96000000000640284</v>
      </c>
      <c r="R93" s="97">
        <v>44820991.349999487</v>
      </c>
      <c r="S93" s="20">
        <v>44821000</v>
      </c>
      <c r="T93" s="98">
        <f t="shared" si="27"/>
        <v>-8.6500005125999451</v>
      </c>
      <c r="U93" s="219">
        <f t="shared" si="20"/>
        <v>1</v>
      </c>
      <c r="W93" s="135" t="s">
        <v>44</v>
      </c>
      <c r="X93" s="115">
        <f t="shared" si="21"/>
        <v>1</v>
      </c>
      <c r="Y93" s="116">
        <f t="shared" si="22"/>
        <v>0</v>
      </c>
      <c r="Z93" s="116">
        <f t="shared" si="23"/>
        <v>1</v>
      </c>
      <c r="AA93" s="116">
        <f t="shared" si="24"/>
        <v>0</v>
      </c>
      <c r="AB93" s="116">
        <f t="shared" si="25"/>
        <v>0</v>
      </c>
      <c r="AC93" s="122">
        <f t="shared" si="26"/>
        <v>0</v>
      </c>
    </row>
    <row r="94" spans="1:29" ht="15.75">
      <c r="A94" s="250"/>
      <c r="B94" s="135" t="s">
        <v>45</v>
      </c>
      <c r="C94" s="97">
        <v>58644854.139995672</v>
      </c>
      <c r="D94" s="20">
        <v>58644900</v>
      </c>
      <c r="E94" s="98">
        <f t="shared" si="15"/>
        <v>-45.86000432819128</v>
      </c>
      <c r="F94" s="97">
        <v>2067342.6400000006</v>
      </c>
      <c r="G94" s="20" t="s">
        <v>1418</v>
      </c>
      <c r="H94" s="98">
        <f t="shared" si="16"/>
        <v>2.6400000005960464</v>
      </c>
      <c r="I94" s="97">
        <v>0</v>
      </c>
      <c r="J94" s="20" t="s">
        <v>80</v>
      </c>
      <c r="K94" s="98">
        <f t="shared" si="17"/>
        <v>0</v>
      </c>
      <c r="L94" s="97">
        <v>0</v>
      </c>
      <c r="M94" s="20" t="s">
        <v>80</v>
      </c>
      <c r="N94" s="98">
        <f t="shared" si="18"/>
        <v>0</v>
      </c>
      <c r="O94" s="97">
        <v>77613.98</v>
      </c>
      <c r="P94" s="20" t="s">
        <v>1419</v>
      </c>
      <c r="Q94" s="98">
        <f t="shared" si="19"/>
        <v>-2.0000000004074536E-2</v>
      </c>
      <c r="R94" s="97">
        <v>56499897.519995674</v>
      </c>
      <c r="S94" s="20">
        <v>56499900</v>
      </c>
      <c r="T94" s="98">
        <f t="shared" si="27"/>
        <v>-2.4800043255090714</v>
      </c>
      <c r="U94" s="219">
        <f t="shared" si="20"/>
        <v>1</v>
      </c>
      <c r="W94" s="135" t="s">
        <v>45</v>
      </c>
      <c r="X94" s="115">
        <f t="shared" si="21"/>
        <v>0</v>
      </c>
      <c r="Y94" s="116">
        <f t="shared" si="22"/>
        <v>0</v>
      </c>
      <c r="Z94" s="116">
        <f t="shared" si="23"/>
        <v>0</v>
      </c>
      <c r="AA94" s="116">
        <f t="shared" si="24"/>
        <v>0</v>
      </c>
      <c r="AB94" s="116">
        <f t="shared" si="25"/>
        <v>0</v>
      </c>
      <c r="AC94" s="122">
        <f t="shared" si="26"/>
        <v>0</v>
      </c>
    </row>
    <row r="95" spans="1:29" ht="15.75">
      <c r="A95" s="250"/>
      <c r="B95" s="135" t="s">
        <v>46</v>
      </c>
      <c r="C95" s="97">
        <v>26698135.689999647</v>
      </c>
      <c r="D95" s="20">
        <v>121290600</v>
      </c>
      <c r="E95" s="98">
        <f t="shared" si="15"/>
        <v>-94592464.31000036</v>
      </c>
      <c r="F95" s="97">
        <v>1087959.1900000004</v>
      </c>
      <c r="G95" s="20" t="s">
        <v>1420</v>
      </c>
      <c r="H95" s="98">
        <f t="shared" si="16"/>
        <v>-0.80999999959021807</v>
      </c>
      <c r="I95" s="97">
        <v>29378.769999999997</v>
      </c>
      <c r="J95" s="20" t="s">
        <v>1992</v>
      </c>
      <c r="K95" s="98">
        <f t="shared" si="17"/>
        <v>-3.0000000002473826E-2</v>
      </c>
      <c r="L95" s="97">
        <v>59618.19</v>
      </c>
      <c r="M95" s="20" t="s">
        <v>1993</v>
      </c>
      <c r="N95" s="98">
        <f t="shared" si="18"/>
        <v>-9.9999999947613105E-3</v>
      </c>
      <c r="O95" s="97">
        <v>328390.41000000003</v>
      </c>
      <c r="P95" s="20" t="s">
        <v>1421</v>
      </c>
      <c r="Q95" s="98">
        <f t="shared" si="19"/>
        <v>0.41000000003259629</v>
      </c>
      <c r="R95" s="97">
        <v>25251546.669999644</v>
      </c>
      <c r="S95" s="20">
        <v>26727470</v>
      </c>
      <c r="T95" s="98">
        <f t="shared" si="27"/>
        <v>-1475923.3300003558</v>
      </c>
      <c r="U95" s="219">
        <f t="shared" si="20"/>
        <v>1</v>
      </c>
      <c r="W95" s="135" t="s">
        <v>46</v>
      </c>
      <c r="X95" s="115">
        <f t="shared" si="21"/>
        <v>1</v>
      </c>
      <c r="Y95" s="116">
        <f t="shared" si="22"/>
        <v>0</v>
      </c>
      <c r="Z95" s="116">
        <f t="shared" si="23"/>
        <v>0</v>
      </c>
      <c r="AA95" s="116">
        <f t="shared" si="24"/>
        <v>0</v>
      </c>
      <c r="AB95" s="116">
        <f t="shared" si="25"/>
        <v>0</v>
      </c>
      <c r="AC95" s="122">
        <f t="shared" si="26"/>
        <v>1</v>
      </c>
    </row>
    <row r="96" spans="1:29" ht="15.75">
      <c r="A96" s="250"/>
      <c r="B96" s="135" t="s">
        <v>47</v>
      </c>
      <c r="C96" s="97">
        <v>118116911.30999839</v>
      </c>
      <c r="D96" s="20">
        <v>0</v>
      </c>
      <c r="E96" s="98">
        <f t="shared" si="15"/>
        <v>118116911.30999839</v>
      </c>
      <c r="F96" s="97">
        <v>1615615.8499999996</v>
      </c>
      <c r="G96" s="20"/>
      <c r="H96" s="98">
        <f t="shared" si="16"/>
        <v>1615615.8499999996</v>
      </c>
      <c r="I96" s="97">
        <v>793659.82000000007</v>
      </c>
      <c r="J96" s="20"/>
      <c r="K96" s="98">
        <f t="shared" si="17"/>
        <v>793659.82000000007</v>
      </c>
      <c r="L96" s="97">
        <v>0</v>
      </c>
      <c r="M96" s="20"/>
      <c r="N96" s="98">
        <f t="shared" si="18"/>
        <v>0</v>
      </c>
      <c r="O96" s="97">
        <v>129517.7</v>
      </c>
      <c r="P96" s="20"/>
      <c r="Q96" s="98">
        <f t="shared" si="19"/>
        <v>129517.7</v>
      </c>
      <c r="R96" s="97">
        <v>117165437.5799984</v>
      </c>
      <c r="S96" s="20">
        <v>0</v>
      </c>
      <c r="T96" s="98">
        <f t="shared" si="27"/>
        <v>117165437.5799984</v>
      </c>
      <c r="U96" s="219">
        <f t="shared" si="20"/>
        <v>0</v>
      </c>
      <c r="W96" s="135" t="s">
        <v>47</v>
      </c>
      <c r="X96" s="115">
        <f t="shared" si="21"/>
        <v>0</v>
      </c>
      <c r="Y96" s="116">
        <f t="shared" si="22"/>
        <v>0</v>
      </c>
      <c r="Z96" s="116">
        <f t="shared" si="23"/>
        <v>0</v>
      </c>
      <c r="AA96" s="116">
        <f t="shared" si="24"/>
        <v>0</v>
      </c>
      <c r="AB96" s="116">
        <f t="shared" si="25"/>
        <v>0</v>
      </c>
      <c r="AC96" s="122">
        <f t="shared" si="26"/>
        <v>0</v>
      </c>
    </row>
    <row r="97" spans="1:29" ht="15.75">
      <c r="A97" s="250"/>
      <c r="B97" s="135" t="s">
        <v>48</v>
      </c>
      <c r="C97" s="97">
        <v>58915551.07999935</v>
      </c>
      <c r="D97" s="20">
        <v>58915600</v>
      </c>
      <c r="E97" s="98">
        <f t="shared" si="15"/>
        <v>-48.920000649988651</v>
      </c>
      <c r="F97" s="97">
        <v>561353.53</v>
      </c>
      <c r="G97" s="20" t="s">
        <v>1422</v>
      </c>
      <c r="H97" s="98">
        <f t="shared" si="16"/>
        <v>57093.530000000028</v>
      </c>
      <c r="I97" s="97">
        <v>98768.99</v>
      </c>
      <c r="J97" s="20" t="s">
        <v>1994</v>
      </c>
      <c r="K97" s="98">
        <f t="shared" si="17"/>
        <v>-9.9999999947613105E-3</v>
      </c>
      <c r="L97" s="97">
        <v>0</v>
      </c>
      <c r="M97" s="20" t="s">
        <v>80</v>
      </c>
      <c r="N97" s="98">
        <f t="shared" si="18"/>
        <v>0</v>
      </c>
      <c r="O97" s="97">
        <v>235394.25999999998</v>
      </c>
      <c r="P97" s="20" t="s">
        <v>1423</v>
      </c>
      <c r="Q97" s="98">
        <f t="shared" si="19"/>
        <v>0.2599999999802094</v>
      </c>
      <c r="R97" s="97">
        <v>80653110.149999321</v>
      </c>
      <c r="S97" s="20">
        <v>80653100</v>
      </c>
      <c r="T97" s="98">
        <f t="shared" si="27"/>
        <v>10.14999932050705</v>
      </c>
      <c r="U97" s="219">
        <f t="shared" si="20"/>
        <v>1</v>
      </c>
      <c r="W97" s="135" t="s">
        <v>48</v>
      </c>
      <c r="X97" s="115">
        <f t="shared" si="21"/>
        <v>0</v>
      </c>
      <c r="Y97" s="116">
        <f t="shared" si="22"/>
        <v>1</v>
      </c>
      <c r="Z97" s="116">
        <f t="shared" si="23"/>
        <v>0</v>
      </c>
      <c r="AA97" s="116">
        <f t="shared" si="24"/>
        <v>0</v>
      </c>
      <c r="AB97" s="116">
        <f t="shared" si="25"/>
        <v>0</v>
      </c>
      <c r="AC97" s="122">
        <f t="shared" si="26"/>
        <v>0</v>
      </c>
    </row>
    <row r="98" spans="1:29" ht="15.75">
      <c r="A98" s="250"/>
      <c r="B98" s="136" t="s">
        <v>49</v>
      </c>
      <c r="C98" s="97">
        <v>23126104.159999546</v>
      </c>
      <c r="D98" s="20"/>
      <c r="E98" s="98">
        <f t="shared" si="15"/>
        <v>23126104.159999546</v>
      </c>
      <c r="F98" s="97">
        <v>703600.84</v>
      </c>
      <c r="G98" s="20"/>
      <c r="H98" s="98">
        <f t="shared" si="16"/>
        <v>703600.84</v>
      </c>
      <c r="I98" s="97">
        <v>38944.93</v>
      </c>
      <c r="J98" s="20"/>
      <c r="K98" s="98">
        <f t="shared" si="17"/>
        <v>38944.93</v>
      </c>
      <c r="L98" s="97">
        <v>0</v>
      </c>
      <c r="M98" s="20"/>
      <c r="N98" s="98">
        <f t="shared" si="18"/>
        <v>0</v>
      </c>
      <c r="O98" s="97">
        <v>84132.01</v>
      </c>
      <c r="P98" s="20"/>
      <c r="Q98" s="98">
        <f t="shared" si="19"/>
        <v>84132.01</v>
      </c>
      <c r="R98" s="97">
        <v>22377316.239999548</v>
      </c>
      <c r="S98" s="20"/>
      <c r="T98" s="98">
        <f t="shared" si="27"/>
        <v>22377316.239999548</v>
      </c>
      <c r="U98" s="219">
        <f t="shared" si="20"/>
        <v>0</v>
      </c>
      <c r="W98" s="136" t="s">
        <v>49</v>
      </c>
      <c r="X98" s="119">
        <f t="shared" si="21"/>
        <v>0</v>
      </c>
      <c r="Y98" s="120">
        <f t="shared" si="22"/>
        <v>0</v>
      </c>
      <c r="Z98" s="120">
        <f t="shared" si="23"/>
        <v>0</v>
      </c>
      <c r="AA98" s="120">
        <f t="shared" si="24"/>
        <v>0</v>
      </c>
      <c r="AB98" s="120">
        <f t="shared" si="25"/>
        <v>0</v>
      </c>
      <c r="AC98" s="125">
        <f t="shared" si="26"/>
        <v>0</v>
      </c>
    </row>
    <row r="99" spans="1:29" ht="15.75">
      <c r="A99" s="249">
        <v>42473</v>
      </c>
      <c r="B99" s="134" t="s">
        <v>41</v>
      </c>
      <c r="C99" s="217">
        <v>77489247.35999918</v>
      </c>
      <c r="D99" s="222">
        <v>77489300</v>
      </c>
      <c r="E99" s="96">
        <f t="shared" si="15"/>
        <v>-52.640000820159912</v>
      </c>
      <c r="F99" s="217">
        <v>1265905.5600000003</v>
      </c>
      <c r="G99" s="95" t="s">
        <v>1424</v>
      </c>
      <c r="H99" s="96">
        <f t="shared" si="16"/>
        <v>-4.43999999971129</v>
      </c>
      <c r="I99" s="217">
        <v>175593.71999999997</v>
      </c>
      <c r="J99" s="95" t="s">
        <v>1995</v>
      </c>
      <c r="K99" s="96">
        <f t="shared" si="17"/>
        <v>-0.28000000002793968</v>
      </c>
      <c r="L99" s="217">
        <v>223450.5</v>
      </c>
      <c r="M99" s="95" t="s">
        <v>1996</v>
      </c>
      <c r="N99" s="96">
        <f t="shared" si="18"/>
        <v>-0.5</v>
      </c>
      <c r="O99" s="217">
        <v>687263.94000000029</v>
      </c>
      <c r="P99" s="102" t="s">
        <v>1425</v>
      </c>
      <c r="Q99" s="96">
        <f t="shared" si="19"/>
        <v>71784.940000000293</v>
      </c>
      <c r="R99" s="217">
        <v>75488221.079999179</v>
      </c>
      <c r="S99" s="95">
        <v>75560000</v>
      </c>
      <c r="T99" s="96">
        <f t="shared" si="27"/>
        <v>-71778.920000821352</v>
      </c>
      <c r="U99" s="218">
        <f t="shared" si="20"/>
        <v>1</v>
      </c>
      <c r="W99" s="134" t="s">
        <v>41</v>
      </c>
      <c r="X99" s="111">
        <f t="shared" si="21"/>
        <v>0</v>
      </c>
      <c r="Y99" s="112">
        <f t="shared" si="22"/>
        <v>0</v>
      </c>
      <c r="Z99" s="112">
        <f t="shared" si="23"/>
        <v>0</v>
      </c>
      <c r="AA99" s="112">
        <f t="shared" si="24"/>
        <v>0</v>
      </c>
      <c r="AB99" s="112">
        <f t="shared" si="25"/>
        <v>1</v>
      </c>
      <c r="AC99" s="124">
        <f t="shared" si="26"/>
        <v>1</v>
      </c>
    </row>
    <row r="100" spans="1:29" ht="15.75">
      <c r="A100" s="250"/>
      <c r="B100" s="135" t="s">
        <v>42</v>
      </c>
      <c r="C100" s="97">
        <v>18724332.62999903</v>
      </c>
      <c r="D100" s="126">
        <v>18724310</v>
      </c>
      <c r="E100" s="98">
        <f t="shared" si="15"/>
        <v>22.629999030381441</v>
      </c>
      <c r="F100" s="97">
        <v>782986.21</v>
      </c>
      <c r="G100" s="20" t="s">
        <v>1426</v>
      </c>
      <c r="H100" s="98">
        <f t="shared" si="16"/>
        <v>0.2099999999627471</v>
      </c>
      <c r="I100" s="97">
        <v>41885.929999999993</v>
      </c>
      <c r="J100" s="20" t="s">
        <v>1997</v>
      </c>
      <c r="K100" s="98">
        <f t="shared" si="17"/>
        <v>2.9999999991559889E-2</v>
      </c>
      <c r="L100" s="97">
        <v>0</v>
      </c>
      <c r="M100" s="20" t="s">
        <v>80</v>
      </c>
      <c r="N100" s="98">
        <f t="shared" si="18"/>
        <v>0</v>
      </c>
      <c r="O100" s="97">
        <v>28719.88</v>
      </c>
      <c r="P100" s="6" t="s">
        <v>1427</v>
      </c>
      <c r="Q100" s="98">
        <f t="shared" si="19"/>
        <v>-2.0000000000436557E-2</v>
      </c>
      <c r="R100" s="97">
        <v>17954512.469999027</v>
      </c>
      <c r="S100" s="20">
        <v>17954560</v>
      </c>
      <c r="T100" s="98">
        <f t="shared" si="27"/>
        <v>-47.530000973492861</v>
      </c>
      <c r="U100" s="219">
        <f t="shared" si="20"/>
        <v>1</v>
      </c>
      <c r="W100" s="135" t="s">
        <v>42</v>
      </c>
      <c r="X100" s="115">
        <f t="shared" si="21"/>
        <v>0</v>
      </c>
      <c r="Y100" s="116">
        <f t="shared" si="22"/>
        <v>0</v>
      </c>
      <c r="Z100" s="116">
        <f t="shared" si="23"/>
        <v>0</v>
      </c>
      <c r="AA100" s="116">
        <f t="shared" si="24"/>
        <v>0</v>
      </c>
      <c r="AB100" s="116">
        <f t="shared" si="25"/>
        <v>0</v>
      </c>
      <c r="AC100" s="122">
        <f t="shared" si="26"/>
        <v>0</v>
      </c>
    </row>
    <row r="101" spans="1:29" ht="15.75">
      <c r="A101" s="250"/>
      <c r="B101" s="105" t="s">
        <v>43</v>
      </c>
      <c r="C101" s="97">
        <v>63572093.97999943</v>
      </c>
      <c r="D101" s="126">
        <v>63572100</v>
      </c>
      <c r="E101" s="98">
        <f t="shared" si="15"/>
        <v>-6.0200005695223808</v>
      </c>
      <c r="F101" s="97">
        <v>1316970.7799999998</v>
      </c>
      <c r="G101" s="20" t="s">
        <v>1428</v>
      </c>
      <c r="H101" s="98">
        <f t="shared" si="16"/>
        <v>0.77999999979510903</v>
      </c>
      <c r="I101" s="97">
        <v>417511.74</v>
      </c>
      <c r="J101" s="20" t="s">
        <v>1998</v>
      </c>
      <c r="K101" s="98">
        <f t="shared" si="17"/>
        <v>-0.26000000000931323</v>
      </c>
      <c r="L101" s="97">
        <v>16836.37</v>
      </c>
      <c r="M101" s="20" t="s">
        <v>1999</v>
      </c>
      <c r="N101" s="98">
        <f t="shared" si="18"/>
        <v>-3.0000000002473826E-2</v>
      </c>
      <c r="O101" s="97">
        <v>462814.94999999995</v>
      </c>
      <c r="P101" s="6" t="s">
        <v>1429</v>
      </c>
      <c r="Q101" s="98">
        <f t="shared" si="19"/>
        <v>-5.0000000046566129E-2</v>
      </c>
      <c r="R101" s="97">
        <v>62192983.619999431</v>
      </c>
      <c r="S101" s="20">
        <v>62193000</v>
      </c>
      <c r="T101" s="98">
        <f t="shared" si="27"/>
        <v>-16.380000568926334</v>
      </c>
      <c r="U101" s="219">
        <f t="shared" si="20"/>
        <v>1</v>
      </c>
      <c r="W101" s="105" t="s">
        <v>43</v>
      </c>
      <c r="X101" s="115">
        <f t="shared" si="21"/>
        <v>0</v>
      </c>
      <c r="Y101" s="116">
        <f t="shared" si="22"/>
        <v>0</v>
      </c>
      <c r="Z101" s="116">
        <f t="shared" si="23"/>
        <v>0</v>
      </c>
      <c r="AA101" s="116">
        <f t="shared" si="24"/>
        <v>0</v>
      </c>
      <c r="AB101" s="116">
        <f t="shared" si="25"/>
        <v>0</v>
      </c>
      <c r="AC101" s="122">
        <f t="shared" si="26"/>
        <v>0</v>
      </c>
    </row>
    <row r="102" spans="1:29" ht="15.75">
      <c r="A102" s="250"/>
      <c r="B102" s="135" t="s">
        <v>44</v>
      </c>
      <c r="C102" s="97">
        <v>44820991.349999487</v>
      </c>
      <c r="D102" s="126">
        <v>43772400</v>
      </c>
      <c r="E102" s="98">
        <f t="shared" si="15"/>
        <v>1048591.3499994874</v>
      </c>
      <c r="F102" s="97">
        <v>748581.27</v>
      </c>
      <c r="G102" s="20" t="s">
        <v>1430</v>
      </c>
      <c r="H102" s="98">
        <f t="shared" si="16"/>
        <v>0.27000000001862645</v>
      </c>
      <c r="I102" s="97">
        <v>18996.650000000001</v>
      </c>
      <c r="J102" s="20" t="s">
        <v>2000</v>
      </c>
      <c r="K102" s="98">
        <f t="shared" si="17"/>
        <v>0.65000000000145519</v>
      </c>
      <c r="L102" s="97">
        <v>0</v>
      </c>
      <c r="M102" s="20" t="s">
        <v>80</v>
      </c>
      <c r="N102" s="98">
        <f t="shared" si="18"/>
        <v>0</v>
      </c>
      <c r="O102" s="97">
        <v>319050.3</v>
      </c>
      <c r="P102" s="6" t="s">
        <v>1431</v>
      </c>
      <c r="Q102" s="98">
        <f t="shared" si="19"/>
        <v>0.29999999998835847</v>
      </c>
      <c r="R102" s="97">
        <v>43772356.429999486</v>
      </c>
      <c r="S102" s="20">
        <v>43772400</v>
      </c>
      <c r="T102" s="98">
        <f t="shared" si="27"/>
        <v>-43.570000514388084</v>
      </c>
      <c r="U102" s="219">
        <f t="shared" si="20"/>
        <v>1</v>
      </c>
      <c r="W102" s="135" t="s">
        <v>44</v>
      </c>
      <c r="X102" s="115">
        <f t="shared" si="21"/>
        <v>1</v>
      </c>
      <c r="Y102" s="116">
        <f t="shared" si="22"/>
        <v>0</v>
      </c>
      <c r="Z102" s="116">
        <f t="shared" si="23"/>
        <v>0</v>
      </c>
      <c r="AA102" s="116">
        <f t="shared" si="24"/>
        <v>0</v>
      </c>
      <c r="AB102" s="116">
        <f t="shared" si="25"/>
        <v>0</v>
      </c>
      <c r="AC102" s="122">
        <f t="shared" si="26"/>
        <v>0</v>
      </c>
    </row>
    <row r="103" spans="1:29" ht="15.75">
      <c r="A103" s="250"/>
      <c r="B103" s="135" t="s">
        <v>45</v>
      </c>
      <c r="C103" s="97">
        <v>56499897.519995674</v>
      </c>
      <c r="D103" s="126">
        <v>56499900</v>
      </c>
      <c r="E103" s="98">
        <f t="shared" si="15"/>
        <v>-2.4800043255090714</v>
      </c>
      <c r="F103" s="97">
        <v>1885439.27</v>
      </c>
      <c r="G103" s="20" t="s">
        <v>1432</v>
      </c>
      <c r="H103" s="98">
        <f t="shared" si="16"/>
        <v>-0.72999999998137355</v>
      </c>
      <c r="I103" s="97">
        <v>483522.62000000023</v>
      </c>
      <c r="J103" s="20" t="s">
        <v>2001</v>
      </c>
      <c r="K103" s="98">
        <f t="shared" si="17"/>
        <v>-0.37999999977182597</v>
      </c>
      <c r="L103" s="97">
        <v>191963.69</v>
      </c>
      <c r="M103" s="20" t="s">
        <v>2002</v>
      </c>
      <c r="N103" s="98">
        <f t="shared" si="18"/>
        <v>-0.30999999999767169</v>
      </c>
      <c r="O103" s="97">
        <v>57601.51</v>
      </c>
      <c r="P103" s="6" t="s">
        <v>1433</v>
      </c>
      <c r="Q103" s="98">
        <f t="shared" si="19"/>
        <v>-32604.590000000004</v>
      </c>
      <c r="R103" s="97">
        <v>54848415.669995673</v>
      </c>
      <c r="S103" s="20">
        <v>54848400</v>
      </c>
      <c r="T103" s="98">
        <f t="shared" si="27"/>
        <v>15.669995673000813</v>
      </c>
      <c r="U103" s="219">
        <f t="shared" si="20"/>
        <v>1</v>
      </c>
      <c r="W103" s="135" t="s">
        <v>45</v>
      </c>
      <c r="X103" s="115">
        <f t="shared" si="21"/>
        <v>0</v>
      </c>
      <c r="Y103" s="116">
        <f t="shared" si="22"/>
        <v>0</v>
      </c>
      <c r="Z103" s="116">
        <f t="shared" si="23"/>
        <v>0</v>
      </c>
      <c r="AA103" s="116">
        <f t="shared" si="24"/>
        <v>0</v>
      </c>
      <c r="AB103" s="116">
        <f t="shared" si="25"/>
        <v>1</v>
      </c>
      <c r="AC103" s="122">
        <f t="shared" si="26"/>
        <v>0</v>
      </c>
    </row>
    <row r="104" spans="1:29" ht="15.75">
      <c r="A104" s="250"/>
      <c r="B104" s="135" t="s">
        <v>46</v>
      </c>
      <c r="C104" s="97">
        <v>25251546.669999644</v>
      </c>
      <c r="D104" s="126">
        <v>26727470</v>
      </c>
      <c r="E104" s="98">
        <f t="shared" si="15"/>
        <v>-1475923.3300003558</v>
      </c>
      <c r="F104" s="97">
        <v>782455.45000000007</v>
      </c>
      <c r="G104" s="20" t="s">
        <v>1434</v>
      </c>
      <c r="H104" s="98">
        <f t="shared" si="16"/>
        <v>0.45000000006984919</v>
      </c>
      <c r="I104" s="97">
        <v>16489.77</v>
      </c>
      <c r="J104" s="20" t="s">
        <v>2003</v>
      </c>
      <c r="K104" s="98">
        <f t="shared" si="17"/>
        <v>-2.9999999998835847E-2</v>
      </c>
      <c r="L104" s="97">
        <v>0</v>
      </c>
      <c r="M104" s="20" t="s">
        <v>80</v>
      </c>
      <c r="N104" s="98">
        <f t="shared" si="18"/>
        <v>0</v>
      </c>
      <c r="O104" s="97">
        <v>147908.1</v>
      </c>
      <c r="P104" s="6" t="s">
        <v>1435</v>
      </c>
      <c r="Q104" s="98">
        <f t="shared" si="19"/>
        <v>0.10000000000582077</v>
      </c>
      <c r="R104" s="97">
        <v>24337672.889999647</v>
      </c>
      <c r="S104" s="20">
        <v>25267990</v>
      </c>
      <c r="T104" s="98">
        <f t="shared" si="27"/>
        <v>-930317.11000035331</v>
      </c>
      <c r="U104" s="219">
        <f t="shared" si="20"/>
        <v>1</v>
      </c>
      <c r="W104" s="135" t="s">
        <v>46</v>
      </c>
      <c r="X104" s="115">
        <f t="shared" si="21"/>
        <v>1</v>
      </c>
      <c r="Y104" s="116">
        <f t="shared" si="22"/>
        <v>0</v>
      </c>
      <c r="Z104" s="116">
        <f t="shared" si="23"/>
        <v>0</v>
      </c>
      <c r="AA104" s="116">
        <f t="shared" si="24"/>
        <v>0</v>
      </c>
      <c r="AB104" s="116">
        <f t="shared" si="25"/>
        <v>0</v>
      </c>
      <c r="AC104" s="122">
        <f t="shared" si="26"/>
        <v>1</v>
      </c>
    </row>
    <row r="105" spans="1:29" ht="15.75">
      <c r="A105" s="250"/>
      <c r="B105" s="135" t="s">
        <v>47</v>
      </c>
      <c r="C105" s="97">
        <v>117165437.5799984</v>
      </c>
      <c r="D105" s="126">
        <v>0</v>
      </c>
      <c r="E105" s="98">
        <f t="shared" si="15"/>
        <v>117165437.5799984</v>
      </c>
      <c r="F105" s="97">
        <v>1384048.7600000007</v>
      </c>
      <c r="G105" s="20"/>
      <c r="H105" s="98">
        <f t="shared" si="16"/>
        <v>1384048.7600000007</v>
      </c>
      <c r="I105" s="97">
        <v>164634</v>
      </c>
      <c r="J105" s="20"/>
      <c r="K105" s="98">
        <f t="shared" si="17"/>
        <v>164634</v>
      </c>
      <c r="L105" s="97">
        <v>0</v>
      </c>
      <c r="M105" s="20"/>
      <c r="N105" s="98">
        <f t="shared" si="18"/>
        <v>0</v>
      </c>
      <c r="O105" s="97">
        <v>31283.23</v>
      </c>
      <c r="P105" s="6"/>
      <c r="Q105" s="98">
        <f t="shared" si="19"/>
        <v>31283.23</v>
      </c>
      <c r="R105" s="97">
        <v>122695595.59999838</v>
      </c>
      <c r="S105" s="20">
        <v>0</v>
      </c>
      <c r="T105" s="98">
        <f t="shared" si="27"/>
        <v>122695595.59999838</v>
      </c>
      <c r="U105" s="219">
        <f t="shared" si="20"/>
        <v>0</v>
      </c>
      <c r="W105" s="135" t="s">
        <v>47</v>
      </c>
      <c r="X105" s="115">
        <f t="shared" si="21"/>
        <v>0</v>
      </c>
      <c r="Y105" s="116">
        <f t="shared" si="22"/>
        <v>0</v>
      </c>
      <c r="Z105" s="116">
        <f t="shared" si="23"/>
        <v>0</v>
      </c>
      <c r="AA105" s="116">
        <f t="shared" si="24"/>
        <v>0</v>
      </c>
      <c r="AB105" s="116">
        <f t="shared" si="25"/>
        <v>0</v>
      </c>
      <c r="AC105" s="122">
        <f t="shared" si="26"/>
        <v>0</v>
      </c>
    </row>
    <row r="106" spans="1:29" ht="15.75">
      <c r="A106" s="250"/>
      <c r="B106" s="135" t="s">
        <v>48</v>
      </c>
      <c r="C106" s="97">
        <v>80653110.149999321</v>
      </c>
      <c r="D106" s="126">
        <v>80653100</v>
      </c>
      <c r="E106" s="98">
        <f t="shared" si="15"/>
        <v>10.14999932050705</v>
      </c>
      <c r="F106" s="97">
        <v>1141276.0500000003</v>
      </c>
      <c r="G106" s="20" t="s">
        <v>1436</v>
      </c>
      <c r="H106" s="98">
        <f t="shared" si="16"/>
        <v>-16273.949999999721</v>
      </c>
      <c r="I106" s="97">
        <v>503769.83</v>
      </c>
      <c r="J106" s="20" t="s">
        <v>2004</v>
      </c>
      <c r="K106" s="98">
        <f t="shared" si="17"/>
        <v>-0.16999999998370185</v>
      </c>
      <c r="L106" s="97">
        <v>177829.83000000002</v>
      </c>
      <c r="M106" s="20" t="s">
        <v>2005</v>
      </c>
      <c r="N106" s="98">
        <f t="shared" si="18"/>
        <v>-0.16999999998370185</v>
      </c>
      <c r="O106" s="97">
        <v>81116.37999999999</v>
      </c>
      <c r="P106" s="6" t="s">
        <v>1437</v>
      </c>
      <c r="Q106" s="98">
        <f t="shared" si="19"/>
        <v>-2.0000000004074536E-2</v>
      </c>
      <c r="R106" s="97">
        <v>79756657.719999298</v>
      </c>
      <c r="S106" s="20">
        <v>79756600</v>
      </c>
      <c r="T106" s="98">
        <f t="shared" si="27"/>
        <v>57.719999298453331</v>
      </c>
      <c r="U106" s="219">
        <f t="shared" si="20"/>
        <v>1</v>
      </c>
      <c r="W106" s="135" t="s">
        <v>48</v>
      </c>
      <c r="X106" s="115">
        <f t="shared" si="21"/>
        <v>0</v>
      </c>
      <c r="Y106" s="116">
        <f t="shared" si="22"/>
        <v>1</v>
      </c>
      <c r="Z106" s="116">
        <f t="shared" si="23"/>
        <v>0</v>
      </c>
      <c r="AA106" s="116">
        <f t="shared" si="24"/>
        <v>0</v>
      </c>
      <c r="AB106" s="116">
        <f t="shared" si="25"/>
        <v>0</v>
      </c>
      <c r="AC106" s="122">
        <f t="shared" si="26"/>
        <v>0</v>
      </c>
    </row>
    <row r="107" spans="1:29" ht="15.75">
      <c r="A107" s="251"/>
      <c r="B107" s="136" t="s">
        <v>49</v>
      </c>
      <c r="C107" s="99">
        <v>22377316.239999548</v>
      </c>
      <c r="D107" s="223"/>
      <c r="E107" s="101">
        <f t="shared" si="15"/>
        <v>22377316.239999548</v>
      </c>
      <c r="F107" s="99">
        <v>835102.9700000002</v>
      </c>
      <c r="G107" s="100"/>
      <c r="H107" s="101">
        <f t="shared" si="16"/>
        <v>835102.9700000002</v>
      </c>
      <c r="I107" s="99">
        <v>9175.14</v>
      </c>
      <c r="J107" s="100"/>
      <c r="K107" s="101">
        <f t="shared" si="17"/>
        <v>9175.14</v>
      </c>
      <c r="L107" s="99">
        <v>0</v>
      </c>
      <c r="M107" s="100"/>
      <c r="N107" s="101">
        <f t="shared" si="18"/>
        <v>0</v>
      </c>
      <c r="O107" s="99">
        <v>133859.18</v>
      </c>
      <c r="P107" s="104"/>
      <c r="Q107" s="101">
        <f t="shared" si="19"/>
        <v>133859.18</v>
      </c>
      <c r="R107" s="99">
        <v>22226310.909999546</v>
      </c>
      <c r="S107" s="100"/>
      <c r="T107" s="101">
        <f t="shared" si="27"/>
        <v>22226310.909999546</v>
      </c>
      <c r="U107" s="220">
        <f t="shared" si="20"/>
        <v>0</v>
      </c>
      <c r="W107" s="136" t="s">
        <v>49</v>
      </c>
      <c r="X107" s="119">
        <f t="shared" si="21"/>
        <v>0</v>
      </c>
      <c r="Y107" s="120">
        <f t="shared" si="22"/>
        <v>0</v>
      </c>
      <c r="Z107" s="120">
        <f t="shared" si="23"/>
        <v>0</v>
      </c>
      <c r="AA107" s="120">
        <f t="shared" si="24"/>
        <v>0</v>
      </c>
      <c r="AB107" s="120">
        <f t="shared" si="25"/>
        <v>0</v>
      </c>
      <c r="AC107" s="125">
        <f t="shared" si="26"/>
        <v>0</v>
      </c>
    </row>
    <row r="108" spans="1:29" ht="15.75">
      <c r="A108" s="250">
        <v>42474</v>
      </c>
      <c r="B108" s="134" t="s">
        <v>41</v>
      </c>
      <c r="C108" s="97">
        <v>75488221.079999179</v>
      </c>
      <c r="D108" s="20">
        <v>75488200</v>
      </c>
      <c r="E108" s="98">
        <f t="shared" si="15"/>
        <v>21.079999178647995</v>
      </c>
      <c r="F108" s="97">
        <v>1449425.43</v>
      </c>
      <c r="G108" s="6" t="s">
        <v>1438</v>
      </c>
      <c r="H108" s="98">
        <f t="shared" si="16"/>
        <v>-4.5700000000651926</v>
      </c>
      <c r="I108" s="97">
        <v>65291.69999999999</v>
      </c>
      <c r="J108" s="20" t="s">
        <v>2006</v>
      </c>
      <c r="K108" s="98">
        <f t="shared" si="17"/>
        <v>0</v>
      </c>
      <c r="L108" s="97">
        <v>232588.73</v>
      </c>
      <c r="M108" s="20" t="s">
        <v>2007</v>
      </c>
      <c r="N108" s="98">
        <f t="shared" si="18"/>
        <v>-0.26999999998952262</v>
      </c>
      <c r="O108" s="97">
        <v>487398.79999999993</v>
      </c>
      <c r="P108" s="20" t="s">
        <v>1439</v>
      </c>
      <c r="Q108" s="98">
        <f t="shared" si="19"/>
        <v>-0.20000000006984919</v>
      </c>
      <c r="R108" s="97">
        <v>79943536.329999179</v>
      </c>
      <c r="S108" s="6">
        <v>79943600</v>
      </c>
      <c r="T108" s="98">
        <f t="shared" si="27"/>
        <v>-63.670000821352005</v>
      </c>
      <c r="U108" s="219">
        <f t="shared" si="20"/>
        <v>1</v>
      </c>
      <c r="W108" s="134" t="s">
        <v>41</v>
      </c>
      <c r="X108" s="115">
        <f t="shared" si="21"/>
        <v>0</v>
      </c>
      <c r="Y108" s="116">
        <f t="shared" si="22"/>
        <v>0</v>
      </c>
      <c r="Z108" s="116">
        <f t="shared" si="23"/>
        <v>0</v>
      </c>
      <c r="AA108" s="116">
        <f t="shared" si="24"/>
        <v>0</v>
      </c>
      <c r="AB108" s="116">
        <f t="shared" si="25"/>
        <v>0</v>
      </c>
      <c r="AC108" s="122">
        <f t="shared" si="26"/>
        <v>0</v>
      </c>
    </row>
    <row r="109" spans="1:29" ht="15.75">
      <c r="A109" s="250"/>
      <c r="B109" s="135" t="s">
        <v>42</v>
      </c>
      <c r="C109" s="97">
        <v>17954512.469999027</v>
      </c>
      <c r="D109" s="20">
        <v>17954560</v>
      </c>
      <c r="E109" s="98">
        <f t="shared" si="15"/>
        <v>-47.530000973492861</v>
      </c>
      <c r="F109" s="97">
        <v>701548.81000000029</v>
      </c>
      <c r="G109" s="6" t="s">
        <v>1440</v>
      </c>
      <c r="H109" s="98">
        <f t="shared" si="16"/>
        <v>-0.18999999971129</v>
      </c>
      <c r="I109" s="97">
        <v>164706.81000000006</v>
      </c>
      <c r="J109" s="20" t="s">
        <v>2008</v>
      </c>
      <c r="K109" s="98">
        <f t="shared" si="17"/>
        <v>-0.18999999994412065</v>
      </c>
      <c r="L109" s="97">
        <v>263764</v>
      </c>
      <c r="M109" s="20" t="s">
        <v>2009</v>
      </c>
      <c r="N109" s="98">
        <f t="shared" si="18"/>
        <v>0</v>
      </c>
      <c r="O109" s="97">
        <v>26065.510000000002</v>
      </c>
      <c r="P109" s="20" t="s">
        <v>1441</v>
      </c>
      <c r="Q109" s="98">
        <f t="shared" si="19"/>
        <v>1.0000000002037268E-2</v>
      </c>
      <c r="R109" s="97">
        <v>17127840.959999032</v>
      </c>
      <c r="S109" s="6">
        <v>17127860</v>
      </c>
      <c r="T109" s="98">
        <f t="shared" si="27"/>
        <v>-19.040000967681408</v>
      </c>
      <c r="U109" s="219">
        <f t="shared" si="20"/>
        <v>1</v>
      </c>
      <c r="W109" s="135" t="s">
        <v>42</v>
      </c>
      <c r="X109" s="115">
        <f t="shared" si="21"/>
        <v>0</v>
      </c>
      <c r="Y109" s="116">
        <f t="shared" si="22"/>
        <v>0</v>
      </c>
      <c r="Z109" s="116">
        <f t="shared" si="23"/>
        <v>0</v>
      </c>
      <c r="AA109" s="116">
        <f t="shared" si="24"/>
        <v>0</v>
      </c>
      <c r="AB109" s="116">
        <f t="shared" si="25"/>
        <v>0</v>
      </c>
      <c r="AC109" s="122">
        <f t="shared" si="26"/>
        <v>0</v>
      </c>
    </row>
    <row r="110" spans="1:29" ht="15.75">
      <c r="A110" s="250"/>
      <c r="B110" s="105" t="s">
        <v>43</v>
      </c>
      <c r="C110" s="97">
        <v>62192983.619999431</v>
      </c>
      <c r="D110" s="20">
        <v>62193000</v>
      </c>
      <c r="E110" s="98">
        <f t="shared" si="15"/>
        <v>-16.380000568926334</v>
      </c>
      <c r="F110" s="97">
        <v>985687.24</v>
      </c>
      <c r="G110" s="6" t="s">
        <v>1442</v>
      </c>
      <c r="H110" s="98">
        <f t="shared" si="16"/>
        <v>0.23999999999068677</v>
      </c>
      <c r="I110" s="97">
        <v>219862.46</v>
      </c>
      <c r="J110" s="20" t="s">
        <v>2010</v>
      </c>
      <c r="K110" s="98">
        <f t="shared" si="17"/>
        <v>0.45999999999185093</v>
      </c>
      <c r="L110" s="97">
        <v>30272.940000000002</v>
      </c>
      <c r="M110" s="20" t="s">
        <v>2011</v>
      </c>
      <c r="N110" s="98">
        <f t="shared" si="18"/>
        <v>4.0000000000873115E-2</v>
      </c>
      <c r="O110" s="97">
        <v>630715.87</v>
      </c>
      <c r="P110" s="20" t="s">
        <v>1443</v>
      </c>
      <c r="Q110" s="98">
        <f t="shared" si="19"/>
        <v>-0.13000000000465661</v>
      </c>
      <c r="R110" s="97">
        <v>75549882.249999419</v>
      </c>
      <c r="S110" s="6">
        <v>75549900</v>
      </c>
      <c r="T110" s="98">
        <f t="shared" si="27"/>
        <v>-17.750000581145287</v>
      </c>
      <c r="U110" s="219">
        <f t="shared" si="20"/>
        <v>1</v>
      </c>
      <c r="W110" s="105" t="s">
        <v>43</v>
      </c>
      <c r="X110" s="115">
        <f t="shared" si="21"/>
        <v>0</v>
      </c>
      <c r="Y110" s="116">
        <f t="shared" si="22"/>
        <v>0</v>
      </c>
      <c r="Z110" s="116">
        <f t="shared" si="23"/>
        <v>0</v>
      </c>
      <c r="AA110" s="116">
        <f t="shared" si="24"/>
        <v>0</v>
      </c>
      <c r="AB110" s="116">
        <f t="shared" si="25"/>
        <v>0</v>
      </c>
      <c r="AC110" s="122">
        <f t="shared" si="26"/>
        <v>0</v>
      </c>
    </row>
    <row r="111" spans="1:29" ht="15.75">
      <c r="A111" s="250"/>
      <c r="B111" s="135" t="s">
        <v>44</v>
      </c>
      <c r="C111" s="97">
        <v>43772356.429999486</v>
      </c>
      <c r="D111" s="20">
        <v>43772400</v>
      </c>
      <c r="E111" s="98">
        <f t="shared" si="15"/>
        <v>-43.570000514388084</v>
      </c>
      <c r="F111" s="97">
        <v>1459997.48</v>
      </c>
      <c r="G111" s="6" t="s">
        <v>1444</v>
      </c>
      <c r="H111" s="98">
        <f t="shared" si="16"/>
        <v>-5602.5200000000186</v>
      </c>
      <c r="I111" s="97">
        <v>26430.11</v>
      </c>
      <c r="J111" s="20" t="s">
        <v>2012</v>
      </c>
      <c r="K111" s="98">
        <f t="shared" si="17"/>
        <v>0.11000000000058208</v>
      </c>
      <c r="L111" s="97">
        <v>0</v>
      </c>
      <c r="M111" s="20" t="s">
        <v>80</v>
      </c>
      <c r="N111" s="98">
        <f t="shared" si="18"/>
        <v>0</v>
      </c>
      <c r="O111" s="97">
        <v>148424.35</v>
      </c>
      <c r="P111" s="20" t="s">
        <v>1445</v>
      </c>
      <c r="Q111" s="98">
        <f t="shared" si="19"/>
        <v>0.35000000000582077</v>
      </c>
      <c r="R111" s="97">
        <v>42190364.709999487</v>
      </c>
      <c r="S111" s="6">
        <v>42184700</v>
      </c>
      <c r="T111" s="98">
        <f t="shared" si="27"/>
        <v>5664.709999486804</v>
      </c>
      <c r="U111" s="219">
        <f t="shared" si="20"/>
        <v>1</v>
      </c>
      <c r="W111" s="135" t="s">
        <v>44</v>
      </c>
      <c r="X111" s="115">
        <f t="shared" si="21"/>
        <v>0</v>
      </c>
      <c r="Y111" s="116">
        <f t="shared" si="22"/>
        <v>1</v>
      </c>
      <c r="Z111" s="116">
        <f t="shared" si="23"/>
        <v>0</v>
      </c>
      <c r="AA111" s="116">
        <f t="shared" si="24"/>
        <v>0</v>
      </c>
      <c r="AB111" s="116">
        <f t="shared" si="25"/>
        <v>0</v>
      </c>
      <c r="AC111" s="122">
        <f t="shared" si="26"/>
        <v>1</v>
      </c>
    </row>
    <row r="112" spans="1:29" ht="15.75">
      <c r="A112" s="250"/>
      <c r="B112" s="135" t="s">
        <v>45</v>
      </c>
      <c r="C112" s="97">
        <v>54848415.669995673</v>
      </c>
      <c r="D112" s="20">
        <v>54848400</v>
      </c>
      <c r="E112" s="98">
        <f t="shared" si="15"/>
        <v>15.669995673000813</v>
      </c>
      <c r="F112" s="97">
        <v>1469849.31</v>
      </c>
      <c r="G112" s="6" t="s">
        <v>1446</v>
      </c>
      <c r="H112" s="98">
        <f t="shared" si="16"/>
        <v>-0.68999999994412065</v>
      </c>
      <c r="I112" s="97">
        <v>611588.34</v>
      </c>
      <c r="J112" s="20" t="s">
        <v>2013</v>
      </c>
      <c r="K112" s="98">
        <f t="shared" si="17"/>
        <v>0.33999999996740371</v>
      </c>
      <c r="L112" s="97">
        <v>48124.88</v>
      </c>
      <c r="M112" s="20" t="s">
        <v>2014</v>
      </c>
      <c r="N112" s="98">
        <f t="shared" si="18"/>
        <v>-2.0000000004074536E-2</v>
      </c>
      <c r="O112" s="97">
        <v>81136.239999999991</v>
      </c>
      <c r="P112" s="20" t="s">
        <v>1447</v>
      </c>
      <c r="Q112" s="98">
        <f t="shared" si="19"/>
        <v>-60979.760000000009</v>
      </c>
      <c r="R112" s="97">
        <v>53860893.579995662</v>
      </c>
      <c r="S112" s="6">
        <v>53860900</v>
      </c>
      <c r="T112" s="98">
        <f t="shared" si="27"/>
        <v>-6.4200043380260468</v>
      </c>
      <c r="U112" s="219">
        <f t="shared" si="20"/>
        <v>1</v>
      </c>
      <c r="W112" s="135" t="s">
        <v>45</v>
      </c>
      <c r="X112" s="115">
        <f t="shared" si="21"/>
        <v>0</v>
      </c>
      <c r="Y112" s="116">
        <f t="shared" si="22"/>
        <v>0</v>
      </c>
      <c r="Z112" s="116">
        <f t="shared" si="23"/>
        <v>0</v>
      </c>
      <c r="AA112" s="116">
        <f t="shared" si="24"/>
        <v>0</v>
      </c>
      <c r="AB112" s="116">
        <f t="shared" si="25"/>
        <v>1</v>
      </c>
      <c r="AC112" s="122">
        <f t="shared" si="26"/>
        <v>0</v>
      </c>
    </row>
    <row r="113" spans="1:29" ht="15.75">
      <c r="A113" s="250"/>
      <c r="B113" s="135" t="s">
        <v>46</v>
      </c>
      <c r="C113" s="97">
        <v>24337672.889999647</v>
      </c>
      <c r="D113" s="20">
        <v>25267990</v>
      </c>
      <c r="E113" s="98">
        <f t="shared" si="15"/>
        <v>-930317.11000035331</v>
      </c>
      <c r="F113" s="97">
        <v>544254.30000000005</v>
      </c>
      <c r="G113" s="6" t="s">
        <v>674</v>
      </c>
      <c r="H113" s="98">
        <f t="shared" si="16"/>
        <v>0.30000000004656613</v>
      </c>
      <c r="I113" s="97">
        <v>55305.419999999991</v>
      </c>
      <c r="J113" s="20" t="s">
        <v>2015</v>
      </c>
      <c r="K113" s="98">
        <f t="shared" si="17"/>
        <v>1.9999999989522621E-2</v>
      </c>
      <c r="L113" s="97">
        <v>0</v>
      </c>
      <c r="M113" s="20" t="s">
        <v>80</v>
      </c>
      <c r="N113" s="98">
        <f t="shared" si="18"/>
        <v>0</v>
      </c>
      <c r="O113" s="97">
        <v>210522.37</v>
      </c>
      <c r="P113" s="20" t="s">
        <v>1448</v>
      </c>
      <c r="Q113" s="98">
        <f t="shared" si="19"/>
        <v>0.36999999999534339</v>
      </c>
      <c r="R113" s="97">
        <v>23638201.639999647</v>
      </c>
      <c r="S113" s="6">
        <v>24392960</v>
      </c>
      <c r="T113" s="98">
        <f t="shared" si="27"/>
        <v>-754758.36000035331</v>
      </c>
      <c r="U113" s="219">
        <f t="shared" si="20"/>
        <v>1</v>
      </c>
      <c r="W113" s="135" t="s">
        <v>46</v>
      </c>
      <c r="X113" s="115">
        <f t="shared" si="21"/>
        <v>1</v>
      </c>
      <c r="Y113" s="116">
        <f t="shared" si="22"/>
        <v>0</v>
      </c>
      <c r="Z113" s="116">
        <f t="shared" si="23"/>
        <v>0</v>
      </c>
      <c r="AA113" s="116">
        <f t="shared" si="24"/>
        <v>0</v>
      </c>
      <c r="AB113" s="116">
        <f t="shared" si="25"/>
        <v>0</v>
      </c>
      <c r="AC113" s="122">
        <f t="shared" si="26"/>
        <v>1</v>
      </c>
    </row>
    <row r="114" spans="1:29" ht="15.75">
      <c r="A114" s="250"/>
      <c r="B114" s="135" t="s">
        <v>47</v>
      </c>
      <c r="C114" s="97">
        <v>122695595.59999838</v>
      </c>
      <c r="D114" s="20"/>
      <c r="E114" s="98">
        <f t="shared" si="15"/>
        <v>122695595.59999838</v>
      </c>
      <c r="F114" s="97">
        <v>1232638.19</v>
      </c>
      <c r="G114" s="6"/>
      <c r="H114" s="98">
        <f t="shared" si="16"/>
        <v>1232638.19</v>
      </c>
      <c r="I114" s="97">
        <v>383464.36</v>
      </c>
      <c r="J114" s="20"/>
      <c r="K114" s="98">
        <f t="shared" si="17"/>
        <v>383464.36</v>
      </c>
      <c r="L114" s="97">
        <v>2936.05</v>
      </c>
      <c r="M114" s="20"/>
      <c r="N114" s="98">
        <f t="shared" si="18"/>
        <v>2936.05</v>
      </c>
      <c r="O114" s="97">
        <v>80464.95</v>
      </c>
      <c r="P114" s="20"/>
      <c r="Q114" s="98">
        <f t="shared" si="19"/>
        <v>80464.95</v>
      </c>
      <c r="R114" s="97">
        <v>121763020.76999839</v>
      </c>
      <c r="S114" s="6"/>
      <c r="T114" s="98">
        <f t="shared" si="27"/>
        <v>121763020.76999839</v>
      </c>
      <c r="U114" s="219">
        <f t="shared" si="20"/>
        <v>0</v>
      </c>
      <c r="W114" s="135" t="s">
        <v>47</v>
      </c>
      <c r="X114" s="115">
        <f t="shared" si="21"/>
        <v>0</v>
      </c>
      <c r="Y114" s="116">
        <f t="shared" si="22"/>
        <v>0</v>
      </c>
      <c r="Z114" s="116">
        <f t="shared" si="23"/>
        <v>0</v>
      </c>
      <c r="AA114" s="116">
        <f t="shared" si="24"/>
        <v>0</v>
      </c>
      <c r="AB114" s="116">
        <f t="shared" si="25"/>
        <v>0</v>
      </c>
      <c r="AC114" s="122">
        <f t="shared" si="26"/>
        <v>0</v>
      </c>
    </row>
    <row r="115" spans="1:29" ht="15.75">
      <c r="A115" s="250"/>
      <c r="B115" s="135" t="s">
        <v>48</v>
      </c>
      <c r="C115" s="97">
        <v>79756657.719999298</v>
      </c>
      <c r="D115" s="20"/>
      <c r="E115" s="98">
        <f t="shared" si="15"/>
        <v>79756657.719999298</v>
      </c>
      <c r="F115" s="97">
        <v>1346514.54</v>
      </c>
      <c r="G115" s="6"/>
      <c r="H115" s="98">
        <f t="shared" si="16"/>
        <v>1346514.54</v>
      </c>
      <c r="I115" s="97">
        <v>111854.28</v>
      </c>
      <c r="J115" s="20"/>
      <c r="K115" s="98">
        <f t="shared" si="17"/>
        <v>111854.28</v>
      </c>
      <c r="L115" s="97">
        <v>8422.24</v>
      </c>
      <c r="M115" s="20"/>
      <c r="N115" s="98">
        <f t="shared" si="18"/>
        <v>8422.24</v>
      </c>
      <c r="O115" s="97">
        <v>131585.29</v>
      </c>
      <c r="P115" s="20"/>
      <c r="Q115" s="98">
        <f t="shared" si="19"/>
        <v>131585.29</v>
      </c>
      <c r="R115" s="97">
        <v>78381989.929999322</v>
      </c>
      <c r="S115" s="6"/>
      <c r="T115" s="98">
        <f t="shared" si="27"/>
        <v>78381989.929999322</v>
      </c>
      <c r="U115" s="219">
        <f t="shared" si="20"/>
        <v>0</v>
      </c>
      <c r="W115" s="135" t="s">
        <v>48</v>
      </c>
      <c r="X115" s="115">
        <f t="shared" si="21"/>
        <v>0</v>
      </c>
      <c r="Y115" s="116">
        <f t="shared" si="22"/>
        <v>0</v>
      </c>
      <c r="Z115" s="116">
        <f t="shared" si="23"/>
        <v>0</v>
      </c>
      <c r="AA115" s="116">
        <f t="shared" si="24"/>
        <v>0</v>
      </c>
      <c r="AB115" s="116">
        <f t="shared" si="25"/>
        <v>0</v>
      </c>
      <c r="AC115" s="122">
        <f t="shared" si="26"/>
        <v>0</v>
      </c>
    </row>
    <row r="116" spans="1:29" ht="15.75">
      <c r="A116" s="250"/>
      <c r="B116" s="135" t="s">
        <v>49</v>
      </c>
      <c r="C116" s="97">
        <v>22226310.909999546</v>
      </c>
      <c r="D116" s="20"/>
      <c r="E116" s="98">
        <f t="shared" si="15"/>
        <v>22226310.909999546</v>
      </c>
      <c r="F116" s="97">
        <v>898195.04</v>
      </c>
      <c r="G116" s="6"/>
      <c r="H116" s="98">
        <f t="shared" si="16"/>
        <v>898195.04</v>
      </c>
      <c r="I116" s="97">
        <v>20093.78</v>
      </c>
      <c r="J116" s="20"/>
      <c r="K116" s="98">
        <f t="shared" si="17"/>
        <v>20093.78</v>
      </c>
      <c r="L116" s="97">
        <v>316605.69999999984</v>
      </c>
      <c r="M116" s="20"/>
      <c r="N116" s="98">
        <f t="shared" si="18"/>
        <v>316605.69999999984</v>
      </c>
      <c r="O116" s="97">
        <v>126441.97</v>
      </c>
      <c r="P116" s="20"/>
      <c r="Q116" s="98">
        <f t="shared" si="19"/>
        <v>126441.97</v>
      </c>
      <c r="R116" s="97">
        <v>24417029.309999548</v>
      </c>
      <c r="S116" s="6"/>
      <c r="T116" s="98">
        <f t="shared" si="27"/>
        <v>24417029.309999548</v>
      </c>
      <c r="U116" s="219">
        <f t="shared" si="20"/>
        <v>0</v>
      </c>
      <c r="W116" s="136" t="s">
        <v>49</v>
      </c>
      <c r="X116" s="119">
        <f t="shared" si="21"/>
        <v>0</v>
      </c>
      <c r="Y116" s="120">
        <f t="shared" si="22"/>
        <v>0</v>
      </c>
      <c r="Z116" s="120">
        <f t="shared" si="23"/>
        <v>0</v>
      </c>
      <c r="AA116" s="120">
        <f t="shared" si="24"/>
        <v>0</v>
      </c>
      <c r="AB116" s="120">
        <f t="shared" si="25"/>
        <v>0</v>
      </c>
      <c r="AC116" s="125">
        <f t="shared" si="26"/>
        <v>0</v>
      </c>
    </row>
    <row r="117" spans="1:29" ht="15.75">
      <c r="A117" s="249">
        <v>42476</v>
      </c>
      <c r="B117" s="134" t="s">
        <v>41</v>
      </c>
      <c r="C117" s="217">
        <v>79943536.329999179</v>
      </c>
      <c r="D117" s="95"/>
      <c r="E117" s="96">
        <f t="shared" si="15"/>
        <v>79943536.329999179</v>
      </c>
      <c r="F117" s="217">
        <v>553403.64</v>
      </c>
      <c r="G117" s="102"/>
      <c r="H117" s="96">
        <f t="shared" si="16"/>
        <v>553403.64</v>
      </c>
      <c r="I117" s="217">
        <v>0</v>
      </c>
      <c r="J117" s="95"/>
      <c r="K117" s="96">
        <f t="shared" si="17"/>
        <v>0</v>
      </c>
      <c r="L117" s="217">
        <v>0</v>
      </c>
      <c r="M117" s="95"/>
      <c r="N117" s="96">
        <f t="shared" si="18"/>
        <v>0</v>
      </c>
      <c r="O117" s="217">
        <v>0</v>
      </c>
      <c r="P117" s="95"/>
      <c r="Q117" s="96">
        <f t="shared" si="19"/>
        <v>0</v>
      </c>
      <c r="R117" s="217">
        <v>79390132.689999178</v>
      </c>
      <c r="S117" s="102"/>
      <c r="T117" s="96">
        <f t="shared" ref="T117:T125" si="28">R117-S117</f>
        <v>79390132.689999178</v>
      </c>
      <c r="U117" s="218">
        <f t="shared" si="20"/>
        <v>0</v>
      </c>
      <c r="W117" s="134" t="s">
        <v>41</v>
      </c>
      <c r="X117" s="115">
        <f t="shared" si="21"/>
        <v>0</v>
      </c>
      <c r="Y117" s="116">
        <f t="shared" si="22"/>
        <v>0</v>
      </c>
      <c r="Z117" s="116">
        <f t="shared" si="23"/>
        <v>0</v>
      </c>
      <c r="AA117" s="116">
        <f t="shared" si="24"/>
        <v>0</v>
      </c>
      <c r="AB117" s="116">
        <f t="shared" si="25"/>
        <v>0</v>
      </c>
      <c r="AC117" s="122">
        <f t="shared" si="26"/>
        <v>0</v>
      </c>
    </row>
    <row r="118" spans="1:29" ht="15.75">
      <c r="A118" s="250"/>
      <c r="B118" s="135" t="s">
        <v>42</v>
      </c>
      <c r="C118" s="97"/>
      <c r="D118" s="20"/>
      <c r="E118" s="98">
        <f t="shared" si="15"/>
        <v>0</v>
      </c>
      <c r="F118" s="97"/>
      <c r="G118" s="6"/>
      <c r="H118" s="98">
        <f t="shared" si="16"/>
        <v>0</v>
      </c>
      <c r="I118" s="97"/>
      <c r="J118" s="20"/>
      <c r="K118" s="98">
        <f t="shared" si="17"/>
        <v>0</v>
      </c>
      <c r="L118" s="97"/>
      <c r="M118" s="20"/>
      <c r="N118" s="98">
        <f t="shared" si="18"/>
        <v>0</v>
      </c>
      <c r="O118" s="97"/>
      <c r="P118" s="20"/>
      <c r="Q118" s="98">
        <f t="shared" si="19"/>
        <v>0</v>
      </c>
      <c r="R118" s="97"/>
      <c r="S118" s="6"/>
      <c r="T118" s="98">
        <f t="shared" si="28"/>
        <v>0</v>
      </c>
      <c r="U118" s="219">
        <f t="shared" si="20"/>
        <v>0</v>
      </c>
      <c r="W118" s="135" t="s">
        <v>42</v>
      </c>
      <c r="X118" s="115">
        <f t="shared" si="21"/>
        <v>0</v>
      </c>
      <c r="Y118" s="116">
        <f t="shared" si="22"/>
        <v>0</v>
      </c>
      <c r="Z118" s="116">
        <f t="shared" si="23"/>
        <v>0</v>
      </c>
      <c r="AA118" s="116">
        <f t="shared" si="24"/>
        <v>0</v>
      </c>
      <c r="AB118" s="116">
        <f t="shared" si="25"/>
        <v>0</v>
      </c>
      <c r="AC118" s="122">
        <f t="shared" si="26"/>
        <v>0</v>
      </c>
    </row>
    <row r="119" spans="1:29" ht="15.75">
      <c r="A119" s="250"/>
      <c r="B119" s="105" t="s">
        <v>43</v>
      </c>
      <c r="C119" s="97">
        <v>75549882.249999419</v>
      </c>
      <c r="D119" s="20"/>
      <c r="E119" s="98">
        <f t="shared" si="15"/>
        <v>75549882.249999419</v>
      </c>
      <c r="F119" s="97">
        <v>592879.38000000012</v>
      </c>
      <c r="G119" s="6"/>
      <c r="H119" s="98">
        <f t="shared" si="16"/>
        <v>592879.38000000012</v>
      </c>
      <c r="I119" s="97">
        <v>0</v>
      </c>
      <c r="J119" s="20"/>
      <c r="K119" s="98">
        <f t="shared" si="17"/>
        <v>0</v>
      </c>
      <c r="L119" s="97">
        <v>0</v>
      </c>
      <c r="M119" s="20"/>
      <c r="N119" s="98">
        <f t="shared" si="18"/>
        <v>0</v>
      </c>
      <c r="O119" s="97">
        <v>0</v>
      </c>
      <c r="P119" s="20"/>
      <c r="Q119" s="98">
        <f t="shared" si="19"/>
        <v>0</v>
      </c>
      <c r="R119" s="97">
        <v>74957002.869999424</v>
      </c>
      <c r="S119" s="6"/>
      <c r="T119" s="98">
        <f t="shared" si="28"/>
        <v>74957002.869999424</v>
      </c>
      <c r="U119" s="219">
        <f t="shared" si="20"/>
        <v>0</v>
      </c>
      <c r="W119" s="105" t="s">
        <v>43</v>
      </c>
      <c r="X119" s="115">
        <f t="shared" si="21"/>
        <v>0</v>
      </c>
      <c r="Y119" s="116">
        <f t="shared" si="22"/>
        <v>0</v>
      </c>
      <c r="Z119" s="116">
        <f t="shared" si="23"/>
        <v>0</v>
      </c>
      <c r="AA119" s="116">
        <f t="shared" si="24"/>
        <v>0</v>
      </c>
      <c r="AB119" s="116">
        <f t="shared" si="25"/>
        <v>0</v>
      </c>
      <c r="AC119" s="122">
        <f t="shared" si="26"/>
        <v>0</v>
      </c>
    </row>
    <row r="120" spans="1:29" ht="15.75">
      <c r="A120" s="250"/>
      <c r="B120" s="135" t="s">
        <v>44</v>
      </c>
      <c r="C120" s="97">
        <v>42190364.709999487</v>
      </c>
      <c r="D120" s="20"/>
      <c r="E120" s="98">
        <f t="shared" si="15"/>
        <v>42190364.709999487</v>
      </c>
      <c r="F120" s="97">
        <v>762365.44000000041</v>
      </c>
      <c r="G120" s="6"/>
      <c r="H120" s="98">
        <f t="shared" si="16"/>
        <v>762365.44000000041</v>
      </c>
      <c r="I120" s="97">
        <v>0</v>
      </c>
      <c r="J120" s="20"/>
      <c r="K120" s="98">
        <f t="shared" si="17"/>
        <v>0</v>
      </c>
      <c r="L120" s="97">
        <v>0</v>
      </c>
      <c r="M120" s="20"/>
      <c r="N120" s="98">
        <f t="shared" si="18"/>
        <v>0</v>
      </c>
      <c r="O120" s="97">
        <v>0</v>
      </c>
      <c r="P120" s="20"/>
      <c r="Q120" s="98">
        <f t="shared" si="19"/>
        <v>0</v>
      </c>
      <c r="R120" s="97">
        <v>41427999.269999489</v>
      </c>
      <c r="S120" s="6"/>
      <c r="T120" s="98">
        <f t="shared" si="28"/>
        <v>41427999.269999489</v>
      </c>
      <c r="U120" s="219">
        <f t="shared" si="20"/>
        <v>0</v>
      </c>
      <c r="W120" s="135" t="s">
        <v>44</v>
      </c>
      <c r="X120" s="115">
        <f t="shared" si="21"/>
        <v>0</v>
      </c>
      <c r="Y120" s="116">
        <f t="shared" si="22"/>
        <v>0</v>
      </c>
      <c r="Z120" s="116">
        <f t="shared" si="23"/>
        <v>0</v>
      </c>
      <c r="AA120" s="116">
        <f t="shared" si="24"/>
        <v>0</v>
      </c>
      <c r="AB120" s="116">
        <f t="shared" si="25"/>
        <v>0</v>
      </c>
      <c r="AC120" s="122">
        <f t="shared" si="26"/>
        <v>0</v>
      </c>
    </row>
    <row r="121" spans="1:29" ht="15.75">
      <c r="A121" s="250"/>
      <c r="B121" s="135" t="s">
        <v>45</v>
      </c>
      <c r="C121" s="97">
        <v>53860893.579995662</v>
      </c>
      <c r="D121" s="20"/>
      <c r="E121" s="98">
        <f t="shared" si="15"/>
        <v>53860893.579995662</v>
      </c>
      <c r="F121" s="97">
        <v>652333.72</v>
      </c>
      <c r="G121" s="6"/>
      <c r="H121" s="98">
        <f t="shared" si="16"/>
        <v>652333.72</v>
      </c>
      <c r="I121" s="97">
        <v>0</v>
      </c>
      <c r="J121" s="20"/>
      <c r="K121" s="98">
        <f t="shared" si="17"/>
        <v>0</v>
      </c>
      <c r="L121" s="97">
        <v>0</v>
      </c>
      <c r="M121" s="20"/>
      <c r="N121" s="98">
        <f t="shared" si="18"/>
        <v>0</v>
      </c>
      <c r="O121" s="97">
        <v>0</v>
      </c>
      <c r="P121" s="20"/>
      <c r="Q121" s="98">
        <f t="shared" si="19"/>
        <v>0</v>
      </c>
      <c r="R121" s="97">
        <v>53208559.859995663</v>
      </c>
      <c r="S121" s="6"/>
      <c r="T121" s="98">
        <f t="shared" si="28"/>
        <v>53208559.859995663</v>
      </c>
      <c r="U121" s="219">
        <f t="shared" si="20"/>
        <v>0</v>
      </c>
      <c r="W121" s="135" t="s">
        <v>45</v>
      </c>
      <c r="X121" s="115">
        <f t="shared" si="21"/>
        <v>0</v>
      </c>
      <c r="Y121" s="116">
        <f t="shared" si="22"/>
        <v>0</v>
      </c>
      <c r="Z121" s="116">
        <f t="shared" si="23"/>
        <v>0</v>
      </c>
      <c r="AA121" s="116">
        <f t="shared" si="24"/>
        <v>0</v>
      </c>
      <c r="AB121" s="116">
        <f t="shared" si="25"/>
        <v>0</v>
      </c>
      <c r="AC121" s="122">
        <f t="shared" si="26"/>
        <v>0</v>
      </c>
    </row>
    <row r="122" spans="1:29" ht="15.75">
      <c r="A122" s="250"/>
      <c r="B122" s="135" t="s">
        <v>46</v>
      </c>
      <c r="C122" s="97">
        <v>23638201.639999647</v>
      </c>
      <c r="D122" s="20"/>
      <c r="E122" s="98">
        <f t="shared" si="15"/>
        <v>23638201.639999647</v>
      </c>
      <c r="F122" s="97">
        <v>341911.4</v>
      </c>
      <c r="G122" s="6"/>
      <c r="H122" s="98">
        <f t="shared" si="16"/>
        <v>341911.4</v>
      </c>
      <c r="I122" s="97">
        <v>0</v>
      </c>
      <c r="J122" s="20"/>
      <c r="K122" s="98">
        <f t="shared" si="17"/>
        <v>0</v>
      </c>
      <c r="L122" s="97">
        <v>0</v>
      </c>
      <c r="M122" s="20"/>
      <c r="N122" s="98">
        <f t="shared" si="18"/>
        <v>0</v>
      </c>
      <c r="O122" s="97">
        <v>0</v>
      </c>
      <c r="P122" s="20"/>
      <c r="Q122" s="98">
        <f t="shared" si="19"/>
        <v>0</v>
      </c>
      <c r="R122" s="97">
        <v>23296290.239999648</v>
      </c>
      <c r="S122" s="6"/>
      <c r="T122" s="98">
        <f t="shared" si="28"/>
        <v>23296290.239999648</v>
      </c>
      <c r="U122" s="219">
        <f t="shared" si="20"/>
        <v>0</v>
      </c>
      <c r="W122" s="135" t="s">
        <v>46</v>
      </c>
      <c r="X122" s="115">
        <f t="shared" si="21"/>
        <v>0</v>
      </c>
      <c r="Y122" s="116">
        <f t="shared" si="22"/>
        <v>0</v>
      </c>
      <c r="Z122" s="116">
        <f t="shared" si="23"/>
        <v>0</v>
      </c>
      <c r="AA122" s="116">
        <f t="shared" si="24"/>
        <v>0</v>
      </c>
      <c r="AB122" s="116">
        <f t="shared" si="25"/>
        <v>0</v>
      </c>
      <c r="AC122" s="122">
        <f t="shared" si="26"/>
        <v>0</v>
      </c>
    </row>
    <row r="123" spans="1:29" ht="15.75">
      <c r="A123" s="250"/>
      <c r="B123" s="135" t="s">
        <v>47</v>
      </c>
      <c r="C123" s="97"/>
      <c r="D123" s="20"/>
      <c r="E123" s="98">
        <f t="shared" si="15"/>
        <v>0</v>
      </c>
      <c r="F123" s="97"/>
      <c r="G123" s="6"/>
      <c r="H123" s="98">
        <f t="shared" si="16"/>
        <v>0</v>
      </c>
      <c r="I123" s="97"/>
      <c r="J123" s="20"/>
      <c r="K123" s="98">
        <f t="shared" si="17"/>
        <v>0</v>
      </c>
      <c r="L123" s="97"/>
      <c r="M123" s="20"/>
      <c r="N123" s="98">
        <f t="shared" si="18"/>
        <v>0</v>
      </c>
      <c r="O123" s="97"/>
      <c r="P123" s="20"/>
      <c r="Q123" s="98">
        <f t="shared" si="19"/>
        <v>0</v>
      </c>
      <c r="R123" s="97"/>
      <c r="S123" s="6"/>
      <c r="T123" s="98">
        <f t="shared" si="28"/>
        <v>0</v>
      </c>
      <c r="U123" s="219">
        <f t="shared" si="20"/>
        <v>0</v>
      </c>
      <c r="W123" s="135" t="s">
        <v>47</v>
      </c>
      <c r="X123" s="115">
        <f t="shared" si="21"/>
        <v>0</v>
      </c>
      <c r="Y123" s="116">
        <f t="shared" si="22"/>
        <v>0</v>
      </c>
      <c r="Z123" s="116">
        <f t="shared" si="23"/>
        <v>0</v>
      </c>
      <c r="AA123" s="116">
        <f t="shared" si="24"/>
        <v>0</v>
      </c>
      <c r="AB123" s="116">
        <f t="shared" si="25"/>
        <v>0</v>
      </c>
      <c r="AC123" s="122">
        <f t="shared" si="26"/>
        <v>0</v>
      </c>
    </row>
    <row r="124" spans="1:29" ht="15.75">
      <c r="A124" s="250"/>
      <c r="B124" s="135" t="s">
        <v>48</v>
      </c>
      <c r="C124" s="97">
        <v>78381989.929999322</v>
      </c>
      <c r="D124" s="20"/>
      <c r="E124" s="98">
        <f t="shared" si="15"/>
        <v>78381989.929999322</v>
      </c>
      <c r="F124" s="97">
        <v>947897.0400000005</v>
      </c>
      <c r="G124" s="6"/>
      <c r="H124" s="98">
        <f t="shared" si="16"/>
        <v>947897.0400000005</v>
      </c>
      <c r="I124" s="97">
        <v>0</v>
      </c>
      <c r="J124" s="20"/>
      <c r="K124" s="98">
        <f t="shared" si="17"/>
        <v>0</v>
      </c>
      <c r="L124" s="97">
        <v>0</v>
      </c>
      <c r="M124" s="20"/>
      <c r="N124" s="98">
        <f t="shared" si="18"/>
        <v>0</v>
      </c>
      <c r="O124" s="97">
        <v>0</v>
      </c>
      <c r="P124" s="20"/>
      <c r="Q124" s="98">
        <f t="shared" si="19"/>
        <v>0</v>
      </c>
      <c r="R124" s="97">
        <v>77434092.889999315</v>
      </c>
      <c r="S124" s="6"/>
      <c r="T124" s="98">
        <f t="shared" si="28"/>
        <v>77434092.889999315</v>
      </c>
      <c r="U124" s="219">
        <f t="shared" si="20"/>
        <v>0</v>
      </c>
      <c r="W124" s="135" t="s">
        <v>48</v>
      </c>
      <c r="X124" s="115">
        <f t="shared" si="21"/>
        <v>0</v>
      </c>
      <c r="Y124" s="116">
        <f t="shared" si="22"/>
        <v>0</v>
      </c>
      <c r="Z124" s="116">
        <f t="shared" si="23"/>
        <v>0</v>
      </c>
      <c r="AA124" s="116">
        <f t="shared" si="24"/>
        <v>0</v>
      </c>
      <c r="AB124" s="116">
        <f t="shared" si="25"/>
        <v>0</v>
      </c>
      <c r="AC124" s="122">
        <f t="shared" si="26"/>
        <v>0</v>
      </c>
    </row>
    <row r="125" spans="1:29" ht="15.75">
      <c r="A125" s="251"/>
      <c r="B125" s="136" t="s">
        <v>49</v>
      </c>
      <c r="C125" s="99">
        <v>24417029.309999548</v>
      </c>
      <c r="D125" s="100"/>
      <c r="E125" s="101">
        <f t="shared" si="15"/>
        <v>24417029.309999548</v>
      </c>
      <c r="F125" s="99">
        <v>463921.94000000024</v>
      </c>
      <c r="G125" s="104"/>
      <c r="H125" s="101">
        <f t="shared" si="16"/>
        <v>463921.94000000024</v>
      </c>
      <c r="I125" s="99">
        <v>10555.52</v>
      </c>
      <c r="J125" s="100"/>
      <c r="K125" s="101">
        <f t="shared" si="17"/>
        <v>10555.52</v>
      </c>
      <c r="L125" s="99">
        <v>66773.34</v>
      </c>
      <c r="M125" s="100"/>
      <c r="N125" s="101">
        <f t="shared" si="18"/>
        <v>66773.34</v>
      </c>
      <c r="O125" s="99">
        <v>0</v>
      </c>
      <c r="P125" s="100"/>
      <c r="Q125" s="101">
        <f t="shared" si="19"/>
        <v>0</v>
      </c>
      <c r="R125" s="99">
        <v>23896889.549999543</v>
      </c>
      <c r="S125" s="104"/>
      <c r="T125" s="101">
        <f t="shared" si="28"/>
        <v>23896889.549999543</v>
      </c>
      <c r="U125" s="220">
        <f t="shared" si="20"/>
        <v>0</v>
      </c>
      <c r="W125" s="136" t="s">
        <v>49</v>
      </c>
      <c r="X125" s="119">
        <f t="shared" si="21"/>
        <v>0</v>
      </c>
      <c r="Y125" s="120">
        <f t="shared" si="22"/>
        <v>0</v>
      </c>
      <c r="Z125" s="120">
        <f t="shared" si="23"/>
        <v>0</v>
      </c>
      <c r="AA125" s="120">
        <f t="shared" si="24"/>
        <v>0</v>
      </c>
      <c r="AB125" s="120">
        <f t="shared" si="25"/>
        <v>0</v>
      </c>
      <c r="AC125" s="125">
        <f t="shared" si="26"/>
        <v>0</v>
      </c>
    </row>
    <row r="126" spans="1:29" ht="15.75">
      <c r="A126" s="249">
        <v>42477</v>
      </c>
      <c r="B126" s="134" t="s">
        <v>41</v>
      </c>
      <c r="C126" s="217">
        <v>79390132.689999178</v>
      </c>
      <c r="D126" s="95">
        <v>79390200</v>
      </c>
      <c r="E126" s="96">
        <f t="shared" si="15"/>
        <v>-67.310000821948051</v>
      </c>
      <c r="F126" s="217">
        <v>1581545.9800000011</v>
      </c>
      <c r="G126" s="95" t="s">
        <v>1449</v>
      </c>
      <c r="H126" s="96">
        <f t="shared" si="16"/>
        <v>-4.0199999988544732</v>
      </c>
      <c r="I126" s="217">
        <v>104266.53</v>
      </c>
      <c r="J126" s="95" t="s">
        <v>2016</v>
      </c>
      <c r="K126" s="96">
        <f t="shared" si="17"/>
        <v>-0.47000000000116415</v>
      </c>
      <c r="L126" s="217">
        <v>125726.53</v>
      </c>
      <c r="M126" s="95" t="s">
        <v>2017</v>
      </c>
      <c r="N126" s="96">
        <f t="shared" si="18"/>
        <v>-0.47000000000116415</v>
      </c>
      <c r="O126" s="217">
        <v>836153.46999999939</v>
      </c>
      <c r="P126" s="95" t="s">
        <v>1450</v>
      </c>
      <c r="Q126" s="96">
        <f t="shared" si="19"/>
        <v>-0.53000000061001629</v>
      </c>
      <c r="R126" s="217">
        <v>80146113.079999179</v>
      </c>
      <c r="S126" s="95">
        <v>80146100</v>
      </c>
      <c r="T126" s="96">
        <f t="shared" si="27"/>
        <v>13.079999178647995</v>
      </c>
      <c r="U126" s="218">
        <f t="shared" si="20"/>
        <v>1</v>
      </c>
      <c r="W126" s="134" t="s">
        <v>41</v>
      </c>
      <c r="X126" s="115">
        <f t="shared" si="21"/>
        <v>0</v>
      </c>
      <c r="Y126" s="116">
        <f t="shared" si="22"/>
        <v>0</v>
      </c>
      <c r="Z126" s="116">
        <f t="shared" si="23"/>
        <v>0</v>
      </c>
      <c r="AA126" s="116">
        <f t="shared" si="24"/>
        <v>0</v>
      </c>
      <c r="AB126" s="116">
        <f t="shared" si="25"/>
        <v>0</v>
      </c>
      <c r="AC126" s="122">
        <f t="shared" si="26"/>
        <v>0</v>
      </c>
    </row>
    <row r="127" spans="1:29" ht="15.75">
      <c r="A127" s="250"/>
      <c r="B127" s="135" t="s">
        <v>42</v>
      </c>
      <c r="C127" s="97">
        <v>17127840.959999032</v>
      </c>
      <c r="D127" s="20">
        <v>17127860</v>
      </c>
      <c r="E127" s="98">
        <f t="shared" si="15"/>
        <v>-19.040000967681408</v>
      </c>
      <c r="F127" s="97">
        <v>1117954.76</v>
      </c>
      <c r="G127" s="6" t="s">
        <v>1451</v>
      </c>
      <c r="H127" s="98">
        <f t="shared" si="16"/>
        <v>4.7600000000093132</v>
      </c>
      <c r="I127" s="97">
        <v>90704.61</v>
      </c>
      <c r="J127" s="20" t="s">
        <v>2018</v>
      </c>
      <c r="K127" s="98">
        <f t="shared" si="17"/>
        <v>9.9999999947613105E-3</v>
      </c>
      <c r="L127" s="97">
        <v>70716.45</v>
      </c>
      <c r="M127" s="20" t="s">
        <v>2019</v>
      </c>
      <c r="N127" s="98">
        <f t="shared" si="18"/>
        <v>-5.0000000002910383E-2</v>
      </c>
      <c r="O127" s="97">
        <v>24507</v>
      </c>
      <c r="P127" s="20" t="s">
        <v>1452</v>
      </c>
      <c r="Q127" s="98">
        <f t="shared" si="19"/>
        <v>0</v>
      </c>
      <c r="R127" s="97">
        <v>16005367.359999031</v>
      </c>
      <c r="S127" s="20">
        <v>71005370</v>
      </c>
      <c r="T127" s="98">
        <f t="shared" si="27"/>
        <v>-55000002.640000969</v>
      </c>
      <c r="U127" s="219">
        <f t="shared" si="20"/>
        <v>1</v>
      </c>
      <c r="W127" s="135" t="s">
        <v>42</v>
      </c>
      <c r="X127" s="115">
        <f t="shared" si="21"/>
        <v>0</v>
      </c>
      <c r="Y127" s="116">
        <f t="shared" si="22"/>
        <v>0</v>
      </c>
      <c r="Z127" s="116">
        <f t="shared" si="23"/>
        <v>0</v>
      </c>
      <c r="AA127" s="116">
        <f t="shared" si="24"/>
        <v>0</v>
      </c>
      <c r="AB127" s="116">
        <f t="shared" si="25"/>
        <v>0</v>
      </c>
      <c r="AC127" s="122">
        <f t="shared" si="26"/>
        <v>1</v>
      </c>
    </row>
    <row r="128" spans="1:29" ht="15.75">
      <c r="A128" s="250"/>
      <c r="B128" s="105" t="s">
        <v>43</v>
      </c>
      <c r="C128" s="97">
        <v>74957002.869999424</v>
      </c>
      <c r="D128" s="20">
        <v>74957000</v>
      </c>
      <c r="E128" s="98">
        <f t="shared" si="15"/>
        <v>2.869999423623085</v>
      </c>
      <c r="F128" s="97">
        <v>1271608.6900000004</v>
      </c>
      <c r="G128" s="6" t="s">
        <v>1453</v>
      </c>
      <c r="H128" s="98">
        <f t="shared" si="16"/>
        <v>-1.3099999995902181</v>
      </c>
      <c r="I128" s="97">
        <v>180621.68</v>
      </c>
      <c r="J128" s="20" t="s">
        <v>2020</v>
      </c>
      <c r="K128" s="98">
        <f t="shared" si="17"/>
        <v>-0.32000000000698492</v>
      </c>
      <c r="L128" s="97">
        <v>28166.84</v>
      </c>
      <c r="M128" s="20" t="s">
        <v>2021</v>
      </c>
      <c r="N128" s="98">
        <f t="shared" si="18"/>
        <v>4.0000000000873115E-2</v>
      </c>
      <c r="O128" s="97">
        <v>687344.47</v>
      </c>
      <c r="P128" s="20" t="s">
        <v>1454</v>
      </c>
      <c r="Q128" s="98">
        <f t="shared" si="19"/>
        <v>-0.53000000002793968</v>
      </c>
      <c r="R128" s="97">
        <v>73150504.549999416</v>
      </c>
      <c r="S128" s="20">
        <v>41155550</v>
      </c>
      <c r="T128" s="98">
        <f t="shared" si="27"/>
        <v>31994954.549999416</v>
      </c>
      <c r="U128" s="219">
        <f t="shared" si="20"/>
        <v>1</v>
      </c>
      <c r="W128" s="105" t="s">
        <v>43</v>
      </c>
      <c r="X128" s="115">
        <f t="shared" si="21"/>
        <v>0</v>
      </c>
      <c r="Y128" s="116">
        <f t="shared" si="22"/>
        <v>0</v>
      </c>
      <c r="Z128" s="116">
        <f t="shared" si="23"/>
        <v>0</v>
      </c>
      <c r="AA128" s="116">
        <f t="shared" si="24"/>
        <v>0</v>
      </c>
      <c r="AB128" s="116">
        <f t="shared" si="25"/>
        <v>0</v>
      </c>
      <c r="AC128" s="122">
        <f t="shared" si="26"/>
        <v>1</v>
      </c>
    </row>
    <row r="129" spans="1:29" ht="15.75">
      <c r="A129" s="250"/>
      <c r="B129" s="135" t="s">
        <v>44</v>
      </c>
      <c r="C129" s="97">
        <v>41427999.269999489</v>
      </c>
      <c r="D129" s="20">
        <v>41428000</v>
      </c>
      <c r="E129" s="98">
        <f t="shared" si="15"/>
        <v>-0.73000051081180573</v>
      </c>
      <c r="F129" s="97">
        <v>1754579.9500000004</v>
      </c>
      <c r="G129" s="6" t="s">
        <v>1455</v>
      </c>
      <c r="H129" s="98">
        <f t="shared" si="16"/>
        <v>-4.9999999580904841E-2</v>
      </c>
      <c r="I129" s="97">
        <v>15000</v>
      </c>
      <c r="J129" s="20" t="s">
        <v>816</v>
      </c>
      <c r="K129" s="98">
        <f t="shared" si="17"/>
        <v>0</v>
      </c>
      <c r="L129" s="97">
        <v>0</v>
      </c>
      <c r="M129" s="20" t="s">
        <v>80</v>
      </c>
      <c r="N129" s="98">
        <f t="shared" si="18"/>
        <v>0</v>
      </c>
      <c r="O129" s="97">
        <v>529694.62999999989</v>
      </c>
      <c r="P129" s="20" t="s">
        <v>1456</v>
      </c>
      <c r="Q129" s="98">
        <f t="shared" si="19"/>
        <v>0.62999999988824129</v>
      </c>
      <c r="R129" s="97">
        <v>39158724.689999484</v>
      </c>
      <c r="S129" s="20">
        <v>39158700</v>
      </c>
      <c r="T129" s="98">
        <f t="shared" si="27"/>
        <v>24.689999483525753</v>
      </c>
      <c r="U129" s="219">
        <f t="shared" si="20"/>
        <v>1</v>
      </c>
      <c r="W129" s="135" t="s">
        <v>44</v>
      </c>
      <c r="X129" s="115">
        <f t="shared" si="21"/>
        <v>0</v>
      </c>
      <c r="Y129" s="116">
        <f t="shared" si="22"/>
        <v>0</v>
      </c>
      <c r="Z129" s="116">
        <f t="shared" si="23"/>
        <v>0</v>
      </c>
      <c r="AA129" s="116">
        <f t="shared" si="24"/>
        <v>0</v>
      </c>
      <c r="AB129" s="116">
        <f t="shared" si="25"/>
        <v>0</v>
      </c>
      <c r="AC129" s="122">
        <f t="shared" si="26"/>
        <v>0</v>
      </c>
    </row>
    <row r="130" spans="1:29" ht="15.75">
      <c r="A130" s="250"/>
      <c r="B130" s="135" t="s">
        <v>45</v>
      </c>
      <c r="C130" s="97">
        <v>53208559.859995663</v>
      </c>
      <c r="D130" s="20">
        <v>53208570</v>
      </c>
      <c r="E130" s="98">
        <f t="shared" si="15"/>
        <v>-10.140004336833954</v>
      </c>
      <c r="F130" s="97">
        <v>2526104.64</v>
      </c>
      <c r="G130" s="6" t="s">
        <v>1457</v>
      </c>
      <c r="H130" s="98">
        <f t="shared" si="16"/>
        <v>4.6400000001303852</v>
      </c>
      <c r="I130" s="97">
        <v>417272.18</v>
      </c>
      <c r="J130" s="20" t="s">
        <v>2022</v>
      </c>
      <c r="K130" s="98">
        <f t="shared" si="17"/>
        <v>0.17999999999301508</v>
      </c>
      <c r="L130" s="97">
        <v>551970.46</v>
      </c>
      <c r="M130" s="20" t="s">
        <v>2023</v>
      </c>
      <c r="N130" s="98">
        <f t="shared" si="18"/>
        <v>0.4599999999627471</v>
      </c>
      <c r="O130" s="97">
        <v>203667.63</v>
      </c>
      <c r="P130" s="20" t="s">
        <v>1458</v>
      </c>
      <c r="Q130" s="98">
        <f t="shared" si="19"/>
        <v>68627.63</v>
      </c>
      <c r="R130" s="97">
        <v>50344089.309995674</v>
      </c>
      <c r="S130" s="20">
        <v>50547800</v>
      </c>
      <c r="T130" s="98">
        <f t="shared" si="27"/>
        <v>-203710.6900043264</v>
      </c>
      <c r="U130" s="219">
        <f t="shared" si="20"/>
        <v>1</v>
      </c>
      <c r="W130" s="135" t="s">
        <v>45</v>
      </c>
      <c r="X130" s="115">
        <f t="shared" si="21"/>
        <v>0</v>
      </c>
      <c r="Y130" s="116">
        <f t="shared" si="22"/>
        <v>0</v>
      </c>
      <c r="Z130" s="116">
        <f t="shared" si="23"/>
        <v>0</v>
      </c>
      <c r="AA130" s="116">
        <f t="shared" si="24"/>
        <v>0</v>
      </c>
      <c r="AB130" s="116">
        <f t="shared" si="25"/>
        <v>1</v>
      </c>
      <c r="AC130" s="122">
        <f t="shared" si="26"/>
        <v>1</v>
      </c>
    </row>
    <row r="131" spans="1:29" ht="15.75">
      <c r="A131" s="250"/>
      <c r="B131" s="135" t="s">
        <v>46</v>
      </c>
      <c r="C131" s="97">
        <v>23296290.239999648</v>
      </c>
      <c r="D131" s="20">
        <v>23638240</v>
      </c>
      <c r="E131" s="98">
        <f t="shared" si="15"/>
        <v>-341949.76000035182</v>
      </c>
      <c r="F131" s="97">
        <v>935925.55000000063</v>
      </c>
      <c r="G131" s="6" t="s">
        <v>1459</v>
      </c>
      <c r="H131" s="98">
        <f t="shared" si="16"/>
        <v>2212.5500000006286</v>
      </c>
      <c r="I131" s="97">
        <v>944376.09</v>
      </c>
      <c r="J131" s="20" t="s">
        <v>2024</v>
      </c>
      <c r="K131" s="98">
        <f t="shared" si="17"/>
        <v>9386.0899999999674</v>
      </c>
      <c r="L131" s="97">
        <v>248942.9</v>
      </c>
      <c r="M131" s="20" t="s">
        <v>2025</v>
      </c>
      <c r="N131" s="98">
        <f t="shared" si="18"/>
        <v>224048</v>
      </c>
      <c r="O131" s="97">
        <v>279059.61</v>
      </c>
      <c r="P131" s="20" t="s">
        <v>1460</v>
      </c>
      <c r="Q131" s="98">
        <f t="shared" si="19"/>
        <v>0.60999999998603016</v>
      </c>
      <c r="R131" s="97">
        <v>37514505.129999645</v>
      </c>
      <c r="S131" s="20">
        <v>16653674</v>
      </c>
      <c r="T131" s="98">
        <f t="shared" si="27"/>
        <v>20860831.129999645</v>
      </c>
      <c r="U131" s="219">
        <f t="shared" si="20"/>
        <v>1</v>
      </c>
      <c r="W131" s="135" t="s">
        <v>46</v>
      </c>
      <c r="X131" s="115">
        <f t="shared" si="21"/>
        <v>1</v>
      </c>
      <c r="Y131" s="116">
        <f t="shared" si="22"/>
        <v>1</v>
      </c>
      <c r="Z131" s="116">
        <f t="shared" si="23"/>
        <v>1</v>
      </c>
      <c r="AA131" s="116">
        <f t="shared" si="24"/>
        <v>1</v>
      </c>
      <c r="AB131" s="116">
        <f t="shared" si="25"/>
        <v>0</v>
      </c>
      <c r="AC131" s="122">
        <f t="shared" si="26"/>
        <v>1</v>
      </c>
    </row>
    <row r="132" spans="1:29" ht="15.75">
      <c r="A132" s="250"/>
      <c r="B132" s="135" t="s">
        <v>47</v>
      </c>
      <c r="C132" s="97">
        <v>121763020.76999839</v>
      </c>
      <c r="D132" s="20">
        <v>0</v>
      </c>
      <c r="E132" s="98">
        <f t="shared" si="15"/>
        <v>121763020.76999839</v>
      </c>
      <c r="F132" s="97">
        <v>3367625.09</v>
      </c>
      <c r="G132" s="6"/>
      <c r="H132" s="98">
        <f t="shared" si="16"/>
        <v>3367625.09</v>
      </c>
      <c r="I132" s="97">
        <v>202312.4</v>
      </c>
      <c r="J132" s="20"/>
      <c r="K132" s="98">
        <f t="shared" si="17"/>
        <v>202312.4</v>
      </c>
      <c r="L132" s="97">
        <v>1673.4</v>
      </c>
      <c r="M132" s="20"/>
      <c r="N132" s="98">
        <f t="shared" si="18"/>
        <v>1673.4</v>
      </c>
      <c r="O132" s="97">
        <v>75259.13</v>
      </c>
      <c r="P132" s="20"/>
      <c r="Q132" s="98">
        <f t="shared" si="19"/>
        <v>75259.13</v>
      </c>
      <c r="R132" s="97">
        <v>129299822.61999835</v>
      </c>
      <c r="S132" s="20">
        <v>0</v>
      </c>
      <c r="T132" s="98">
        <f t="shared" si="27"/>
        <v>129299822.61999835</v>
      </c>
      <c r="U132" s="219">
        <f t="shared" si="20"/>
        <v>0</v>
      </c>
      <c r="W132" s="135" t="s">
        <v>47</v>
      </c>
      <c r="X132" s="115">
        <f t="shared" si="21"/>
        <v>0</v>
      </c>
      <c r="Y132" s="116">
        <f t="shared" si="22"/>
        <v>0</v>
      </c>
      <c r="Z132" s="116">
        <f t="shared" si="23"/>
        <v>0</v>
      </c>
      <c r="AA132" s="116">
        <f t="shared" si="24"/>
        <v>0</v>
      </c>
      <c r="AB132" s="116">
        <f t="shared" si="25"/>
        <v>0</v>
      </c>
      <c r="AC132" s="122">
        <f t="shared" si="26"/>
        <v>0</v>
      </c>
    </row>
    <row r="133" spans="1:29" ht="15.75">
      <c r="A133" s="250"/>
      <c r="B133" s="135" t="s">
        <v>48</v>
      </c>
      <c r="C133" s="97">
        <v>77434092.889999315</v>
      </c>
      <c r="D133" s="20">
        <v>77434100</v>
      </c>
      <c r="E133" s="98">
        <f t="shared" si="15"/>
        <v>-7.1100006848573685</v>
      </c>
      <c r="F133" s="97">
        <v>2520940.9700000002</v>
      </c>
      <c r="G133" s="6" t="s">
        <v>1461</v>
      </c>
      <c r="H133" s="98">
        <f t="shared" si="16"/>
        <v>-220659.0299999998</v>
      </c>
      <c r="I133" s="97">
        <v>128855.08</v>
      </c>
      <c r="J133" s="20" t="s">
        <v>2026</v>
      </c>
      <c r="K133" s="98">
        <f t="shared" si="17"/>
        <v>8.000000000174623E-2</v>
      </c>
      <c r="L133" s="97">
        <v>3337.6899999999996</v>
      </c>
      <c r="M133" s="20" t="s">
        <v>2027</v>
      </c>
      <c r="N133" s="98">
        <f t="shared" si="18"/>
        <v>0</v>
      </c>
      <c r="O133" s="97">
        <v>174115.32</v>
      </c>
      <c r="P133" s="20" t="s">
        <v>1462</v>
      </c>
      <c r="Q133" s="98">
        <f t="shared" si="19"/>
        <v>0.32000000000698492</v>
      </c>
      <c r="R133" s="97">
        <v>81427522.209999308</v>
      </c>
      <c r="S133" s="20">
        <v>81427500</v>
      </c>
      <c r="T133" s="98">
        <f t="shared" si="27"/>
        <v>22.209999307990074</v>
      </c>
      <c r="U133" s="219">
        <f t="shared" si="20"/>
        <v>1</v>
      </c>
      <c r="W133" s="135" t="s">
        <v>48</v>
      </c>
      <c r="X133" s="115">
        <f t="shared" si="21"/>
        <v>0</v>
      </c>
      <c r="Y133" s="116">
        <f t="shared" si="22"/>
        <v>1</v>
      </c>
      <c r="Z133" s="116">
        <f t="shared" si="23"/>
        <v>0</v>
      </c>
      <c r="AA133" s="116">
        <f t="shared" si="24"/>
        <v>0</v>
      </c>
      <c r="AB133" s="116">
        <f t="shared" si="25"/>
        <v>0</v>
      </c>
      <c r="AC133" s="122">
        <f t="shared" si="26"/>
        <v>0</v>
      </c>
    </row>
    <row r="134" spans="1:29" ht="15.75">
      <c r="A134" s="251"/>
      <c r="B134" s="136" t="s">
        <v>49</v>
      </c>
      <c r="C134" s="99">
        <v>23896889.549999543</v>
      </c>
      <c r="D134" s="100"/>
      <c r="E134" s="101">
        <f t="shared" si="15"/>
        <v>23896889.549999543</v>
      </c>
      <c r="F134" s="99">
        <v>1063145.8400000005</v>
      </c>
      <c r="G134" s="104"/>
      <c r="H134" s="101">
        <f t="shared" si="16"/>
        <v>1063145.8400000005</v>
      </c>
      <c r="I134" s="99">
        <v>220138.45</v>
      </c>
      <c r="J134" s="100"/>
      <c r="K134" s="101">
        <f t="shared" si="17"/>
        <v>220138.45</v>
      </c>
      <c r="L134" s="99">
        <v>158569.84</v>
      </c>
      <c r="M134" s="100"/>
      <c r="N134" s="101">
        <f t="shared" si="18"/>
        <v>158569.84</v>
      </c>
      <c r="O134" s="99">
        <v>162163.06</v>
      </c>
      <c r="P134" s="100"/>
      <c r="Q134" s="101">
        <f t="shared" si="19"/>
        <v>162163.06</v>
      </c>
      <c r="R134" s="99">
        <v>22733149.259999543</v>
      </c>
      <c r="S134" s="100"/>
      <c r="T134" s="101">
        <f t="shared" si="27"/>
        <v>22733149.259999543</v>
      </c>
      <c r="U134" s="220">
        <f t="shared" si="20"/>
        <v>0</v>
      </c>
      <c r="W134" s="136" t="s">
        <v>49</v>
      </c>
      <c r="X134" s="115">
        <f t="shared" si="21"/>
        <v>0</v>
      </c>
      <c r="Y134" s="116">
        <f t="shared" si="22"/>
        <v>0</v>
      </c>
      <c r="Z134" s="116">
        <f t="shared" si="23"/>
        <v>0</v>
      </c>
      <c r="AA134" s="116">
        <f t="shared" si="24"/>
        <v>0</v>
      </c>
      <c r="AB134" s="116">
        <f t="shared" si="25"/>
        <v>0</v>
      </c>
      <c r="AC134" s="122">
        <f t="shared" si="26"/>
        <v>0</v>
      </c>
    </row>
    <row r="135" spans="1:29" ht="15.75">
      <c r="A135" s="250">
        <v>42478</v>
      </c>
      <c r="B135" s="134" t="s">
        <v>41</v>
      </c>
      <c r="C135" s="137">
        <v>80146113.079999179</v>
      </c>
      <c r="D135" s="20">
        <v>80146100</v>
      </c>
      <c r="E135" s="98">
        <f t="shared" si="15"/>
        <v>13.079999178647995</v>
      </c>
      <c r="F135" s="137">
        <v>1723550.9700000009</v>
      </c>
      <c r="G135" s="20" t="s">
        <v>1463</v>
      </c>
      <c r="H135" s="98">
        <f t="shared" si="16"/>
        <v>0.9700000009033829</v>
      </c>
      <c r="I135" s="137">
        <v>87595.34</v>
      </c>
      <c r="J135" s="133" t="s">
        <v>2028</v>
      </c>
      <c r="K135" s="98">
        <f t="shared" si="17"/>
        <v>3.9999999993597157E-2</v>
      </c>
      <c r="L135" s="137">
        <v>3128.27</v>
      </c>
      <c r="M135" s="133" t="s">
        <v>2029</v>
      </c>
      <c r="N135" s="98">
        <f t="shared" si="18"/>
        <v>0</v>
      </c>
      <c r="O135" s="137">
        <v>679392.40000000026</v>
      </c>
      <c r="P135" s="20" t="s">
        <v>1464</v>
      </c>
      <c r="Q135" s="98">
        <f t="shared" si="19"/>
        <v>0.40000000025611371</v>
      </c>
      <c r="R135" s="137">
        <v>77827636.779999182</v>
      </c>
      <c r="S135" s="20">
        <v>77827700</v>
      </c>
      <c r="T135" s="98">
        <f t="shared" si="27"/>
        <v>-63.220000818371773</v>
      </c>
      <c r="U135" s="219">
        <f t="shared" si="20"/>
        <v>1</v>
      </c>
      <c r="W135" s="134" t="s">
        <v>41</v>
      </c>
      <c r="X135" s="111">
        <f t="shared" si="21"/>
        <v>0</v>
      </c>
      <c r="Y135" s="112">
        <f t="shared" si="22"/>
        <v>0</v>
      </c>
      <c r="Z135" s="112">
        <f t="shared" si="23"/>
        <v>0</v>
      </c>
      <c r="AA135" s="112">
        <f t="shared" si="24"/>
        <v>0</v>
      </c>
      <c r="AB135" s="112">
        <f t="shared" si="25"/>
        <v>0</v>
      </c>
      <c r="AC135" s="124">
        <f t="shared" si="26"/>
        <v>0</v>
      </c>
    </row>
    <row r="136" spans="1:29" ht="15.75">
      <c r="A136" s="250"/>
      <c r="B136" s="135" t="s">
        <v>42</v>
      </c>
      <c r="C136" s="97">
        <v>16005367.359999031</v>
      </c>
      <c r="D136" s="20">
        <v>71005370</v>
      </c>
      <c r="E136" s="98">
        <f t="shared" si="15"/>
        <v>-55000002.640000969</v>
      </c>
      <c r="F136" s="97">
        <v>746115.65</v>
      </c>
      <c r="G136" s="20" t="s">
        <v>1465</v>
      </c>
      <c r="H136" s="98">
        <f t="shared" si="16"/>
        <v>-0.34999999997671694</v>
      </c>
      <c r="I136" s="97">
        <v>38725.46</v>
      </c>
      <c r="J136" s="20" t="s">
        <v>2030</v>
      </c>
      <c r="K136" s="98">
        <f t="shared" si="17"/>
        <v>-4.0000000000873115E-2</v>
      </c>
      <c r="L136" s="97">
        <v>11733.06</v>
      </c>
      <c r="M136" s="20" t="s">
        <v>2031</v>
      </c>
      <c r="N136" s="98">
        <f t="shared" si="18"/>
        <v>-4.0000000000873115E-2</v>
      </c>
      <c r="O136" s="97">
        <v>77368.37</v>
      </c>
      <c r="P136" s="20" t="s">
        <v>1466</v>
      </c>
      <c r="Q136" s="98">
        <f t="shared" si="19"/>
        <v>-2.9999999998835847E-2</v>
      </c>
      <c r="R136" s="97">
        <v>27677021.669999041</v>
      </c>
      <c r="S136" s="20">
        <v>27677120</v>
      </c>
      <c r="T136" s="98">
        <f t="shared" si="27"/>
        <v>-98.330000959336758</v>
      </c>
      <c r="U136" s="219">
        <f t="shared" si="20"/>
        <v>1</v>
      </c>
      <c r="W136" s="135" t="s">
        <v>42</v>
      </c>
      <c r="X136" s="115">
        <f t="shared" si="21"/>
        <v>1</v>
      </c>
      <c r="Y136" s="116">
        <f t="shared" si="22"/>
        <v>0</v>
      </c>
      <c r="Z136" s="116">
        <f t="shared" si="23"/>
        <v>0</v>
      </c>
      <c r="AA136" s="116">
        <f t="shared" si="24"/>
        <v>0</v>
      </c>
      <c r="AB136" s="116">
        <f t="shared" si="25"/>
        <v>0</v>
      </c>
      <c r="AC136" s="122">
        <f t="shared" si="26"/>
        <v>0</v>
      </c>
    </row>
    <row r="137" spans="1:29" ht="15.75">
      <c r="A137" s="250"/>
      <c r="B137" s="105" t="s">
        <v>43</v>
      </c>
      <c r="C137" s="97">
        <v>73150504.549999416</v>
      </c>
      <c r="D137" s="20">
        <v>41155550</v>
      </c>
      <c r="E137" s="98">
        <f t="shared" si="15"/>
        <v>31994954.549999416</v>
      </c>
      <c r="F137" s="97">
        <v>1120945.1100000001</v>
      </c>
      <c r="G137" s="20" t="s">
        <v>1467</v>
      </c>
      <c r="H137" s="98">
        <f t="shared" si="16"/>
        <v>-4.8899999998975545</v>
      </c>
      <c r="I137" s="97">
        <v>61723.96</v>
      </c>
      <c r="J137" s="20" t="s">
        <v>2032</v>
      </c>
      <c r="K137" s="98">
        <f t="shared" si="17"/>
        <v>-4.0000000000873115E-2</v>
      </c>
      <c r="L137" s="97">
        <v>113075.28</v>
      </c>
      <c r="M137" s="20" t="s">
        <v>2033</v>
      </c>
      <c r="N137" s="98">
        <f t="shared" si="18"/>
        <v>0.27999999999883585</v>
      </c>
      <c r="O137" s="97">
        <v>584448.28999999992</v>
      </c>
      <c r="P137" s="20" t="s">
        <v>1468</v>
      </c>
      <c r="Q137" s="98">
        <f t="shared" si="19"/>
        <v>198000.28999999992</v>
      </c>
      <c r="R137" s="97">
        <v>71393759.829999417</v>
      </c>
      <c r="S137" s="20">
        <v>71393800</v>
      </c>
      <c r="T137" s="98">
        <f t="shared" si="27"/>
        <v>-40.170000582933426</v>
      </c>
      <c r="U137" s="219">
        <f t="shared" si="20"/>
        <v>1</v>
      </c>
      <c r="W137" s="105" t="s">
        <v>43</v>
      </c>
      <c r="X137" s="115">
        <f t="shared" si="21"/>
        <v>1</v>
      </c>
      <c r="Y137" s="116">
        <f t="shared" si="22"/>
        <v>0</v>
      </c>
      <c r="Z137" s="116">
        <f t="shared" si="23"/>
        <v>0</v>
      </c>
      <c r="AA137" s="116">
        <f t="shared" si="24"/>
        <v>0</v>
      </c>
      <c r="AB137" s="116">
        <f t="shared" si="25"/>
        <v>1</v>
      </c>
      <c r="AC137" s="122">
        <f t="shared" si="26"/>
        <v>0</v>
      </c>
    </row>
    <row r="138" spans="1:29" ht="15.75">
      <c r="A138" s="250"/>
      <c r="B138" s="135" t="s">
        <v>44</v>
      </c>
      <c r="C138" s="97">
        <v>39158724.689999484</v>
      </c>
      <c r="D138" s="20">
        <v>0</v>
      </c>
      <c r="E138" s="98">
        <f t="shared" ref="E138:E201" si="29">C138-D138</f>
        <v>39158724.689999484</v>
      </c>
      <c r="F138" s="97">
        <v>1538548.46</v>
      </c>
      <c r="G138" s="20"/>
      <c r="H138" s="98">
        <f t="shared" ref="H138:H201" si="30">F138-G138</f>
        <v>1538548.46</v>
      </c>
      <c r="I138" s="97">
        <v>7596.99</v>
      </c>
      <c r="J138" s="20"/>
      <c r="K138" s="98">
        <f t="shared" ref="K138:K201" si="31">I138-J138</f>
        <v>7596.99</v>
      </c>
      <c r="L138" s="97">
        <v>16409.150000000001</v>
      </c>
      <c r="M138" s="20"/>
      <c r="N138" s="98">
        <f t="shared" ref="N138:N201" si="32">L138-M138</f>
        <v>16409.150000000001</v>
      </c>
      <c r="O138" s="97">
        <v>299200.45999999996</v>
      </c>
      <c r="P138" s="20"/>
      <c r="Q138" s="98">
        <f t="shared" ref="Q138:Q201" si="33">O138-P138</f>
        <v>299200.45999999996</v>
      </c>
      <c r="R138" s="97">
        <v>48814894.019999497</v>
      </c>
      <c r="S138" s="20">
        <v>0</v>
      </c>
      <c r="T138" s="98">
        <f t="shared" si="27"/>
        <v>48814894.019999497</v>
      </c>
      <c r="U138" s="219">
        <f t="shared" ref="U138:U201" si="34">IF(D138=0,0,1)</f>
        <v>0</v>
      </c>
      <c r="W138" s="135" t="s">
        <v>44</v>
      </c>
      <c r="X138" s="115">
        <f t="shared" ref="X138:X201" si="35">+IF(AND(C138&lt;&gt;0,D138&lt;&gt;0,OR(E138&gt;100,E138&lt;-100)),1,0)</f>
        <v>0</v>
      </c>
      <c r="Y138" s="116">
        <f t="shared" ref="Y138:Y201" si="36">+IF(AND(F138&lt;&gt;0,G138&lt;&gt;0,OR(H138&gt;100,H138&lt;-100)),1,0)</f>
        <v>0</v>
      </c>
      <c r="Z138" s="116">
        <f t="shared" ref="Z138:Z201" si="37">+IF(AND(I138&lt;&gt;0,J138&lt;&gt;0,OR(K138&gt;100,K138&lt;-100)),1,0)</f>
        <v>0</v>
      </c>
      <c r="AA138" s="116">
        <f t="shared" ref="AA138:AA201" si="38">+IF(AND(L138&lt;&gt;0,M138&lt;&gt;0,OR(N138&gt;100,N138&lt;-100)),1,0)</f>
        <v>0</v>
      </c>
      <c r="AB138" s="116">
        <f t="shared" ref="AB138:AB201" si="39">+IF(AND(O138&lt;&gt;0,P138&lt;&gt;0,OR(Q138&gt;100,Q138&lt;-100)),1,0)</f>
        <v>0</v>
      </c>
      <c r="AC138" s="122">
        <f t="shared" ref="AC138:AC201" si="40">+IF(AND(R138&lt;&gt;0,S138&lt;&gt;0,OR(T138&gt;100,T138&lt;-100)),1,0)</f>
        <v>0</v>
      </c>
    </row>
    <row r="139" spans="1:29" ht="15.75">
      <c r="A139" s="250"/>
      <c r="B139" s="135" t="s">
        <v>45</v>
      </c>
      <c r="C139" s="97">
        <v>50344089.309995674</v>
      </c>
      <c r="D139" s="20">
        <v>50344120</v>
      </c>
      <c r="E139" s="98">
        <f t="shared" si="29"/>
        <v>-30.690004326403141</v>
      </c>
      <c r="F139" s="97">
        <v>1893053.7100000011</v>
      </c>
      <c r="G139" s="20" t="s">
        <v>1469</v>
      </c>
      <c r="H139" s="98">
        <f t="shared" si="30"/>
        <v>3.7100000011269003</v>
      </c>
      <c r="I139" s="97">
        <v>31224.21</v>
      </c>
      <c r="J139" s="20" t="s">
        <v>2034</v>
      </c>
      <c r="K139" s="98">
        <f t="shared" si="31"/>
        <v>9.9999999983992893E-3</v>
      </c>
      <c r="L139" s="97">
        <v>0</v>
      </c>
      <c r="M139" s="20" t="s">
        <v>80</v>
      </c>
      <c r="N139" s="98">
        <f t="shared" si="32"/>
        <v>0</v>
      </c>
      <c r="O139" s="97">
        <v>99053.8</v>
      </c>
      <c r="P139" s="20" t="s">
        <v>1470</v>
      </c>
      <c r="Q139" s="98">
        <f t="shared" si="33"/>
        <v>-356690.2</v>
      </c>
      <c r="R139" s="97">
        <v>69535978.739995703</v>
      </c>
      <c r="S139" s="20">
        <v>69536000</v>
      </c>
      <c r="T139" s="98">
        <f t="shared" si="27"/>
        <v>-21.260004296898842</v>
      </c>
      <c r="U139" s="219">
        <f t="shared" si="34"/>
        <v>1</v>
      </c>
      <c r="W139" s="135" t="s">
        <v>45</v>
      </c>
      <c r="X139" s="115">
        <f t="shared" si="35"/>
        <v>0</v>
      </c>
      <c r="Y139" s="116">
        <f t="shared" si="36"/>
        <v>0</v>
      </c>
      <c r="Z139" s="116">
        <f t="shared" si="37"/>
        <v>0</v>
      </c>
      <c r="AA139" s="116">
        <f t="shared" si="38"/>
        <v>0</v>
      </c>
      <c r="AB139" s="116">
        <f t="shared" si="39"/>
        <v>1</v>
      </c>
      <c r="AC139" s="122">
        <f t="shared" si="40"/>
        <v>0</v>
      </c>
    </row>
    <row r="140" spans="1:29" ht="15.75">
      <c r="A140" s="250"/>
      <c r="B140" s="135" t="s">
        <v>46</v>
      </c>
      <c r="C140" s="97">
        <v>37514505.129999645</v>
      </c>
      <c r="D140" s="20">
        <v>38978400</v>
      </c>
      <c r="E140" s="98">
        <f t="shared" si="29"/>
        <v>-1463894.8700003549</v>
      </c>
      <c r="F140" s="97">
        <v>1553184.4500000007</v>
      </c>
      <c r="G140" s="20" t="s">
        <v>1471</v>
      </c>
      <c r="H140" s="98">
        <f t="shared" si="30"/>
        <v>4.4500000006519258</v>
      </c>
      <c r="I140" s="97">
        <v>146451.21</v>
      </c>
      <c r="J140" s="20" t="s">
        <v>2035</v>
      </c>
      <c r="K140" s="98">
        <f t="shared" si="31"/>
        <v>0.20999999999185093</v>
      </c>
      <c r="L140" s="97">
        <v>102753.81</v>
      </c>
      <c r="M140" s="20" t="s">
        <v>80</v>
      </c>
      <c r="N140" s="98">
        <f t="shared" si="32"/>
        <v>102753.81</v>
      </c>
      <c r="O140" s="97">
        <v>354785.63000000018</v>
      </c>
      <c r="P140" s="20" t="s">
        <v>1472</v>
      </c>
      <c r="Q140" s="98">
        <f t="shared" si="33"/>
        <v>-0.3699999998207204</v>
      </c>
      <c r="R140" s="97">
        <v>45754307.55999963</v>
      </c>
      <c r="S140" s="20">
        <v>47765100</v>
      </c>
      <c r="T140" s="98">
        <f t="shared" si="27"/>
        <v>-2010792.4400003701</v>
      </c>
      <c r="U140" s="219">
        <f t="shared" si="34"/>
        <v>1</v>
      </c>
      <c r="W140" s="135" t="s">
        <v>46</v>
      </c>
      <c r="X140" s="115">
        <f t="shared" si="35"/>
        <v>1</v>
      </c>
      <c r="Y140" s="116">
        <f t="shared" si="36"/>
        <v>0</v>
      </c>
      <c r="Z140" s="116">
        <f t="shared" si="37"/>
        <v>0</v>
      </c>
      <c r="AA140" s="116">
        <f t="shared" si="38"/>
        <v>1</v>
      </c>
      <c r="AB140" s="116">
        <f t="shared" si="39"/>
        <v>0</v>
      </c>
      <c r="AC140" s="122">
        <f t="shared" si="40"/>
        <v>1</v>
      </c>
    </row>
    <row r="141" spans="1:29" ht="15.75">
      <c r="A141" s="250"/>
      <c r="B141" s="135" t="s">
        <v>47</v>
      </c>
      <c r="C141" s="97">
        <v>129299822.61999835</v>
      </c>
      <c r="D141" s="20">
        <v>0</v>
      </c>
      <c r="E141" s="98">
        <f t="shared" si="29"/>
        <v>129299822.61999835</v>
      </c>
      <c r="F141" s="97">
        <v>2438652.2700000009</v>
      </c>
      <c r="G141" s="20"/>
      <c r="H141" s="98">
        <f t="shared" si="30"/>
        <v>2438652.2700000009</v>
      </c>
      <c r="I141" s="97">
        <v>291742.09999999998</v>
      </c>
      <c r="J141" s="20"/>
      <c r="K141" s="98">
        <f t="shared" si="31"/>
        <v>291742.09999999998</v>
      </c>
      <c r="L141" s="97">
        <v>73918.42</v>
      </c>
      <c r="M141" s="20"/>
      <c r="N141" s="98">
        <f t="shared" si="32"/>
        <v>73918.42</v>
      </c>
      <c r="O141" s="97">
        <v>231587.64</v>
      </c>
      <c r="P141" s="20"/>
      <c r="Q141" s="98">
        <f t="shared" si="33"/>
        <v>231587.64</v>
      </c>
      <c r="R141" s="97">
        <v>138382518.44999835</v>
      </c>
      <c r="S141" s="20">
        <v>0</v>
      </c>
      <c r="T141" s="98">
        <f t="shared" si="27"/>
        <v>138382518.44999835</v>
      </c>
      <c r="U141" s="219">
        <f t="shared" si="34"/>
        <v>0</v>
      </c>
      <c r="W141" s="135" t="s">
        <v>47</v>
      </c>
      <c r="X141" s="115">
        <f t="shared" si="35"/>
        <v>0</v>
      </c>
      <c r="Y141" s="116">
        <f t="shared" si="36"/>
        <v>0</v>
      </c>
      <c r="Z141" s="116">
        <f t="shared" si="37"/>
        <v>0</v>
      </c>
      <c r="AA141" s="116">
        <f t="shared" si="38"/>
        <v>0</v>
      </c>
      <c r="AB141" s="116">
        <f t="shared" si="39"/>
        <v>0</v>
      </c>
      <c r="AC141" s="122">
        <f t="shared" si="40"/>
        <v>0</v>
      </c>
    </row>
    <row r="142" spans="1:29" ht="15.75">
      <c r="A142" s="250"/>
      <c r="B142" s="135" t="s">
        <v>48</v>
      </c>
      <c r="C142" s="97">
        <v>81427522.209999308</v>
      </c>
      <c r="D142" s="20">
        <v>81427500</v>
      </c>
      <c r="E142" s="98">
        <f t="shared" si="29"/>
        <v>22.209999307990074</v>
      </c>
      <c r="F142" s="97">
        <v>2314738.689999999</v>
      </c>
      <c r="G142" s="20" t="s">
        <v>1473</v>
      </c>
      <c r="H142" s="98">
        <f t="shared" si="30"/>
        <v>60788.689999999013</v>
      </c>
      <c r="I142" s="97">
        <v>482285.23</v>
      </c>
      <c r="J142" s="20" t="s">
        <v>2036</v>
      </c>
      <c r="K142" s="98">
        <f t="shared" si="31"/>
        <v>0.22999999998137355</v>
      </c>
      <c r="L142" s="97">
        <v>94369.84</v>
      </c>
      <c r="M142" s="20" t="s">
        <v>2037</v>
      </c>
      <c r="N142" s="98">
        <f t="shared" si="32"/>
        <v>3.9999999993597157E-2</v>
      </c>
      <c r="O142" s="97">
        <v>199268.49</v>
      </c>
      <c r="P142" s="20" t="s">
        <v>1474</v>
      </c>
      <c r="Q142" s="98">
        <f t="shared" si="33"/>
        <v>0.48999999999068677</v>
      </c>
      <c r="R142" s="97">
        <v>86717400.12999928</v>
      </c>
      <c r="S142" s="20">
        <v>86717400</v>
      </c>
      <c r="T142" s="98">
        <f t="shared" si="27"/>
        <v>0.12999927997589111</v>
      </c>
      <c r="U142" s="219">
        <f t="shared" si="34"/>
        <v>1</v>
      </c>
      <c r="W142" s="135" t="s">
        <v>48</v>
      </c>
      <c r="X142" s="115">
        <f t="shared" si="35"/>
        <v>0</v>
      </c>
      <c r="Y142" s="116">
        <f t="shared" si="36"/>
        <v>1</v>
      </c>
      <c r="Z142" s="116">
        <f t="shared" si="37"/>
        <v>0</v>
      </c>
      <c r="AA142" s="116">
        <f t="shared" si="38"/>
        <v>0</v>
      </c>
      <c r="AB142" s="116">
        <f t="shared" si="39"/>
        <v>0</v>
      </c>
      <c r="AC142" s="122">
        <f t="shared" si="40"/>
        <v>0</v>
      </c>
    </row>
    <row r="143" spans="1:29" ht="15.75">
      <c r="A143" s="250"/>
      <c r="B143" s="136" t="s">
        <v>49</v>
      </c>
      <c r="C143" s="97">
        <v>22733149.259999543</v>
      </c>
      <c r="D143" s="20"/>
      <c r="E143" s="98">
        <f t="shared" si="29"/>
        <v>22733149.259999543</v>
      </c>
      <c r="F143" s="97">
        <v>1106010.9100000004</v>
      </c>
      <c r="G143" s="20"/>
      <c r="H143" s="98">
        <f t="shared" si="30"/>
        <v>1106010.9100000004</v>
      </c>
      <c r="I143" s="97">
        <v>10385.769999999999</v>
      </c>
      <c r="J143" s="20"/>
      <c r="K143" s="98">
        <f t="shared" si="31"/>
        <v>10385.769999999999</v>
      </c>
      <c r="L143" s="97">
        <v>0</v>
      </c>
      <c r="M143" s="20"/>
      <c r="N143" s="98">
        <f t="shared" si="32"/>
        <v>0</v>
      </c>
      <c r="O143" s="97">
        <v>151832.66</v>
      </c>
      <c r="P143" s="20"/>
      <c r="Q143" s="98">
        <f t="shared" si="33"/>
        <v>151832.66</v>
      </c>
      <c r="R143" s="97">
        <v>24003112.939999543</v>
      </c>
      <c r="S143" s="20"/>
      <c r="T143" s="98">
        <f t="shared" si="27"/>
        <v>24003112.939999543</v>
      </c>
      <c r="U143" s="219">
        <f t="shared" si="34"/>
        <v>0</v>
      </c>
      <c r="W143" s="136" t="s">
        <v>49</v>
      </c>
      <c r="X143" s="119">
        <f t="shared" si="35"/>
        <v>0</v>
      </c>
      <c r="Y143" s="120">
        <f t="shared" si="36"/>
        <v>0</v>
      </c>
      <c r="Z143" s="120">
        <f t="shared" si="37"/>
        <v>0</v>
      </c>
      <c r="AA143" s="120">
        <f t="shared" si="38"/>
        <v>0</v>
      </c>
      <c r="AB143" s="120">
        <f t="shared" si="39"/>
        <v>0</v>
      </c>
      <c r="AC143" s="125">
        <f t="shared" si="40"/>
        <v>0</v>
      </c>
    </row>
    <row r="144" spans="1:29" ht="15.75">
      <c r="A144" s="249">
        <v>42479</v>
      </c>
      <c r="B144" s="134" t="s">
        <v>41</v>
      </c>
      <c r="C144" s="217">
        <v>77827636.779999182</v>
      </c>
      <c r="D144" s="224">
        <v>77827700</v>
      </c>
      <c r="E144" s="96">
        <f t="shared" si="29"/>
        <v>-63.220000818371773</v>
      </c>
      <c r="F144" s="217">
        <v>1802161.7800000007</v>
      </c>
      <c r="G144" s="95" t="s">
        <v>1475</v>
      </c>
      <c r="H144" s="96">
        <f t="shared" si="30"/>
        <v>1.7800000007264316</v>
      </c>
      <c r="I144" s="217">
        <v>596908.79999999993</v>
      </c>
      <c r="J144" s="95" t="s">
        <v>2038</v>
      </c>
      <c r="K144" s="96">
        <f t="shared" si="31"/>
        <v>35024.79999999993</v>
      </c>
      <c r="L144" s="217">
        <v>113725.04000000001</v>
      </c>
      <c r="M144" s="95" t="s">
        <v>2039</v>
      </c>
      <c r="N144" s="96">
        <f t="shared" si="32"/>
        <v>4.0000000008149073E-2</v>
      </c>
      <c r="O144" s="217">
        <v>120506.02</v>
      </c>
      <c r="P144" s="224" t="s">
        <v>1476</v>
      </c>
      <c r="Q144" s="96">
        <f t="shared" si="33"/>
        <v>2.0000000004074536E-2</v>
      </c>
      <c r="R144" s="217">
        <v>79238537.789999187</v>
      </c>
      <c r="S144" s="95">
        <v>79211800</v>
      </c>
      <c r="T144" s="96">
        <f t="shared" si="27"/>
        <v>26737.789999186993</v>
      </c>
      <c r="U144" s="218">
        <f t="shared" si="34"/>
        <v>1</v>
      </c>
      <c r="W144" s="134" t="s">
        <v>41</v>
      </c>
      <c r="X144" s="111">
        <f t="shared" si="35"/>
        <v>0</v>
      </c>
      <c r="Y144" s="112">
        <f t="shared" si="36"/>
        <v>0</v>
      </c>
      <c r="Z144" s="112">
        <f t="shared" si="37"/>
        <v>1</v>
      </c>
      <c r="AA144" s="112">
        <f t="shared" si="38"/>
        <v>0</v>
      </c>
      <c r="AB144" s="112">
        <f t="shared" si="39"/>
        <v>0</v>
      </c>
      <c r="AC144" s="124">
        <f t="shared" si="40"/>
        <v>1</v>
      </c>
    </row>
    <row r="145" spans="1:29" ht="15.75">
      <c r="A145" s="250"/>
      <c r="B145" s="135" t="s">
        <v>42</v>
      </c>
      <c r="C145" s="97">
        <v>27677021.669999041</v>
      </c>
      <c r="D145" s="133">
        <v>27677120</v>
      </c>
      <c r="E145" s="98">
        <f t="shared" si="29"/>
        <v>-98.330000959336758</v>
      </c>
      <c r="F145" s="97">
        <v>750057.08</v>
      </c>
      <c r="G145" s="20" t="s">
        <v>1477</v>
      </c>
      <c r="H145" s="98">
        <f t="shared" si="30"/>
        <v>7.9999999958090484E-2</v>
      </c>
      <c r="I145" s="97">
        <v>15410.92</v>
      </c>
      <c r="J145" s="20" t="s">
        <v>2040</v>
      </c>
      <c r="K145" s="98">
        <f t="shared" si="31"/>
        <v>2.0000000000436557E-2</v>
      </c>
      <c r="L145" s="97">
        <v>0</v>
      </c>
      <c r="M145" s="20" t="s">
        <v>80</v>
      </c>
      <c r="N145" s="98">
        <f t="shared" si="32"/>
        <v>0</v>
      </c>
      <c r="O145" s="97">
        <v>0</v>
      </c>
      <c r="P145" s="133" t="s">
        <v>80</v>
      </c>
      <c r="Q145" s="98">
        <f t="shared" si="33"/>
        <v>0</v>
      </c>
      <c r="R145" s="97">
        <v>26942375.509999048</v>
      </c>
      <c r="S145" s="20">
        <v>27217920</v>
      </c>
      <c r="T145" s="98">
        <f t="shared" si="27"/>
        <v>-275544.49000095204</v>
      </c>
      <c r="U145" s="219">
        <f t="shared" si="34"/>
        <v>1</v>
      </c>
      <c r="W145" s="135" t="s">
        <v>42</v>
      </c>
      <c r="X145" s="115">
        <f t="shared" si="35"/>
        <v>0</v>
      </c>
      <c r="Y145" s="116">
        <f t="shared" si="36"/>
        <v>0</v>
      </c>
      <c r="Z145" s="116">
        <f t="shared" si="37"/>
        <v>0</v>
      </c>
      <c r="AA145" s="116">
        <f t="shared" si="38"/>
        <v>0</v>
      </c>
      <c r="AB145" s="116">
        <f t="shared" si="39"/>
        <v>0</v>
      </c>
      <c r="AC145" s="122">
        <f t="shared" si="40"/>
        <v>1</v>
      </c>
    </row>
    <row r="146" spans="1:29" ht="15.75">
      <c r="A146" s="250"/>
      <c r="B146" s="105" t="s">
        <v>43</v>
      </c>
      <c r="C146" s="97">
        <v>71393759.829999417</v>
      </c>
      <c r="D146" s="20">
        <v>71393800</v>
      </c>
      <c r="E146" s="98">
        <f t="shared" si="29"/>
        <v>-40.170000582933426</v>
      </c>
      <c r="F146" s="97">
        <v>1408068.6499999994</v>
      </c>
      <c r="G146" s="20" t="s">
        <v>1478</v>
      </c>
      <c r="H146" s="98">
        <f t="shared" si="30"/>
        <v>-1.3500000005587935</v>
      </c>
      <c r="I146" s="97">
        <v>610287.74999999988</v>
      </c>
      <c r="J146" s="20" t="s">
        <v>2041</v>
      </c>
      <c r="K146" s="98">
        <f t="shared" si="31"/>
        <v>-0.25000000011641532</v>
      </c>
      <c r="L146" s="97">
        <v>576679.19999999972</v>
      </c>
      <c r="M146" s="20" t="s">
        <v>2042</v>
      </c>
      <c r="N146" s="98">
        <f t="shared" si="32"/>
        <v>0.19999999972060323</v>
      </c>
      <c r="O146" s="97">
        <v>0</v>
      </c>
      <c r="P146" s="20" t="s">
        <v>80</v>
      </c>
      <c r="Q146" s="98">
        <f t="shared" si="33"/>
        <v>0</v>
      </c>
      <c r="R146" s="97">
        <v>70019299.729999408</v>
      </c>
      <c r="S146" s="20">
        <v>70019300</v>
      </c>
      <c r="T146" s="98">
        <f t="shared" si="27"/>
        <v>-0.27000059187412262</v>
      </c>
      <c r="U146" s="219">
        <f t="shared" si="34"/>
        <v>1</v>
      </c>
      <c r="W146" s="105" t="s">
        <v>43</v>
      </c>
      <c r="X146" s="115">
        <f t="shared" si="35"/>
        <v>0</v>
      </c>
      <c r="Y146" s="116">
        <f t="shared" si="36"/>
        <v>0</v>
      </c>
      <c r="Z146" s="116">
        <f t="shared" si="37"/>
        <v>0</v>
      </c>
      <c r="AA146" s="116">
        <f t="shared" si="38"/>
        <v>0</v>
      </c>
      <c r="AB146" s="116">
        <f t="shared" si="39"/>
        <v>0</v>
      </c>
      <c r="AC146" s="122">
        <f t="shared" si="40"/>
        <v>0</v>
      </c>
    </row>
    <row r="147" spans="1:29" ht="15.75">
      <c r="A147" s="250"/>
      <c r="B147" s="135" t="s">
        <v>44</v>
      </c>
      <c r="C147" s="97">
        <v>48814894.019999497</v>
      </c>
      <c r="D147" s="20">
        <v>39158700</v>
      </c>
      <c r="E147" s="98">
        <f t="shared" si="29"/>
        <v>9656194.0199994966</v>
      </c>
      <c r="F147" s="97">
        <v>1110005.3999999999</v>
      </c>
      <c r="G147" s="20" t="s">
        <v>1479</v>
      </c>
      <c r="H147" s="98">
        <f t="shared" si="30"/>
        <v>-4.6000000000931323</v>
      </c>
      <c r="I147" s="97">
        <v>0</v>
      </c>
      <c r="J147" s="20" t="s">
        <v>80</v>
      </c>
      <c r="K147" s="98">
        <f t="shared" si="31"/>
        <v>0</v>
      </c>
      <c r="L147" s="97">
        <v>0</v>
      </c>
      <c r="M147" s="20" t="s">
        <v>80</v>
      </c>
      <c r="N147" s="98">
        <f t="shared" si="32"/>
        <v>0</v>
      </c>
      <c r="O147" s="97">
        <v>0</v>
      </c>
      <c r="P147" s="20" t="s">
        <v>80</v>
      </c>
      <c r="Q147" s="98">
        <f t="shared" si="33"/>
        <v>0</v>
      </c>
      <c r="R147" s="97">
        <v>47704888.619999498</v>
      </c>
      <c r="S147" s="20">
        <v>47704900</v>
      </c>
      <c r="T147" s="98">
        <f t="shared" si="27"/>
        <v>-11.380000501871109</v>
      </c>
      <c r="U147" s="219">
        <f t="shared" si="34"/>
        <v>1</v>
      </c>
      <c r="W147" s="135" t="s">
        <v>44</v>
      </c>
      <c r="X147" s="115">
        <f t="shared" si="35"/>
        <v>1</v>
      </c>
      <c r="Y147" s="116">
        <f t="shared" si="36"/>
        <v>0</v>
      </c>
      <c r="Z147" s="116">
        <f t="shared" si="37"/>
        <v>0</v>
      </c>
      <c r="AA147" s="116">
        <f t="shared" si="38"/>
        <v>0</v>
      </c>
      <c r="AB147" s="116">
        <f t="shared" si="39"/>
        <v>0</v>
      </c>
      <c r="AC147" s="122">
        <f t="shared" si="40"/>
        <v>0</v>
      </c>
    </row>
    <row r="148" spans="1:29" ht="15.75">
      <c r="A148" s="250"/>
      <c r="B148" s="135" t="s">
        <v>45</v>
      </c>
      <c r="C148" s="97">
        <v>69535978.739995703</v>
      </c>
      <c r="D148" s="20">
        <v>69536000</v>
      </c>
      <c r="E148" s="98">
        <f t="shared" si="29"/>
        <v>-21.260004296898842</v>
      </c>
      <c r="F148" s="97">
        <v>1904790.84</v>
      </c>
      <c r="G148" s="20" t="s">
        <v>1480</v>
      </c>
      <c r="H148" s="98">
        <f t="shared" si="30"/>
        <v>0.84000000008381903</v>
      </c>
      <c r="I148" s="97">
        <v>50987.62</v>
      </c>
      <c r="J148" s="20" t="s">
        <v>2043</v>
      </c>
      <c r="K148" s="98">
        <f t="shared" si="31"/>
        <v>2.0000000004074536E-2</v>
      </c>
      <c r="L148" s="97">
        <v>1127.58</v>
      </c>
      <c r="M148" s="20" t="s">
        <v>2044</v>
      </c>
      <c r="N148" s="98">
        <f t="shared" si="32"/>
        <v>0</v>
      </c>
      <c r="O148" s="97">
        <v>0</v>
      </c>
      <c r="P148" s="20" t="s">
        <v>1481</v>
      </c>
      <c r="Q148" s="98">
        <f t="shared" si="33"/>
        <v>-92455.1</v>
      </c>
      <c r="R148" s="97">
        <v>67681047.939995706</v>
      </c>
      <c r="S148" s="20">
        <v>67681000</v>
      </c>
      <c r="T148" s="98">
        <f t="shared" si="27"/>
        <v>47.93999570608139</v>
      </c>
      <c r="U148" s="219">
        <f t="shared" si="34"/>
        <v>1</v>
      </c>
      <c r="W148" s="135" t="s">
        <v>45</v>
      </c>
      <c r="X148" s="115">
        <f t="shared" si="35"/>
        <v>0</v>
      </c>
      <c r="Y148" s="116">
        <f t="shared" si="36"/>
        <v>0</v>
      </c>
      <c r="Z148" s="116">
        <f t="shared" si="37"/>
        <v>0</v>
      </c>
      <c r="AA148" s="116">
        <f t="shared" si="38"/>
        <v>0</v>
      </c>
      <c r="AB148" s="116">
        <f t="shared" si="39"/>
        <v>0</v>
      </c>
      <c r="AC148" s="122">
        <f t="shared" si="40"/>
        <v>0</v>
      </c>
    </row>
    <row r="149" spans="1:29" ht="15.75">
      <c r="A149" s="250"/>
      <c r="B149" s="135" t="s">
        <v>46</v>
      </c>
      <c r="C149" s="97">
        <v>45754307.55999963</v>
      </c>
      <c r="D149" s="20"/>
      <c r="E149" s="98">
        <f t="shared" si="29"/>
        <v>45754307.55999963</v>
      </c>
      <c r="F149" s="97">
        <v>1264233.42</v>
      </c>
      <c r="G149" s="20"/>
      <c r="H149" s="98">
        <f t="shared" si="30"/>
        <v>1264233.42</v>
      </c>
      <c r="I149" s="97">
        <v>35994.99</v>
      </c>
      <c r="J149" s="20"/>
      <c r="K149" s="98">
        <f t="shared" si="31"/>
        <v>35994.99</v>
      </c>
      <c r="L149" s="97">
        <v>163233.68</v>
      </c>
      <c r="M149" s="20"/>
      <c r="N149" s="98">
        <f t="shared" si="32"/>
        <v>163233.68</v>
      </c>
      <c r="O149" s="97">
        <v>0</v>
      </c>
      <c r="P149" s="20"/>
      <c r="Q149" s="98">
        <f t="shared" si="33"/>
        <v>0</v>
      </c>
      <c r="R149" s="97">
        <v>44362835.44999963</v>
      </c>
      <c r="S149" s="20"/>
      <c r="T149" s="98">
        <f t="shared" si="27"/>
        <v>44362835.44999963</v>
      </c>
      <c r="U149" s="219">
        <f t="shared" si="34"/>
        <v>0</v>
      </c>
      <c r="W149" s="135" t="s">
        <v>46</v>
      </c>
      <c r="X149" s="115">
        <f t="shared" si="35"/>
        <v>0</v>
      </c>
      <c r="Y149" s="116">
        <f t="shared" si="36"/>
        <v>0</v>
      </c>
      <c r="Z149" s="116">
        <f t="shared" si="37"/>
        <v>0</v>
      </c>
      <c r="AA149" s="116">
        <f t="shared" si="38"/>
        <v>0</v>
      </c>
      <c r="AB149" s="116">
        <f t="shared" si="39"/>
        <v>0</v>
      </c>
      <c r="AC149" s="122">
        <f t="shared" si="40"/>
        <v>0</v>
      </c>
    </row>
    <row r="150" spans="1:29" ht="15.75">
      <c r="A150" s="250"/>
      <c r="B150" s="135" t="s">
        <v>47</v>
      </c>
      <c r="C150" s="97">
        <v>138382518.44999835</v>
      </c>
      <c r="D150" s="20"/>
      <c r="E150" s="98">
        <f t="shared" si="29"/>
        <v>138382518.44999835</v>
      </c>
      <c r="F150" s="97">
        <v>1966224.52</v>
      </c>
      <c r="G150" s="20"/>
      <c r="H150" s="98">
        <f t="shared" si="30"/>
        <v>1966224.52</v>
      </c>
      <c r="I150" s="97">
        <v>297360.16000000003</v>
      </c>
      <c r="J150" s="20"/>
      <c r="K150" s="98">
        <f t="shared" si="31"/>
        <v>297360.16000000003</v>
      </c>
      <c r="L150" s="97">
        <v>76174.91</v>
      </c>
      <c r="M150" s="20"/>
      <c r="N150" s="98">
        <f t="shared" si="32"/>
        <v>76174.91</v>
      </c>
      <c r="O150" s="97">
        <v>326498.53999999998</v>
      </c>
      <c r="P150" s="20"/>
      <c r="Q150" s="98">
        <f t="shared" si="33"/>
        <v>326498.53999999998</v>
      </c>
      <c r="R150" s="97">
        <v>143424393.04999834</v>
      </c>
      <c r="S150" s="20"/>
      <c r="T150" s="98">
        <f t="shared" si="27"/>
        <v>143424393.04999834</v>
      </c>
      <c r="U150" s="219">
        <f t="shared" si="34"/>
        <v>0</v>
      </c>
      <c r="W150" s="135" t="s">
        <v>47</v>
      </c>
      <c r="X150" s="115">
        <f t="shared" si="35"/>
        <v>0</v>
      </c>
      <c r="Y150" s="116">
        <f t="shared" si="36"/>
        <v>0</v>
      </c>
      <c r="Z150" s="116">
        <f t="shared" si="37"/>
        <v>0</v>
      </c>
      <c r="AA150" s="116">
        <f t="shared" si="38"/>
        <v>0</v>
      </c>
      <c r="AB150" s="116">
        <f t="shared" si="39"/>
        <v>0</v>
      </c>
      <c r="AC150" s="122">
        <f t="shared" si="40"/>
        <v>0</v>
      </c>
    </row>
    <row r="151" spans="1:29" ht="15.75">
      <c r="A151" s="250"/>
      <c r="B151" s="135" t="s">
        <v>48</v>
      </c>
      <c r="C151" s="97">
        <v>86717400.12999928</v>
      </c>
      <c r="D151" s="20"/>
      <c r="E151" s="98">
        <f t="shared" si="29"/>
        <v>86717400.12999928</v>
      </c>
      <c r="F151" s="97">
        <v>2018850.3699999989</v>
      </c>
      <c r="G151" s="20"/>
      <c r="H151" s="98">
        <f t="shared" si="30"/>
        <v>2018850.3699999989</v>
      </c>
      <c r="I151" s="97">
        <v>120183.26000000001</v>
      </c>
      <c r="J151" s="20"/>
      <c r="K151" s="98">
        <f t="shared" si="31"/>
        <v>120183.26000000001</v>
      </c>
      <c r="L151" s="97">
        <v>70433.52</v>
      </c>
      <c r="M151" s="20"/>
      <c r="N151" s="98">
        <f t="shared" si="32"/>
        <v>70433.52</v>
      </c>
      <c r="O151" s="97">
        <v>0</v>
      </c>
      <c r="P151" s="20"/>
      <c r="Q151" s="98">
        <f t="shared" si="33"/>
        <v>0</v>
      </c>
      <c r="R151" s="97">
        <v>84748299.49999927</v>
      </c>
      <c r="S151" s="20"/>
      <c r="T151" s="98">
        <f t="shared" si="27"/>
        <v>84748299.49999927</v>
      </c>
      <c r="U151" s="219">
        <f t="shared" si="34"/>
        <v>0</v>
      </c>
      <c r="W151" s="135" t="s">
        <v>48</v>
      </c>
      <c r="X151" s="115">
        <f t="shared" si="35"/>
        <v>0</v>
      </c>
      <c r="Y151" s="116">
        <f t="shared" si="36"/>
        <v>0</v>
      </c>
      <c r="Z151" s="116">
        <f t="shared" si="37"/>
        <v>0</v>
      </c>
      <c r="AA151" s="116">
        <f t="shared" si="38"/>
        <v>0</v>
      </c>
      <c r="AB151" s="116">
        <f t="shared" si="39"/>
        <v>0</v>
      </c>
      <c r="AC151" s="122">
        <f t="shared" si="40"/>
        <v>0</v>
      </c>
    </row>
    <row r="152" spans="1:29" ht="15.75">
      <c r="A152" s="251"/>
      <c r="B152" s="136" t="s">
        <v>49</v>
      </c>
      <c r="C152" s="99">
        <v>24003112.939999543</v>
      </c>
      <c r="D152" s="100"/>
      <c r="E152" s="101">
        <f t="shared" si="29"/>
        <v>24003112.939999543</v>
      </c>
      <c r="F152" s="99">
        <v>784588.3</v>
      </c>
      <c r="G152" s="100"/>
      <c r="H152" s="101">
        <f t="shared" si="30"/>
        <v>784588.3</v>
      </c>
      <c r="I152" s="99">
        <v>2480.08</v>
      </c>
      <c r="J152" s="100"/>
      <c r="K152" s="101">
        <f t="shared" si="31"/>
        <v>2480.08</v>
      </c>
      <c r="L152" s="99">
        <v>0</v>
      </c>
      <c r="M152" s="100"/>
      <c r="N152" s="101">
        <f t="shared" si="32"/>
        <v>0</v>
      </c>
      <c r="O152" s="99">
        <v>185312.87</v>
      </c>
      <c r="P152" s="100"/>
      <c r="Q152" s="101">
        <f t="shared" si="33"/>
        <v>185312.87</v>
      </c>
      <c r="R152" s="99">
        <v>23035691.84999954</v>
      </c>
      <c r="S152" s="100"/>
      <c r="T152" s="101">
        <f t="shared" si="27"/>
        <v>23035691.84999954</v>
      </c>
      <c r="U152" s="220">
        <f t="shared" si="34"/>
        <v>0</v>
      </c>
      <c r="W152" s="136" t="s">
        <v>49</v>
      </c>
      <c r="X152" s="119">
        <f t="shared" si="35"/>
        <v>0</v>
      </c>
      <c r="Y152" s="120">
        <f t="shared" si="36"/>
        <v>0</v>
      </c>
      <c r="Z152" s="120">
        <f t="shared" si="37"/>
        <v>0</v>
      </c>
      <c r="AA152" s="120">
        <f t="shared" si="38"/>
        <v>0</v>
      </c>
      <c r="AB152" s="120">
        <f t="shared" si="39"/>
        <v>0</v>
      </c>
      <c r="AC152" s="125">
        <f t="shared" si="40"/>
        <v>0</v>
      </c>
    </row>
    <row r="153" spans="1:29" ht="15.75">
      <c r="A153" s="250">
        <v>42480</v>
      </c>
      <c r="B153" s="134" t="s">
        <v>41</v>
      </c>
      <c r="C153" s="97">
        <v>79238537.789999187</v>
      </c>
      <c r="D153" s="20">
        <v>79238500</v>
      </c>
      <c r="E153" s="98">
        <f t="shared" si="29"/>
        <v>37.789999186992645</v>
      </c>
      <c r="F153" s="97">
        <v>1458202.42</v>
      </c>
      <c r="G153" s="20" t="s">
        <v>1482</v>
      </c>
      <c r="H153" s="98">
        <f t="shared" si="30"/>
        <v>2.4199999999254942</v>
      </c>
      <c r="I153" s="97">
        <v>103361.77</v>
      </c>
      <c r="J153" s="20" t="s">
        <v>2045</v>
      </c>
      <c r="K153" s="98">
        <f t="shared" si="31"/>
        <v>6338.9700000000012</v>
      </c>
      <c r="L153" s="97">
        <v>161641.35</v>
      </c>
      <c r="M153" s="20" t="s">
        <v>2046</v>
      </c>
      <c r="N153" s="98">
        <f t="shared" si="32"/>
        <v>0.35000000000582077</v>
      </c>
      <c r="O153" s="97">
        <v>1296031.0900000001</v>
      </c>
      <c r="P153" s="20" t="s">
        <v>1483</v>
      </c>
      <c r="Q153" s="98">
        <f t="shared" si="33"/>
        <v>1.090000000083819</v>
      </c>
      <c r="R153" s="97">
        <v>76426024.699999169</v>
      </c>
      <c r="S153" s="133">
        <v>76419700</v>
      </c>
      <c r="T153" s="98">
        <f t="shared" si="27"/>
        <v>6324.6999991685152</v>
      </c>
      <c r="U153" s="219">
        <f t="shared" si="34"/>
        <v>1</v>
      </c>
      <c r="W153" s="134" t="s">
        <v>41</v>
      </c>
      <c r="X153" s="111">
        <f t="shared" si="35"/>
        <v>0</v>
      </c>
      <c r="Y153" s="112">
        <f t="shared" si="36"/>
        <v>0</v>
      </c>
      <c r="Z153" s="112">
        <f t="shared" si="37"/>
        <v>1</v>
      </c>
      <c r="AA153" s="112">
        <f t="shared" si="38"/>
        <v>0</v>
      </c>
      <c r="AB153" s="112">
        <f t="shared" si="39"/>
        <v>0</v>
      </c>
      <c r="AC153" s="124">
        <f t="shared" si="40"/>
        <v>1</v>
      </c>
    </row>
    <row r="154" spans="1:29" ht="15.75">
      <c r="A154" s="250"/>
      <c r="B154" s="135" t="s">
        <v>42</v>
      </c>
      <c r="C154" s="97">
        <v>26942375.509999048</v>
      </c>
      <c r="D154" s="20">
        <v>27217920</v>
      </c>
      <c r="E154" s="98">
        <f t="shared" si="29"/>
        <v>-275544.49000095204</v>
      </c>
      <c r="F154" s="97">
        <v>858782.26</v>
      </c>
      <c r="G154" s="20" t="s">
        <v>1484</v>
      </c>
      <c r="H154" s="98">
        <f t="shared" si="30"/>
        <v>0.26000000000931323</v>
      </c>
      <c r="I154" s="97">
        <v>21318.83</v>
      </c>
      <c r="J154" s="20" t="s">
        <v>2047</v>
      </c>
      <c r="K154" s="98">
        <f t="shared" si="31"/>
        <v>3.0000000002473826E-2</v>
      </c>
      <c r="L154" s="97">
        <v>50168.81</v>
      </c>
      <c r="M154" s="20" t="s">
        <v>2048</v>
      </c>
      <c r="N154" s="98">
        <f t="shared" si="32"/>
        <v>9.9999999947613105E-3</v>
      </c>
      <c r="O154" s="97">
        <v>43477</v>
      </c>
      <c r="P154" s="20" t="s">
        <v>1485</v>
      </c>
      <c r="Q154" s="98">
        <f t="shared" si="33"/>
        <v>0</v>
      </c>
      <c r="R154" s="97">
        <v>26011266.269999042</v>
      </c>
      <c r="S154" s="20">
        <v>26011320</v>
      </c>
      <c r="T154" s="98">
        <f t="shared" si="27"/>
        <v>-53.730000957846642</v>
      </c>
      <c r="U154" s="219">
        <f t="shared" si="34"/>
        <v>1</v>
      </c>
      <c r="W154" s="135" t="s">
        <v>42</v>
      </c>
      <c r="X154" s="115">
        <f t="shared" si="35"/>
        <v>1</v>
      </c>
      <c r="Y154" s="116">
        <f t="shared" si="36"/>
        <v>0</v>
      </c>
      <c r="Z154" s="116">
        <f t="shared" si="37"/>
        <v>0</v>
      </c>
      <c r="AA154" s="116">
        <f t="shared" si="38"/>
        <v>0</v>
      </c>
      <c r="AB154" s="116">
        <f t="shared" si="39"/>
        <v>0</v>
      </c>
      <c r="AC154" s="122">
        <f t="shared" si="40"/>
        <v>0</v>
      </c>
    </row>
    <row r="155" spans="1:29" ht="15.75">
      <c r="A155" s="250"/>
      <c r="B155" s="105" t="s">
        <v>43</v>
      </c>
      <c r="C155" s="97">
        <v>70019299.729999408</v>
      </c>
      <c r="D155" s="20">
        <v>70019300</v>
      </c>
      <c r="E155" s="98">
        <f t="shared" si="29"/>
        <v>-0.27000059187412262</v>
      </c>
      <c r="F155" s="97">
        <v>1564296.6499999994</v>
      </c>
      <c r="G155" s="20" t="s">
        <v>1486</v>
      </c>
      <c r="H155" s="98">
        <f t="shared" si="30"/>
        <v>30786.649999999441</v>
      </c>
      <c r="I155" s="97">
        <v>123820.42999999998</v>
      </c>
      <c r="J155" s="20" t="s">
        <v>2049</v>
      </c>
      <c r="K155" s="98">
        <f t="shared" si="31"/>
        <v>0.42999999997846317</v>
      </c>
      <c r="L155" s="97">
        <v>47279.11</v>
      </c>
      <c r="M155" s="20" t="s">
        <v>2050</v>
      </c>
      <c r="N155" s="98">
        <f t="shared" si="32"/>
        <v>0.11000000000058208</v>
      </c>
      <c r="O155" s="97">
        <v>827575.05999999982</v>
      </c>
      <c r="P155" s="20" t="s">
        <v>1487</v>
      </c>
      <c r="Q155" s="98">
        <f t="shared" si="33"/>
        <v>-4990004.9400000004</v>
      </c>
      <c r="R155" s="97">
        <v>67703969.339999408</v>
      </c>
      <c r="S155" s="20">
        <v>67704000</v>
      </c>
      <c r="T155" s="98">
        <f t="shared" si="27"/>
        <v>-30.660000592470169</v>
      </c>
      <c r="U155" s="219">
        <f t="shared" si="34"/>
        <v>1</v>
      </c>
      <c r="W155" s="105" t="s">
        <v>43</v>
      </c>
      <c r="X155" s="115">
        <f t="shared" si="35"/>
        <v>0</v>
      </c>
      <c r="Y155" s="116">
        <f t="shared" si="36"/>
        <v>1</v>
      </c>
      <c r="Z155" s="116">
        <f t="shared" si="37"/>
        <v>0</v>
      </c>
      <c r="AA155" s="116">
        <f t="shared" si="38"/>
        <v>0</v>
      </c>
      <c r="AB155" s="116">
        <f t="shared" si="39"/>
        <v>1</v>
      </c>
      <c r="AC155" s="122">
        <f t="shared" si="40"/>
        <v>0</v>
      </c>
    </row>
    <row r="156" spans="1:29" ht="15.75">
      <c r="A156" s="250"/>
      <c r="B156" s="135" t="s">
        <v>44</v>
      </c>
      <c r="C156" s="97">
        <v>47704888.619999498</v>
      </c>
      <c r="D156" s="20">
        <v>47704900</v>
      </c>
      <c r="E156" s="98">
        <f t="shared" si="29"/>
        <v>-11.380000501871109</v>
      </c>
      <c r="F156" s="97">
        <v>1144038.6300000004</v>
      </c>
      <c r="G156" s="20" t="s">
        <v>1488</v>
      </c>
      <c r="H156" s="98">
        <f t="shared" si="30"/>
        <v>-1.3699999996460974</v>
      </c>
      <c r="I156" s="97">
        <v>10599.4</v>
      </c>
      <c r="J156" s="20" t="s">
        <v>2051</v>
      </c>
      <c r="K156" s="98">
        <f t="shared" si="31"/>
        <v>0.3999999999996362</v>
      </c>
      <c r="L156" s="97">
        <v>0</v>
      </c>
      <c r="M156" s="20" t="s">
        <v>80</v>
      </c>
      <c r="N156" s="98">
        <f t="shared" si="32"/>
        <v>0</v>
      </c>
      <c r="O156" s="97">
        <v>526622.62999999989</v>
      </c>
      <c r="P156" s="20" t="s">
        <v>1489</v>
      </c>
      <c r="Q156" s="98">
        <f t="shared" si="33"/>
        <v>0.62999999988824129</v>
      </c>
      <c r="R156" s="97">
        <v>46044826.759999484</v>
      </c>
      <c r="S156" s="20">
        <v>46044900</v>
      </c>
      <c r="T156" s="98">
        <f t="shared" si="27"/>
        <v>-73.240000516176224</v>
      </c>
      <c r="U156" s="219">
        <f t="shared" si="34"/>
        <v>1</v>
      </c>
      <c r="W156" s="135" t="s">
        <v>44</v>
      </c>
      <c r="X156" s="115">
        <f t="shared" si="35"/>
        <v>0</v>
      </c>
      <c r="Y156" s="116">
        <f t="shared" si="36"/>
        <v>0</v>
      </c>
      <c r="Z156" s="116">
        <f t="shared" si="37"/>
        <v>0</v>
      </c>
      <c r="AA156" s="116">
        <f t="shared" si="38"/>
        <v>0</v>
      </c>
      <c r="AB156" s="116">
        <f t="shared" si="39"/>
        <v>0</v>
      </c>
      <c r="AC156" s="122">
        <f t="shared" si="40"/>
        <v>0</v>
      </c>
    </row>
    <row r="157" spans="1:29" ht="15.75">
      <c r="A157" s="250"/>
      <c r="B157" s="135" t="s">
        <v>45</v>
      </c>
      <c r="C157" s="97">
        <v>67681047.939995706</v>
      </c>
      <c r="D157" s="20">
        <v>67681000</v>
      </c>
      <c r="E157" s="98">
        <f t="shared" si="29"/>
        <v>47.93999570608139</v>
      </c>
      <c r="F157" s="97">
        <v>1803151.25</v>
      </c>
      <c r="G157" s="20" t="s">
        <v>1490</v>
      </c>
      <c r="H157" s="98">
        <f t="shared" si="30"/>
        <v>1.25</v>
      </c>
      <c r="I157" s="97">
        <v>404547.35000000003</v>
      </c>
      <c r="J157" s="20" t="s">
        <v>2052</v>
      </c>
      <c r="K157" s="98">
        <f t="shared" si="31"/>
        <v>0.3500000000349246</v>
      </c>
      <c r="L157" s="97">
        <v>5216.74</v>
      </c>
      <c r="M157" s="20" t="s">
        <v>2053</v>
      </c>
      <c r="N157" s="98">
        <f t="shared" si="32"/>
        <v>0</v>
      </c>
      <c r="O157" s="97">
        <v>147158.34999999998</v>
      </c>
      <c r="P157" s="20" t="s">
        <v>1491</v>
      </c>
      <c r="Q157" s="98">
        <f t="shared" si="33"/>
        <v>-85119.650000000023</v>
      </c>
      <c r="R157" s="97">
        <v>66130068.949995711</v>
      </c>
      <c r="S157" s="20">
        <v>66130100</v>
      </c>
      <c r="T157" s="98">
        <f t="shared" si="27"/>
        <v>-31.050004288554192</v>
      </c>
      <c r="U157" s="219">
        <f t="shared" si="34"/>
        <v>1</v>
      </c>
      <c r="W157" s="135" t="s">
        <v>45</v>
      </c>
      <c r="X157" s="115">
        <f t="shared" si="35"/>
        <v>0</v>
      </c>
      <c r="Y157" s="116">
        <f t="shared" si="36"/>
        <v>0</v>
      </c>
      <c r="Z157" s="116">
        <f t="shared" si="37"/>
        <v>0</v>
      </c>
      <c r="AA157" s="116">
        <f t="shared" si="38"/>
        <v>0</v>
      </c>
      <c r="AB157" s="116">
        <f t="shared" si="39"/>
        <v>1</v>
      </c>
      <c r="AC157" s="122">
        <f t="shared" si="40"/>
        <v>0</v>
      </c>
    </row>
    <row r="158" spans="1:29" ht="15.75">
      <c r="A158" s="250"/>
      <c r="B158" s="135" t="s">
        <v>46</v>
      </c>
      <c r="C158" s="97">
        <v>44362835.44999963</v>
      </c>
      <c r="D158" s="20">
        <v>45790300</v>
      </c>
      <c r="E158" s="98">
        <f t="shared" si="29"/>
        <v>-1427464.5500003695</v>
      </c>
      <c r="F158" s="97">
        <v>1373831.1400000001</v>
      </c>
      <c r="G158" s="20" t="s">
        <v>1492</v>
      </c>
      <c r="H158" s="98">
        <f t="shared" si="30"/>
        <v>1.1400000001303852</v>
      </c>
      <c r="I158" s="97">
        <v>48636.649999999994</v>
      </c>
      <c r="J158" s="20" t="s">
        <v>2054</v>
      </c>
      <c r="K158" s="98">
        <f t="shared" si="31"/>
        <v>4.9999999995634425E-2</v>
      </c>
      <c r="L158" s="97">
        <v>0</v>
      </c>
      <c r="M158" s="20" t="s">
        <v>80</v>
      </c>
      <c r="N158" s="98">
        <f t="shared" si="32"/>
        <v>0</v>
      </c>
      <c r="O158" s="97">
        <v>430772.54000000004</v>
      </c>
      <c r="P158" s="20" t="s">
        <v>1493</v>
      </c>
      <c r="Q158" s="98">
        <f t="shared" si="33"/>
        <v>-0.4599999999627471</v>
      </c>
      <c r="R158" s="97">
        <v>42606868.419999629</v>
      </c>
      <c r="S158" s="20">
        <v>46112700</v>
      </c>
      <c r="T158" s="98">
        <f t="shared" si="27"/>
        <v>-3505831.5800003707</v>
      </c>
      <c r="U158" s="219">
        <f t="shared" si="34"/>
        <v>1</v>
      </c>
      <c r="W158" s="135" t="s">
        <v>46</v>
      </c>
      <c r="X158" s="115">
        <f t="shared" si="35"/>
        <v>1</v>
      </c>
      <c r="Y158" s="116">
        <f t="shared" si="36"/>
        <v>0</v>
      </c>
      <c r="Z158" s="116">
        <f t="shared" si="37"/>
        <v>0</v>
      </c>
      <c r="AA158" s="116">
        <f t="shared" si="38"/>
        <v>0</v>
      </c>
      <c r="AB158" s="116">
        <f t="shared" si="39"/>
        <v>0</v>
      </c>
      <c r="AC158" s="122">
        <f t="shared" si="40"/>
        <v>1</v>
      </c>
    </row>
    <row r="159" spans="1:29" ht="15.75">
      <c r="A159" s="250"/>
      <c r="B159" s="135" t="s">
        <v>47</v>
      </c>
      <c r="C159" s="97">
        <v>143424393.04999834</v>
      </c>
      <c r="D159" s="20"/>
      <c r="E159" s="98">
        <f t="shared" si="29"/>
        <v>143424393.04999834</v>
      </c>
      <c r="F159" s="97">
        <v>2178538.7400000012</v>
      </c>
      <c r="G159" s="20"/>
      <c r="H159" s="98">
        <f t="shared" si="30"/>
        <v>2178538.7400000012</v>
      </c>
      <c r="I159" s="97">
        <v>154825.03</v>
      </c>
      <c r="J159" s="20"/>
      <c r="K159" s="98">
        <f t="shared" si="31"/>
        <v>154825.03</v>
      </c>
      <c r="L159" s="97">
        <v>10080.539999999999</v>
      </c>
      <c r="M159" s="20"/>
      <c r="N159" s="98">
        <f t="shared" si="32"/>
        <v>10080.539999999999</v>
      </c>
      <c r="O159" s="97">
        <v>427602.75000000017</v>
      </c>
      <c r="P159" s="20"/>
      <c r="Q159" s="98">
        <f t="shared" si="33"/>
        <v>427602.75000000017</v>
      </c>
      <c r="R159" s="97">
        <v>140962996.04999834</v>
      </c>
      <c r="S159" s="20"/>
      <c r="T159" s="98">
        <f t="shared" si="27"/>
        <v>140962996.04999834</v>
      </c>
      <c r="U159" s="219">
        <f t="shared" si="34"/>
        <v>0</v>
      </c>
      <c r="W159" s="135" t="s">
        <v>47</v>
      </c>
      <c r="X159" s="115">
        <f t="shared" si="35"/>
        <v>0</v>
      </c>
      <c r="Y159" s="116">
        <f t="shared" si="36"/>
        <v>0</v>
      </c>
      <c r="Z159" s="116">
        <f t="shared" si="37"/>
        <v>0</v>
      </c>
      <c r="AA159" s="116">
        <f t="shared" si="38"/>
        <v>0</v>
      </c>
      <c r="AB159" s="116">
        <f t="shared" si="39"/>
        <v>0</v>
      </c>
      <c r="AC159" s="122">
        <f t="shared" si="40"/>
        <v>0</v>
      </c>
    </row>
    <row r="160" spans="1:29" ht="15.75">
      <c r="A160" s="250"/>
      <c r="B160" s="135" t="s">
        <v>48</v>
      </c>
      <c r="C160" s="97">
        <v>84748299.49999927</v>
      </c>
      <c r="D160" s="20"/>
      <c r="E160" s="98">
        <f t="shared" si="29"/>
        <v>84748299.49999927</v>
      </c>
      <c r="F160" s="97">
        <v>2537294.4800000014</v>
      </c>
      <c r="G160" s="20"/>
      <c r="H160" s="98">
        <f t="shared" si="30"/>
        <v>2537294.4800000014</v>
      </c>
      <c r="I160" s="97">
        <v>224642.65999999997</v>
      </c>
      <c r="J160" s="20"/>
      <c r="K160" s="98">
        <f t="shared" si="31"/>
        <v>224642.65999999997</v>
      </c>
      <c r="L160" s="97">
        <v>76813.509999999995</v>
      </c>
      <c r="M160" s="20"/>
      <c r="N160" s="98">
        <f t="shared" si="32"/>
        <v>76813.509999999995</v>
      </c>
      <c r="O160" s="97">
        <v>285935.83</v>
      </c>
      <c r="P160" s="20"/>
      <c r="Q160" s="98">
        <f t="shared" si="33"/>
        <v>285935.83</v>
      </c>
      <c r="R160" s="97">
        <v>82072898.339999273</v>
      </c>
      <c r="S160" s="20"/>
      <c r="T160" s="98">
        <f t="shared" si="27"/>
        <v>82072898.339999273</v>
      </c>
      <c r="U160" s="219">
        <f t="shared" si="34"/>
        <v>0</v>
      </c>
      <c r="W160" s="135" t="s">
        <v>48</v>
      </c>
      <c r="X160" s="115">
        <f t="shared" si="35"/>
        <v>0</v>
      </c>
      <c r="Y160" s="116">
        <f t="shared" si="36"/>
        <v>0</v>
      </c>
      <c r="Z160" s="116">
        <f t="shared" si="37"/>
        <v>0</v>
      </c>
      <c r="AA160" s="116">
        <f t="shared" si="38"/>
        <v>0</v>
      </c>
      <c r="AB160" s="116">
        <f t="shared" si="39"/>
        <v>0</v>
      </c>
      <c r="AC160" s="122">
        <f t="shared" si="40"/>
        <v>0</v>
      </c>
    </row>
    <row r="161" spans="1:29" ht="15.75">
      <c r="A161" s="250"/>
      <c r="B161" s="136" t="s">
        <v>49</v>
      </c>
      <c r="C161" s="97">
        <v>23035691.84999954</v>
      </c>
      <c r="D161" s="20"/>
      <c r="E161" s="98">
        <f t="shared" si="29"/>
        <v>23035691.84999954</v>
      </c>
      <c r="F161" s="97">
        <v>911897.65000000037</v>
      </c>
      <c r="G161" s="20"/>
      <c r="H161" s="98">
        <f t="shared" si="30"/>
        <v>911897.65000000037</v>
      </c>
      <c r="I161" s="97">
        <v>9175.14</v>
      </c>
      <c r="J161" s="20"/>
      <c r="K161" s="98">
        <f t="shared" si="31"/>
        <v>9175.14</v>
      </c>
      <c r="L161" s="97">
        <v>0</v>
      </c>
      <c r="M161" s="20"/>
      <c r="N161" s="98">
        <f t="shared" si="32"/>
        <v>0</v>
      </c>
      <c r="O161" s="97">
        <v>55127.78</v>
      </c>
      <c r="P161" s="20"/>
      <c r="Q161" s="98">
        <f t="shared" si="33"/>
        <v>55127.78</v>
      </c>
      <c r="R161" s="97">
        <v>24484143.959999539</v>
      </c>
      <c r="S161" s="20"/>
      <c r="T161" s="98">
        <f t="shared" si="27"/>
        <v>24484143.959999539</v>
      </c>
      <c r="U161" s="219">
        <f t="shared" si="34"/>
        <v>0</v>
      </c>
      <c r="W161" s="136" t="s">
        <v>49</v>
      </c>
      <c r="X161" s="119">
        <f t="shared" si="35"/>
        <v>0</v>
      </c>
      <c r="Y161" s="120">
        <f t="shared" si="36"/>
        <v>0</v>
      </c>
      <c r="Z161" s="120">
        <f t="shared" si="37"/>
        <v>0</v>
      </c>
      <c r="AA161" s="120">
        <f t="shared" si="38"/>
        <v>0</v>
      </c>
      <c r="AB161" s="120">
        <f t="shared" si="39"/>
        <v>0</v>
      </c>
      <c r="AC161" s="125">
        <f t="shared" si="40"/>
        <v>0</v>
      </c>
    </row>
    <row r="162" spans="1:29" ht="15.75">
      <c r="A162" s="249">
        <v>42481</v>
      </c>
      <c r="B162" s="134" t="s">
        <v>41</v>
      </c>
      <c r="C162" s="217">
        <v>76426024.699999198</v>
      </c>
      <c r="D162" s="95">
        <v>76543200</v>
      </c>
      <c r="E162" s="96">
        <f t="shared" si="29"/>
        <v>-117175.30000080168</v>
      </c>
      <c r="F162" s="217">
        <v>2001830.2000000011</v>
      </c>
      <c r="G162" s="95" t="s">
        <v>1494</v>
      </c>
      <c r="H162" s="96">
        <f t="shared" si="30"/>
        <v>-92639.799999998882</v>
      </c>
      <c r="I162" s="217">
        <v>117187.19</v>
      </c>
      <c r="J162" s="95" t="s">
        <v>2055</v>
      </c>
      <c r="K162" s="96">
        <f t="shared" si="31"/>
        <v>0.19000000000232831</v>
      </c>
      <c r="L162" s="217">
        <v>11724.380000000001</v>
      </c>
      <c r="M162" s="95" t="s">
        <v>2056</v>
      </c>
      <c r="N162" s="96">
        <f t="shared" si="32"/>
        <v>-1.9999999998617568E-2</v>
      </c>
      <c r="O162" s="217">
        <v>463141.31999999995</v>
      </c>
      <c r="P162" s="95" t="s">
        <v>1495</v>
      </c>
      <c r="Q162" s="96">
        <f t="shared" si="33"/>
        <v>0.31999999994877726</v>
      </c>
      <c r="R162" s="217">
        <v>74066515.989999175</v>
      </c>
      <c r="S162" s="95">
        <v>74066500</v>
      </c>
      <c r="T162" s="96">
        <f t="shared" si="27"/>
        <v>15.989999175071716</v>
      </c>
      <c r="U162" s="218">
        <f t="shared" si="34"/>
        <v>1</v>
      </c>
      <c r="W162" s="134" t="s">
        <v>41</v>
      </c>
      <c r="X162" s="111">
        <f t="shared" si="35"/>
        <v>1</v>
      </c>
      <c r="Y162" s="112">
        <f t="shared" si="36"/>
        <v>1</v>
      </c>
      <c r="Z162" s="112">
        <f t="shared" si="37"/>
        <v>0</v>
      </c>
      <c r="AA162" s="112">
        <f t="shared" si="38"/>
        <v>0</v>
      </c>
      <c r="AB162" s="112">
        <f t="shared" si="39"/>
        <v>0</v>
      </c>
      <c r="AC162" s="124">
        <f t="shared" si="40"/>
        <v>0</v>
      </c>
    </row>
    <row r="163" spans="1:29" ht="15.75">
      <c r="A163" s="250"/>
      <c r="B163" s="135" t="s">
        <v>42</v>
      </c>
      <c r="C163" s="97">
        <v>26011266.269999042</v>
      </c>
      <c r="D163" s="20">
        <v>26011320</v>
      </c>
      <c r="E163" s="98">
        <f t="shared" si="29"/>
        <v>-53.730000957846642</v>
      </c>
      <c r="F163" s="97">
        <v>1076924.74</v>
      </c>
      <c r="G163" s="20" t="s">
        <v>1496</v>
      </c>
      <c r="H163" s="98">
        <f t="shared" si="30"/>
        <v>4.7399999999906868</v>
      </c>
      <c r="I163" s="97">
        <v>23955.15</v>
      </c>
      <c r="J163" s="20" t="s">
        <v>2057</v>
      </c>
      <c r="K163" s="98">
        <f t="shared" si="31"/>
        <v>-4.9999999999272404E-2</v>
      </c>
      <c r="L163" s="97">
        <v>15390</v>
      </c>
      <c r="M163" s="20" t="s">
        <v>2058</v>
      </c>
      <c r="N163" s="98">
        <f t="shared" si="32"/>
        <v>0</v>
      </c>
      <c r="O163" s="97">
        <v>7461.26</v>
      </c>
      <c r="P163" s="20" t="s">
        <v>1497</v>
      </c>
      <c r="Q163" s="98">
        <f t="shared" si="33"/>
        <v>0</v>
      </c>
      <c r="R163" s="97">
        <v>24935445.419999048</v>
      </c>
      <c r="S163" s="20">
        <v>24935420</v>
      </c>
      <c r="T163" s="98">
        <f t="shared" si="27"/>
        <v>25.419999048113823</v>
      </c>
      <c r="U163" s="219">
        <f t="shared" si="34"/>
        <v>1</v>
      </c>
      <c r="W163" s="135" t="s">
        <v>42</v>
      </c>
      <c r="X163" s="115">
        <f t="shared" si="35"/>
        <v>0</v>
      </c>
      <c r="Y163" s="116">
        <f t="shared" si="36"/>
        <v>0</v>
      </c>
      <c r="Z163" s="116">
        <f t="shared" si="37"/>
        <v>0</v>
      </c>
      <c r="AA163" s="116">
        <f t="shared" si="38"/>
        <v>0</v>
      </c>
      <c r="AB163" s="116">
        <f t="shared" si="39"/>
        <v>0</v>
      </c>
      <c r="AC163" s="122">
        <f t="shared" si="40"/>
        <v>0</v>
      </c>
    </row>
    <row r="164" spans="1:29" ht="15.75">
      <c r="A164" s="250"/>
      <c r="B164" s="105" t="s">
        <v>43</v>
      </c>
      <c r="C164" s="97">
        <v>67703969.339999408</v>
      </c>
      <c r="D164" s="20">
        <v>67704000</v>
      </c>
      <c r="E164" s="98">
        <f t="shared" si="29"/>
        <v>-30.660000592470169</v>
      </c>
      <c r="F164" s="97">
        <v>1365088.91</v>
      </c>
      <c r="G164" s="20" t="s">
        <v>1498</v>
      </c>
      <c r="H164" s="98">
        <f t="shared" si="30"/>
        <v>-1.090000000083819</v>
      </c>
      <c r="I164" s="97">
        <v>60186.259999999995</v>
      </c>
      <c r="J164" s="20" t="s">
        <v>2059</v>
      </c>
      <c r="K164" s="98">
        <f t="shared" si="31"/>
        <v>-4.0000000008149073E-2</v>
      </c>
      <c r="L164" s="97">
        <v>20786.38</v>
      </c>
      <c r="M164" s="20" t="s">
        <v>2060</v>
      </c>
      <c r="N164" s="98">
        <f t="shared" si="32"/>
        <v>0.38000000000101863</v>
      </c>
      <c r="O164" s="97">
        <v>211464.98</v>
      </c>
      <c r="P164" s="20" t="s">
        <v>80</v>
      </c>
      <c r="Q164" s="98">
        <f t="shared" si="33"/>
        <v>211464.98</v>
      </c>
      <c r="R164" s="97">
        <v>68421433.819999427</v>
      </c>
      <c r="S164" s="20">
        <v>68632900</v>
      </c>
      <c r="T164" s="98">
        <f t="shared" si="27"/>
        <v>-211466.1800005734</v>
      </c>
      <c r="U164" s="219">
        <f t="shared" si="34"/>
        <v>1</v>
      </c>
      <c r="W164" s="105" t="s">
        <v>43</v>
      </c>
      <c r="X164" s="115">
        <f t="shared" si="35"/>
        <v>0</v>
      </c>
      <c r="Y164" s="116">
        <f t="shared" si="36"/>
        <v>0</v>
      </c>
      <c r="Z164" s="116">
        <f t="shared" si="37"/>
        <v>0</v>
      </c>
      <c r="AA164" s="116">
        <f t="shared" si="38"/>
        <v>0</v>
      </c>
      <c r="AB164" s="116">
        <f t="shared" si="39"/>
        <v>1</v>
      </c>
      <c r="AC164" s="122">
        <f t="shared" si="40"/>
        <v>1</v>
      </c>
    </row>
    <row r="165" spans="1:29" ht="15.75">
      <c r="A165" s="250"/>
      <c r="B165" s="135" t="s">
        <v>44</v>
      </c>
      <c r="C165" s="97">
        <v>46044826.759999484</v>
      </c>
      <c r="D165" s="20">
        <v>0</v>
      </c>
      <c r="E165" s="98">
        <f t="shared" si="29"/>
        <v>46044826.759999484</v>
      </c>
      <c r="F165" s="97">
        <v>1288241.5900000005</v>
      </c>
      <c r="G165" s="20"/>
      <c r="H165" s="98">
        <f t="shared" si="30"/>
        <v>1288241.5900000005</v>
      </c>
      <c r="I165" s="97">
        <v>17295.379999999997</v>
      </c>
      <c r="J165" s="20"/>
      <c r="K165" s="98">
        <f t="shared" si="31"/>
        <v>17295.379999999997</v>
      </c>
      <c r="L165" s="97">
        <v>0</v>
      </c>
      <c r="M165" s="20"/>
      <c r="N165" s="98">
        <f t="shared" si="32"/>
        <v>0</v>
      </c>
      <c r="O165" s="97">
        <v>186804.18999999992</v>
      </c>
      <c r="P165" s="20"/>
      <c r="Q165" s="98">
        <f t="shared" si="33"/>
        <v>186804.18999999992</v>
      </c>
      <c r="R165" s="97">
        <v>44587076.359999485</v>
      </c>
      <c r="S165" s="20">
        <v>0</v>
      </c>
      <c r="T165" s="98">
        <f t="shared" ref="T165:T228" si="41">R165-S165</f>
        <v>44587076.359999485</v>
      </c>
      <c r="U165" s="219">
        <f t="shared" si="34"/>
        <v>0</v>
      </c>
      <c r="W165" s="135" t="s">
        <v>44</v>
      </c>
      <c r="X165" s="115">
        <f t="shared" si="35"/>
        <v>0</v>
      </c>
      <c r="Y165" s="116">
        <f t="shared" si="36"/>
        <v>0</v>
      </c>
      <c r="Z165" s="116">
        <f t="shared" si="37"/>
        <v>0</v>
      </c>
      <c r="AA165" s="116">
        <f t="shared" si="38"/>
        <v>0</v>
      </c>
      <c r="AB165" s="116">
        <f t="shared" si="39"/>
        <v>0</v>
      </c>
      <c r="AC165" s="122">
        <f t="shared" si="40"/>
        <v>0</v>
      </c>
    </row>
    <row r="166" spans="1:29" ht="15.75">
      <c r="A166" s="250"/>
      <c r="B166" s="135" t="s">
        <v>45</v>
      </c>
      <c r="C166" s="97">
        <v>66130068.949995711</v>
      </c>
      <c r="D166" s="20">
        <v>66130100</v>
      </c>
      <c r="E166" s="98">
        <f t="shared" si="29"/>
        <v>-31.050004288554192</v>
      </c>
      <c r="F166" s="97">
        <v>1276876.42</v>
      </c>
      <c r="G166" s="20" t="s">
        <v>1499</v>
      </c>
      <c r="H166" s="98">
        <f t="shared" si="30"/>
        <v>-3.5800000000745058</v>
      </c>
      <c r="I166" s="97">
        <v>198458.86000000002</v>
      </c>
      <c r="J166" s="20" t="s">
        <v>2061</v>
      </c>
      <c r="K166" s="98">
        <f t="shared" si="31"/>
        <v>-0.13999999998486601</v>
      </c>
      <c r="L166" s="97">
        <v>35581.4</v>
      </c>
      <c r="M166" s="20" t="s">
        <v>2062</v>
      </c>
      <c r="N166" s="98">
        <f t="shared" si="32"/>
        <v>0</v>
      </c>
      <c r="O166" s="97">
        <v>74066.320000000007</v>
      </c>
      <c r="P166" s="20" t="s">
        <v>1500</v>
      </c>
      <c r="Q166" s="98">
        <f t="shared" si="33"/>
        <v>-96286.68</v>
      </c>
      <c r="R166" s="97">
        <v>64942003.66999571</v>
      </c>
      <c r="S166" s="20">
        <v>64942000</v>
      </c>
      <c r="T166" s="98">
        <f t="shared" si="41"/>
        <v>3.6699957102537155</v>
      </c>
      <c r="U166" s="219">
        <f t="shared" si="34"/>
        <v>1</v>
      </c>
      <c r="W166" s="135" t="s">
        <v>45</v>
      </c>
      <c r="X166" s="115">
        <f t="shared" si="35"/>
        <v>0</v>
      </c>
      <c r="Y166" s="116">
        <f t="shared" si="36"/>
        <v>0</v>
      </c>
      <c r="Z166" s="116">
        <f t="shared" si="37"/>
        <v>0</v>
      </c>
      <c r="AA166" s="116">
        <f t="shared" si="38"/>
        <v>0</v>
      </c>
      <c r="AB166" s="116">
        <f t="shared" si="39"/>
        <v>1</v>
      </c>
      <c r="AC166" s="122">
        <f t="shared" si="40"/>
        <v>0</v>
      </c>
    </row>
    <row r="167" spans="1:29" ht="15.75">
      <c r="A167" s="250"/>
      <c r="B167" s="135" t="s">
        <v>46</v>
      </c>
      <c r="C167" s="97">
        <v>42606868.419999629</v>
      </c>
      <c r="D167" s="20">
        <v>46112700</v>
      </c>
      <c r="E167" s="98">
        <f t="shared" si="29"/>
        <v>-3505831.5800003707</v>
      </c>
      <c r="F167" s="97">
        <v>1344036.66</v>
      </c>
      <c r="G167" s="20" t="s">
        <v>1501</v>
      </c>
      <c r="H167" s="98">
        <f t="shared" si="30"/>
        <v>-3.340000000083819</v>
      </c>
      <c r="I167" s="97">
        <v>39660.979999999996</v>
      </c>
      <c r="J167" s="20" t="s">
        <v>2063</v>
      </c>
      <c r="K167" s="98">
        <f t="shared" si="31"/>
        <v>-2.0000000004074536E-2</v>
      </c>
      <c r="L167" s="97">
        <v>12230.29</v>
      </c>
      <c r="M167" s="20" t="s">
        <v>2064</v>
      </c>
      <c r="N167" s="98">
        <f t="shared" si="32"/>
        <v>-9.9999999983992893E-3</v>
      </c>
      <c r="O167" s="97">
        <v>96290.400000000009</v>
      </c>
      <c r="P167" s="20" t="s">
        <v>80</v>
      </c>
      <c r="Q167" s="98">
        <f t="shared" si="33"/>
        <v>96290.400000000009</v>
      </c>
      <c r="R167" s="97">
        <v>41193972.049999632</v>
      </c>
      <c r="S167" s="20">
        <v>42646500</v>
      </c>
      <c r="T167" s="98">
        <f t="shared" si="41"/>
        <v>-1452527.9500003681</v>
      </c>
      <c r="U167" s="219">
        <f t="shared" si="34"/>
        <v>1</v>
      </c>
      <c r="W167" s="135" t="s">
        <v>46</v>
      </c>
      <c r="X167" s="115">
        <f t="shared" si="35"/>
        <v>1</v>
      </c>
      <c r="Y167" s="116">
        <f t="shared" si="36"/>
        <v>0</v>
      </c>
      <c r="Z167" s="116">
        <f t="shared" si="37"/>
        <v>0</v>
      </c>
      <c r="AA167" s="116">
        <f t="shared" si="38"/>
        <v>0</v>
      </c>
      <c r="AB167" s="116">
        <f t="shared" si="39"/>
        <v>1</v>
      </c>
      <c r="AC167" s="122">
        <f t="shared" si="40"/>
        <v>1</v>
      </c>
    </row>
    <row r="168" spans="1:29" ht="15.75">
      <c r="A168" s="250"/>
      <c r="B168" s="135" t="s">
        <v>47</v>
      </c>
      <c r="C168" s="97">
        <v>140962996.04999834</v>
      </c>
      <c r="D168" s="20"/>
      <c r="E168" s="98">
        <f t="shared" si="29"/>
        <v>140962996.04999834</v>
      </c>
      <c r="F168" s="97">
        <v>2264321.6900000013</v>
      </c>
      <c r="G168" s="20"/>
      <c r="H168" s="98">
        <f t="shared" si="30"/>
        <v>2264321.6900000013</v>
      </c>
      <c r="I168" s="97">
        <v>91972.62</v>
      </c>
      <c r="J168" s="20"/>
      <c r="K168" s="98">
        <f t="shared" si="31"/>
        <v>91972.62</v>
      </c>
      <c r="L168" s="97">
        <v>38655.83</v>
      </c>
      <c r="M168" s="20"/>
      <c r="N168" s="98">
        <f t="shared" si="32"/>
        <v>38655.83</v>
      </c>
      <c r="O168" s="97">
        <v>78919.859999999986</v>
      </c>
      <c r="P168" s="20"/>
      <c r="Q168" s="98">
        <f t="shared" si="33"/>
        <v>78919.859999999986</v>
      </c>
      <c r="R168" s="97">
        <v>146316524.83999833</v>
      </c>
      <c r="S168" s="20"/>
      <c r="T168" s="98">
        <f t="shared" si="41"/>
        <v>146316524.83999833</v>
      </c>
      <c r="U168" s="219">
        <f t="shared" si="34"/>
        <v>0</v>
      </c>
      <c r="W168" s="135" t="s">
        <v>47</v>
      </c>
      <c r="X168" s="115">
        <f t="shared" si="35"/>
        <v>0</v>
      </c>
      <c r="Y168" s="116">
        <f t="shared" si="36"/>
        <v>0</v>
      </c>
      <c r="Z168" s="116">
        <f t="shared" si="37"/>
        <v>0</v>
      </c>
      <c r="AA168" s="116">
        <f t="shared" si="38"/>
        <v>0</v>
      </c>
      <c r="AB168" s="116">
        <f t="shared" si="39"/>
        <v>0</v>
      </c>
      <c r="AC168" s="122">
        <f t="shared" si="40"/>
        <v>0</v>
      </c>
    </row>
    <row r="169" spans="1:29" ht="15.75">
      <c r="A169" s="250"/>
      <c r="B169" s="135" t="s">
        <v>48</v>
      </c>
      <c r="C169" s="97">
        <v>82072898.339999273</v>
      </c>
      <c r="D169" s="20"/>
      <c r="E169" s="98">
        <f t="shared" si="29"/>
        <v>82072898.339999273</v>
      </c>
      <c r="F169" s="97">
        <v>2651634.7399999993</v>
      </c>
      <c r="G169" s="20"/>
      <c r="H169" s="98">
        <f t="shared" si="30"/>
        <v>2651634.7399999993</v>
      </c>
      <c r="I169" s="97">
        <v>184101.23</v>
      </c>
      <c r="J169" s="20"/>
      <c r="K169" s="98">
        <f t="shared" si="31"/>
        <v>184101.23</v>
      </c>
      <c r="L169" s="97">
        <v>4113.92</v>
      </c>
      <c r="M169" s="20"/>
      <c r="N169" s="98">
        <f t="shared" si="32"/>
        <v>4113.92</v>
      </c>
      <c r="O169" s="97">
        <v>131722.82</v>
      </c>
      <c r="P169" s="20"/>
      <c r="Q169" s="98">
        <f t="shared" si="33"/>
        <v>131722.82</v>
      </c>
      <c r="R169" s="97">
        <v>81563188.49999927</v>
      </c>
      <c r="S169" s="20"/>
      <c r="T169" s="98">
        <f t="shared" si="41"/>
        <v>81563188.49999927</v>
      </c>
      <c r="U169" s="219">
        <f t="shared" si="34"/>
        <v>0</v>
      </c>
      <c r="W169" s="135" t="s">
        <v>48</v>
      </c>
      <c r="X169" s="115">
        <f t="shared" si="35"/>
        <v>0</v>
      </c>
      <c r="Y169" s="116">
        <f t="shared" si="36"/>
        <v>0</v>
      </c>
      <c r="Z169" s="116">
        <f t="shared" si="37"/>
        <v>0</v>
      </c>
      <c r="AA169" s="116">
        <f t="shared" si="38"/>
        <v>0</v>
      </c>
      <c r="AB169" s="116">
        <f t="shared" si="39"/>
        <v>0</v>
      </c>
      <c r="AC169" s="122">
        <f t="shared" si="40"/>
        <v>0</v>
      </c>
    </row>
    <row r="170" spans="1:29" ht="15.75">
      <c r="A170" s="251"/>
      <c r="B170" s="136" t="s">
        <v>49</v>
      </c>
      <c r="C170" s="99">
        <v>24484143.959999539</v>
      </c>
      <c r="D170" s="100"/>
      <c r="E170" s="101">
        <f t="shared" si="29"/>
        <v>24484143.959999539</v>
      </c>
      <c r="F170" s="99">
        <v>1087476.9099999999</v>
      </c>
      <c r="G170" s="100"/>
      <c r="H170" s="101">
        <f t="shared" si="30"/>
        <v>1087476.9099999999</v>
      </c>
      <c r="I170" s="99">
        <v>41219.99</v>
      </c>
      <c r="J170" s="100"/>
      <c r="K170" s="101">
        <f t="shared" si="31"/>
        <v>41219.99</v>
      </c>
      <c r="L170" s="99">
        <v>0</v>
      </c>
      <c r="M170" s="100"/>
      <c r="N170" s="101">
        <f t="shared" si="32"/>
        <v>0</v>
      </c>
      <c r="O170" s="99">
        <v>91473.040000000008</v>
      </c>
      <c r="P170" s="100"/>
      <c r="Q170" s="101">
        <f t="shared" si="33"/>
        <v>91473.040000000008</v>
      </c>
      <c r="R170" s="99">
        <v>23346413.999999542</v>
      </c>
      <c r="S170" s="100"/>
      <c r="T170" s="101">
        <f t="shared" si="41"/>
        <v>23346413.999999542</v>
      </c>
      <c r="U170" s="220">
        <f t="shared" si="34"/>
        <v>0</v>
      </c>
      <c r="W170" s="136" t="s">
        <v>49</v>
      </c>
      <c r="X170" s="119">
        <f t="shared" si="35"/>
        <v>0</v>
      </c>
      <c r="Y170" s="120">
        <f t="shared" si="36"/>
        <v>0</v>
      </c>
      <c r="Z170" s="120">
        <f t="shared" si="37"/>
        <v>0</v>
      </c>
      <c r="AA170" s="120">
        <f t="shared" si="38"/>
        <v>0</v>
      </c>
      <c r="AB170" s="120">
        <f t="shared" si="39"/>
        <v>0</v>
      </c>
      <c r="AC170" s="125">
        <f t="shared" si="40"/>
        <v>0</v>
      </c>
    </row>
    <row r="171" spans="1:29" ht="15.75">
      <c r="A171" s="250">
        <v>42483</v>
      </c>
      <c r="B171" s="134" t="s">
        <v>41</v>
      </c>
      <c r="C171" s="97">
        <v>74066515.989999175</v>
      </c>
      <c r="D171" s="20"/>
      <c r="E171" s="98">
        <f t="shared" si="29"/>
        <v>74066515.989999175</v>
      </c>
      <c r="F171" s="97">
        <v>688465.93</v>
      </c>
      <c r="G171" s="20"/>
      <c r="H171" s="98">
        <f t="shared" si="30"/>
        <v>688465.93</v>
      </c>
      <c r="I171" s="97">
        <v>0</v>
      </c>
      <c r="J171" s="20"/>
      <c r="K171" s="98">
        <f t="shared" si="31"/>
        <v>0</v>
      </c>
      <c r="L171" s="97">
        <v>0</v>
      </c>
      <c r="M171" s="20"/>
      <c r="N171" s="98">
        <f t="shared" si="32"/>
        <v>0</v>
      </c>
      <c r="O171" s="97">
        <v>0</v>
      </c>
      <c r="P171" s="20"/>
      <c r="Q171" s="98">
        <f t="shared" si="33"/>
        <v>0</v>
      </c>
      <c r="R171" s="97">
        <v>73378050.059999168</v>
      </c>
      <c r="S171" s="20"/>
      <c r="T171" s="98">
        <f t="shared" si="41"/>
        <v>73378050.059999168</v>
      </c>
      <c r="U171" s="219">
        <f t="shared" si="34"/>
        <v>0</v>
      </c>
      <c r="W171" s="134" t="s">
        <v>41</v>
      </c>
      <c r="X171" s="111">
        <f t="shared" si="35"/>
        <v>0</v>
      </c>
      <c r="Y171" s="112">
        <f t="shared" si="36"/>
        <v>0</v>
      </c>
      <c r="Z171" s="112">
        <f t="shared" si="37"/>
        <v>0</v>
      </c>
      <c r="AA171" s="112">
        <f t="shared" si="38"/>
        <v>0</v>
      </c>
      <c r="AB171" s="112">
        <f t="shared" si="39"/>
        <v>0</v>
      </c>
      <c r="AC171" s="124">
        <f t="shared" si="40"/>
        <v>0</v>
      </c>
    </row>
    <row r="172" spans="1:29" ht="15.75">
      <c r="A172" s="250"/>
      <c r="B172" s="135" t="s">
        <v>42</v>
      </c>
      <c r="C172" s="97"/>
      <c r="D172" s="20"/>
      <c r="E172" s="98">
        <f t="shared" si="29"/>
        <v>0</v>
      </c>
      <c r="F172" s="97"/>
      <c r="G172" s="20"/>
      <c r="H172" s="98">
        <f t="shared" si="30"/>
        <v>0</v>
      </c>
      <c r="I172" s="97"/>
      <c r="J172" s="20"/>
      <c r="K172" s="98">
        <f t="shared" si="31"/>
        <v>0</v>
      </c>
      <c r="L172" s="97"/>
      <c r="M172" s="20"/>
      <c r="N172" s="98">
        <f t="shared" si="32"/>
        <v>0</v>
      </c>
      <c r="O172" s="97"/>
      <c r="P172" s="20"/>
      <c r="Q172" s="98">
        <f t="shared" si="33"/>
        <v>0</v>
      </c>
      <c r="R172" s="97"/>
      <c r="S172" s="20"/>
      <c r="T172" s="98">
        <f t="shared" si="41"/>
        <v>0</v>
      </c>
      <c r="U172" s="219">
        <f t="shared" si="34"/>
        <v>0</v>
      </c>
      <c r="W172" s="135" t="s">
        <v>42</v>
      </c>
      <c r="X172" s="115">
        <f t="shared" si="35"/>
        <v>0</v>
      </c>
      <c r="Y172" s="116">
        <f t="shared" si="36"/>
        <v>0</v>
      </c>
      <c r="Z172" s="116">
        <f t="shared" si="37"/>
        <v>0</v>
      </c>
      <c r="AA172" s="116">
        <f t="shared" si="38"/>
        <v>0</v>
      </c>
      <c r="AB172" s="116">
        <f t="shared" si="39"/>
        <v>0</v>
      </c>
      <c r="AC172" s="122">
        <f t="shared" si="40"/>
        <v>0</v>
      </c>
    </row>
    <row r="173" spans="1:29" ht="15.75">
      <c r="A173" s="250"/>
      <c r="B173" s="105" t="s">
        <v>43</v>
      </c>
      <c r="C173" s="97">
        <v>68421433.819999427</v>
      </c>
      <c r="D173" s="20"/>
      <c r="E173" s="98">
        <f t="shared" si="29"/>
        <v>68421433.819999427</v>
      </c>
      <c r="F173" s="97">
        <v>666790.69000000006</v>
      </c>
      <c r="G173" s="20"/>
      <c r="H173" s="98">
        <f t="shared" si="30"/>
        <v>666790.69000000006</v>
      </c>
      <c r="I173" s="97">
        <v>0</v>
      </c>
      <c r="J173" s="20"/>
      <c r="K173" s="98">
        <f t="shared" si="31"/>
        <v>0</v>
      </c>
      <c r="L173" s="97">
        <v>0</v>
      </c>
      <c r="M173" s="20"/>
      <c r="N173" s="98">
        <f t="shared" si="32"/>
        <v>0</v>
      </c>
      <c r="O173" s="97">
        <v>0</v>
      </c>
      <c r="P173" s="20"/>
      <c r="Q173" s="98">
        <f t="shared" si="33"/>
        <v>0</v>
      </c>
      <c r="R173" s="97">
        <v>67754643.129999414</v>
      </c>
      <c r="S173" s="20"/>
      <c r="T173" s="98">
        <f t="shared" si="41"/>
        <v>67754643.129999414</v>
      </c>
      <c r="U173" s="219">
        <f t="shared" si="34"/>
        <v>0</v>
      </c>
      <c r="W173" s="105" t="s">
        <v>43</v>
      </c>
      <c r="X173" s="115">
        <f t="shared" si="35"/>
        <v>0</v>
      </c>
      <c r="Y173" s="116">
        <f t="shared" si="36"/>
        <v>0</v>
      </c>
      <c r="Z173" s="116">
        <f t="shared" si="37"/>
        <v>0</v>
      </c>
      <c r="AA173" s="116">
        <f t="shared" si="38"/>
        <v>0</v>
      </c>
      <c r="AB173" s="116">
        <f t="shared" si="39"/>
        <v>0</v>
      </c>
      <c r="AC173" s="122">
        <f t="shared" si="40"/>
        <v>0</v>
      </c>
    </row>
    <row r="174" spans="1:29" ht="15.75">
      <c r="A174" s="250"/>
      <c r="B174" s="135" t="s">
        <v>44</v>
      </c>
      <c r="C174" s="97">
        <v>44587076.359999485</v>
      </c>
      <c r="D174" s="20"/>
      <c r="E174" s="98">
        <f t="shared" si="29"/>
        <v>44587076.359999485</v>
      </c>
      <c r="F174" s="97">
        <v>752886.2699999999</v>
      </c>
      <c r="G174" s="20"/>
      <c r="H174" s="98">
        <f t="shared" si="30"/>
        <v>752886.2699999999</v>
      </c>
      <c r="I174" s="97">
        <v>0</v>
      </c>
      <c r="J174" s="20"/>
      <c r="K174" s="98">
        <f t="shared" si="31"/>
        <v>0</v>
      </c>
      <c r="L174" s="97">
        <v>0</v>
      </c>
      <c r="M174" s="20"/>
      <c r="N174" s="98">
        <f t="shared" si="32"/>
        <v>0</v>
      </c>
      <c r="O174" s="97">
        <v>0</v>
      </c>
      <c r="P174" s="20"/>
      <c r="Q174" s="98">
        <f t="shared" si="33"/>
        <v>0</v>
      </c>
      <c r="R174" s="97">
        <v>43834190.089999489</v>
      </c>
      <c r="S174" s="20"/>
      <c r="T174" s="98">
        <f t="shared" si="41"/>
        <v>43834190.089999489</v>
      </c>
      <c r="U174" s="219">
        <f t="shared" si="34"/>
        <v>0</v>
      </c>
      <c r="W174" s="135" t="s">
        <v>44</v>
      </c>
      <c r="X174" s="115">
        <f t="shared" si="35"/>
        <v>0</v>
      </c>
      <c r="Y174" s="116">
        <f t="shared" si="36"/>
        <v>0</v>
      </c>
      <c r="Z174" s="116">
        <f t="shared" si="37"/>
        <v>0</v>
      </c>
      <c r="AA174" s="116">
        <f t="shared" si="38"/>
        <v>0</v>
      </c>
      <c r="AB174" s="116">
        <f t="shared" si="39"/>
        <v>0</v>
      </c>
      <c r="AC174" s="122">
        <f t="shared" si="40"/>
        <v>0</v>
      </c>
    </row>
    <row r="175" spans="1:29" ht="15.75">
      <c r="A175" s="250"/>
      <c r="B175" s="135" t="s">
        <v>45</v>
      </c>
      <c r="C175" s="97">
        <v>64942003.66999571</v>
      </c>
      <c r="D175" s="20"/>
      <c r="E175" s="98">
        <f t="shared" si="29"/>
        <v>64942003.66999571</v>
      </c>
      <c r="F175" s="97">
        <v>701647.61</v>
      </c>
      <c r="G175" s="20"/>
      <c r="H175" s="98">
        <f t="shared" si="30"/>
        <v>701647.61</v>
      </c>
      <c r="I175" s="97">
        <v>0</v>
      </c>
      <c r="J175" s="20"/>
      <c r="K175" s="98">
        <f t="shared" si="31"/>
        <v>0</v>
      </c>
      <c r="L175" s="97">
        <v>0</v>
      </c>
      <c r="M175" s="20"/>
      <c r="N175" s="98">
        <f t="shared" si="32"/>
        <v>0</v>
      </c>
      <c r="O175" s="97">
        <v>0</v>
      </c>
      <c r="P175" s="20"/>
      <c r="Q175" s="98">
        <f t="shared" si="33"/>
        <v>0</v>
      </c>
      <c r="R175" s="97">
        <v>64240356.059995711</v>
      </c>
      <c r="S175" s="20"/>
      <c r="T175" s="98">
        <f t="shared" si="41"/>
        <v>64240356.059995711</v>
      </c>
      <c r="U175" s="219">
        <f t="shared" si="34"/>
        <v>0</v>
      </c>
      <c r="W175" s="135" t="s">
        <v>45</v>
      </c>
      <c r="X175" s="115">
        <f t="shared" si="35"/>
        <v>0</v>
      </c>
      <c r="Y175" s="116">
        <f t="shared" si="36"/>
        <v>0</v>
      </c>
      <c r="Z175" s="116">
        <f t="shared" si="37"/>
        <v>0</v>
      </c>
      <c r="AA175" s="116">
        <f t="shared" si="38"/>
        <v>0</v>
      </c>
      <c r="AB175" s="116">
        <f t="shared" si="39"/>
        <v>0</v>
      </c>
      <c r="AC175" s="122">
        <f t="shared" si="40"/>
        <v>0</v>
      </c>
    </row>
    <row r="176" spans="1:29" ht="15.75">
      <c r="A176" s="250"/>
      <c r="B176" s="135" t="s">
        <v>46</v>
      </c>
      <c r="C176" s="97">
        <v>41193972.049999632</v>
      </c>
      <c r="D176" s="20"/>
      <c r="E176" s="98">
        <f t="shared" si="29"/>
        <v>41193972.049999632</v>
      </c>
      <c r="F176" s="97">
        <v>881156.5400000005</v>
      </c>
      <c r="G176" s="20"/>
      <c r="H176" s="98">
        <f t="shared" si="30"/>
        <v>881156.5400000005</v>
      </c>
      <c r="I176" s="97">
        <v>0</v>
      </c>
      <c r="J176" s="20"/>
      <c r="K176" s="98">
        <f t="shared" si="31"/>
        <v>0</v>
      </c>
      <c r="L176" s="97">
        <v>0</v>
      </c>
      <c r="M176" s="20"/>
      <c r="N176" s="98">
        <f t="shared" si="32"/>
        <v>0</v>
      </c>
      <c r="O176" s="97">
        <v>0</v>
      </c>
      <c r="P176" s="20"/>
      <c r="Q176" s="98">
        <f t="shared" si="33"/>
        <v>0</v>
      </c>
      <c r="R176" s="97">
        <v>40312815.509999625</v>
      </c>
      <c r="S176" s="20"/>
      <c r="T176" s="98">
        <f t="shared" si="41"/>
        <v>40312815.509999625</v>
      </c>
      <c r="U176" s="219">
        <f t="shared" si="34"/>
        <v>0</v>
      </c>
      <c r="W176" s="135" t="s">
        <v>46</v>
      </c>
      <c r="X176" s="115">
        <f t="shared" si="35"/>
        <v>0</v>
      </c>
      <c r="Y176" s="116">
        <f t="shared" si="36"/>
        <v>0</v>
      </c>
      <c r="Z176" s="116">
        <f t="shared" si="37"/>
        <v>0</v>
      </c>
      <c r="AA176" s="116">
        <f t="shared" si="38"/>
        <v>0</v>
      </c>
      <c r="AB176" s="116">
        <f t="shared" si="39"/>
        <v>0</v>
      </c>
      <c r="AC176" s="122">
        <f t="shared" si="40"/>
        <v>0</v>
      </c>
    </row>
    <row r="177" spans="1:29" ht="15.75">
      <c r="A177" s="250"/>
      <c r="B177" s="135" t="s">
        <v>47</v>
      </c>
      <c r="C177" s="97">
        <v>146316524.83999833</v>
      </c>
      <c r="D177" s="20"/>
      <c r="E177" s="98">
        <f t="shared" si="29"/>
        <v>146316524.83999833</v>
      </c>
      <c r="F177" s="97">
        <v>1344149.95</v>
      </c>
      <c r="G177" s="20"/>
      <c r="H177" s="98">
        <f t="shared" si="30"/>
        <v>1344149.95</v>
      </c>
      <c r="I177" s="97">
        <v>0</v>
      </c>
      <c r="J177" s="20"/>
      <c r="K177" s="98">
        <f t="shared" si="31"/>
        <v>0</v>
      </c>
      <c r="L177" s="97">
        <v>0</v>
      </c>
      <c r="M177" s="20"/>
      <c r="N177" s="98">
        <f t="shared" si="32"/>
        <v>0</v>
      </c>
      <c r="O177" s="97">
        <v>0</v>
      </c>
      <c r="P177" s="20"/>
      <c r="Q177" s="98">
        <f t="shared" si="33"/>
        <v>0</v>
      </c>
      <c r="R177" s="97">
        <v>144972374.88999838</v>
      </c>
      <c r="S177" s="20"/>
      <c r="T177" s="98">
        <f t="shared" si="41"/>
        <v>144972374.88999838</v>
      </c>
      <c r="U177" s="219">
        <f t="shared" si="34"/>
        <v>0</v>
      </c>
      <c r="W177" s="135" t="s">
        <v>47</v>
      </c>
      <c r="X177" s="115">
        <f t="shared" si="35"/>
        <v>0</v>
      </c>
      <c r="Y177" s="116">
        <f t="shared" si="36"/>
        <v>0</v>
      </c>
      <c r="Z177" s="116">
        <f t="shared" si="37"/>
        <v>0</v>
      </c>
      <c r="AA177" s="116">
        <f t="shared" si="38"/>
        <v>0</v>
      </c>
      <c r="AB177" s="116">
        <f t="shared" si="39"/>
        <v>0</v>
      </c>
      <c r="AC177" s="122">
        <f t="shared" si="40"/>
        <v>0</v>
      </c>
    </row>
    <row r="178" spans="1:29" ht="15.75">
      <c r="A178" s="250"/>
      <c r="B178" s="135" t="s">
        <v>48</v>
      </c>
      <c r="C178" s="97">
        <v>81563188.49999927</v>
      </c>
      <c r="D178" s="20"/>
      <c r="E178" s="98">
        <f t="shared" si="29"/>
        <v>81563188.49999927</v>
      </c>
      <c r="F178" s="97">
        <v>1369574.2100000004</v>
      </c>
      <c r="G178" s="20"/>
      <c r="H178" s="98">
        <f t="shared" si="30"/>
        <v>1369574.2100000004</v>
      </c>
      <c r="I178" s="97">
        <v>0</v>
      </c>
      <c r="J178" s="20"/>
      <c r="K178" s="98">
        <f t="shared" si="31"/>
        <v>0</v>
      </c>
      <c r="L178" s="97">
        <v>0</v>
      </c>
      <c r="M178" s="20"/>
      <c r="N178" s="98">
        <f t="shared" si="32"/>
        <v>0</v>
      </c>
      <c r="O178" s="97">
        <v>0</v>
      </c>
      <c r="P178" s="20"/>
      <c r="Q178" s="98">
        <f t="shared" si="33"/>
        <v>0</v>
      </c>
      <c r="R178" s="97">
        <v>80193614.289999276</v>
      </c>
      <c r="S178" s="20"/>
      <c r="T178" s="98">
        <f t="shared" si="41"/>
        <v>80193614.289999276</v>
      </c>
      <c r="U178" s="219">
        <f t="shared" si="34"/>
        <v>0</v>
      </c>
      <c r="W178" s="135" t="s">
        <v>48</v>
      </c>
      <c r="X178" s="115">
        <f t="shared" si="35"/>
        <v>0</v>
      </c>
      <c r="Y178" s="116">
        <f t="shared" si="36"/>
        <v>0</v>
      </c>
      <c r="Z178" s="116">
        <f t="shared" si="37"/>
        <v>0</v>
      </c>
      <c r="AA178" s="116">
        <f t="shared" si="38"/>
        <v>0</v>
      </c>
      <c r="AB178" s="116">
        <f t="shared" si="39"/>
        <v>0</v>
      </c>
      <c r="AC178" s="122">
        <f t="shared" si="40"/>
        <v>0</v>
      </c>
    </row>
    <row r="179" spans="1:29" ht="15.75">
      <c r="A179" s="250"/>
      <c r="B179" s="136" t="s">
        <v>49</v>
      </c>
      <c r="C179" s="97">
        <v>23346413.999999542</v>
      </c>
      <c r="D179" s="20"/>
      <c r="E179" s="98">
        <f t="shared" si="29"/>
        <v>23346413.999999542</v>
      </c>
      <c r="F179" s="97">
        <v>442578.85000000003</v>
      </c>
      <c r="G179" s="20"/>
      <c r="H179" s="98">
        <f t="shared" si="30"/>
        <v>442578.85000000003</v>
      </c>
      <c r="I179" s="97">
        <v>0</v>
      </c>
      <c r="J179" s="20"/>
      <c r="K179" s="98">
        <f t="shared" si="31"/>
        <v>0</v>
      </c>
      <c r="L179" s="97">
        <v>0</v>
      </c>
      <c r="M179" s="20"/>
      <c r="N179" s="98">
        <f t="shared" si="32"/>
        <v>0</v>
      </c>
      <c r="O179" s="97">
        <v>0</v>
      </c>
      <c r="P179" s="20"/>
      <c r="Q179" s="98">
        <f t="shared" si="33"/>
        <v>0</v>
      </c>
      <c r="R179" s="97">
        <v>22903835.149999548</v>
      </c>
      <c r="S179" s="20"/>
      <c r="T179" s="98">
        <f t="shared" si="41"/>
        <v>22903835.149999548</v>
      </c>
      <c r="U179" s="219">
        <f t="shared" si="34"/>
        <v>0</v>
      </c>
      <c r="W179" s="136" t="s">
        <v>49</v>
      </c>
      <c r="X179" s="119">
        <f t="shared" si="35"/>
        <v>0</v>
      </c>
      <c r="Y179" s="120">
        <f t="shared" si="36"/>
        <v>0</v>
      </c>
      <c r="Z179" s="120">
        <f t="shared" si="37"/>
        <v>0</v>
      </c>
      <c r="AA179" s="120">
        <f t="shared" si="38"/>
        <v>0</v>
      </c>
      <c r="AB179" s="120">
        <f t="shared" si="39"/>
        <v>0</v>
      </c>
      <c r="AC179" s="125">
        <f t="shared" si="40"/>
        <v>0</v>
      </c>
    </row>
    <row r="180" spans="1:29" ht="15.75">
      <c r="A180" s="249">
        <v>42484</v>
      </c>
      <c r="B180" s="134" t="s">
        <v>41</v>
      </c>
      <c r="C180" s="217">
        <v>73378050.059999168</v>
      </c>
      <c r="D180" s="95">
        <v>73378000</v>
      </c>
      <c r="E180" s="96">
        <f t="shared" si="29"/>
        <v>50.059999167919159</v>
      </c>
      <c r="F180" s="217">
        <v>1931883.9400000013</v>
      </c>
      <c r="G180" s="102" t="s">
        <v>1502</v>
      </c>
      <c r="H180" s="96">
        <f t="shared" si="30"/>
        <v>3.9400000013411045</v>
      </c>
      <c r="I180" s="217">
        <v>164233.35</v>
      </c>
      <c r="J180" s="95" t="s">
        <v>2065</v>
      </c>
      <c r="K180" s="96">
        <f t="shared" si="31"/>
        <v>0.35000000000582077</v>
      </c>
      <c r="L180" s="217">
        <v>78873.900000000009</v>
      </c>
      <c r="M180" s="95" t="s">
        <v>2066</v>
      </c>
      <c r="N180" s="96">
        <f t="shared" si="32"/>
        <v>0</v>
      </c>
      <c r="O180" s="217">
        <v>771474.08</v>
      </c>
      <c r="P180" s="95" t="s">
        <v>1503</v>
      </c>
      <c r="Q180" s="96">
        <f t="shared" si="33"/>
        <v>7.9999999958090484E-2</v>
      </c>
      <c r="R180" s="217">
        <v>74744936.72999917</v>
      </c>
      <c r="S180" s="95">
        <v>74744900</v>
      </c>
      <c r="T180" s="96">
        <f t="shared" si="41"/>
        <v>36.729999169707298</v>
      </c>
      <c r="U180" s="218">
        <f t="shared" si="34"/>
        <v>1</v>
      </c>
      <c r="W180" s="134" t="s">
        <v>41</v>
      </c>
      <c r="X180" s="115">
        <f t="shared" si="35"/>
        <v>0</v>
      </c>
      <c r="Y180" s="116">
        <f t="shared" si="36"/>
        <v>0</v>
      </c>
      <c r="Z180" s="116">
        <f t="shared" si="37"/>
        <v>0</v>
      </c>
      <c r="AA180" s="116">
        <f t="shared" si="38"/>
        <v>0</v>
      </c>
      <c r="AB180" s="116">
        <f t="shared" si="39"/>
        <v>0</v>
      </c>
      <c r="AC180" s="122">
        <f t="shared" si="40"/>
        <v>0</v>
      </c>
    </row>
    <row r="181" spans="1:29" ht="15.75">
      <c r="A181" s="250"/>
      <c r="B181" s="135" t="s">
        <v>42</v>
      </c>
      <c r="C181" s="97">
        <v>24935445.419999048</v>
      </c>
      <c r="D181" s="20">
        <v>24935420</v>
      </c>
      <c r="E181" s="98">
        <f t="shared" si="29"/>
        <v>25.419999048113823</v>
      </c>
      <c r="F181" s="97">
        <v>1768209.7900000007</v>
      </c>
      <c r="G181" s="6" t="s">
        <v>1504</v>
      </c>
      <c r="H181" s="98">
        <f t="shared" si="30"/>
        <v>-0.20999999926425517</v>
      </c>
      <c r="I181" s="97">
        <v>99367.37999999999</v>
      </c>
      <c r="J181" s="20" t="s">
        <v>2067</v>
      </c>
      <c r="K181" s="98">
        <f t="shared" si="31"/>
        <v>-2.0000000004074536E-2</v>
      </c>
      <c r="L181" s="97">
        <v>259414.27999999997</v>
      </c>
      <c r="M181" s="20" t="s">
        <v>2068</v>
      </c>
      <c r="N181" s="98">
        <f t="shared" si="32"/>
        <v>0.27999999996973202</v>
      </c>
      <c r="O181" s="97">
        <v>124513.25</v>
      </c>
      <c r="P181" s="20" t="s">
        <v>1505</v>
      </c>
      <c r="Q181" s="98">
        <f t="shared" si="33"/>
        <v>0.25</v>
      </c>
      <c r="R181" s="97">
        <v>22882675.479999043</v>
      </c>
      <c r="S181" s="20">
        <v>22882700</v>
      </c>
      <c r="T181" s="98">
        <f t="shared" si="41"/>
        <v>-24.520000956952572</v>
      </c>
      <c r="U181" s="219">
        <f t="shared" si="34"/>
        <v>1</v>
      </c>
      <c r="W181" s="135" t="s">
        <v>42</v>
      </c>
      <c r="X181" s="115">
        <f t="shared" si="35"/>
        <v>0</v>
      </c>
      <c r="Y181" s="116">
        <f t="shared" si="36"/>
        <v>0</v>
      </c>
      <c r="Z181" s="116">
        <f t="shared" si="37"/>
        <v>0</v>
      </c>
      <c r="AA181" s="116">
        <f t="shared" si="38"/>
        <v>0</v>
      </c>
      <c r="AB181" s="116">
        <f t="shared" si="39"/>
        <v>0</v>
      </c>
      <c r="AC181" s="122">
        <f t="shared" si="40"/>
        <v>0</v>
      </c>
    </row>
    <row r="182" spans="1:29" ht="15.75">
      <c r="A182" s="250"/>
      <c r="B182" s="105" t="s">
        <v>43</v>
      </c>
      <c r="C182" s="97">
        <v>67754643.129999414</v>
      </c>
      <c r="D182" s="20">
        <v>67754700</v>
      </c>
      <c r="E182" s="98">
        <f t="shared" si="29"/>
        <v>-56.870000585913658</v>
      </c>
      <c r="F182" s="97">
        <v>2262010.5599999996</v>
      </c>
      <c r="G182" s="6" t="s">
        <v>1506</v>
      </c>
      <c r="H182" s="98">
        <f t="shared" si="30"/>
        <v>16250.55999999959</v>
      </c>
      <c r="I182" s="97">
        <v>130563.53999999998</v>
      </c>
      <c r="J182" s="20" t="s">
        <v>2069</v>
      </c>
      <c r="K182" s="98">
        <f t="shared" si="31"/>
        <v>-0.46000000002095476</v>
      </c>
      <c r="L182" s="97">
        <v>121591.89000000004</v>
      </c>
      <c r="M182" s="20" t="s">
        <v>2070</v>
      </c>
      <c r="N182" s="98">
        <f t="shared" si="32"/>
        <v>-0.10999999995692633</v>
      </c>
      <c r="O182" s="97">
        <v>873038.93</v>
      </c>
      <c r="P182" s="20" t="s">
        <v>1507</v>
      </c>
      <c r="Q182" s="98">
        <f t="shared" si="33"/>
        <v>-6.9999999948777258E-2</v>
      </c>
      <c r="R182" s="97">
        <v>80603696.239999413</v>
      </c>
      <c r="S182" s="20">
        <v>80603700</v>
      </c>
      <c r="T182" s="98">
        <f t="shared" si="41"/>
        <v>-3.7600005865097046</v>
      </c>
      <c r="U182" s="219">
        <f t="shared" si="34"/>
        <v>1</v>
      </c>
      <c r="W182" s="105" t="s">
        <v>43</v>
      </c>
      <c r="X182" s="115">
        <f t="shared" si="35"/>
        <v>0</v>
      </c>
      <c r="Y182" s="116">
        <f t="shared" si="36"/>
        <v>1</v>
      </c>
      <c r="Z182" s="116">
        <f t="shared" si="37"/>
        <v>0</v>
      </c>
      <c r="AA182" s="116">
        <f t="shared" si="38"/>
        <v>0</v>
      </c>
      <c r="AB182" s="116">
        <f t="shared" si="39"/>
        <v>0</v>
      </c>
      <c r="AC182" s="122">
        <f t="shared" si="40"/>
        <v>0</v>
      </c>
    </row>
    <row r="183" spans="1:29" ht="15.75">
      <c r="A183" s="250"/>
      <c r="B183" s="135" t="s">
        <v>44</v>
      </c>
      <c r="C183" s="97">
        <v>43834190.089999489</v>
      </c>
      <c r="D183" s="20">
        <v>43834200</v>
      </c>
      <c r="E183" s="98">
        <f t="shared" si="29"/>
        <v>-9.9100005105137825</v>
      </c>
      <c r="F183" s="97">
        <v>2007888.9700000011</v>
      </c>
      <c r="G183" s="6" t="s">
        <v>1508</v>
      </c>
      <c r="H183" s="98">
        <f t="shared" si="30"/>
        <v>968.97000000113621</v>
      </c>
      <c r="I183" s="97">
        <v>0</v>
      </c>
      <c r="J183" s="20" t="s">
        <v>80</v>
      </c>
      <c r="K183" s="98">
        <f t="shared" si="31"/>
        <v>0</v>
      </c>
      <c r="L183" s="97">
        <v>0</v>
      </c>
      <c r="M183" s="20" t="s">
        <v>80</v>
      </c>
      <c r="N183" s="98">
        <f t="shared" si="32"/>
        <v>0</v>
      </c>
      <c r="O183" s="97">
        <v>469018.37</v>
      </c>
      <c r="P183" s="20" t="s">
        <v>1509</v>
      </c>
      <c r="Q183" s="98">
        <f t="shared" si="33"/>
        <v>0.36999999999534339</v>
      </c>
      <c r="R183" s="97">
        <v>51432145.239999488</v>
      </c>
      <c r="S183" s="20">
        <v>51433200</v>
      </c>
      <c r="T183" s="98">
        <f t="shared" si="41"/>
        <v>-1054.7600005120039</v>
      </c>
      <c r="U183" s="219">
        <f t="shared" si="34"/>
        <v>1</v>
      </c>
      <c r="W183" s="135" t="s">
        <v>44</v>
      </c>
      <c r="X183" s="115">
        <f t="shared" si="35"/>
        <v>0</v>
      </c>
      <c r="Y183" s="116">
        <f t="shared" si="36"/>
        <v>1</v>
      </c>
      <c r="Z183" s="116">
        <f t="shared" si="37"/>
        <v>0</v>
      </c>
      <c r="AA183" s="116">
        <f t="shared" si="38"/>
        <v>0</v>
      </c>
      <c r="AB183" s="116">
        <f t="shared" si="39"/>
        <v>0</v>
      </c>
      <c r="AC183" s="122">
        <f t="shared" si="40"/>
        <v>1</v>
      </c>
    </row>
    <row r="184" spans="1:29" ht="15.75">
      <c r="A184" s="250"/>
      <c r="B184" s="135" t="s">
        <v>45</v>
      </c>
      <c r="C184" s="97">
        <v>64240356.059995711</v>
      </c>
      <c r="D184" s="20">
        <v>64240300</v>
      </c>
      <c r="E184" s="98">
        <f t="shared" si="29"/>
        <v>56.059995710849762</v>
      </c>
      <c r="F184" s="97">
        <v>2323008</v>
      </c>
      <c r="G184" s="6" t="s">
        <v>1510</v>
      </c>
      <c r="H184" s="98">
        <f t="shared" si="30"/>
        <v>-2</v>
      </c>
      <c r="I184" s="97">
        <v>16349</v>
      </c>
      <c r="J184" s="20" t="s">
        <v>2071</v>
      </c>
      <c r="K184" s="98">
        <f t="shared" si="31"/>
        <v>0</v>
      </c>
      <c r="L184" s="97">
        <v>0</v>
      </c>
      <c r="M184" s="20" t="s">
        <v>80</v>
      </c>
      <c r="N184" s="98">
        <f t="shared" si="32"/>
        <v>0</v>
      </c>
      <c r="O184" s="97">
        <v>201562.64</v>
      </c>
      <c r="P184" s="20" t="s">
        <v>1511</v>
      </c>
      <c r="Q184" s="98">
        <f t="shared" si="33"/>
        <v>-34727.359999999986</v>
      </c>
      <c r="R184" s="97">
        <v>61732134.41999571</v>
      </c>
      <c r="S184" s="20">
        <v>61738200</v>
      </c>
      <c r="T184" s="98">
        <f t="shared" si="41"/>
        <v>-6065.5800042897463</v>
      </c>
      <c r="U184" s="219">
        <f t="shared" si="34"/>
        <v>1</v>
      </c>
      <c r="W184" s="135" t="s">
        <v>45</v>
      </c>
      <c r="X184" s="115">
        <f t="shared" si="35"/>
        <v>0</v>
      </c>
      <c r="Y184" s="116">
        <f t="shared" si="36"/>
        <v>0</v>
      </c>
      <c r="Z184" s="116">
        <f t="shared" si="37"/>
        <v>0</v>
      </c>
      <c r="AA184" s="116">
        <f t="shared" si="38"/>
        <v>0</v>
      </c>
      <c r="AB184" s="116">
        <f t="shared" si="39"/>
        <v>1</v>
      </c>
      <c r="AC184" s="122">
        <f t="shared" si="40"/>
        <v>1</v>
      </c>
    </row>
    <row r="185" spans="1:29" ht="15.75">
      <c r="A185" s="250"/>
      <c r="B185" s="135" t="s">
        <v>46</v>
      </c>
      <c r="C185" s="97">
        <v>40312815.509999625</v>
      </c>
      <c r="D185" s="20">
        <v>42646500</v>
      </c>
      <c r="E185" s="98">
        <f t="shared" si="29"/>
        <v>-2333684.4900003746</v>
      </c>
      <c r="F185" s="97">
        <v>2725715.5400000005</v>
      </c>
      <c r="G185" s="6" t="s">
        <v>1512</v>
      </c>
      <c r="H185" s="98">
        <f t="shared" si="30"/>
        <v>-4.4599999994970858</v>
      </c>
      <c r="I185" s="97">
        <v>58761.679999999993</v>
      </c>
      <c r="J185" s="20" t="s">
        <v>2072</v>
      </c>
      <c r="K185" s="98">
        <f t="shared" si="31"/>
        <v>-2.0000000004074536E-2</v>
      </c>
      <c r="L185" s="97">
        <v>1083.06</v>
      </c>
      <c r="M185" s="20" t="s">
        <v>80</v>
      </c>
      <c r="N185" s="98">
        <f t="shared" si="32"/>
        <v>1083.06</v>
      </c>
      <c r="O185" s="97">
        <v>380998.39</v>
      </c>
      <c r="P185" s="20" t="s">
        <v>1513</v>
      </c>
      <c r="Q185" s="98">
        <f t="shared" si="33"/>
        <v>0.39000000001396984</v>
      </c>
      <c r="R185" s="97">
        <v>52607517.739999622</v>
      </c>
      <c r="S185" s="20">
        <v>55715300</v>
      </c>
      <c r="T185" s="98">
        <f t="shared" si="41"/>
        <v>-3107782.2600003779</v>
      </c>
      <c r="U185" s="219">
        <f t="shared" si="34"/>
        <v>1</v>
      </c>
      <c r="W185" s="135" t="s">
        <v>46</v>
      </c>
      <c r="X185" s="115">
        <f t="shared" si="35"/>
        <v>1</v>
      </c>
      <c r="Y185" s="116">
        <f t="shared" si="36"/>
        <v>0</v>
      </c>
      <c r="Z185" s="116">
        <f t="shared" si="37"/>
        <v>0</v>
      </c>
      <c r="AA185" s="116">
        <f t="shared" si="38"/>
        <v>1</v>
      </c>
      <c r="AB185" s="116">
        <f t="shared" si="39"/>
        <v>0</v>
      </c>
      <c r="AC185" s="122">
        <f t="shared" si="40"/>
        <v>1</v>
      </c>
    </row>
    <row r="186" spans="1:29" ht="15.75">
      <c r="A186" s="250"/>
      <c r="B186" s="135" t="s">
        <v>47</v>
      </c>
      <c r="C186" s="97">
        <v>144972374.88999838</v>
      </c>
      <c r="D186" s="20"/>
      <c r="E186" s="98">
        <f t="shared" si="29"/>
        <v>144972374.88999838</v>
      </c>
      <c r="F186" s="97">
        <v>3378258.9899999993</v>
      </c>
      <c r="G186" s="6"/>
      <c r="H186" s="98">
        <f t="shared" si="30"/>
        <v>3378258.9899999993</v>
      </c>
      <c r="I186" s="97">
        <v>370366.16000000003</v>
      </c>
      <c r="J186" s="20"/>
      <c r="K186" s="98">
        <f t="shared" si="31"/>
        <v>370366.16000000003</v>
      </c>
      <c r="L186" s="97">
        <v>415870.38</v>
      </c>
      <c r="M186" s="20"/>
      <c r="N186" s="98">
        <f t="shared" si="32"/>
        <v>415870.38</v>
      </c>
      <c r="O186" s="97">
        <v>258556.04</v>
      </c>
      <c r="P186" s="20"/>
      <c r="Q186" s="98">
        <f t="shared" si="33"/>
        <v>258556.04</v>
      </c>
      <c r="R186" s="97">
        <v>141290055.63999838</v>
      </c>
      <c r="S186" s="20"/>
      <c r="T186" s="98">
        <f t="shared" si="41"/>
        <v>141290055.63999838</v>
      </c>
      <c r="U186" s="219">
        <f t="shared" si="34"/>
        <v>0</v>
      </c>
      <c r="W186" s="135" t="s">
        <v>47</v>
      </c>
      <c r="X186" s="115">
        <f t="shared" si="35"/>
        <v>0</v>
      </c>
      <c r="Y186" s="116">
        <f t="shared" si="36"/>
        <v>0</v>
      </c>
      <c r="Z186" s="116">
        <f t="shared" si="37"/>
        <v>0</v>
      </c>
      <c r="AA186" s="116">
        <f t="shared" si="38"/>
        <v>0</v>
      </c>
      <c r="AB186" s="116">
        <f t="shared" si="39"/>
        <v>0</v>
      </c>
      <c r="AC186" s="122">
        <f t="shared" si="40"/>
        <v>0</v>
      </c>
    </row>
    <row r="187" spans="1:29" ht="15.75">
      <c r="A187" s="250"/>
      <c r="B187" s="135" t="s">
        <v>48</v>
      </c>
      <c r="C187" s="97">
        <v>80193614.289999276</v>
      </c>
      <c r="D187" s="20"/>
      <c r="E187" s="98">
        <f t="shared" si="29"/>
        <v>80193614.289999276</v>
      </c>
      <c r="F187" s="97">
        <v>2915202.7500000023</v>
      </c>
      <c r="G187" s="6"/>
      <c r="H187" s="98">
        <f t="shared" si="30"/>
        <v>2915202.7500000023</v>
      </c>
      <c r="I187" s="97">
        <v>778099.46</v>
      </c>
      <c r="J187" s="20"/>
      <c r="K187" s="98">
        <f t="shared" si="31"/>
        <v>778099.46</v>
      </c>
      <c r="L187" s="97">
        <v>12918.829999999998</v>
      </c>
      <c r="M187" s="20"/>
      <c r="N187" s="98">
        <f t="shared" si="32"/>
        <v>12918.829999999998</v>
      </c>
      <c r="O187" s="97">
        <v>240972.23</v>
      </c>
      <c r="P187" s="20"/>
      <c r="Q187" s="98">
        <f t="shared" si="33"/>
        <v>240972.23</v>
      </c>
      <c r="R187" s="97">
        <v>77802619.939999282</v>
      </c>
      <c r="S187" s="20"/>
      <c r="T187" s="98">
        <f t="shared" si="41"/>
        <v>77802619.939999282</v>
      </c>
      <c r="U187" s="219">
        <f t="shared" si="34"/>
        <v>0</v>
      </c>
      <c r="W187" s="135" t="s">
        <v>48</v>
      </c>
      <c r="X187" s="115">
        <f t="shared" si="35"/>
        <v>0</v>
      </c>
      <c r="Y187" s="116">
        <f t="shared" si="36"/>
        <v>0</v>
      </c>
      <c r="Z187" s="116">
        <f t="shared" si="37"/>
        <v>0</v>
      </c>
      <c r="AA187" s="116">
        <f t="shared" si="38"/>
        <v>0</v>
      </c>
      <c r="AB187" s="116">
        <f t="shared" si="39"/>
        <v>0</v>
      </c>
      <c r="AC187" s="122">
        <f t="shared" si="40"/>
        <v>0</v>
      </c>
    </row>
    <row r="188" spans="1:29" ht="15.75">
      <c r="A188" s="251"/>
      <c r="B188" s="136" t="s">
        <v>49</v>
      </c>
      <c r="C188" s="99">
        <v>22903835.149999548</v>
      </c>
      <c r="D188" s="100"/>
      <c r="E188" s="101">
        <f t="shared" si="29"/>
        <v>22903835.149999548</v>
      </c>
      <c r="F188" s="99">
        <v>1027620.4</v>
      </c>
      <c r="G188" s="104"/>
      <c r="H188" s="101">
        <f t="shared" si="30"/>
        <v>1027620.4</v>
      </c>
      <c r="I188" s="99">
        <v>0</v>
      </c>
      <c r="J188" s="100"/>
      <c r="K188" s="101">
        <f t="shared" si="31"/>
        <v>0</v>
      </c>
      <c r="L188" s="99">
        <v>0</v>
      </c>
      <c r="M188" s="100"/>
      <c r="N188" s="101">
        <f t="shared" si="32"/>
        <v>0</v>
      </c>
      <c r="O188" s="99">
        <v>197603.18</v>
      </c>
      <c r="P188" s="100"/>
      <c r="Q188" s="101">
        <f t="shared" si="33"/>
        <v>197603.18</v>
      </c>
      <c r="R188" s="99">
        <v>21678611.569999542</v>
      </c>
      <c r="S188" s="100"/>
      <c r="T188" s="101">
        <f t="shared" si="41"/>
        <v>21678611.569999542</v>
      </c>
      <c r="U188" s="220">
        <f t="shared" si="34"/>
        <v>0</v>
      </c>
      <c r="W188" s="136" t="s">
        <v>49</v>
      </c>
      <c r="X188" s="119">
        <f t="shared" si="35"/>
        <v>0</v>
      </c>
      <c r="Y188" s="120">
        <f t="shared" si="36"/>
        <v>0</v>
      </c>
      <c r="Z188" s="120">
        <f t="shared" si="37"/>
        <v>0</v>
      </c>
      <c r="AA188" s="120">
        <f t="shared" si="38"/>
        <v>0</v>
      </c>
      <c r="AB188" s="120">
        <f t="shared" si="39"/>
        <v>0</v>
      </c>
      <c r="AC188" s="125">
        <f t="shared" si="40"/>
        <v>0</v>
      </c>
    </row>
    <row r="189" spans="1:29" ht="15.75">
      <c r="A189" s="250">
        <v>42485</v>
      </c>
      <c r="B189" s="134" t="s">
        <v>41</v>
      </c>
      <c r="C189" s="97">
        <v>74744936.72999917</v>
      </c>
      <c r="D189" s="20">
        <v>74744900</v>
      </c>
      <c r="E189" s="98">
        <f t="shared" si="29"/>
        <v>36.729999169707298</v>
      </c>
      <c r="F189" s="97">
        <v>1867356.45</v>
      </c>
      <c r="G189" s="20" t="s">
        <v>1514</v>
      </c>
      <c r="H189" s="98">
        <f t="shared" si="30"/>
        <v>-3.5500000000465661</v>
      </c>
      <c r="I189" s="97">
        <v>92396.079999999987</v>
      </c>
      <c r="J189" s="20" t="s">
        <v>2073</v>
      </c>
      <c r="K189" s="98">
        <f t="shared" si="31"/>
        <v>-2.0000000018626451E-2</v>
      </c>
      <c r="L189" s="97">
        <v>67072.95</v>
      </c>
      <c r="M189" s="20" t="s">
        <v>2074</v>
      </c>
      <c r="N189" s="98">
        <f t="shared" si="32"/>
        <v>-5.0000000002910383E-2</v>
      </c>
      <c r="O189" s="97">
        <v>431827.90000000026</v>
      </c>
      <c r="P189" s="20" t="s">
        <v>1515</v>
      </c>
      <c r="Q189" s="98">
        <f t="shared" si="33"/>
        <v>-9.9999999743886292E-2</v>
      </c>
      <c r="R189" s="97">
        <v>72472646.47999917</v>
      </c>
      <c r="S189" s="20">
        <v>72472700</v>
      </c>
      <c r="T189" s="98">
        <f t="shared" si="41"/>
        <v>-53.520000830292702</v>
      </c>
      <c r="U189" s="219">
        <f t="shared" si="34"/>
        <v>1</v>
      </c>
      <c r="W189" s="134" t="s">
        <v>41</v>
      </c>
      <c r="X189" s="111">
        <f t="shared" si="35"/>
        <v>0</v>
      </c>
      <c r="Y189" s="112">
        <f t="shared" si="36"/>
        <v>0</v>
      </c>
      <c r="Z189" s="112">
        <f t="shared" si="37"/>
        <v>0</v>
      </c>
      <c r="AA189" s="112">
        <f t="shared" si="38"/>
        <v>0</v>
      </c>
      <c r="AB189" s="112">
        <f t="shared" si="39"/>
        <v>0</v>
      </c>
      <c r="AC189" s="124">
        <f t="shared" si="40"/>
        <v>0</v>
      </c>
    </row>
    <row r="190" spans="1:29" ht="15.75">
      <c r="A190" s="250"/>
      <c r="B190" s="135" t="s">
        <v>42</v>
      </c>
      <c r="C190" s="97">
        <v>22882675.479999043</v>
      </c>
      <c r="D190" s="20">
        <v>22882700</v>
      </c>
      <c r="E190" s="98">
        <f t="shared" si="29"/>
        <v>-24.520000956952572</v>
      </c>
      <c r="F190" s="97">
        <v>1253877.8400000001</v>
      </c>
      <c r="G190" s="20" t="s">
        <v>1516</v>
      </c>
      <c r="H190" s="98">
        <f t="shared" si="30"/>
        <v>-2.159999999916181</v>
      </c>
      <c r="I190" s="97">
        <v>35797.82</v>
      </c>
      <c r="J190" s="20"/>
      <c r="K190" s="98">
        <f t="shared" si="31"/>
        <v>35797.82</v>
      </c>
      <c r="L190" s="97">
        <v>46508.959999999999</v>
      </c>
      <c r="M190" s="20"/>
      <c r="N190" s="98">
        <f t="shared" si="32"/>
        <v>46508.959999999999</v>
      </c>
      <c r="O190" s="97">
        <v>45568.49</v>
      </c>
      <c r="P190" s="20" t="s">
        <v>1517</v>
      </c>
      <c r="Q190" s="98">
        <f t="shared" si="33"/>
        <v>-1.0000000002037268E-2</v>
      </c>
      <c r="R190" s="97">
        <v>28756187.989999041</v>
      </c>
      <c r="S190" s="20">
        <v>28756240</v>
      </c>
      <c r="T190" s="98">
        <f t="shared" si="41"/>
        <v>-52.010000959038734</v>
      </c>
      <c r="U190" s="219">
        <f t="shared" si="34"/>
        <v>1</v>
      </c>
      <c r="W190" s="135" t="s">
        <v>42</v>
      </c>
      <c r="X190" s="115">
        <f t="shared" si="35"/>
        <v>0</v>
      </c>
      <c r="Y190" s="116">
        <f t="shared" si="36"/>
        <v>0</v>
      </c>
      <c r="Z190" s="116">
        <f t="shared" si="37"/>
        <v>0</v>
      </c>
      <c r="AA190" s="116">
        <f t="shared" si="38"/>
        <v>0</v>
      </c>
      <c r="AB190" s="116">
        <f t="shared" si="39"/>
        <v>0</v>
      </c>
      <c r="AC190" s="122">
        <f t="shared" si="40"/>
        <v>0</v>
      </c>
    </row>
    <row r="191" spans="1:29" ht="15.75">
      <c r="A191" s="250"/>
      <c r="B191" s="105" t="s">
        <v>43</v>
      </c>
      <c r="C191" s="97">
        <v>80603696.239999413</v>
      </c>
      <c r="D191" s="20">
        <v>80603700</v>
      </c>
      <c r="E191" s="98">
        <f t="shared" si="29"/>
        <v>-3.7600005865097046</v>
      </c>
      <c r="F191" s="97">
        <v>1828677.060000001</v>
      </c>
      <c r="G191" s="20" t="s">
        <v>1518</v>
      </c>
      <c r="H191" s="98">
        <f t="shared" si="30"/>
        <v>-2.9399999990127981</v>
      </c>
      <c r="I191" s="97">
        <v>125627.05</v>
      </c>
      <c r="J191" s="20" t="s">
        <v>2075</v>
      </c>
      <c r="K191" s="98">
        <f t="shared" si="31"/>
        <v>5.0000000002910383E-2</v>
      </c>
      <c r="L191" s="97">
        <v>925474.36000000022</v>
      </c>
      <c r="M191" s="20" t="s">
        <v>2076</v>
      </c>
      <c r="N191" s="98">
        <f t="shared" si="32"/>
        <v>0.36000000021886081</v>
      </c>
      <c r="O191" s="97">
        <v>912083.94999999972</v>
      </c>
      <c r="P191" s="20" t="s">
        <v>1519</v>
      </c>
      <c r="Q191" s="98">
        <f t="shared" si="33"/>
        <v>-5.0000000279396772E-2</v>
      </c>
      <c r="R191" s="97">
        <v>77088106.869999409</v>
      </c>
      <c r="S191" s="20">
        <v>77088100</v>
      </c>
      <c r="T191" s="98">
        <f t="shared" si="41"/>
        <v>6.8699994087219238</v>
      </c>
      <c r="U191" s="219">
        <f t="shared" si="34"/>
        <v>1</v>
      </c>
      <c r="W191" s="105" t="s">
        <v>43</v>
      </c>
      <c r="X191" s="115">
        <f t="shared" si="35"/>
        <v>0</v>
      </c>
      <c r="Y191" s="116">
        <f t="shared" si="36"/>
        <v>0</v>
      </c>
      <c r="Z191" s="116">
        <f t="shared" si="37"/>
        <v>0</v>
      </c>
      <c r="AA191" s="116">
        <f t="shared" si="38"/>
        <v>0</v>
      </c>
      <c r="AB191" s="116">
        <f t="shared" si="39"/>
        <v>0</v>
      </c>
      <c r="AC191" s="122">
        <f t="shared" si="40"/>
        <v>0</v>
      </c>
    </row>
    <row r="192" spans="1:29" ht="15.75">
      <c r="A192" s="250"/>
      <c r="B192" s="135" t="s">
        <v>44</v>
      </c>
      <c r="C192" s="97">
        <v>51432145.239999488</v>
      </c>
      <c r="D192" s="20">
        <v>51433200</v>
      </c>
      <c r="E192" s="98">
        <f t="shared" si="29"/>
        <v>-1054.7600005120039</v>
      </c>
      <c r="F192" s="97">
        <v>1678842.47</v>
      </c>
      <c r="G192" s="20" t="s">
        <v>1520</v>
      </c>
      <c r="H192" s="98">
        <f t="shared" si="30"/>
        <v>4802.4699999999721</v>
      </c>
      <c r="I192" s="97">
        <v>17449.52</v>
      </c>
      <c r="J192" s="20" t="s">
        <v>2077</v>
      </c>
      <c r="K192" s="98">
        <f t="shared" si="31"/>
        <v>0.52000000000043656</v>
      </c>
      <c r="L192" s="97">
        <v>0</v>
      </c>
      <c r="M192" s="20" t="s">
        <v>80</v>
      </c>
      <c r="N192" s="98">
        <f t="shared" si="32"/>
        <v>0</v>
      </c>
      <c r="O192" s="97">
        <v>315722.55</v>
      </c>
      <c r="P192" s="20" t="s">
        <v>1521</v>
      </c>
      <c r="Q192" s="98">
        <f t="shared" si="33"/>
        <v>0.54999999998835847</v>
      </c>
      <c r="R192" s="97">
        <v>49467070.729999483</v>
      </c>
      <c r="S192" s="20">
        <v>49471900</v>
      </c>
      <c r="T192" s="98">
        <f t="shared" si="41"/>
        <v>-4829.2700005173683</v>
      </c>
      <c r="U192" s="219">
        <f t="shared" si="34"/>
        <v>1</v>
      </c>
      <c r="W192" s="135" t="s">
        <v>44</v>
      </c>
      <c r="X192" s="115">
        <f t="shared" si="35"/>
        <v>1</v>
      </c>
      <c r="Y192" s="116">
        <f t="shared" si="36"/>
        <v>1</v>
      </c>
      <c r="Z192" s="116">
        <f t="shared" si="37"/>
        <v>0</v>
      </c>
      <c r="AA192" s="116">
        <f t="shared" si="38"/>
        <v>0</v>
      </c>
      <c r="AB192" s="116">
        <f t="shared" si="39"/>
        <v>0</v>
      </c>
      <c r="AC192" s="122">
        <f t="shared" si="40"/>
        <v>1</v>
      </c>
    </row>
    <row r="193" spans="1:29" ht="15.75">
      <c r="A193" s="250"/>
      <c r="B193" s="135" t="s">
        <v>45</v>
      </c>
      <c r="C193" s="97">
        <v>61732134.41999571</v>
      </c>
      <c r="D193" s="20">
        <v>61732200</v>
      </c>
      <c r="E193" s="98">
        <f t="shared" si="29"/>
        <v>-65.580004289746284</v>
      </c>
      <c r="F193" s="97">
        <v>2208059.96</v>
      </c>
      <c r="G193" s="20" t="s">
        <v>1522</v>
      </c>
      <c r="H193" s="98">
        <f t="shared" si="30"/>
        <v>-4.0000000037252903E-2</v>
      </c>
      <c r="I193" s="97">
        <v>465750.4</v>
      </c>
      <c r="J193" s="20" t="s">
        <v>2078</v>
      </c>
      <c r="K193" s="98">
        <f t="shared" si="31"/>
        <v>0.40000000002328306</v>
      </c>
      <c r="L193" s="97">
        <v>77614.51999999999</v>
      </c>
      <c r="M193" s="20" t="s">
        <v>2079</v>
      </c>
      <c r="N193" s="98">
        <f t="shared" si="32"/>
        <v>1.9999999989522621E-2</v>
      </c>
      <c r="O193" s="97">
        <v>166307.03</v>
      </c>
      <c r="P193" s="20" t="s">
        <v>1523</v>
      </c>
      <c r="Q193" s="98">
        <f t="shared" si="33"/>
        <v>2.9999999998835847E-2</v>
      </c>
      <c r="R193" s="97">
        <v>72391334.289995685</v>
      </c>
      <c r="S193" s="20">
        <v>72391300</v>
      </c>
      <c r="T193" s="98">
        <f t="shared" si="41"/>
        <v>34.289995685219765</v>
      </c>
      <c r="U193" s="219">
        <f t="shared" si="34"/>
        <v>1</v>
      </c>
      <c r="W193" s="135" t="s">
        <v>45</v>
      </c>
      <c r="X193" s="115">
        <f t="shared" si="35"/>
        <v>0</v>
      </c>
      <c r="Y193" s="116">
        <f t="shared" si="36"/>
        <v>0</v>
      </c>
      <c r="Z193" s="116">
        <f t="shared" si="37"/>
        <v>0</v>
      </c>
      <c r="AA193" s="116">
        <f t="shared" si="38"/>
        <v>0</v>
      </c>
      <c r="AB193" s="116">
        <f t="shared" si="39"/>
        <v>0</v>
      </c>
      <c r="AC193" s="122">
        <f t="shared" si="40"/>
        <v>0</v>
      </c>
    </row>
    <row r="194" spans="1:29" ht="15.75">
      <c r="A194" s="250"/>
      <c r="B194" s="135" t="s">
        <v>46</v>
      </c>
      <c r="C194" s="97">
        <v>52607517.739999622</v>
      </c>
      <c r="D194" s="20">
        <v>55715300</v>
      </c>
      <c r="E194" s="98">
        <f t="shared" si="29"/>
        <v>-3107782.2600003779</v>
      </c>
      <c r="F194" s="97">
        <v>2390436.1900000009</v>
      </c>
      <c r="G194" s="20" t="s">
        <v>1524</v>
      </c>
      <c r="H194" s="98">
        <f t="shared" si="30"/>
        <v>-3.8099999991245568</v>
      </c>
      <c r="I194" s="97">
        <v>110828.71</v>
      </c>
      <c r="J194" s="20" t="s">
        <v>2080</v>
      </c>
      <c r="K194" s="98">
        <f t="shared" si="31"/>
        <v>-0.28999999999359716</v>
      </c>
      <c r="L194" s="97">
        <v>1367.69</v>
      </c>
      <c r="M194" s="20" t="s">
        <v>2081</v>
      </c>
      <c r="N194" s="98">
        <f t="shared" si="32"/>
        <v>0</v>
      </c>
      <c r="O194" s="97">
        <v>421917.49</v>
      </c>
      <c r="P194" s="20" t="s">
        <v>1525</v>
      </c>
      <c r="Q194" s="98">
        <f t="shared" si="33"/>
        <v>-0.51000000000931323</v>
      </c>
      <c r="R194" s="97">
        <v>49907050.089999609</v>
      </c>
      <c r="S194" s="20">
        <v>52720700</v>
      </c>
      <c r="T194" s="98">
        <f t="shared" si="41"/>
        <v>-2813649.9100003913</v>
      </c>
      <c r="U194" s="219">
        <f t="shared" si="34"/>
        <v>1</v>
      </c>
      <c r="W194" s="135" t="s">
        <v>46</v>
      </c>
      <c r="X194" s="115">
        <f t="shared" si="35"/>
        <v>1</v>
      </c>
      <c r="Y194" s="116">
        <f t="shared" si="36"/>
        <v>0</v>
      </c>
      <c r="Z194" s="116">
        <f t="shared" si="37"/>
        <v>0</v>
      </c>
      <c r="AA194" s="116">
        <f t="shared" si="38"/>
        <v>0</v>
      </c>
      <c r="AB194" s="116">
        <f t="shared" si="39"/>
        <v>0</v>
      </c>
      <c r="AC194" s="122">
        <f t="shared" si="40"/>
        <v>1</v>
      </c>
    </row>
    <row r="195" spans="1:29" ht="15.75">
      <c r="A195" s="250"/>
      <c r="B195" s="135" t="s">
        <v>47</v>
      </c>
      <c r="C195" s="97">
        <v>141290055.63999838</v>
      </c>
      <c r="D195" s="20">
        <v>0</v>
      </c>
      <c r="E195" s="98">
        <f t="shared" si="29"/>
        <v>141290055.63999838</v>
      </c>
      <c r="F195" s="97">
        <v>3043463.65</v>
      </c>
      <c r="G195" s="20"/>
      <c r="H195" s="98">
        <f t="shared" si="30"/>
        <v>3043463.65</v>
      </c>
      <c r="I195" s="97">
        <v>206986.76</v>
      </c>
      <c r="J195" s="20"/>
      <c r="K195" s="98">
        <f t="shared" si="31"/>
        <v>206986.76</v>
      </c>
      <c r="L195" s="97">
        <v>4642.91</v>
      </c>
      <c r="M195" s="20"/>
      <c r="N195" s="98">
        <f t="shared" si="32"/>
        <v>4642.91</v>
      </c>
      <c r="O195" s="97">
        <v>207738.91</v>
      </c>
      <c r="P195" s="20"/>
      <c r="Q195" s="98">
        <f t="shared" si="33"/>
        <v>207738.91</v>
      </c>
      <c r="R195" s="97">
        <v>139241530.51999834</v>
      </c>
      <c r="S195" s="20">
        <v>0</v>
      </c>
      <c r="T195" s="98">
        <f t="shared" si="41"/>
        <v>139241530.51999834</v>
      </c>
      <c r="U195" s="219">
        <f t="shared" si="34"/>
        <v>0</v>
      </c>
      <c r="W195" s="135" t="s">
        <v>47</v>
      </c>
      <c r="X195" s="115">
        <f t="shared" si="35"/>
        <v>0</v>
      </c>
      <c r="Y195" s="116">
        <f t="shared" si="36"/>
        <v>0</v>
      </c>
      <c r="Z195" s="116">
        <f t="shared" si="37"/>
        <v>0</v>
      </c>
      <c r="AA195" s="116">
        <f t="shared" si="38"/>
        <v>0</v>
      </c>
      <c r="AB195" s="116">
        <f t="shared" si="39"/>
        <v>0</v>
      </c>
      <c r="AC195" s="122">
        <f t="shared" si="40"/>
        <v>0</v>
      </c>
    </row>
    <row r="196" spans="1:29" ht="15.75">
      <c r="A196" s="250"/>
      <c r="B196" s="135" t="s">
        <v>48</v>
      </c>
      <c r="C196" s="97">
        <v>77802619.939999282</v>
      </c>
      <c r="D196" s="20">
        <v>400102408</v>
      </c>
      <c r="E196" s="98">
        <f t="shared" si="29"/>
        <v>-322299788.06000072</v>
      </c>
      <c r="F196" s="97">
        <v>2770012.3399999994</v>
      </c>
      <c r="G196" s="20" t="s">
        <v>1526</v>
      </c>
      <c r="H196" s="98">
        <f t="shared" si="30"/>
        <v>-786787.66000000061</v>
      </c>
      <c r="I196" s="97">
        <v>154098.72999999998</v>
      </c>
      <c r="J196" s="20" t="s">
        <v>2082</v>
      </c>
      <c r="K196" s="98">
        <f t="shared" si="31"/>
        <v>-0.27000000001862645</v>
      </c>
      <c r="L196" s="97">
        <v>10011.74</v>
      </c>
      <c r="M196" s="20" t="s">
        <v>2083</v>
      </c>
      <c r="N196" s="98">
        <f t="shared" si="32"/>
        <v>3.9999999999054126E-2</v>
      </c>
      <c r="O196" s="97">
        <v>315480.35000000003</v>
      </c>
      <c r="P196" s="20" t="s">
        <v>1527</v>
      </c>
      <c r="Q196" s="98">
        <f t="shared" si="33"/>
        <v>0.3500000000349246</v>
      </c>
      <c r="R196" s="97">
        <v>80872854.779999256</v>
      </c>
      <c r="S196" s="20">
        <v>80872900</v>
      </c>
      <c r="T196" s="98">
        <f t="shared" si="41"/>
        <v>-45.220000743865967</v>
      </c>
      <c r="U196" s="219">
        <f t="shared" si="34"/>
        <v>1</v>
      </c>
      <c r="W196" s="135" t="s">
        <v>48</v>
      </c>
      <c r="X196" s="115">
        <f t="shared" si="35"/>
        <v>1</v>
      </c>
      <c r="Y196" s="116">
        <f t="shared" si="36"/>
        <v>1</v>
      </c>
      <c r="Z196" s="116">
        <f t="shared" si="37"/>
        <v>0</v>
      </c>
      <c r="AA196" s="116">
        <f t="shared" si="38"/>
        <v>0</v>
      </c>
      <c r="AB196" s="116">
        <f t="shared" si="39"/>
        <v>0</v>
      </c>
      <c r="AC196" s="122">
        <f t="shared" si="40"/>
        <v>0</v>
      </c>
    </row>
    <row r="197" spans="1:29" ht="15.75">
      <c r="A197" s="250"/>
      <c r="B197" s="136" t="s">
        <v>49</v>
      </c>
      <c r="C197" s="97">
        <v>21678611.569999542</v>
      </c>
      <c r="D197" s="20"/>
      <c r="E197" s="98">
        <f t="shared" si="29"/>
        <v>21678611.569999542</v>
      </c>
      <c r="F197" s="97">
        <v>915093.08999999973</v>
      </c>
      <c r="G197" s="20"/>
      <c r="H197" s="98">
        <f t="shared" si="30"/>
        <v>915093.08999999973</v>
      </c>
      <c r="I197" s="97">
        <v>1638.4</v>
      </c>
      <c r="J197" s="20"/>
      <c r="K197" s="98">
        <f t="shared" si="31"/>
        <v>1638.4</v>
      </c>
      <c r="L197" s="97">
        <v>0</v>
      </c>
      <c r="M197" s="20"/>
      <c r="N197" s="98">
        <f t="shared" si="32"/>
        <v>0</v>
      </c>
      <c r="O197" s="97">
        <v>119314.40000000001</v>
      </c>
      <c r="P197" s="20"/>
      <c r="Q197" s="98">
        <f t="shared" si="33"/>
        <v>119314.40000000001</v>
      </c>
      <c r="R197" s="97">
        <v>26398168.299999546</v>
      </c>
      <c r="S197" s="20"/>
      <c r="T197" s="98">
        <f t="shared" si="41"/>
        <v>26398168.299999546</v>
      </c>
      <c r="U197" s="219">
        <f t="shared" si="34"/>
        <v>0</v>
      </c>
      <c r="W197" s="136" t="s">
        <v>49</v>
      </c>
      <c r="X197" s="119">
        <f t="shared" si="35"/>
        <v>0</v>
      </c>
      <c r="Y197" s="120">
        <f t="shared" si="36"/>
        <v>0</v>
      </c>
      <c r="Z197" s="120">
        <f t="shared" si="37"/>
        <v>0</v>
      </c>
      <c r="AA197" s="120">
        <f t="shared" si="38"/>
        <v>0</v>
      </c>
      <c r="AB197" s="120">
        <f t="shared" si="39"/>
        <v>0</v>
      </c>
      <c r="AC197" s="125">
        <f t="shared" si="40"/>
        <v>0</v>
      </c>
    </row>
    <row r="198" spans="1:29" ht="15.75">
      <c r="A198" s="249">
        <v>42486</v>
      </c>
      <c r="B198" s="134" t="s">
        <v>41</v>
      </c>
      <c r="C198" s="217">
        <v>72472646.47999917</v>
      </c>
      <c r="D198" s="95">
        <v>72472700</v>
      </c>
      <c r="E198" s="96">
        <f t="shared" si="29"/>
        <v>-53.520000830292702</v>
      </c>
      <c r="F198" s="217">
        <v>1687218.98</v>
      </c>
      <c r="G198" s="95" t="s">
        <v>1528</v>
      </c>
      <c r="H198" s="96">
        <f t="shared" si="30"/>
        <v>-1.0200000000186265</v>
      </c>
      <c r="I198" s="217">
        <v>181337.02</v>
      </c>
      <c r="J198" s="95" t="s">
        <v>2084</v>
      </c>
      <c r="K198" s="96">
        <f t="shared" si="31"/>
        <v>1.9999999989522621E-2</v>
      </c>
      <c r="L198" s="217">
        <v>38583.370000000003</v>
      </c>
      <c r="M198" s="95" t="s">
        <v>2085</v>
      </c>
      <c r="N198" s="96">
        <f t="shared" si="32"/>
        <v>-2.9999999998835847E-2</v>
      </c>
      <c r="O198" s="217">
        <v>427990.20000000007</v>
      </c>
      <c r="P198" s="95" t="s">
        <v>1529</v>
      </c>
      <c r="Q198" s="96">
        <f t="shared" si="33"/>
        <v>0.20000000006984919</v>
      </c>
      <c r="R198" s="217">
        <v>76109265.579999179</v>
      </c>
      <c r="S198" s="95">
        <v>76109300</v>
      </c>
      <c r="T198" s="96">
        <f t="shared" si="41"/>
        <v>-34.420000821352005</v>
      </c>
      <c r="U198" s="218">
        <f t="shared" si="34"/>
        <v>1</v>
      </c>
      <c r="W198" s="134" t="s">
        <v>41</v>
      </c>
      <c r="X198" s="111">
        <f t="shared" si="35"/>
        <v>0</v>
      </c>
      <c r="Y198" s="112">
        <f t="shared" si="36"/>
        <v>0</v>
      </c>
      <c r="Z198" s="112">
        <f t="shared" si="37"/>
        <v>0</v>
      </c>
      <c r="AA198" s="112">
        <f t="shared" si="38"/>
        <v>0</v>
      </c>
      <c r="AB198" s="112">
        <f t="shared" si="39"/>
        <v>0</v>
      </c>
      <c r="AC198" s="124">
        <f t="shared" si="40"/>
        <v>0</v>
      </c>
    </row>
    <row r="199" spans="1:29" ht="15.75">
      <c r="A199" s="250"/>
      <c r="B199" s="135" t="s">
        <v>42</v>
      </c>
      <c r="C199" s="97">
        <v>28756187.989999041</v>
      </c>
      <c r="D199" s="20">
        <v>22123520</v>
      </c>
      <c r="E199" s="98">
        <f t="shared" si="29"/>
        <v>6632667.989999041</v>
      </c>
      <c r="F199" s="97">
        <v>1239354.9900000002</v>
      </c>
      <c r="G199" s="20" t="s">
        <v>1530</v>
      </c>
      <c r="H199" s="98">
        <f t="shared" si="30"/>
        <v>-5.0099999997764826</v>
      </c>
      <c r="I199" s="97">
        <v>68543.81</v>
      </c>
      <c r="J199" s="20" t="s">
        <v>2086</v>
      </c>
      <c r="K199" s="98">
        <f t="shared" si="31"/>
        <v>9.9999999947613105E-3</v>
      </c>
      <c r="L199" s="97">
        <v>0</v>
      </c>
      <c r="M199" s="20" t="s">
        <v>80</v>
      </c>
      <c r="N199" s="98">
        <f t="shared" si="32"/>
        <v>0</v>
      </c>
      <c r="O199" s="97">
        <v>58359.89</v>
      </c>
      <c r="P199" s="20" t="s">
        <v>1531</v>
      </c>
      <c r="Q199" s="98">
        <f t="shared" si="33"/>
        <v>-1.0000000002037268E-2</v>
      </c>
      <c r="R199" s="97">
        <v>27527016.919999041</v>
      </c>
      <c r="S199" s="20">
        <v>27526970</v>
      </c>
      <c r="T199" s="98">
        <f t="shared" si="41"/>
        <v>46.919999040663242</v>
      </c>
      <c r="U199" s="219">
        <f t="shared" si="34"/>
        <v>1</v>
      </c>
      <c r="W199" s="135" t="s">
        <v>42</v>
      </c>
      <c r="X199" s="115">
        <f t="shared" si="35"/>
        <v>1</v>
      </c>
      <c r="Y199" s="116">
        <f t="shared" si="36"/>
        <v>0</v>
      </c>
      <c r="Z199" s="116">
        <f t="shared" si="37"/>
        <v>0</v>
      </c>
      <c r="AA199" s="116">
        <f t="shared" si="38"/>
        <v>0</v>
      </c>
      <c r="AB199" s="116">
        <f t="shared" si="39"/>
        <v>0</v>
      </c>
      <c r="AC199" s="122">
        <f t="shared" si="40"/>
        <v>0</v>
      </c>
    </row>
    <row r="200" spans="1:29" ht="15.75">
      <c r="A200" s="250"/>
      <c r="B200" s="105" t="s">
        <v>43</v>
      </c>
      <c r="C200" s="97">
        <v>77088106.869999409</v>
      </c>
      <c r="D200" s="20">
        <v>77088100</v>
      </c>
      <c r="E200" s="98">
        <f t="shared" si="29"/>
        <v>6.8699994087219238</v>
      </c>
      <c r="F200" s="97">
        <v>1772709.8700000006</v>
      </c>
      <c r="G200" s="20" t="s">
        <v>1532</v>
      </c>
      <c r="H200" s="98">
        <f t="shared" si="30"/>
        <v>46669.870000000577</v>
      </c>
      <c r="I200" s="97">
        <v>271901.27999999997</v>
      </c>
      <c r="J200" s="20" t="s">
        <v>2087</v>
      </c>
      <c r="K200" s="98">
        <f t="shared" si="31"/>
        <v>0.27999999996973202</v>
      </c>
      <c r="L200" s="97">
        <v>15271.74</v>
      </c>
      <c r="M200" s="20" t="s">
        <v>2088</v>
      </c>
      <c r="N200" s="98">
        <f t="shared" si="32"/>
        <v>3.9999999999054126E-2</v>
      </c>
      <c r="O200" s="97">
        <v>648680.50999999989</v>
      </c>
      <c r="P200" s="20" t="s">
        <v>1533</v>
      </c>
      <c r="Q200" s="98">
        <f t="shared" si="33"/>
        <v>-0.4900000001071021</v>
      </c>
      <c r="R200" s="97">
        <v>74923346.029999405</v>
      </c>
      <c r="S200" s="20">
        <v>74923400</v>
      </c>
      <c r="T200" s="98">
        <f t="shared" si="41"/>
        <v>-53.970000594854355</v>
      </c>
      <c r="U200" s="219">
        <f t="shared" si="34"/>
        <v>1</v>
      </c>
      <c r="W200" s="105" t="s">
        <v>43</v>
      </c>
      <c r="X200" s="115">
        <f t="shared" si="35"/>
        <v>0</v>
      </c>
      <c r="Y200" s="116">
        <f t="shared" si="36"/>
        <v>1</v>
      </c>
      <c r="Z200" s="116">
        <f t="shared" si="37"/>
        <v>0</v>
      </c>
      <c r="AA200" s="116">
        <f t="shared" si="38"/>
        <v>0</v>
      </c>
      <c r="AB200" s="116">
        <f t="shared" si="39"/>
        <v>0</v>
      </c>
      <c r="AC200" s="122">
        <f t="shared" si="40"/>
        <v>0</v>
      </c>
    </row>
    <row r="201" spans="1:29" ht="15.75">
      <c r="A201" s="250"/>
      <c r="B201" s="135" t="s">
        <v>44</v>
      </c>
      <c r="C201" s="97">
        <v>49467070.729999483</v>
      </c>
      <c r="D201" s="20">
        <v>49471900</v>
      </c>
      <c r="E201" s="98">
        <f t="shared" si="29"/>
        <v>-4829.2700005173683</v>
      </c>
      <c r="F201" s="97">
        <v>1549914.3700000008</v>
      </c>
      <c r="G201" s="20" t="s">
        <v>1534</v>
      </c>
      <c r="H201" s="98">
        <f t="shared" si="30"/>
        <v>4.3700000008102506</v>
      </c>
      <c r="I201" s="97">
        <v>12654.64</v>
      </c>
      <c r="J201" s="20" t="s">
        <v>2089</v>
      </c>
      <c r="K201" s="98">
        <f t="shared" si="31"/>
        <v>0.63999999999941792</v>
      </c>
      <c r="L201" s="97">
        <v>0</v>
      </c>
      <c r="M201" s="20"/>
      <c r="N201" s="98">
        <f t="shared" si="32"/>
        <v>0</v>
      </c>
      <c r="O201" s="97">
        <v>221782.39</v>
      </c>
      <c r="P201" s="20" t="s">
        <v>1535</v>
      </c>
      <c r="Q201" s="98">
        <f t="shared" si="33"/>
        <v>0.39000000001396984</v>
      </c>
      <c r="R201" s="97">
        <v>47708028.609999485</v>
      </c>
      <c r="S201" s="20">
        <v>47708000</v>
      </c>
      <c r="T201" s="98">
        <f t="shared" si="41"/>
        <v>28.609999485313892</v>
      </c>
      <c r="U201" s="219">
        <f t="shared" si="34"/>
        <v>1</v>
      </c>
      <c r="W201" s="135" t="s">
        <v>44</v>
      </c>
      <c r="X201" s="115">
        <f t="shared" si="35"/>
        <v>1</v>
      </c>
      <c r="Y201" s="116">
        <f t="shared" si="36"/>
        <v>0</v>
      </c>
      <c r="Z201" s="116">
        <f t="shared" si="37"/>
        <v>0</v>
      </c>
      <c r="AA201" s="116">
        <f t="shared" si="38"/>
        <v>0</v>
      </c>
      <c r="AB201" s="116">
        <f t="shared" si="39"/>
        <v>0</v>
      </c>
      <c r="AC201" s="122">
        <f t="shared" si="40"/>
        <v>0</v>
      </c>
    </row>
    <row r="202" spans="1:29" ht="15.75">
      <c r="A202" s="250"/>
      <c r="B202" s="135" t="s">
        <v>45</v>
      </c>
      <c r="C202" s="97">
        <v>72391334.289995685</v>
      </c>
      <c r="D202" s="20">
        <v>72391300</v>
      </c>
      <c r="E202" s="98">
        <f t="shared" ref="E202:E233" si="42">C202-D202</f>
        <v>34.289995685219765</v>
      </c>
      <c r="F202" s="97">
        <v>1872586.7099999997</v>
      </c>
      <c r="G202" s="20" t="s">
        <v>1536</v>
      </c>
      <c r="H202" s="98">
        <f t="shared" ref="H202:H233" si="43">F202-G202</f>
        <v>-3.2900000002700835</v>
      </c>
      <c r="I202" s="97">
        <v>155308.01</v>
      </c>
      <c r="J202" s="20" t="s">
        <v>2090</v>
      </c>
      <c r="K202" s="98">
        <f t="shared" ref="K202:K233" si="44">I202-J202</f>
        <v>1.0000000009313226E-2</v>
      </c>
      <c r="L202" s="97">
        <v>110336</v>
      </c>
      <c r="M202" s="20" t="s">
        <v>2091</v>
      </c>
      <c r="N202" s="98">
        <f t="shared" ref="N202:N233" si="45">L202-M202</f>
        <v>0</v>
      </c>
      <c r="O202" s="97">
        <v>109004.95</v>
      </c>
      <c r="P202" s="20" t="s">
        <v>1537</v>
      </c>
      <c r="Q202" s="98">
        <f t="shared" ref="Q202:Q233" si="46">O202-P202</f>
        <v>-211345.05</v>
      </c>
      <c r="R202" s="97">
        <v>70454714.639995709</v>
      </c>
      <c r="S202" s="20">
        <v>70437100</v>
      </c>
      <c r="T202" s="98">
        <f t="shared" si="41"/>
        <v>17614.639995709062</v>
      </c>
      <c r="U202" s="219">
        <f t="shared" ref="U202:U233" si="47">IF(D202=0,0,1)</f>
        <v>1</v>
      </c>
      <c r="W202" s="135" t="s">
        <v>45</v>
      </c>
      <c r="X202" s="115">
        <f t="shared" ref="X202:X233" si="48">+IF(AND(C202&lt;&gt;0,D202&lt;&gt;0,OR(E202&gt;100,E202&lt;-100)),1,0)</f>
        <v>0</v>
      </c>
      <c r="Y202" s="116">
        <f t="shared" ref="Y202:Y233" si="49">+IF(AND(F202&lt;&gt;0,G202&lt;&gt;0,OR(H202&gt;100,H202&lt;-100)),1,0)</f>
        <v>0</v>
      </c>
      <c r="Z202" s="116">
        <f t="shared" ref="Z202:Z233" si="50">+IF(AND(I202&lt;&gt;0,J202&lt;&gt;0,OR(K202&gt;100,K202&lt;-100)),1,0)</f>
        <v>0</v>
      </c>
      <c r="AA202" s="116">
        <f t="shared" ref="AA202:AA233" si="51">+IF(AND(L202&lt;&gt;0,M202&lt;&gt;0,OR(N202&gt;100,N202&lt;-100)),1,0)</f>
        <v>0</v>
      </c>
      <c r="AB202" s="116">
        <f t="shared" ref="AB202:AB233" si="52">+IF(AND(O202&lt;&gt;0,P202&lt;&gt;0,OR(Q202&gt;100,Q202&lt;-100)),1,0)</f>
        <v>1</v>
      </c>
      <c r="AC202" s="122">
        <f t="shared" ref="AC202:AC233" si="53">+IF(AND(R202&lt;&gt;0,S202&lt;&gt;0,OR(T202&gt;100,T202&lt;-100)),1,0)</f>
        <v>1</v>
      </c>
    </row>
    <row r="203" spans="1:29" ht="15.75">
      <c r="A203" s="250"/>
      <c r="B203" s="135" t="s">
        <v>46</v>
      </c>
      <c r="C203" s="97">
        <v>49907050.089999609</v>
      </c>
      <c r="D203" s="20">
        <v>52720700</v>
      </c>
      <c r="E203" s="98">
        <f t="shared" si="42"/>
        <v>-2813649.9100003913</v>
      </c>
      <c r="F203" s="97">
        <v>2161402.35</v>
      </c>
      <c r="G203" s="20" t="s">
        <v>1538</v>
      </c>
      <c r="H203" s="98">
        <f t="shared" si="43"/>
        <v>2.3500000000931323</v>
      </c>
      <c r="I203" s="97">
        <v>121055.71999999999</v>
      </c>
      <c r="J203" s="20" t="s">
        <v>2092</v>
      </c>
      <c r="K203" s="98">
        <f t="shared" si="44"/>
        <v>-1.2800000000133878</v>
      </c>
      <c r="L203" s="97">
        <v>17550</v>
      </c>
      <c r="M203" s="20" t="s">
        <v>2093</v>
      </c>
      <c r="N203" s="98">
        <f t="shared" si="45"/>
        <v>0</v>
      </c>
      <c r="O203" s="97">
        <v>319573.08</v>
      </c>
      <c r="P203" s="20" t="s">
        <v>1539</v>
      </c>
      <c r="Q203" s="98">
        <f t="shared" si="46"/>
        <v>8.0000000016298145E-2</v>
      </c>
      <c r="R203" s="97">
        <v>51618530.86999961</v>
      </c>
      <c r="S203" s="20">
        <v>55735500</v>
      </c>
      <c r="T203" s="98">
        <f t="shared" si="41"/>
        <v>-4116969.1300003901</v>
      </c>
      <c r="U203" s="219">
        <f t="shared" si="47"/>
        <v>1</v>
      </c>
      <c r="W203" s="135" t="s">
        <v>46</v>
      </c>
      <c r="X203" s="115">
        <f t="shared" si="48"/>
        <v>1</v>
      </c>
      <c r="Y203" s="116">
        <f t="shared" si="49"/>
        <v>0</v>
      </c>
      <c r="Z203" s="116">
        <f t="shared" si="50"/>
        <v>0</v>
      </c>
      <c r="AA203" s="116">
        <f t="shared" si="51"/>
        <v>0</v>
      </c>
      <c r="AB203" s="116">
        <f t="shared" si="52"/>
        <v>0</v>
      </c>
      <c r="AC203" s="122">
        <f t="shared" si="53"/>
        <v>1</v>
      </c>
    </row>
    <row r="204" spans="1:29" ht="15.75">
      <c r="A204" s="250"/>
      <c r="B204" s="135" t="s">
        <v>47</v>
      </c>
      <c r="C204" s="97">
        <v>139241530.51999834</v>
      </c>
      <c r="D204" s="20"/>
      <c r="E204" s="98">
        <f t="shared" si="42"/>
        <v>139241530.51999834</v>
      </c>
      <c r="F204" s="97">
        <v>2845756.2400000007</v>
      </c>
      <c r="G204" s="20"/>
      <c r="H204" s="98">
        <f t="shared" si="43"/>
        <v>2845756.2400000007</v>
      </c>
      <c r="I204" s="97">
        <v>67887.97</v>
      </c>
      <c r="J204" s="20"/>
      <c r="K204" s="98">
        <f t="shared" si="44"/>
        <v>67887.97</v>
      </c>
      <c r="L204" s="97">
        <v>47736.04</v>
      </c>
      <c r="M204" s="20"/>
      <c r="N204" s="98">
        <f t="shared" si="45"/>
        <v>47736.04</v>
      </c>
      <c r="O204" s="97">
        <v>293368.64999999997</v>
      </c>
      <c r="P204" s="20"/>
      <c r="Q204" s="98">
        <f t="shared" si="46"/>
        <v>293368.64999999997</v>
      </c>
      <c r="R204" s="97">
        <v>136122557.55999836</v>
      </c>
      <c r="S204" s="20"/>
      <c r="T204" s="98">
        <f t="shared" si="41"/>
        <v>136122557.55999836</v>
      </c>
      <c r="U204" s="219">
        <f t="shared" si="47"/>
        <v>0</v>
      </c>
      <c r="W204" s="135" t="s">
        <v>47</v>
      </c>
      <c r="X204" s="115">
        <f t="shared" si="48"/>
        <v>0</v>
      </c>
      <c r="Y204" s="116">
        <f t="shared" si="49"/>
        <v>0</v>
      </c>
      <c r="Z204" s="116">
        <f t="shared" si="50"/>
        <v>0</v>
      </c>
      <c r="AA204" s="116">
        <f t="shared" si="51"/>
        <v>0</v>
      </c>
      <c r="AB204" s="116">
        <f t="shared" si="52"/>
        <v>0</v>
      </c>
      <c r="AC204" s="122">
        <f t="shared" si="53"/>
        <v>0</v>
      </c>
    </row>
    <row r="205" spans="1:29" ht="15.75">
      <c r="A205" s="250"/>
      <c r="B205" s="135" t="s">
        <v>48</v>
      </c>
      <c r="C205" s="97">
        <v>80872854.779999256</v>
      </c>
      <c r="D205" s="20"/>
      <c r="E205" s="98">
        <f t="shared" si="42"/>
        <v>80872854.779999256</v>
      </c>
      <c r="F205" s="97">
        <v>2703905.8099999987</v>
      </c>
      <c r="G205" s="20"/>
      <c r="H205" s="98">
        <f t="shared" si="43"/>
        <v>2703905.8099999987</v>
      </c>
      <c r="I205" s="97">
        <v>504351.04000000004</v>
      </c>
      <c r="J205" s="20"/>
      <c r="K205" s="98">
        <f t="shared" si="44"/>
        <v>504351.04000000004</v>
      </c>
      <c r="L205" s="97">
        <v>19601.560000000001</v>
      </c>
      <c r="M205" s="20"/>
      <c r="N205" s="98">
        <f t="shared" si="45"/>
        <v>19601.560000000001</v>
      </c>
      <c r="O205" s="97">
        <v>237806.03999999998</v>
      </c>
      <c r="P205" s="20"/>
      <c r="Q205" s="98">
        <f t="shared" si="46"/>
        <v>237806.03999999998</v>
      </c>
      <c r="R205" s="97">
        <v>78415892.409999251</v>
      </c>
      <c r="S205" s="20"/>
      <c r="T205" s="98">
        <f t="shared" si="41"/>
        <v>78415892.409999251</v>
      </c>
      <c r="U205" s="219">
        <f t="shared" si="47"/>
        <v>0</v>
      </c>
      <c r="W205" s="135" t="s">
        <v>48</v>
      </c>
      <c r="X205" s="115">
        <f t="shared" si="48"/>
        <v>0</v>
      </c>
      <c r="Y205" s="116">
        <f t="shared" si="49"/>
        <v>0</v>
      </c>
      <c r="Z205" s="116">
        <f t="shared" si="50"/>
        <v>0</v>
      </c>
      <c r="AA205" s="116">
        <f t="shared" si="51"/>
        <v>0</v>
      </c>
      <c r="AB205" s="116">
        <f t="shared" si="52"/>
        <v>0</v>
      </c>
      <c r="AC205" s="122">
        <f t="shared" si="53"/>
        <v>0</v>
      </c>
    </row>
    <row r="206" spans="1:29" ht="15.75">
      <c r="A206" s="251"/>
      <c r="B206" s="136" t="s">
        <v>49</v>
      </c>
      <c r="C206" s="99">
        <v>26398168.299999546</v>
      </c>
      <c r="D206" s="100"/>
      <c r="E206" s="101">
        <f t="shared" si="42"/>
        <v>26398168.299999546</v>
      </c>
      <c r="F206" s="99">
        <v>1385361.0700000012</v>
      </c>
      <c r="G206" s="100"/>
      <c r="H206" s="101">
        <f t="shared" si="43"/>
        <v>1385361.0700000012</v>
      </c>
      <c r="I206" s="99">
        <v>15813.59</v>
      </c>
      <c r="J206" s="100"/>
      <c r="K206" s="101">
        <f t="shared" si="44"/>
        <v>15813.59</v>
      </c>
      <c r="L206" s="99">
        <v>0</v>
      </c>
      <c r="M206" s="100"/>
      <c r="N206" s="101">
        <f t="shared" si="45"/>
        <v>0</v>
      </c>
      <c r="O206" s="99">
        <v>92527.14</v>
      </c>
      <c r="P206" s="100"/>
      <c r="Q206" s="101">
        <f t="shared" si="46"/>
        <v>92527.14</v>
      </c>
      <c r="R206" s="99">
        <v>24936093.679999549</v>
      </c>
      <c r="S206" s="100"/>
      <c r="T206" s="101">
        <f t="shared" si="41"/>
        <v>24936093.679999549</v>
      </c>
      <c r="U206" s="220">
        <f t="shared" si="47"/>
        <v>0</v>
      </c>
      <c r="W206" s="136" t="s">
        <v>49</v>
      </c>
      <c r="X206" s="119">
        <f t="shared" si="48"/>
        <v>0</v>
      </c>
      <c r="Y206" s="120">
        <f t="shared" si="49"/>
        <v>0</v>
      </c>
      <c r="Z206" s="120">
        <f t="shared" si="50"/>
        <v>0</v>
      </c>
      <c r="AA206" s="120">
        <f t="shared" si="51"/>
        <v>0</v>
      </c>
      <c r="AB206" s="120">
        <f t="shared" si="52"/>
        <v>0</v>
      </c>
      <c r="AC206" s="125">
        <f t="shared" si="53"/>
        <v>0</v>
      </c>
    </row>
    <row r="207" spans="1:29" ht="15.75">
      <c r="A207" s="250">
        <v>42487</v>
      </c>
      <c r="B207" s="134" t="s">
        <v>41</v>
      </c>
      <c r="C207" s="97">
        <v>76109265.579999179</v>
      </c>
      <c r="D207" s="20">
        <v>76109300</v>
      </c>
      <c r="E207" s="98">
        <f t="shared" si="42"/>
        <v>-34.420000821352005</v>
      </c>
      <c r="F207" s="97">
        <v>1503634.4400000011</v>
      </c>
      <c r="G207" s="20" t="s">
        <v>1540</v>
      </c>
      <c r="H207" s="98">
        <f t="shared" si="43"/>
        <v>4.4400000011082739</v>
      </c>
      <c r="I207" s="97">
        <v>288967.36</v>
      </c>
      <c r="J207" s="20" t="s">
        <v>2094</v>
      </c>
      <c r="K207" s="98">
        <f t="shared" si="44"/>
        <v>0.35999999998603016</v>
      </c>
      <c r="L207" s="97">
        <v>260201.31</v>
      </c>
      <c r="M207" s="20" t="s">
        <v>2095</v>
      </c>
      <c r="N207" s="98">
        <f t="shared" si="45"/>
        <v>0.30999999999767169</v>
      </c>
      <c r="O207" s="97">
        <v>346470.29</v>
      </c>
      <c r="P207" s="20" t="s">
        <v>1541</v>
      </c>
      <c r="Q207" s="98">
        <f t="shared" si="46"/>
        <v>0.28999999997904524</v>
      </c>
      <c r="R207" s="97">
        <v>84074031.049999148</v>
      </c>
      <c r="S207" s="20">
        <v>84074000</v>
      </c>
      <c r="T207" s="98">
        <f t="shared" si="41"/>
        <v>31.04999914765358</v>
      </c>
      <c r="U207" s="219">
        <f t="shared" si="47"/>
        <v>1</v>
      </c>
      <c r="W207" s="134" t="s">
        <v>41</v>
      </c>
      <c r="X207" s="111">
        <f t="shared" si="48"/>
        <v>0</v>
      </c>
      <c r="Y207" s="112">
        <f t="shared" si="49"/>
        <v>0</v>
      </c>
      <c r="Z207" s="112">
        <f t="shared" si="50"/>
        <v>0</v>
      </c>
      <c r="AA207" s="112">
        <f t="shared" si="51"/>
        <v>0</v>
      </c>
      <c r="AB207" s="112">
        <f t="shared" si="52"/>
        <v>0</v>
      </c>
      <c r="AC207" s="124">
        <f t="shared" si="53"/>
        <v>0</v>
      </c>
    </row>
    <row r="208" spans="1:29" ht="15.75">
      <c r="A208" s="250"/>
      <c r="B208" s="135" t="s">
        <v>42</v>
      </c>
      <c r="C208" s="97">
        <v>27527016.919999041</v>
      </c>
      <c r="D208" s="20">
        <v>27526970</v>
      </c>
      <c r="E208" s="98">
        <f t="shared" si="42"/>
        <v>46.919999040663242</v>
      </c>
      <c r="F208" s="97">
        <v>1023286.4000000005</v>
      </c>
      <c r="G208" s="20" t="s">
        <v>1542</v>
      </c>
      <c r="H208" s="98">
        <f t="shared" si="43"/>
        <v>-3.5999999995110556</v>
      </c>
      <c r="I208" s="97">
        <v>76655.009999999995</v>
      </c>
      <c r="J208" s="20" t="s">
        <v>2096</v>
      </c>
      <c r="K208" s="98">
        <f t="shared" si="44"/>
        <v>9.9999999947613105E-3</v>
      </c>
      <c r="L208" s="97">
        <v>43243.75</v>
      </c>
      <c r="M208" s="20" t="s">
        <v>2097</v>
      </c>
      <c r="N208" s="98">
        <f t="shared" si="45"/>
        <v>-5.0000000002910383E-2</v>
      </c>
      <c r="O208" s="97">
        <v>13718.210000000001</v>
      </c>
      <c r="P208" s="20" t="s">
        <v>1543</v>
      </c>
      <c r="Q208" s="98">
        <f t="shared" si="46"/>
        <v>1.0000000000218279E-2</v>
      </c>
      <c r="R208" s="97">
        <v>32388625.999999058</v>
      </c>
      <c r="S208" s="20">
        <v>32388670</v>
      </c>
      <c r="T208" s="98">
        <f t="shared" si="41"/>
        <v>-44.000000942498446</v>
      </c>
      <c r="U208" s="219">
        <f t="shared" si="47"/>
        <v>1</v>
      </c>
      <c r="W208" s="135" t="s">
        <v>42</v>
      </c>
      <c r="X208" s="115">
        <f t="shared" si="48"/>
        <v>0</v>
      </c>
      <c r="Y208" s="116">
        <f t="shared" si="49"/>
        <v>0</v>
      </c>
      <c r="Z208" s="116">
        <f t="shared" si="50"/>
        <v>0</v>
      </c>
      <c r="AA208" s="116">
        <f t="shared" si="51"/>
        <v>0</v>
      </c>
      <c r="AB208" s="116">
        <f t="shared" si="52"/>
        <v>0</v>
      </c>
      <c r="AC208" s="122">
        <f t="shared" si="53"/>
        <v>0</v>
      </c>
    </row>
    <row r="209" spans="1:29" ht="15.75">
      <c r="A209" s="250"/>
      <c r="B209" s="105" t="s">
        <v>43</v>
      </c>
      <c r="C209" s="97">
        <v>74923346.029999405</v>
      </c>
      <c r="D209" s="20">
        <v>74923400</v>
      </c>
      <c r="E209" s="98">
        <f t="shared" si="42"/>
        <v>-53.970000594854355</v>
      </c>
      <c r="F209" s="97">
        <v>1801615.3800000004</v>
      </c>
      <c r="G209" s="20" t="s">
        <v>1544</v>
      </c>
      <c r="H209" s="98">
        <f t="shared" si="43"/>
        <v>-4.6199999996460974</v>
      </c>
      <c r="I209" s="97">
        <v>429265.2</v>
      </c>
      <c r="J209" s="20" t="s">
        <v>2098</v>
      </c>
      <c r="K209" s="98">
        <f t="shared" si="44"/>
        <v>59214.200000000012</v>
      </c>
      <c r="L209" s="97">
        <v>355296.74</v>
      </c>
      <c r="M209" s="20" t="s">
        <v>2099</v>
      </c>
      <c r="N209" s="98">
        <f t="shared" si="45"/>
        <v>-0.26000000000931323</v>
      </c>
      <c r="O209" s="97">
        <v>544560.52000000025</v>
      </c>
      <c r="P209" s="20" t="s">
        <v>1545</v>
      </c>
      <c r="Q209" s="98">
        <f t="shared" si="46"/>
        <v>-0.4799999997485429</v>
      </c>
      <c r="R209" s="97">
        <v>72651138.589999422</v>
      </c>
      <c r="S209" s="20">
        <v>72592000</v>
      </c>
      <c r="T209" s="98">
        <f t="shared" si="41"/>
        <v>59138.589999422431</v>
      </c>
      <c r="U209" s="219">
        <f t="shared" si="47"/>
        <v>1</v>
      </c>
      <c r="W209" s="105" t="s">
        <v>43</v>
      </c>
      <c r="X209" s="115">
        <f t="shared" si="48"/>
        <v>0</v>
      </c>
      <c r="Y209" s="116">
        <f t="shared" si="49"/>
        <v>0</v>
      </c>
      <c r="Z209" s="116">
        <f t="shared" si="50"/>
        <v>1</v>
      </c>
      <c r="AA209" s="116">
        <f t="shared" si="51"/>
        <v>0</v>
      </c>
      <c r="AB209" s="116">
        <f t="shared" si="52"/>
        <v>0</v>
      </c>
      <c r="AC209" s="122">
        <f t="shared" si="53"/>
        <v>1</v>
      </c>
    </row>
    <row r="210" spans="1:29" ht="15.75">
      <c r="A210" s="250"/>
      <c r="B210" s="135" t="s">
        <v>44</v>
      </c>
      <c r="C210" s="97">
        <v>47708028.609999485</v>
      </c>
      <c r="D210" s="20">
        <v>42023300</v>
      </c>
      <c r="E210" s="98">
        <f t="shared" si="42"/>
        <v>5684728.6099994853</v>
      </c>
      <c r="F210" s="97">
        <v>1434496.1800000006</v>
      </c>
      <c r="G210" s="20" t="s">
        <v>1546</v>
      </c>
      <c r="H210" s="98">
        <f t="shared" si="43"/>
        <v>-3.8199999993667006</v>
      </c>
      <c r="I210" s="97">
        <v>19294.88</v>
      </c>
      <c r="J210" s="20" t="s">
        <v>816</v>
      </c>
      <c r="K210" s="98">
        <f t="shared" si="44"/>
        <v>4294.880000000001</v>
      </c>
      <c r="L210" s="97">
        <v>0</v>
      </c>
      <c r="M210" s="20"/>
      <c r="N210" s="98">
        <f t="shared" si="45"/>
        <v>0</v>
      </c>
      <c r="O210" s="97">
        <v>267238.21000000002</v>
      </c>
      <c r="P210" s="20" t="s">
        <v>1547</v>
      </c>
      <c r="Q210" s="98">
        <f t="shared" si="46"/>
        <v>0.21000000002095476</v>
      </c>
      <c r="R210" s="97">
        <v>49065341.879999489</v>
      </c>
      <c r="S210" s="20">
        <v>49065300</v>
      </c>
      <c r="T210" s="98">
        <f t="shared" si="41"/>
        <v>41.879999488592148</v>
      </c>
      <c r="U210" s="219">
        <f t="shared" si="47"/>
        <v>1</v>
      </c>
      <c r="W210" s="135" t="s">
        <v>44</v>
      </c>
      <c r="X210" s="115">
        <f t="shared" si="48"/>
        <v>1</v>
      </c>
      <c r="Y210" s="116">
        <f t="shared" si="49"/>
        <v>0</v>
      </c>
      <c r="Z210" s="116">
        <f t="shared" si="50"/>
        <v>1</v>
      </c>
      <c r="AA210" s="116">
        <f t="shared" si="51"/>
        <v>0</v>
      </c>
      <c r="AB210" s="116">
        <f t="shared" si="52"/>
        <v>0</v>
      </c>
      <c r="AC210" s="122">
        <f t="shared" si="53"/>
        <v>0</v>
      </c>
    </row>
    <row r="211" spans="1:29" ht="15.75">
      <c r="A211" s="250"/>
      <c r="B211" s="135" t="s">
        <v>45</v>
      </c>
      <c r="C211" s="97">
        <v>70454714.639995709</v>
      </c>
      <c r="D211" s="20">
        <v>18465990</v>
      </c>
      <c r="E211" s="98">
        <f t="shared" si="42"/>
        <v>51988724.639995709</v>
      </c>
      <c r="F211" s="97">
        <v>1874747.3600000006</v>
      </c>
      <c r="G211" s="20" t="s">
        <v>1548</v>
      </c>
      <c r="H211" s="98">
        <f t="shared" si="43"/>
        <v>-2.6399999994318932</v>
      </c>
      <c r="I211" s="97">
        <v>180904.50999999998</v>
      </c>
      <c r="J211" s="20" t="s">
        <v>2100</v>
      </c>
      <c r="K211" s="98">
        <f t="shared" si="44"/>
        <v>-0.4900000000197906</v>
      </c>
      <c r="L211" s="97">
        <v>0</v>
      </c>
      <c r="M211" s="20"/>
      <c r="N211" s="98">
        <f t="shared" si="45"/>
        <v>0</v>
      </c>
      <c r="O211" s="97">
        <v>126594.09</v>
      </c>
      <c r="P211" s="20" t="s">
        <v>1549</v>
      </c>
      <c r="Q211" s="98">
        <f t="shared" si="46"/>
        <v>-157332.91</v>
      </c>
      <c r="R211" s="97">
        <v>85855880.669995725</v>
      </c>
      <c r="S211" s="20">
        <v>85855900</v>
      </c>
      <c r="T211" s="98">
        <f t="shared" si="41"/>
        <v>-19.330004274845123</v>
      </c>
      <c r="U211" s="219">
        <f t="shared" si="47"/>
        <v>1</v>
      </c>
      <c r="W211" s="135" t="s">
        <v>45</v>
      </c>
      <c r="X211" s="115">
        <f t="shared" si="48"/>
        <v>1</v>
      </c>
      <c r="Y211" s="116">
        <f t="shared" si="49"/>
        <v>0</v>
      </c>
      <c r="Z211" s="116">
        <f t="shared" si="50"/>
        <v>0</v>
      </c>
      <c r="AA211" s="116">
        <f t="shared" si="51"/>
        <v>0</v>
      </c>
      <c r="AB211" s="116">
        <f t="shared" si="52"/>
        <v>1</v>
      </c>
      <c r="AC211" s="122">
        <f t="shared" si="53"/>
        <v>0</v>
      </c>
    </row>
    <row r="212" spans="1:29" ht="15.75">
      <c r="A212" s="250"/>
      <c r="B212" s="135" t="s">
        <v>46</v>
      </c>
      <c r="C212" s="97">
        <v>51618530.86999961</v>
      </c>
      <c r="D212" s="20">
        <v>55735500</v>
      </c>
      <c r="E212" s="98">
        <f t="shared" si="42"/>
        <v>-4116969.1300003901</v>
      </c>
      <c r="F212" s="97">
        <v>2374215.11</v>
      </c>
      <c r="G212" s="20" t="s">
        <v>1550</v>
      </c>
      <c r="H212" s="98">
        <f t="shared" si="43"/>
        <v>-4.8900000001303852</v>
      </c>
      <c r="I212" s="97">
        <v>201430.78999999998</v>
      </c>
      <c r="J212" s="20" t="s">
        <v>2101</v>
      </c>
      <c r="K212" s="98">
        <f t="shared" si="44"/>
        <v>-0.21000000002095476</v>
      </c>
      <c r="L212" s="97">
        <v>3896.4700000000003</v>
      </c>
      <c r="M212" s="20" t="s">
        <v>2102</v>
      </c>
      <c r="N212" s="98">
        <f t="shared" si="45"/>
        <v>0</v>
      </c>
      <c r="O212" s="97">
        <v>325053.85000000009</v>
      </c>
      <c r="P212" s="20" t="s">
        <v>1551</v>
      </c>
      <c r="Q212" s="98">
        <f t="shared" si="46"/>
        <v>-0.14999999990686774</v>
      </c>
      <c r="R212" s="97">
        <v>49116796.229999609</v>
      </c>
      <c r="S212" s="20">
        <v>51819900</v>
      </c>
      <c r="T212" s="98">
        <f t="shared" si="41"/>
        <v>-2703103.7700003907</v>
      </c>
      <c r="U212" s="219">
        <f t="shared" si="47"/>
        <v>1</v>
      </c>
      <c r="W212" s="135" t="s">
        <v>46</v>
      </c>
      <c r="X212" s="115">
        <f t="shared" si="48"/>
        <v>1</v>
      </c>
      <c r="Y212" s="116">
        <f t="shared" si="49"/>
        <v>0</v>
      </c>
      <c r="Z212" s="116">
        <f t="shared" si="50"/>
        <v>0</v>
      </c>
      <c r="AA212" s="116">
        <f t="shared" si="51"/>
        <v>0</v>
      </c>
      <c r="AB212" s="116">
        <f t="shared" si="52"/>
        <v>0</v>
      </c>
      <c r="AC212" s="122">
        <f t="shared" si="53"/>
        <v>1</v>
      </c>
    </row>
    <row r="213" spans="1:29" ht="15.75">
      <c r="A213" s="250"/>
      <c r="B213" s="135" t="s">
        <v>47</v>
      </c>
      <c r="C213" s="97">
        <v>136122557.55999836</v>
      </c>
      <c r="D213" s="20">
        <v>0</v>
      </c>
      <c r="E213" s="98">
        <f t="shared" si="42"/>
        <v>136122557.55999836</v>
      </c>
      <c r="F213" s="97">
        <v>2914040.44</v>
      </c>
      <c r="G213" s="20"/>
      <c r="H213" s="98">
        <f t="shared" si="43"/>
        <v>2914040.44</v>
      </c>
      <c r="I213" s="97">
        <v>232859.99999999997</v>
      </c>
      <c r="J213" s="20"/>
      <c r="K213" s="98">
        <f t="shared" si="44"/>
        <v>232859.99999999997</v>
      </c>
      <c r="L213" s="97">
        <v>48823.98</v>
      </c>
      <c r="M213" s="20"/>
      <c r="N213" s="98">
        <f t="shared" si="45"/>
        <v>48823.98</v>
      </c>
      <c r="O213" s="97">
        <v>263269.88999999996</v>
      </c>
      <c r="P213" s="20"/>
      <c r="Q213" s="98">
        <f t="shared" si="46"/>
        <v>263269.88999999996</v>
      </c>
      <c r="R213" s="97">
        <v>148556937.24999833</v>
      </c>
      <c r="S213" s="20">
        <v>0</v>
      </c>
      <c r="T213" s="98">
        <f t="shared" si="41"/>
        <v>148556937.24999833</v>
      </c>
      <c r="U213" s="219">
        <f t="shared" si="47"/>
        <v>0</v>
      </c>
      <c r="W213" s="135" t="s">
        <v>47</v>
      </c>
      <c r="X213" s="115">
        <f t="shared" si="48"/>
        <v>0</v>
      </c>
      <c r="Y213" s="116">
        <f t="shared" si="49"/>
        <v>0</v>
      </c>
      <c r="Z213" s="116">
        <f t="shared" si="50"/>
        <v>0</v>
      </c>
      <c r="AA213" s="116">
        <f t="shared" si="51"/>
        <v>0</v>
      </c>
      <c r="AB213" s="116">
        <f t="shared" si="52"/>
        <v>0</v>
      </c>
      <c r="AC213" s="122">
        <f t="shared" si="53"/>
        <v>0</v>
      </c>
    </row>
    <row r="214" spans="1:29" ht="15.75">
      <c r="A214" s="250"/>
      <c r="B214" s="135" t="s">
        <v>48</v>
      </c>
      <c r="C214" s="97">
        <v>78415892.409999251</v>
      </c>
      <c r="D214" s="20">
        <v>78415900</v>
      </c>
      <c r="E214" s="98">
        <f t="shared" si="42"/>
        <v>-7.5900007486343384</v>
      </c>
      <c r="F214" s="97">
        <v>2352215.8600000003</v>
      </c>
      <c r="G214" s="20" t="s">
        <v>1552</v>
      </c>
      <c r="H214" s="98">
        <f t="shared" si="43"/>
        <v>194215.86000000034</v>
      </c>
      <c r="I214" s="97">
        <v>55164.07</v>
      </c>
      <c r="J214" s="20" t="s">
        <v>2103</v>
      </c>
      <c r="K214" s="98">
        <f t="shared" si="44"/>
        <v>-2.9999999998835847E-2</v>
      </c>
      <c r="L214" s="97">
        <v>5662.74</v>
      </c>
      <c r="M214" s="20" t="s">
        <v>2104</v>
      </c>
      <c r="N214" s="98">
        <f t="shared" si="45"/>
        <v>0</v>
      </c>
      <c r="O214" s="97">
        <v>284180.75</v>
      </c>
      <c r="P214" s="20" t="s">
        <v>1553</v>
      </c>
      <c r="Q214" s="98">
        <f t="shared" si="46"/>
        <v>-0.25</v>
      </c>
      <c r="R214" s="97">
        <v>83817763.319999263</v>
      </c>
      <c r="S214" s="20">
        <v>83817800</v>
      </c>
      <c r="T214" s="98">
        <f t="shared" si="41"/>
        <v>-36.680000737309456</v>
      </c>
      <c r="U214" s="219">
        <f t="shared" si="47"/>
        <v>1</v>
      </c>
      <c r="W214" s="135" t="s">
        <v>48</v>
      </c>
      <c r="X214" s="115">
        <f t="shared" si="48"/>
        <v>0</v>
      </c>
      <c r="Y214" s="116">
        <f t="shared" si="49"/>
        <v>1</v>
      </c>
      <c r="Z214" s="116">
        <f t="shared" si="50"/>
        <v>0</v>
      </c>
      <c r="AA214" s="116">
        <f t="shared" si="51"/>
        <v>0</v>
      </c>
      <c r="AB214" s="116">
        <f t="shared" si="52"/>
        <v>0</v>
      </c>
      <c r="AC214" s="122">
        <f t="shared" si="53"/>
        <v>0</v>
      </c>
    </row>
    <row r="215" spans="1:29" ht="15.75">
      <c r="A215" s="250"/>
      <c r="B215" s="136" t="s">
        <v>49</v>
      </c>
      <c r="C215" s="97">
        <v>24936093.679999549</v>
      </c>
      <c r="D215" s="20"/>
      <c r="E215" s="98">
        <f t="shared" si="42"/>
        <v>24936093.679999549</v>
      </c>
      <c r="F215" s="97">
        <v>1052982.3999999999</v>
      </c>
      <c r="G215" s="20"/>
      <c r="H215" s="98">
        <f t="shared" si="43"/>
        <v>1052982.3999999999</v>
      </c>
      <c r="I215" s="97">
        <v>40812.199999999997</v>
      </c>
      <c r="J215" s="20"/>
      <c r="K215" s="98">
        <f t="shared" si="44"/>
        <v>40812.199999999997</v>
      </c>
      <c r="L215" s="97">
        <v>0</v>
      </c>
      <c r="M215" s="20"/>
      <c r="N215" s="98">
        <f t="shared" si="45"/>
        <v>0</v>
      </c>
      <c r="O215" s="97">
        <v>150668.85</v>
      </c>
      <c r="P215" s="20"/>
      <c r="Q215" s="98">
        <f t="shared" si="46"/>
        <v>150668.85</v>
      </c>
      <c r="R215" s="97">
        <v>31520839.549999554</v>
      </c>
      <c r="S215" s="20"/>
      <c r="T215" s="98">
        <f t="shared" si="41"/>
        <v>31520839.549999554</v>
      </c>
      <c r="U215" s="219">
        <f t="shared" si="47"/>
        <v>0</v>
      </c>
      <c r="W215" s="136" t="s">
        <v>49</v>
      </c>
      <c r="X215" s="119">
        <f t="shared" si="48"/>
        <v>0</v>
      </c>
      <c r="Y215" s="120">
        <f t="shared" si="49"/>
        <v>0</v>
      </c>
      <c r="Z215" s="120">
        <f t="shared" si="50"/>
        <v>0</v>
      </c>
      <c r="AA215" s="120">
        <f t="shared" si="51"/>
        <v>0</v>
      </c>
      <c r="AB215" s="120">
        <f t="shared" si="52"/>
        <v>0</v>
      </c>
      <c r="AC215" s="125">
        <f t="shared" si="53"/>
        <v>0</v>
      </c>
    </row>
    <row r="216" spans="1:29" ht="15.75" customHeight="1">
      <c r="A216" s="233">
        <v>42457</v>
      </c>
      <c r="B216" s="134" t="s">
        <v>41</v>
      </c>
      <c r="C216" s="217">
        <v>84074031.049999148</v>
      </c>
      <c r="D216" s="95">
        <v>84074000</v>
      </c>
      <c r="E216" s="96">
        <f t="shared" si="42"/>
        <v>31.04999914765358</v>
      </c>
      <c r="F216" s="217">
        <v>2026086.6500000006</v>
      </c>
      <c r="G216" s="224" t="s">
        <v>1554</v>
      </c>
      <c r="H216" s="96">
        <f t="shared" si="43"/>
        <v>-3.3499999993946403</v>
      </c>
      <c r="I216" s="217">
        <v>666108.70000000019</v>
      </c>
      <c r="J216" s="95" t="s">
        <v>2105</v>
      </c>
      <c r="K216" s="96">
        <f t="shared" si="44"/>
        <v>-0.29999999981373549</v>
      </c>
      <c r="L216" s="217">
        <v>13781.65</v>
      </c>
      <c r="M216" s="95" t="s">
        <v>2106</v>
      </c>
      <c r="N216" s="96">
        <f t="shared" si="45"/>
        <v>-5.0000000001091394E-2</v>
      </c>
      <c r="O216" s="217">
        <v>323218.5</v>
      </c>
      <c r="P216" s="95" t="s">
        <v>1555</v>
      </c>
      <c r="Q216" s="96">
        <f t="shared" si="46"/>
        <v>-0.5</v>
      </c>
      <c r="R216" s="217">
        <v>89749428.299999163</v>
      </c>
      <c r="S216" s="95">
        <v>89749400</v>
      </c>
      <c r="T216" s="96">
        <f t="shared" si="41"/>
        <v>28.299999162554741</v>
      </c>
      <c r="U216" s="218">
        <f t="shared" si="47"/>
        <v>1</v>
      </c>
      <c r="W216" s="134" t="s">
        <v>41</v>
      </c>
      <c r="X216" s="111">
        <f t="shared" si="48"/>
        <v>0</v>
      </c>
      <c r="Y216" s="112">
        <f t="shared" si="49"/>
        <v>0</v>
      </c>
      <c r="Z216" s="112">
        <f t="shared" si="50"/>
        <v>0</v>
      </c>
      <c r="AA216" s="112">
        <f t="shared" si="51"/>
        <v>0</v>
      </c>
      <c r="AB216" s="112">
        <f t="shared" si="52"/>
        <v>0</v>
      </c>
      <c r="AC216" s="124">
        <f t="shared" si="53"/>
        <v>0</v>
      </c>
    </row>
    <row r="217" spans="1:29" ht="15.75">
      <c r="A217" s="234"/>
      <c r="B217" s="135" t="s">
        <v>42</v>
      </c>
      <c r="C217" s="97">
        <v>32388625.999999058</v>
      </c>
      <c r="D217" s="20">
        <v>32388670</v>
      </c>
      <c r="E217" s="98">
        <f t="shared" si="42"/>
        <v>-44.000000942498446</v>
      </c>
      <c r="F217" s="97">
        <v>1287720.21</v>
      </c>
      <c r="G217" s="20" t="s">
        <v>1556</v>
      </c>
      <c r="H217" s="98">
        <f t="shared" si="43"/>
        <v>0.2099999999627471</v>
      </c>
      <c r="I217" s="97">
        <v>127615.22</v>
      </c>
      <c r="J217" s="20" t="s">
        <v>2107</v>
      </c>
      <c r="K217" s="98">
        <f t="shared" si="44"/>
        <v>0.22000000000116415</v>
      </c>
      <c r="L217" s="97">
        <v>31690.32</v>
      </c>
      <c r="M217" s="20" t="s">
        <v>2108</v>
      </c>
      <c r="N217" s="98">
        <f t="shared" si="45"/>
        <v>2.0000000000436557E-2</v>
      </c>
      <c r="O217" s="97">
        <v>37500.06</v>
      </c>
      <c r="P217" s="20" t="s">
        <v>1557</v>
      </c>
      <c r="Q217" s="98">
        <f t="shared" si="46"/>
        <v>-4.0000000000873115E-2</v>
      </c>
      <c r="R217" s="97">
        <v>41001165.339999057</v>
      </c>
      <c r="S217" s="20">
        <v>41001200</v>
      </c>
      <c r="T217" s="98">
        <f t="shared" si="41"/>
        <v>-34.660000942647457</v>
      </c>
      <c r="U217" s="219">
        <f t="shared" si="47"/>
        <v>1</v>
      </c>
      <c r="W217" s="135" t="s">
        <v>42</v>
      </c>
      <c r="X217" s="115">
        <f t="shared" si="48"/>
        <v>0</v>
      </c>
      <c r="Y217" s="116">
        <f t="shared" si="49"/>
        <v>0</v>
      </c>
      <c r="Z217" s="116">
        <f t="shared" si="50"/>
        <v>0</v>
      </c>
      <c r="AA217" s="116">
        <f t="shared" si="51"/>
        <v>0</v>
      </c>
      <c r="AB217" s="116">
        <f t="shared" si="52"/>
        <v>0</v>
      </c>
      <c r="AC217" s="122">
        <f t="shared" si="53"/>
        <v>0</v>
      </c>
    </row>
    <row r="218" spans="1:29" ht="15.75">
      <c r="A218" s="234"/>
      <c r="B218" s="105" t="s">
        <v>43</v>
      </c>
      <c r="C218" s="97">
        <v>72651138.589999422</v>
      </c>
      <c r="D218" s="20">
        <v>0</v>
      </c>
      <c r="E218" s="98">
        <f t="shared" si="42"/>
        <v>72651138.589999422</v>
      </c>
      <c r="F218" s="97">
        <v>1946684.7999999998</v>
      </c>
      <c r="G218" s="20"/>
      <c r="H218" s="98">
        <f t="shared" si="43"/>
        <v>1946684.7999999998</v>
      </c>
      <c r="I218" s="97">
        <v>108542.40999999999</v>
      </c>
      <c r="J218" s="20"/>
      <c r="K218" s="98">
        <f t="shared" si="44"/>
        <v>108542.40999999999</v>
      </c>
      <c r="L218" s="97">
        <v>58189.579999999994</v>
      </c>
      <c r="M218" s="20"/>
      <c r="N218" s="98">
        <f t="shared" si="45"/>
        <v>58189.579999999994</v>
      </c>
      <c r="O218" s="97">
        <v>630009.30000000005</v>
      </c>
      <c r="P218" s="20"/>
      <c r="Q218" s="98">
        <f t="shared" si="46"/>
        <v>630009.30000000005</v>
      </c>
      <c r="R218" s="97">
        <v>82636628.799999416</v>
      </c>
      <c r="S218" s="20">
        <v>0</v>
      </c>
      <c r="T218" s="98">
        <f t="shared" si="41"/>
        <v>82636628.799999416</v>
      </c>
      <c r="U218" s="219">
        <f t="shared" si="47"/>
        <v>0</v>
      </c>
      <c r="W218" s="105" t="s">
        <v>43</v>
      </c>
      <c r="X218" s="115">
        <f t="shared" si="48"/>
        <v>0</v>
      </c>
      <c r="Y218" s="116">
        <f t="shared" si="49"/>
        <v>0</v>
      </c>
      <c r="Z218" s="116">
        <f t="shared" si="50"/>
        <v>0</v>
      </c>
      <c r="AA218" s="116">
        <f t="shared" si="51"/>
        <v>0</v>
      </c>
      <c r="AB218" s="116">
        <f t="shared" si="52"/>
        <v>0</v>
      </c>
      <c r="AC218" s="122">
        <f t="shared" si="53"/>
        <v>0</v>
      </c>
    </row>
    <row r="219" spans="1:29" ht="15.75">
      <c r="A219" s="234"/>
      <c r="B219" s="135" t="s">
        <v>44</v>
      </c>
      <c r="C219" s="97">
        <v>49065341.879999489</v>
      </c>
      <c r="D219" s="20">
        <v>49065300</v>
      </c>
      <c r="E219" s="98">
        <f t="shared" si="42"/>
        <v>41.879999488592148</v>
      </c>
      <c r="F219" s="97">
        <v>1357869.0099999998</v>
      </c>
      <c r="G219" s="20" t="s">
        <v>1558</v>
      </c>
      <c r="H219" s="98">
        <f t="shared" si="43"/>
        <v>-0.99000000022351742</v>
      </c>
      <c r="I219" s="97">
        <v>1979.06</v>
      </c>
      <c r="J219" s="20" t="s">
        <v>2109</v>
      </c>
      <c r="K219" s="98">
        <f t="shared" si="44"/>
        <v>5.999999999994543E-2</v>
      </c>
      <c r="L219" s="97">
        <v>0</v>
      </c>
      <c r="M219" s="20"/>
      <c r="N219" s="98">
        <f t="shared" si="45"/>
        <v>0</v>
      </c>
      <c r="O219" s="97">
        <v>303465.11</v>
      </c>
      <c r="P219" s="20" t="s">
        <v>1559</v>
      </c>
      <c r="Q219" s="98">
        <f t="shared" si="46"/>
        <v>0.10999999998603016</v>
      </c>
      <c r="R219" s="97">
        <v>52769719.099999487</v>
      </c>
      <c r="S219" s="20">
        <v>52769700</v>
      </c>
      <c r="T219" s="98">
        <f t="shared" si="41"/>
        <v>19.099999487400055</v>
      </c>
      <c r="U219" s="219">
        <f t="shared" si="47"/>
        <v>1</v>
      </c>
      <c r="W219" s="135" t="s">
        <v>44</v>
      </c>
      <c r="X219" s="115">
        <f t="shared" si="48"/>
        <v>0</v>
      </c>
      <c r="Y219" s="116">
        <f t="shared" si="49"/>
        <v>0</v>
      </c>
      <c r="Z219" s="116">
        <f t="shared" si="50"/>
        <v>0</v>
      </c>
      <c r="AA219" s="116">
        <f t="shared" si="51"/>
        <v>0</v>
      </c>
      <c r="AB219" s="116">
        <f t="shared" si="52"/>
        <v>0</v>
      </c>
      <c r="AC219" s="122">
        <f t="shared" si="53"/>
        <v>0</v>
      </c>
    </row>
    <row r="220" spans="1:29" ht="15.75">
      <c r="A220" s="234"/>
      <c r="B220" s="135" t="s">
        <v>45</v>
      </c>
      <c r="C220" s="97">
        <v>85855880.669995725</v>
      </c>
      <c r="D220" s="20">
        <v>85855900</v>
      </c>
      <c r="E220" s="98">
        <f t="shared" si="42"/>
        <v>-19.330004274845123</v>
      </c>
      <c r="F220" s="97">
        <v>1926620.7299999995</v>
      </c>
      <c r="G220" s="20" t="s">
        <v>1560</v>
      </c>
      <c r="H220" s="98">
        <f t="shared" si="43"/>
        <v>0.72999999951571226</v>
      </c>
      <c r="I220" s="97">
        <v>92365.650000000009</v>
      </c>
      <c r="J220" s="20" t="s">
        <v>2110</v>
      </c>
      <c r="K220" s="98">
        <f t="shared" si="44"/>
        <v>5.0000000002910383E-2</v>
      </c>
      <c r="L220" s="97">
        <v>397.06</v>
      </c>
      <c r="M220" s="20" t="s">
        <v>2111</v>
      </c>
      <c r="N220" s="98">
        <f t="shared" si="45"/>
        <v>0</v>
      </c>
      <c r="O220" s="97">
        <v>83023.540000000008</v>
      </c>
      <c r="P220" s="20" t="s">
        <v>1561</v>
      </c>
      <c r="Q220" s="98">
        <f t="shared" si="46"/>
        <v>-152556.46</v>
      </c>
      <c r="R220" s="97">
        <v>83938204.989995718</v>
      </c>
      <c r="S220" s="20">
        <v>83938200</v>
      </c>
      <c r="T220" s="98">
        <f t="shared" si="41"/>
        <v>4.9899957180023193</v>
      </c>
      <c r="U220" s="219">
        <f t="shared" si="47"/>
        <v>1</v>
      </c>
      <c r="W220" s="135" t="s">
        <v>45</v>
      </c>
      <c r="X220" s="115">
        <f t="shared" si="48"/>
        <v>0</v>
      </c>
      <c r="Y220" s="116">
        <f t="shared" si="49"/>
        <v>0</v>
      </c>
      <c r="Z220" s="116">
        <f t="shared" si="50"/>
        <v>0</v>
      </c>
      <c r="AA220" s="116">
        <f t="shared" si="51"/>
        <v>0</v>
      </c>
      <c r="AB220" s="116">
        <f t="shared" si="52"/>
        <v>1</v>
      </c>
      <c r="AC220" s="122">
        <f t="shared" si="53"/>
        <v>0</v>
      </c>
    </row>
    <row r="221" spans="1:29" ht="15.75">
      <c r="A221" s="234"/>
      <c r="B221" s="135" t="s">
        <v>46</v>
      </c>
      <c r="C221" s="97">
        <v>49116796.229999609</v>
      </c>
      <c r="D221" s="20">
        <v>51618500</v>
      </c>
      <c r="E221" s="98">
        <f t="shared" si="42"/>
        <v>-2501703.7700003907</v>
      </c>
      <c r="F221" s="97">
        <v>2612742.9500000002</v>
      </c>
      <c r="G221" s="20" t="s">
        <v>1562</v>
      </c>
      <c r="H221" s="98">
        <f t="shared" si="43"/>
        <v>-31452357.050000001</v>
      </c>
      <c r="I221" s="97">
        <v>47342.469999999994</v>
      </c>
      <c r="J221" s="20" t="s">
        <v>2112</v>
      </c>
      <c r="K221" s="98">
        <f t="shared" si="44"/>
        <v>-3.0000000006111804E-2</v>
      </c>
      <c r="L221" s="97">
        <v>182196.88</v>
      </c>
      <c r="M221" s="20" t="s">
        <v>2113</v>
      </c>
      <c r="N221" s="98">
        <f t="shared" si="45"/>
        <v>-0.11999999999534339</v>
      </c>
      <c r="O221" s="97">
        <v>362010.39000000013</v>
      </c>
      <c r="P221" s="20" t="s">
        <v>1563</v>
      </c>
      <c r="Q221" s="98">
        <f t="shared" si="46"/>
        <v>-14689689.609999999</v>
      </c>
      <c r="R221" s="97">
        <v>46007188.479999609</v>
      </c>
      <c r="S221" s="20">
        <v>35570270</v>
      </c>
      <c r="T221" s="98">
        <f t="shared" si="41"/>
        <v>10436918.479999609</v>
      </c>
      <c r="U221" s="219">
        <f t="shared" si="47"/>
        <v>1</v>
      </c>
      <c r="W221" s="135" t="s">
        <v>46</v>
      </c>
      <c r="X221" s="115">
        <f t="shared" si="48"/>
        <v>1</v>
      </c>
      <c r="Y221" s="116">
        <f t="shared" si="49"/>
        <v>1</v>
      </c>
      <c r="Z221" s="116">
        <f t="shared" si="50"/>
        <v>0</v>
      </c>
      <c r="AA221" s="116">
        <f t="shared" si="51"/>
        <v>0</v>
      </c>
      <c r="AB221" s="116">
        <f t="shared" si="52"/>
        <v>1</v>
      </c>
      <c r="AC221" s="122">
        <f t="shared" si="53"/>
        <v>1</v>
      </c>
    </row>
    <row r="222" spans="1:29" ht="15.75">
      <c r="A222" s="234"/>
      <c r="B222" s="135" t="s">
        <v>47</v>
      </c>
      <c r="C222" s="97">
        <v>148556937.24999833</v>
      </c>
      <c r="D222" s="20">
        <v>0</v>
      </c>
      <c r="E222" s="98">
        <f t="shared" si="42"/>
        <v>148556937.24999833</v>
      </c>
      <c r="F222" s="97">
        <v>1888892.37</v>
      </c>
      <c r="G222" s="20"/>
      <c r="H222" s="98">
        <f t="shared" si="43"/>
        <v>1888892.37</v>
      </c>
      <c r="I222" s="97">
        <v>34953.47</v>
      </c>
      <c r="J222" s="20"/>
      <c r="K222" s="98">
        <f t="shared" si="44"/>
        <v>34953.47</v>
      </c>
      <c r="L222" s="97">
        <v>0</v>
      </c>
      <c r="M222" s="20"/>
      <c r="N222" s="98">
        <f t="shared" si="45"/>
        <v>0</v>
      </c>
      <c r="O222" s="97">
        <v>139794.87999999998</v>
      </c>
      <c r="P222" s="20"/>
      <c r="Q222" s="98">
        <f t="shared" si="46"/>
        <v>139794.87999999998</v>
      </c>
      <c r="R222" s="97">
        <v>152123711.58999833</v>
      </c>
      <c r="S222" s="20">
        <v>0</v>
      </c>
      <c r="T222" s="98">
        <f t="shared" si="41"/>
        <v>152123711.58999833</v>
      </c>
      <c r="U222" s="219">
        <f t="shared" si="47"/>
        <v>0</v>
      </c>
      <c r="W222" s="135" t="s">
        <v>47</v>
      </c>
      <c r="X222" s="115">
        <f t="shared" si="48"/>
        <v>0</v>
      </c>
      <c r="Y222" s="116">
        <f t="shared" si="49"/>
        <v>0</v>
      </c>
      <c r="Z222" s="116">
        <f t="shared" si="50"/>
        <v>0</v>
      </c>
      <c r="AA222" s="116">
        <f t="shared" si="51"/>
        <v>0</v>
      </c>
      <c r="AB222" s="116">
        <f t="shared" si="52"/>
        <v>0</v>
      </c>
      <c r="AC222" s="122">
        <f t="shared" si="53"/>
        <v>0</v>
      </c>
    </row>
    <row r="223" spans="1:29" ht="15.75">
      <c r="A223" s="234"/>
      <c r="B223" s="135" t="s">
        <v>48</v>
      </c>
      <c r="C223" s="97">
        <v>83817763.319999263</v>
      </c>
      <c r="D223" s="20">
        <v>83817800</v>
      </c>
      <c r="E223" s="98">
        <f t="shared" si="42"/>
        <v>-36.680000737309456</v>
      </c>
      <c r="F223" s="97">
        <v>2390847.8200000012</v>
      </c>
      <c r="G223" s="20" t="s">
        <v>1564</v>
      </c>
      <c r="H223" s="98">
        <f t="shared" si="43"/>
        <v>20127.820000001229</v>
      </c>
      <c r="I223" s="97">
        <v>68802.5</v>
      </c>
      <c r="J223" s="20" t="s">
        <v>2114</v>
      </c>
      <c r="K223" s="98">
        <f t="shared" si="44"/>
        <v>0</v>
      </c>
      <c r="L223" s="97">
        <v>232416.84</v>
      </c>
      <c r="M223" s="20" t="s">
        <v>2115</v>
      </c>
      <c r="N223" s="98">
        <f t="shared" si="45"/>
        <v>-0.16000000000349246</v>
      </c>
      <c r="O223" s="97">
        <v>192406.49</v>
      </c>
      <c r="P223" s="20" t="s">
        <v>1565</v>
      </c>
      <c r="Q223" s="98">
        <f t="shared" si="46"/>
        <v>0.48999999999068677</v>
      </c>
      <c r="R223" s="97">
        <v>85467526.619999275</v>
      </c>
      <c r="S223" s="20">
        <v>85660000</v>
      </c>
      <c r="T223" s="98">
        <f t="shared" si="41"/>
        <v>-192473.38000072539</v>
      </c>
      <c r="U223" s="219">
        <f t="shared" si="47"/>
        <v>1</v>
      </c>
      <c r="W223" s="135" t="s">
        <v>48</v>
      </c>
      <c r="X223" s="115">
        <f t="shared" si="48"/>
        <v>0</v>
      </c>
      <c r="Y223" s="116">
        <f t="shared" si="49"/>
        <v>1</v>
      </c>
      <c r="Z223" s="116">
        <f t="shared" si="50"/>
        <v>0</v>
      </c>
      <c r="AA223" s="116">
        <f t="shared" si="51"/>
        <v>0</v>
      </c>
      <c r="AB223" s="116">
        <f t="shared" si="52"/>
        <v>0</v>
      </c>
      <c r="AC223" s="122">
        <f t="shared" si="53"/>
        <v>1</v>
      </c>
    </row>
    <row r="224" spans="1:29" ht="15.75">
      <c r="A224" s="235"/>
      <c r="B224" s="136" t="s">
        <v>49</v>
      </c>
      <c r="C224" s="99">
        <v>31520839.549999554</v>
      </c>
      <c r="D224" s="100"/>
      <c r="E224" s="101">
        <f t="shared" si="42"/>
        <v>31520839.549999554</v>
      </c>
      <c r="F224" s="99">
        <v>946948.76000000047</v>
      </c>
      <c r="G224" s="100"/>
      <c r="H224" s="101">
        <f t="shared" si="43"/>
        <v>946948.76000000047</v>
      </c>
      <c r="I224" s="99">
        <v>15492.76</v>
      </c>
      <c r="J224" s="100"/>
      <c r="K224" s="101">
        <f t="shared" si="44"/>
        <v>15492.76</v>
      </c>
      <c r="L224" s="99">
        <v>3912.35</v>
      </c>
      <c r="M224" s="100"/>
      <c r="N224" s="101">
        <f t="shared" si="45"/>
        <v>3912.35</v>
      </c>
      <c r="O224" s="99">
        <v>123088.14</v>
      </c>
      <c r="P224" s="100"/>
      <c r="Q224" s="101">
        <f t="shared" si="46"/>
        <v>123088.14</v>
      </c>
      <c r="R224" s="99">
        <v>30462383.059999552</v>
      </c>
      <c r="S224" s="100"/>
      <c r="T224" s="101">
        <f t="shared" si="41"/>
        <v>30462383.059999552</v>
      </c>
      <c r="U224" s="220">
        <f t="shared" si="47"/>
        <v>0</v>
      </c>
      <c r="W224" s="136" t="s">
        <v>49</v>
      </c>
      <c r="X224" s="119">
        <f t="shared" si="48"/>
        <v>0</v>
      </c>
      <c r="Y224" s="120">
        <f t="shared" si="49"/>
        <v>0</v>
      </c>
      <c r="Z224" s="120">
        <f t="shared" si="50"/>
        <v>0</v>
      </c>
      <c r="AA224" s="120">
        <f t="shared" si="51"/>
        <v>0</v>
      </c>
      <c r="AB224" s="120">
        <f t="shared" si="52"/>
        <v>0</v>
      </c>
      <c r="AC224" s="125">
        <f t="shared" si="53"/>
        <v>0</v>
      </c>
    </row>
    <row r="225" spans="1:29" ht="15.75">
      <c r="A225" s="249">
        <v>42490</v>
      </c>
      <c r="B225" s="134" t="s">
        <v>41</v>
      </c>
      <c r="C225" s="217">
        <v>89749428.299999163</v>
      </c>
      <c r="D225" s="95"/>
      <c r="E225" s="96">
        <f t="shared" si="42"/>
        <v>89749428.299999163</v>
      </c>
      <c r="F225" s="217">
        <v>1063057.72</v>
      </c>
      <c r="G225" s="95"/>
      <c r="H225" s="96">
        <f t="shared" si="43"/>
        <v>1063057.72</v>
      </c>
      <c r="I225" s="217">
        <v>227908.17999999996</v>
      </c>
      <c r="J225" s="95"/>
      <c r="K225" s="96">
        <f t="shared" si="44"/>
        <v>227908.17999999996</v>
      </c>
      <c r="L225" s="217">
        <v>56064.29</v>
      </c>
      <c r="M225" s="95"/>
      <c r="N225" s="96">
        <f t="shared" si="45"/>
        <v>56064.29</v>
      </c>
      <c r="O225" s="217">
        <v>0</v>
      </c>
      <c r="P225" s="95"/>
      <c r="Q225" s="96">
        <f t="shared" si="46"/>
        <v>0</v>
      </c>
      <c r="R225" s="217">
        <v>88858214.469999164</v>
      </c>
      <c r="S225" s="95"/>
      <c r="T225" s="96">
        <f t="shared" si="41"/>
        <v>88858214.469999164</v>
      </c>
      <c r="U225" s="218">
        <f t="shared" si="47"/>
        <v>0</v>
      </c>
      <c r="W225" s="134" t="s">
        <v>41</v>
      </c>
      <c r="X225" s="111">
        <f t="shared" si="48"/>
        <v>0</v>
      </c>
      <c r="Y225" s="112">
        <f t="shared" si="49"/>
        <v>0</v>
      </c>
      <c r="Z225" s="112">
        <f t="shared" si="50"/>
        <v>0</v>
      </c>
      <c r="AA225" s="112">
        <f t="shared" si="51"/>
        <v>0</v>
      </c>
      <c r="AB225" s="112">
        <f t="shared" si="52"/>
        <v>0</v>
      </c>
      <c r="AC225" s="124">
        <f t="shared" si="53"/>
        <v>0</v>
      </c>
    </row>
    <row r="226" spans="1:29" ht="15.75">
      <c r="A226" s="250"/>
      <c r="B226" s="135" t="s">
        <v>42</v>
      </c>
      <c r="C226" s="97">
        <v>41001165.339999057</v>
      </c>
      <c r="D226" s="20"/>
      <c r="E226" s="98">
        <f t="shared" si="42"/>
        <v>41001165.339999057</v>
      </c>
      <c r="F226" s="97">
        <v>726467.25</v>
      </c>
      <c r="G226" s="20"/>
      <c r="H226" s="98">
        <f t="shared" si="43"/>
        <v>726467.25</v>
      </c>
      <c r="I226" s="97">
        <v>0</v>
      </c>
      <c r="J226" s="20"/>
      <c r="K226" s="98">
        <f t="shared" si="44"/>
        <v>0</v>
      </c>
      <c r="L226" s="97">
        <v>0</v>
      </c>
      <c r="M226" s="20"/>
      <c r="N226" s="98">
        <f t="shared" si="45"/>
        <v>0</v>
      </c>
      <c r="O226" s="97">
        <v>0</v>
      </c>
      <c r="P226" s="20"/>
      <c r="Q226" s="98">
        <f t="shared" si="46"/>
        <v>0</v>
      </c>
      <c r="R226" s="97">
        <v>40274698.089999057</v>
      </c>
      <c r="S226" s="20"/>
      <c r="T226" s="98">
        <f t="shared" si="41"/>
        <v>40274698.089999057</v>
      </c>
      <c r="U226" s="219">
        <f t="shared" si="47"/>
        <v>0</v>
      </c>
      <c r="W226" s="135" t="s">
        <v>42</v>
      </c>
      <c r="X226" s="115">
        <f t="shared" si="48"/>
        <v>0</v>
      </c>
      <c r="Y226" s="116">
        <f t="shared" si="49"/>
        <v>0</v>
      </c>
      <c r="Z226" s="116">
        <f t="shared" si="50"/>
        <v>0</v>
      </c>
      <c r="AA226" s="116">
        <f t="shared" si="51"/>
        <v>0</v>
      </c>
      <c r="AB226" s="116">
        <f t="shared" si="52"/>
        <v>0</v>
      </c>
      <c r="AC226" s="122">
        <f t="shared" si="53"/>
        <v>0</v>
      </c>
    </row>
    <row r="227" spans="1:29" ht="15.75">
      <c r="A227" s="250"/>
      <c r="B227" s="105" t="s">
        <v>43</v>
      </c>
      <c r="C227" s="97">
        <v>82636628.799999416</v>
      </c>
      <c r="D227" s="20"/>
      <c r="E227" s="98">
        <f t="shared" si="42"/>
        <v>82636628.799999416</v>
      </c>
      <c r="F227" s="97">
        <v>1090762.5999999996</v>
      </c>
      <c r="G227" s="20"/>
      <c r="H227" s="98">
        <f t="shared" si="43"/>
        <v>1090762.5999999996</v>
      </c>
      <c r="I227" s="97">
        <v>0</v>
      </c>
      <c r="J227" s="20"/>
      <c r="K227" s="98">
        <f t="shared" si="44"/>
        <v>0</v>
      </c>
      <c r="L227" s="97">
        <v>0</v>
      </c>
      <c r="M227" s="20"/>
      <c r="N227" s="98">
        <f t="shared" si="45"/>
        <v>0</v>
      </c>
      <c r="O227" s="97">
        <v>0</v>
      </c>
      <c r="P227" s="20"/>
      <c r="Q227" s="98">
        <f t="shared" si="46"/>
        <v>0</v>
      </c>
      <c r="R227" s="97">
        <v>81545866.199999422</v>
      </c>
      <c r="S227" s="20"/>
      <c r="T227" s="98">
        <f t="shared" si="41"/>
        <v>81545866.199999422</v>
      </c>
      <c r="U227" s="219">
        <f t="shared" si="47"/>
        <v>0</v>
      </c>
      <c r="W227" s="105" t="s">
        <v>43</v>
      </c>
      <c r="X227" s="115">
        <f t="shared" si="48"/>
        <v>0</v>
      </c>
      <c r="Y227" s="116">
        <f t="shared" si="49"/>
        <v>0</v>
      </c>
      <c r="Z227" s="116">
        <f t="shared" si="50"/>
        <v>0</v>
      </c>
      <c r="AA227" s="116">
        <f t="shared" si="51"/>
        <v>0</v>
      </c>
      <c r="AB227" s="116">
        <f t="shared" si="52"/>
        <v>0</v>
      </c>
      <c r="AC227" s="122">
        <f t="shared" si="53"/>
        <v>0</v>
      </c>
    </row>
    <row r="228" spans="1:29" ht="15.75">
      <c r="A228" s="250"/>
      <c r="B228" s="135" t="s">
        <v>44</v>
      </c>
      <c r="C228" s="97">
        <v>52769719.099999487</v>
      </c>
      <c r="D228" s="20"/>
      <c r="E228" s="98">
        <f t="shared" si="42"/>
        <v>52769719.099999487</v>
      </c>
      <c r="F228" s="97">
        <v>541459.75</v>
      </c>
      <c r="G228" s="20"/>
      <c r="H228" s="98">
        <f t="shared" si="43"/>
        <v>541459.75</v>
      </c>
      <c r="I228" s="97">
        <v>0</v>
      </c>
      <c r="J228" s="20"/>
      <c r="K228" s="98">
        <f t="shared" si="44"/>
        <v>0</v>
      </c>
      <c r="L228" s="97">
        <v>0</v>
      </c>
      <c r="M228" s="20"/>
      <c r="N228" s="98">
        <f t="shared" si="45"/>
        <v>0</v>
      </c>
      <c r="O228" s="97">
        <v>0</v>
      </c>
      <c r="P228" s="20"/>
      <c r="Q228" s="98">
        <f t="shared" si="46"/>
        <v>0</v>
      </c>
      <c r="R228" s="97">
        <v>52228259.349999487</v>
      </c>
      <c r="S228" s="20"/>
      <c r="T228" s="98">
        <f t="shared" si="41"/>
        <v>52228259.349999487</v>
      </c>
      <c r="U228" s="219">
        <f t="shared" si="47"/>
        <v>0</v>
      </c>
      <c r="W228" s="135" t="s">
        <v>44</v>
      </c>
      <c r="X228" s="115">
        <f t="shared" si="48"/>
        <v>0</v>
      </c>
      <c r="Y228" s="116">
        <f t="shared" si="49"/>
        <v>0</v>
      </c>
      <c r="Z228" s="116">
        <f t="shared" si="50"/>
        <v>0</v>
      </c>
      <c r="AA228" s="116">
        <f t="shared" si="51"/>
        <v>0</v>
      </c>
      <c r="AB228" s="116">
        <f t="shared" si="52"/>
        <v>0</v>
      </c>
      <c r="AC228" s="122">
        <f t="shared" si="53"/>
        <v>0</v>
      </c>
    </row>
    <row r="229" spans="1:29" ht="15.75">
      <c r="A229" s="250"/>
      <c r="B229" s="135" t="s">
        <v>45</v>
      </c>
      <c r="C229" s="97">
        <v>83938204.989995718</v>
      </c>
      <c r="D229" s="20"/>
      <c r="E229" s="98">
        <f t="shared" si="42"/>
        <v>83938204.989995718</v>
      </c>
      <c r="F229" s="97">
        <v>782863.95000000019</v>
      </c>
      <c r="G229" s="20"/>
      <c r="H229" s="98">
        <f t="shared" si="43"/>
        <v>782863.95000000019</v>
      </c>
      <c r="I229" s="97">
        <v>0</v>
      </c>
      <c r="J229" s="20"/>
      <c r="K229" s="98">
        <f t="shared" si="44"/>
        <v>0</v>
      </c>
      <c r="L229" s="97">
        <v>0</v>
      </c>
      <c r="M229" s="20"/>
      <c r="N229" s="98">
        <f t="shared" si="45"/>
        <v>0</v>
      </c>
      <c r="O229" s="97">
        <v>0</v>
      </c>
      <c r="P229" s="20"/>
      <c r="Q229" s="98">
        <f t="shared" si="46"/>
        <v>0</v>
      </c>
      <c r="R229" s="97">
        <v>83155341.039995715</v>
      </c>
      <c r="S229" s="20"/>
      <c r="T229" s="98">
        <f t="shared" ref="T229:T233" si="54">R229-S229</f>
        <v>83155341.039995715</v>
      </c>
      <c r="U229" s="219">
        <f t="shared" si="47"/>
        <v>0</v>
      </c>
      <c r="W229" s="135" t="s">
        <v>45</v>
      </c>
      <c r="X229" s="115">
        <f t="shared" si="48"/>
        <v>0</v>
      </c>
      <c r="Y229" s="116">
        <f t="shared" si="49"/>
        <v>0</v>
      </c>
      <c r="Z229" s="116">
        <f t="shared" si="50"/>
        <v>0</v>
      </c>
      <c r="AA229" s="116">
        <f t="shared" si="51"/>
        <v>0</v>
      </c>
      <c r="AB229" s="116">
        <f t="shared" si="52"/>
        <v>0</v>
      </c>
      <c r="AC229" s="122">
        <f t="shared" si="53"/>
        <v>0</v>
      </c>
    </row>
    <row r="230" spans="1:29" ht="15.75">
      <c r="A230" s="250"/>
      <c r="B230" s="135" t="s">
        <v>46</v>
      </c>
      <c r="C230" s="97">
        <v>46007188.479999609</v>
      </c>
      <c r="D230" s="20"/>
      <c r="E230" s="98">
        <f t="shared" si="42"/>
        <v>46007188.479999609</v>
      </c>
      <c r="F230" s="97">
        <v>1197833.6099999999</v>
      </c>
      <c r="G230" s="20"/>
      <c r="H230" s="98">
        <f t="shared" si="43"/>
        <v>1197833.6099999999</v>
      </c>
      <c r="I230" s="97">
        <v>0</v>
      </c>
      <c r="J230" s="20"/>
      <c r="K230" s="98">
        <f t="shared" si="44"/>
        <v>0</v>
      </c>
      <c r="L230" s="97">
        <v>0</v>
      </c>
      <c r="M230" s="20"/>
      <c r="N230" s="98">
        <f t="shared" si="45"/>
        <v>0</v>
      </c>
      <c r="O230" s="97">
        <v>0</v>
      </c>
      <c r="P230" s="20"/>
      <c r="Q230" s="98">
        <f t="shared" si="46"/>
        <v>0</v>
      </c>
      <c r="R230" s="97">
        <v>44809354.86999961</v>
      </c>
      <c r="S230" s="20"/>
      <c r="T230" s="98">
        <f t="shared" si="54"/>
        <v>44809354.86999961</v>
      </c>
      <c r="U230" s="219">
        <f t="shared" si="47"/>
        <v>0</v>
      </c>
      <c r="W230" s="135" t="s">
        <v>46</v>
      </c>
      <c r="X230" s="115">
        <f t="shared" si="48"/>
        <v>0</v>
      </c>
      <c r="Y230" s="116">
        <f t="shared" si="49"/>
        <v>0</v>
      </c>
      <c r="Z230" s="116">
        <f t="shared" si="50"/>
        <v>0</v>
      </c>
      <c r="AA230" s="116">
        <f t="shared" si="51"/>
        <v>0</v>
      </c>
      <c r="AB230" s="116">
        <f t="shared" si="52"/>
        <v>0</v>
      </c>
      <c r="AC230" s="122">
        <f t="shared" si="53"/>
        <v>0</v>
      </c>
    </row>
    <row r="231" spans="1:29" ht="15.75">
      <c r="A231" s="250"/>
      <c r="B231" s="135" t="s">
        <v>47</v>
      </c>
      <c r="C231" s="97">
        <v>152123711.58999833</v>
      </c>
      <c r="D231" s="20"/>
      <c r="E231" s="98">
        <f t="shared" si="42"/>
        <v>152123711.58999833</v>
      </c>
      <c r="F231" s="97">
        <v>1467325.49</v>
      </c>
      <c r="G231" s="20"/>
      <c r="H231" s="98">
        <f t="shared" si="43"/>
        <v>1467325.49</v>
      </c>
      <c r="I231" s="97">
        <v>0</v>
      </c>
      <c r="J231" s="20"/>
      <c r="K231" s="98">
        <f t="shared" si="44"/>
        <v>0</v>
      </c>
      <c r="L231" s="97">
        <v>0</v>
      </c>
      <c r="M231" s="20"/>
      <c r="N231" s="98">
        <f t="shared" si="45"/>
        <v>0</v>
      </c>
      <c r="O231" s="97">
        <v>0</v>
      </c>
      <c r="P231" s="20"/>
      <c r="Q231" s="98">
        <f t="shared" si="46"/>
        <v>0</v>
      </c>
      <c r="R231" s="97">
        <v>150656386.09999835</v>
      </c>
      <c r="S231" s="20"/>
      <c r="T231" s="98">
        <f t="shared" si="54"/>
        <v>150656386.09999835</v>
      </c>
      <c r="U231" s="219">
        <f t="shared" si="47"/>
        <v>0</v>
      </c>
      <c r="W231" s="135" t="s">
        <v>47</v>
      </c>
      <c r="X231" s="115">
        <f t="shared" si="48"/>
        <v>0</v>
      </c>
      <c r="Y231" s="116">
        <f t="shared" si="49"/>
        <v>0</v>
      </c>
      <c r="Z231" s="116">
        <f t="shared" si="50"/>
        <v>0</v>
      </c>
      <c r="AA231" s="116">
        <f t="shared" si="51"/>
        <v>0</v>
      </c>
      <c r="AB231" s="116">
        <f t="shared" si="52"/>
        <v>0</v>
      </c>
      <c r="AC231" s="122">
        <f t="shared" si="53"/>
        <v>0</v>
      </c>
    </row>
    <row r="232" spans="1:29" ht="15.75">
      <c r="A232" s="250"/>
      <c r="B232" s="135" t="s">
        <v>48</v>
      </c>
      <c r="C232" s="97">
        <v>85467526.619999275</v>
      </c>
      <c r="D232" s="20"/>
      <c r="E232" s="98">
        <f t="shared" si="42"/>
        <v>85467526.619999275</v>
      </c>
      <c r="F232" s="97">
        <v>1113719.9899999998</v>
      </c>
      <c r="G232" s="20"/>
      <c r="H232" s="98">
        <f t="shared" si="43"/>
        <v>1113719.9899999998</v>
      </c>
      <c r="I232" s="97">
        <v>0</v>
      </c>
      <c r="J232" s="20"/>
      <c r="K232" s="98">
        <f t="shared" si="44"/>
        <v>0</v>
      </c>
      <c r="L232" s="97">
        <v>0</v>
      </c>
      <c r="M232" s="20"/>
      <c r="N232" s="98">
        <f t="shared" si="45"/>
        <v>0</v>
      </c>
      <c r="O232" s="97">
        <v>0</v>
      </c>
      <c r="P232" s="20"/>
      <c r="Q232" s="98">
        <f t="shared" si="46"/>
        <v>0</v>
      </c>
      <c r="R232" s="97">
        <v>84353806.62999928</v>
      </c>
      <c r="S232" s="20"/>
      <c r="T232" s="98">
        <f t="shared" si="54"/>
        <v>84353806.62999928</v>
      </c>
      <c r="U232" s="219">
        <f t="shared" si="47"/>
        <v>0</v>
      </c>
      <c r="W232" s="135" t="s">
        <v>48</v>
      </c>
      <c r="X232" s="115">
        <f t="shared" si="48"/>
        <v>0</v>
      </c>
      <c r="Y232" s="116">
        <f t="shared" si="49"/>
        <v>0</v>
      </c>
      <c r="Z232" s="116">
        <f t="shared" si="50"/>
        <v>0</v>
      </c>
      <c r="AA232" s="116">
        <f t="shared" si="51"/>
        <v>0</v>
      </c>
      <c r="AB232" s="116">
        <f t="shared" si="52"/>
        <v>0</v>
      </c>
      <c r="AC232" s="122">
        <f t="shared" si="53"/>
        <v>0</v>
      </c>
    </row>
    <row r="233" spans="1:29" ht="15.75">
      <c r="A233" s="251"/>
      <c r="B233" s="136" t="s">
        <v>49</v>
      </c>
      <c r="C233" s="99">
        <v>30462383.059999552</v>
      </c>
      <c r="D233" s="100"/>
      <c r="E233" s="101">
        <f t="shared" si="42"/>
        <v>30462383.059999552</v>
      </c>
      <c r="F233" s="99">
        <v>330599.25999999995</v>
      </c>
      <c r="G233" s="100"/>
      <c r="H233" s="101">
        <f t="shared" si="43"/>
        <v>330599.25999999995</v>
      </c>
      <c r="I233" s="99">
        <v>0</v>
      </c>
      <c r="J233" s="100"/>
      <c r="K233" s="101">
        <f t="shared" si="44"/>
        <v>0</v>
      </c>
      <c r="L233" s="99">
        <v>0</v>
      </c>
      <c r="M233" s="100"/>
      <c r="N233" s="101">
        <f t="shared" si="45"/>
        <v>0</v>
      </c>
      <c r="O233" s="99">
        <v>0</v>
      </c>
      <c r="P233" s="100"/>
      <c r="Q233" s="101">
        <f t="shared" si="46"/>
        <v>0</v>
      </c>
      <c r="R233" s="99">
        <v>30131783.799999546</v>
      </c>
      <c r="S233" s="100"/>
      <c r="T233" s="101">
        <f t="shared" si="54"/>
        <v>30131783.799999546</v>
      </c>
      <c r="U233" s="220">
        <f t="shared" si="47"/>
        <v>0</v>
      </c>
      <c r="W233" s="136" t="s">
        <v>49</v>
      </c>
      <c r="X233" s="119">
        <f t="shared" si="48"/>
        <v>0</v>
      </c>
      <c r="Y233" s="120">
        <f t="shared" si="49"/>
        <v>0</v>
      </c>
      <c r="Z233" s="120">
        <f t="shared" si="50"/>
        <v>0</v>
      </c>
      <c r="AA233" s="120">
        <f t="shared" si="51"/>
        <v>0</v>
      </c>
      <c r="AB233" s="120">
        <f t="shared" si="52"/>
        <v>0</v>
      </c>
      <c r="AC233" s="125">
        <f t="shared" si="53"/>
        <v>0</v>
      </c>
    </row>
    <row r="234" spans="1:29">
      <c r="B234" s="225"/>
      <c r="G234" s="20"/>
      <c r="P234" s="20"/>
    </row>
    <row r="235" spans="1:29">
      <c r="B235" s="225"/>
      <c r="G235" s="20"/>
      <c r="P235" s="20"/>
      <c r="U235" s="193" t="s">
        <v>1332</v>
      </c>
      <c r="X235" s="91" t="s">
        <v>13</v>
      </c>
      <c r="Y235" s="91" t="s">
        <v>14</v>
      </c>
      <c r="Z235" s="110" t="s">
        <v>15</v>
      </c>
      <c r="AA235" s="91" t="s">
        <v>16</v>
      </c>
      <c r="AB235" s="91" t="s">
        <v>17</v>
      </c>
      <c r="AC235" s="91" t="s">
        <v>18</v>
      </c>
    </row>
    <row r="236" spans="1:29">
      <c r="B236" s="4"/>
      <c r="G236" s="20"/>
      <c r="P236" s="20"/>
      <c r="U236" s="190">
        <f>U9+U18+U27+U36+U45+U54+U63+U72+U81+U90+U99+U108+U126+U135+U144+U153+U162+U171+U180+U189+U198+U207+U216+U225</f>
        <v>20</v>
      </c>
      <c r="W236" s="134" t="s">
        <v>41</v>
      </c>
      <c r="X236" s="111">
        <f>X9+X18+X27+X36+X45+X54+X63+X72+X81+X90+X99+X108+X117+X126+X135+X144+X153+X162+X171+X180+X189+X198+X207+X216+X225</f>
        <v>2</v>
      </c>
      <c r="Y236" s="112">
        <f t="shared" ref="Y236:AC236" si="55">Y9+Y18+Y27+Y36+Y45+Y54+Y63+Y72+Y81+Y90+Y99+Y108+Y117+Y126+Y135+Y144+Y153+Y162+Y171+Y180+Y189+Y198+Y207+Y216+Y225</f>
        <v>1</v>
      </c>
      <c r="Z236" s="112">
        <f t="shared" si="55"/>
        <v>2</v>
      </c>
      <c r="AA236" s="112">
        <f t="shared" si="55"/>
        <v>0</v>
      </c>
      <c r="AB236" s="112">
        <f t="shared" si="55"/>
        <v>1</v>
      </c>
      <c r="AC236" s="114">
        <f t="shared" si="55"/>
        <v>3</v>
      </c>
    </row>
    <row r="237" spans="1:29">
      <c r="B237" s="225"/>
      <c r="G237" s="20"/>
      <c r="P237" s="20"/>
      <c r="U237" s="191">
        <f t="shared" ref="U237:U244" si="56">U10+U19+U28+U37+U46+U55+U64+U73+U82+U91+U100+U109+U127+U136+U145+U154+U163+U172+U181+U190+U199+U208+U217+U226</f>
        <v>20</v>
      </c>
      <c r="W237" s="135" t="s">
        <v>42</v>
      </c>
      <c r="X237" s="115">
        <f t="shared" ref="X237:AC237" si="57">X10+X19+X28+X37+X46+X55+X64+X73+X82+X91+X100+X109+X118+X127+X136+X145+X154+X163+X172+X181+X190+X199+X208+X217+X226</f>
        <v>3</v>
      </c>
      <c r="Y237" s="116">
        <f t="shared" si="57"/>
        <v>1</v>
      </c>
      <c r="Z237" s="116">
        <f t="shared" si="57"/>
        <v>0</v>
      </c>
      <c r="AA237" s="116">
        <f t="shared" si="57"/>
        <v>0</v>
      </c>
      <c r="AB237" s="116">
        <f t="shared" si="57"/>
        <v>0</v>
      </c>
      <c r="AC237" s="118">
        <f t="shared" si="57"/>
        <v>2</v>
      </c>
    </row>
    <row r="238" spans="1:29">
      <c r="B238" s="225"/>
      <c r="G238" s="20"/>
      <c r="P238" s="20"/>
      <c r="U238" s="191">
        <f t="shared" si="56"/>
        <v>18</v>
      </c>
      <c r="W238" s="105" t="s">
        <v>43</v>
      </c>
      <c r="X238" s="115">
        <f t="shared" ref="X238:AC238" si="58">X11+X20+X29+X38+X47+X56+X65+X74+X83+X92+X101+X110+X119+X128+X137+X146+X155+X164+X173+X182+X191+X200+X209+X218+X227</f>
        <v>3</v>
      </c>
      <c r="Y238" s="116">
        <f t="shared" si="58"/>
        <v>3</v>
      </c>
      <c r="Z238" s="116">
        <f t="shared" si="58"/>
        <v>1</v>
      </c>
      <c r="AA238" s="116">
        <f t="shared" si="58"/>
        <v>0</v>
      </c>
      <c r="AB238" s="116">
        <f t="shared" si="58"/>
        <v>4</v>
      </c>
      <c r="AC238" s="118">
        <f t="shared" si="58"/>
        <v>3</v>
      </c>
    </row>
    <row r="239" spans="1:29">
      <c r="B239" s="225"/>
      <c r="U239" s="191">
        <f t="shared" si="56"/>
        <v>16</v>
      </c>
      <c r="W239" s="135" t="s">
        <v>44</v>
      </c>
      <c r="X239" s="115">
        <f t="shared" ref="X239:AC239" si="59">X12+X21+X30+X39+X48+X57+X66+X75+X84+X93+X102+X111+X120+X129+X138+X147+X156+X165+X174+X183+X192+X201+X210+X219+X228</f>
        <v>6</v>
      </c>
      <c r="Y239" s="116">
        <f t="shared" si="59"/>
        <v>3</v>
      </c>
      <c r="Z239" s="116">
        <f t="shared" si="59"/>
        <v>2</v>
      </c>
      <c r="AA239" s="116">
        <f t="shared" si="59"/>
        <v>0</v>
      </c>
      <c r="AB239" s="116">
        <f t="shared" si="59"/>
        <v>0</v>
      </c>
      <c r="AC239" s="118">
        <f t="shared" si="59"/>
        <v>3</v>
      </c>
    </row>
    <row r="240" spans="1:29">
      <c r="B240" s="225"/>
      <c r="U240" s="191">
        <f t="shared" si="56"/>
        <v>20</v>
      </c>
      <c r="W240" s="135" t="s">
        <v>45</v>
      </c>
      <c r="X240" s="115">
        <f t="shared" ref="X240:AC240" si="60">X13+X22+X31+X40+X49+X58+X67+X76+X85+X94+X103+X112+X121+X130+X139+X148+X157+X166+X175+X184+X193+X202+X211+X220+X229</f>
        <v>1</v>
      </c>
      <c r="Y240" s="116">
        <f t="shared" si="60"/>
        <v>1</v>
      </c>
      <c r="Z240" s="116">
        <f t="shared" si="60"/>
        <v>1</v>
      </c>
      <c r="AA240" s="116">
        <f t="shared" si="60"/>
        <v>1</v>
      </c>
      <c r="AB240" s="116">
        <f t="shared" si="60"/>
        <v>16</v>
      </c>
      <c r="AC240" s="118">
        <f t="shared" si="60"/>
        <v>6</v>
      </c>
    </row>
    <row r="241" spans="2:29">
      <c r="B241" s="225"/>
      <c r="U241" s="191">
        <f t="shared" si="56"/>
        <v>19</v>
      </c>
      <c r="W241" s="135" t="s">
        <v>46</v>
      </c>
      <c r="X241" s="115">
        <f t="shared" ref="X241:AC241" si="61">X14+X23+X32+X41+X50+X59+X68+X77+X86+X95+X104+X113+X122+X131+X140+X149+X158+X167+X176+X185+X194+X203+X212+X221+X230</f>
        <v>19</v>
      </c>
      <c r="Y241" s="116">
        <f t="shared" si="61"/>
        <v>2</v>
      </c>
      <c r="Z241" s="116">
        <f t="shared" si="61"/>
        <v>2</v>
      </c>
      <c r="AA241" s="116">
        <f t="shared" si="61"/>
        <v>5</v>
      </c>
      <c r="AB241" s="116">
        <f t="shared" si="61"/>
        <v>4</v>
      </c>
      <c r="AC241" s="118">
        <f t="shared" si="61"/>
        <v>19</v>
      </c>
    </row>
    <row r="242" spans="2:29">
      <c r="B242" s="225"/>
      <c r="U242" s="191">
        <f t="shared" si="56"/>
        <v>0</v>
      </c>
      <c r="W242" s="135" t="s">
        <v>47</v>
      </c>
      <c r="X242" s="115">
        <f t="shared" ref="X242:AC242" si="62">X15+X24+X33+X42+X51+X60+X69+X78+X87+X96+X105+X114+X123+X132+X141+X150+X159+X168+X177+X186+X195+X204+X213+X222+X231</f>
        <v>0</v>
      </c>
      <c r="Y242" s="116">
        <f t="shared" si="62"/>
        <v>0</v>
      </c>
      <c r="Z242" s="116">
        <f t="shared" si="62"/>
        <v>0</v>
      </c>
      <c r="AA242" s="116">
        <f t="shared" si="62"/>
        <v>0</v>
      </c>
      <c r="AB242" s="116">
        <f t="shared" si="62"/>
        <v>0</v>
      </c>
      <c r="AC242" s="118">
        <f t="shared" si="62"/>
        <v>0</v>
      </c>
    </row>
    <row r="243" spans="2:29">
      <c r="B243" s="3"/>
      <c r="U243" s="191">
        <f t="shared" si="56"/>
        <v>11</v>
      </c>
      <c r="W243" s="135" t="s">
        <v>48</v>
      </c>
      <c r="X243" s="115">
        <f t="shared" ref="X243:AC243" si="63">X16+X25+X34+X43+X52+X61+X70+X79+X88+X97+X106+X115+X124+X133+X142+X151+X160+X169+X178+X187+X196+X205+X214+X223+X232</f>
        <v>1</v>
      </c>
      <c r="Y243" s="116">
        <f t="shared" si="63"/>
        <v>11</v>
      </c>
      <c r="Z243" s="116">
        <f t="shared" si="63"/>
        <v>0</v>
      </c>
      <c r="AA243" s="116">
        <f t="shared" si="63"/>
        <v>0</v>
      </c>
      <c r="AB243" s="116">
        <f t="shared" si="63"/>
        <v>1</v>
      </c>
      <c r="AC243" s="118">
        <f t="shared" si="63"/>
        <v>1</v>
      </c>
    </row>
    <row r="244" spans="2:29">
      <c r="U244" s="192">
        <f t="shared" si="56"/>
        <v>0</v>
      </c>
      <c r="W244" s="136" t="s">
        <v>49</v>
      </c>
      <c r="X244" s="119">
        <f t="shared" ref="X244:AC244" si="64">X17+X26+X35+X44+X53+X62+X71+X80+X89+X98+X107+X116+X125+X134+X143+X152+X161+X170+X179+X188+X197+X206+X215+X224+X233</f>
        <v>0</v>
      </c>
      <c r="Y244" s="120">
        <f t="shared" si="64"/>
        <v>0</v>
      </c>
      <c r="Z244" s="120">
        <f t="shared" si="64"/>
        <v>0</v>
      </c>
      <c r="AA244" s="120">
        <f t="shared" si="64"/>
        <v>0</v>
      </c>
      <c r="AB244" s="120">
        <f t="shared" si="64"/>
        <v>0</v>
      </c>
      <c r="AC244" s="221">
        <f t="shared" si="64"/>
        <v>0</v>
      </c>
    </row>
    <row r="245" spans="2:29">
      <c r="X245" s="116"/>
      <c r="Y245" s="116"/>
      <c r="Z245" s="116"/>
      <c r="AA245" s="116"/>
      <c r="AB245" s="116"/>
      <c r="AC245" s="116"/>
    </row>
  </sheetData>
  <mergeCells count="33">
    <mergeCell ref="A45:A53"/>
    <mergeCell ref="B7:B8"/>
    <mergeCell ref="C7:E7"/>
    <mergeCell ref="F7:H7"/>
    <mergeCell ref="I7:K7"/>
    <mergeCell ref="R7:T7"/>
    <mergeCell ref="U7:U8"/>
    <mergeCell ref="A18:A26"/>
    <mergeCell ref="A27:A35"/>
    <mergeCell ref="A36:A44"/>
    <mergeCell ref="L7:N7"/>
    <mergeCell ref="O7:Q7"/>
    <mergeCell ref="A9:A17"/>
    <mergeCell ref="A171:A179"/>
    <mergeCell ref="A54:A62"/>
    <mergeCell ref="A72:A80"/>
    <mergeCell ref="A81:A89"/>
    <mergeCell ref="A90:A98"/>
    <mergeCell ref="A99:A107"/>
    <mergeCell ref="A108:A116"/>
    <mergeCell ref="A126:A134"/>
    <mergeCell ref="A135:A143"/>
    <mergeCell ref="A144:A152"/>
    <mergeCell ref="A153:A161"/>
    <mergeCell ref="A162:A170"/>
    <mergeCell ref="A63:A71"/>
    <mergeCell ref="A117:A125"/>
    <mergeCell ref="A225:A233"/>
    <mergeCell ref="A180:A188"/>
    <mergeCell ref="A189:A197"/>
    <mergeCell ref="A198:A206"/>
    <mergeCell ref="A207:A215"/>
    <mergeCell ref="A216:A2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54"/>
  <sheetViews>
    <sheetView topLeftCell="A214" zoomScale="70" zoomScaleNormal="70" workbookViewId="0">
      <selection activeCell="U245" sqref="U245:U253"/>
    </sheetView>
  </sheetViews>
  <sheetFormatPr baseColWidth="10" defaultRowHeight="15"/>
  <cols>
    <col min="1" max="1" width="10.140625" customWidth="1"/>
    <col min="2" max="2" width="19.140625" customWidth="1"/>
    <col min="3" max="3" width="12.42578125" bestFit="1" customWidth="1"/>
    <col min="4" max="4" width="17.85546875" bestFit="1" customWidth="1"/>
    <col min="5" max="5" width="13.42578125" bestFit="1" customWidth="1"/>
    <col min="6" max="6" width="11.7109375" bestFit="1" customWidth="1"/>
    <col min="7" max="7" width="12.85546875" bestFit="1" customWidth="1"/>
    <col min="8" max="8" width="13.42578125" customWidth="1"/>
    <col min="9" max="10" width="12" customWidth="1"/>
    <col min="11" max="11" width="12" style="138" customWidth="1"/>
    <col min="12" max="13" width="12" customWidth="1"/>
    <col min="14" max="14" width="12" style="138" customWidth="1"/>
    <col min="15" max="18" width="12" customWidth="1"/>
    <col min="19" max="20" width="13.42578125" customWidth="1"/>
    <col min="21" max="21" width="10.85546875" customWidth="1"/>
    <col min="22" max="22" width="5" customWidth="1"/>
    <col min="23" max="23" width="15.28515625" customWidth="1"/>
    <col min="24" max="29" width="8.85546875" style="88" customWidth="1"/>
  </cols>
  <sheetData>
    <row r="1" spans="1:29" ht="18.75">
      <c r="B1" s="107" t="s">
        <v>0</v>
      </c>
      <c r="C1" s="107"/>
      <c r="D1" s="107"/>
      <c r="E1" s="45"/>
      <c r="F1" s="45"/>
      <c r="G1" s="45"/>
      <c r="H1" s="45"/>
    </row>
    <row r="2" spans="1:29" ht="18.75">
      <c r="B2" s="107" t="s">
        <v>1</v>
      </c>
      <c r="C2" s="107"/>
      <c r="D2" s="107"/>
      <c r="E2" s="45"/>
      <c r="F2" s="45"/>
      <c r="G2" s="45"/>
      <c r="H2" s="45"/>
    </row>
    <row r="4" spans="1:29" ht="21">
      <c r="B4" s="1" t="s">
        <v>2</v>
      </c>
      <c r="C4" s="108"/>
      <c r="D4" s="108"/>
      <c r="E4" s="108"/>
      <c r="F4" s="108"/>
      <c r="G4" s="108"/>
      <c r="H4" s="108"/>
      <c r="I4" s="108"/>
      <c r="J4" s="108"/>
      <c r="K4" s="139"/>
    </row>
    <row r="5" spans="1:29" ht="21">
      <c r="B5" s="1" t="s">
        <v>50</v>
      </c>
      <c r="C5" s="108"/>
      <c r="D5" s="108"/>
      <c r="E5" s="109"/>
      <c r="F5" s="108"/>
      <c r="G5" s="108"/>
      <c r="H5" s="108"/>
      <c r="I5" s="108"/>
      <c r="J5" s="108"/>
      <c r="K5" s="139"/>
    </row>
    <row r="7" spans="1:29" ht="22.5" customHeight="1" thickBot="1">
      <c r="B7" s="245" t="s">
        <v>3</v>
      </c>
      <c r="C7" s="247" t="s">
        <v>4</v>
      </c>
      <c r="D7" s="243"/>
      <c r="E7" s="248"/>
      <c r="F7" s="242" t="s">
        <v>5</v>
      </c>
      <c r="G7" s="243"/>
      <c r="H7" s="244"/>
      <c r="I7" s="247" t="s">
        <v>6</v>
      </c>
      <c r="J7" s="243"/>
      <c r="K7" s="244"/>
      <c r="L7" s="242" t="s">
        <v>7</v>
      </c>
      <c r="M7" s="243"/>
      <c r="N7" s="244"/>
      <c r="O7" s="236" t="s">
        <v>11</v>
      </c>
      <c r="P7" s="237"/>
      <c r="Q7" s="238"/>
      <c r="R7" s="236" t="s">
        <v>12</v>
      </c>
      <c r="S7" s="237"/>
      <c r="T7" s="239"/>
      <c r="U7" s="240" t="s">
        <v>1331</v>
      </c>
      <c r="V7" s="89"/>
    </row>
    <row r="8" spans="1:29" s="2" customFormat="1" ht="12.75" customHeight="1">
      <c r="B8" s="246"/>
      <c r="C8" s="127" t="s">
        <v>8</v>
      </c>
      <c r="D8" s="128" t="s">
        <v>9</v>
      </c>
      <c r="E8" s="129" t="s">
        <v>10</v>
      </c>
      <c r="F8" s="130" t="s">
        <v>8</v>
      </c>
      <c r="G8" s="131" t="s">
        <v>9</v>
      </c>
      <c r="H8" s="129" t="s">
        <v>10</v>
      </c>
      <c r="I8" s="130" t="s">
        <v>8</v>
      </c>
      <c r="J8" s="131" t="s">
        <v>9</v>
      </c>
      <c r="K8" s="140" t="s">
        <v>10</v>
      </c>
      <c r="L8" s="130" t="s">
        <v>8</v>
      </c>
      <c r="M8" s="131" t="s">
        <v>9</v>
      </c>
      <c r="N8" s="140" t="s">
        <v>10</v>
      </c>
      <c r="O8" s="130" t="s">
        <v>8</v>
      </c>
      <c r="P8" s="128" t="s">
        <v>9</v>
      </c>
      <c r="Q8" s="129" t="s">
        <v>10</v>
      </c>
      <c r="R8" s="130" t="s">
        <v>8</v>
      </c>
      <c r="S8" s="131" t="s">
        <v>9</v>
      </c>
      <c r="T8" s="132" t="s">
        <v>10</v>
      </c>
      <c r="U8" s="254"/>
      <c r="V8" s="89"/>
      <c r="W8"/>
      <c r="X8" s="91" t="s">
        <v>13</v>
      </c>
      <c r="Y8" s="91" t="s">
        <v>14</v>
      </c>
      <c r="Z8" s="110" t="s">
        <v>15</v>
      </c>
      <c r="AA8" s="91" t="s">
        <v>16</v>
      </c>
      <c r="AB8" s="91" t="s">
        <v>17</v>
      </c>
      <c r="AC8" s="91" t="s">
        <v>18</v>
      </c>
    </row>
    <row r="9" spans="1:29" s="2" customFormat="1" ht="12.75" customHeight="1">
      <c r="A9" s="249">
        <v>42492</v>
      </c>
      <c r="B9" s="134" t="s">
        <v>41</v>
      </c>
      <c r="C9" s="217">
        <v>88858214.469999164</v>
      </c>
      <c r="D9" s="95">
        <v>88858300</v>
      </c>
      <c r="E9" s="96">
        <f t="shared" ref="E9:E72" si="0">C9-D9</f>
        <v>-85.53000083565712</v>
      </c>
      <c r="F9" s="217">
        <v>2941277.0300000012</v>
      </c>
      <c r="G9" s="95" t="s">
        <v>1566</v>
      </c>
      <c r="H9" s="96">
        <f t="shared" ref="H9:H72" si="1">F9-G9</f>
        <v>-2.9699999988079071</v>
      </c>
      <c r="I9" s="217">
        <v>37832.120000000003</v>
      </c>
      <c r="J9" s="95" t="s">
        <v>2116</v>
      </c>
      <c r="K9" s="96">
        <f t="shared" ref="K9:K72" si="2">I9-J9</f>
        <v>2.0000000004074536E-2</v>
      </c>
      <c r="L9" s="217">
        <v>18525.149999999998</v>
      </c>
      <c r="M9" s="95" t="s">
        <v>2117</v>
      </c>
      <c r="N9" s="96">
        <f t="shared" ref="N9:N72" si="3">L9-M9</f>
        <v>-5.0000000002910383E-2</v>
      </c>
      <c r="O9" s="217">
        <v>560458.35000000009</v>
      </c>
      <c r="P9" s="95" t="s">
        <v>1567</v>
      </c>
      <c r="Q9" s="96">
        <f t="shared" ref="Q9:Q72" si="4">O9-P9</f>
        <v>0.35000000009313226</v>
      </c>
      <c r="R9" s="217">
        <v>85375786.059999153</v>
      </c>
      <c r="S9" s="95">
        <v>85394900</v>
      </c>
      <c r="T9" s="96">
        <f>R9-S9</f>
        <v>-19113.940000846982</v>
      </c>
      <c r="U9" s="218">
        <f>IF(D9=0,0,1)</f>
        <v>1</v>
      </c>
      <c r="V9" s="89"/>
      <c r="W9" s="134" t="s">
        <v>41</v>
      </c>
      <c r="X9" s="111">
        <f>+IF(AND(C9&lt;&gt;0,D9&lt;&gt;0,OR(E9&gt;100,E9&lt;-100)),1,0)</f>
        <v>0</v>
      </c>
      <c r="Y9" s="112">
        <f>+IF(AND(F9&lt;&gt;0,G9&lt;&gt;0,OR(H9&gt;100,H9&lt;-100)),1,0)</f>
        <v>0</v>
      </c>
      <c r="Z9" s="112">
        <f>+IF(AND(I9&lt;&gt;0,J9&lt;&gt;0,OR(K9&gt;100,K9&lt;-100)),1,0)</f>
        <v>0</v>
      </c>
      <c r="AA9" s="113">
        <f>+IF(AND(L9&lt;&gt;0,M9&lt;&gt;0,OR(N9&gt;100,N9&lt;-100)),1,0)</f>
        <v>0</v>
      </c>
      <c r="AB9" s="113">
        <f>+IF(AND(O9&lt;&gt;0,P9&lt;&gt;0,OR(Q9&gt;100,Q9&lt;-100)),1,0)</f>
        <v>0</v>
      </c>
      <c r="AC9" s="114">
        <f>+IF(AND(R9&lt;&gt;0,S9&lt;&gt;0,OR(T9&gt;100,T9&lt;-100)),1,0)</f>
        <v>1</v>
      </c>
    </row>
    <row r="10" spans="1:29" s="2" customFormat="1" ht="12.75" customHeight="1">
      <c r="A10" s="250"/>
      <c r="B10" s="135" t="s">
        <v>42</v>
      </c>
      <c r="C10" s="97">
        <v>40274698.089999057</v>
      </c>
      <c r="D10" s="20">
        <v>0</v>
      </c>
      <c r="E10" s="98">
        <f t="shared" si="0"/>
        <v>40274698.089999057</v>
      </c>
      <c r="F10" s="97">
        <v>1848907.11</v>
      </c>
      <c r="G10" s="20"/>
      <c r="H10" s="98">
        <f t="shared" si="1"/>
        <v>1848907.11</v>
      </c>
      <c r="I10" s="97">
        <v>67579.44</v>
      </c>
      <c r="J10" s="20"/>
      <c r="K10" s="98">
        <f t="shared" si="2"/>
        <v>67579.44</v>
      </c>
      <c r="L10" s="97">
        <v>37896.22</v>
      </c>
      <c r="M10" s="20"/>
      <c r="N10" s="98">
        <f t="shared" si="3"/>
        <v>37896.22</v>
      </c>
      <c r="O10" s="97">
        <v>154031.71</v>
      </c>
      <c r="P10" s="20"/>
      <c r="Q10" s="98">
        <f t="shared" si="4"/>
        <v>154031.71</v>
      </c>
      <c r="R10" s="97">
        <v>38301442.489999056</v>
      </c>
      <c r="S10" s="20">
        <v>0</v>
      </c>
      <c r="T10" s="98">
        <f t="shared" ref="T10:T17" si="5">R10-S10</f>
        <v>38301442.489999056</v>
      </c>
      <c r="U10" s="219">
        <f t="shared" ref="U10:U73" si="6">IF(D10=0,0,1)</f>
        <v>0</v>
      </c>
      <c r="V10" s="89"/>
      <c r="W10" s="135" t="s">
        <v>42</v>
      </c>
      <c r="X10" s="115">
        <f t="shared" ref="X10:X73" si="7">+IF(AND(C10&lt;&gt;0,D10&lt;&gt;0,OR(E10&gt;100,E10&lt;-100)),1,0)</f>
        <v>0</v>
      </c>
      <c r="Y10" s="116">
        <f t="shared" ref="Y10:Y73" si="8">+IF(AND(F10&lt;&gt;0,G10&lt;&gt;0,OR(H10&gt;100,H10&lt;-100)),1,0)</f>
        <v>0</v>
      </c>
      <c r="Z10" s="116">
        <f t="shared" ref="Z10:Z73" si="9">+IF(AND(I10&lt;&gt;0,J10&lt;&gt;0,OR(K10&gt;100,K10&lt;-100)),1,0)</f>
        <v>0</v>
      </c>
      <c r="AA10" s="117">
        <f t="shared" ref="AA10:AA73" si="10">+IF(AND(L10&lt;&gt;0,M10&lt;&gt;0,OR(N10&gt;100,N10&lt;-100)),1,0)</f>
        <v>0</v>
      </c>
      <c r="AB10" s="117">
        <f t="shared" ref="AB10:AB73" si="11">+IF(AND(O10&lt;&gt;0,P10&lt;&gt;0,OR(Q10&gt;100,Q10&lt;-100)),1,0)</f>
        <v>0</v>
      </c>
      <c r="AC10" s="118">
        <f t="shared" ref="AC10:AC73" si="12">+IF(AND(R10&lt;&gt;0,S10&lt;&gt;0,OR(T10&gt;100,T10&lt;-100)),1,0)</f>
        <v>0</v>
      </c>
    </row>
    <row r="11" spans="1:29" s="2" customFormat="1" ht="12.75" customHeight="1">
      <c r="A11" s="250"/>
      <c r="B11" s="105" t="s">
        <v>43</v>
      </c>
      <c r="C11" s="97">
        <v>81545866.199999422</v>
      </c>
      <c r="D11" s="20">
        <v>81545800</v>
      </c>
      <c r="E11" s="98">
        <f t="shared" si="0"/>
        <v>66.199999421834946</v>
      </c>
      <c r="F11" s="97">
        <v>2619505.8400000008</v>
      </c>
      <c r="G11" s="20" t="s">
        <v>1568</v>
      </c>
      <c r="H11" s="98">
        <f t="shared" si="1"/>
        <v>-4.159999999217689</v>
      </c>
      <c r="I11" s="97">
        <v>125910.16999999998</v>
      </c>
      <c r="J11" s="20" t="s">
        <v>2118</v>
      </c>
      <c r="K11" s="98">
        <f t="shared" si="2"/>
        <v>0.16999999998370185</v>
      </c>
      <c r="L11" s="97">
        <v>98640.92</v>
      </c>
      <c r="M11" s="20" t="s">
        <v>2119</v>
      </c>
      <c r="N11" s="98">
        <f t="shared" si="3"/>
        <v>2.0000000004074536E-2</v>
      </c>
      <c r="O11" s="97">
        <v>577279.64</v>
      </c>
      <c r="P11" s="20" t="s">
        <v>1569</v>
      </c>
      <c r="Q11" s="98">
        <f t="shared" si="4"/>
        <v>-0.35999999998603016</v>
      </c>
      <c r="R11" s="97">
        <v>78376349.969999433</v>
      </c>
      <c r="S11" s="20">
        <v>78376400</v>
      </c>
      <c r="T11" s="98">
        <f t="shared" si="5"/>
        <v>-50.030000567436218</v>
      </c>
      <c r="U11" s="219">
        <f t="shared" si="6"/>
        <v>1</v>
      </c>
      <c r="V11" s="89"/>
      <c r="W11" s="105" t="s">
        <v>43</v>
      </c>
      <c r="X11" s="115">
        <f t="shared" si="7"/>
        <v>0</v>
      </c>
      <c r="Y11" s="116">
        <f t="shared" si="8"/>
        <v>0</v>
      </c>
      <c r="Z11" s="116">
        <f t="shared" si="9"/>
        <v>0</v>
      </c>
      <c r="AA11" s="117">
        <f t="shared" si="10"/>
        <v>0</v>
      </c>
      <c r="AB11" s="117">
        <f t="shared" si="11"/>
        <v>0</v>
      </c>
      <c r="AC11" s="118">
        <f t="shared" si="12"/>
        <v>0</v>
      </c>
    </row>
    <row r="12" spans="1:29" s="2" customFormat="1" ht="12.75" customHeight="1">
      <c r="A12" s="250"/>
      <c r="B12" s="135" t="s">
        <v>44</v>
      </c>
      <c r="C12" s="97">
        <v>52228259.349999487</v>
      </c>
      <c r="D12" s="20">
        <v>52228300</v>
      </c>
      <c r="E12" s="98">
        <f t="shared" si="0"/>
        <v>-40.650000512599945</v>
      </c>
      <c r="F12" s="97">
        <v>1506887.2700000005</v>
      </c>
      <c r="G12" s="20" t="s">
        <v>1570</v>
      </c>
      <c r="H12" s="98">
        <f t="shared" si="1"/>
        <v>-2.7299999995157123</v>
      </c>
      <c r="I12" s="97">
        <v>0</v>
      </c>
      <c r="J12" s="20" t="s">
        <v>80</v>
      </c>
      <c r="K12" s="98">
        <f t="shared" si="2"/>
        <v>0</v>
      </c>
      <c r="L12" s="97">
        <v>0</v>
      </c>
      <c r="M12" s="20" t="s">
        <v>80</v>
      </c>
      <c r="N12" s="98">
        <f t="shared" si="3"/>
        <v>0</v>
      </c>
      <c r="O12" s="97">
        <v>436811.8</v>
      </c>
      <c r="P12" s="20" t="s">
        <v>1571</v>
      </c>
      <c r="Q12" s="98">
        <f t="shared" si="4"/>
        <v>0.79999999998835847</v>
      </c>
      <c r="R12" s="97">
        <v>50284560.279999487</v>
      </c>
      <c r="S12" s="20">
        <v>50284600</v>
      </c>
      <c r="T12" s="98">
        <f t="shared" si="5"/>
        <v>-39.720000512897968</v>
      </c>
      <c r="U12" s="219">
        <f t="shared" si="6"/>
        <v>1</v>
      </c>
      <c r="V12" s="89"/>
      <c r="W12" s="135" t="s">
        <v>44</v>
      </c>
      <c r="X12" s="115">
        <f t="shared" si="7"/>
        <v>0</v>
      </c>
      <c r="Y12" s="116">
        <f t="shared" si="8"/>
        <v>0</v>
      </c>
      <c r="Z12" s="116">
        <f t="shared" si="9"/>
        <v>0</v>
      </c>
      <c r="AA12" s="117">
        <f t="shared" si="10"/>
        <v>0</v>
      </c>
      <c r="AB12" s="117">
        <f t="shared" si="11"/>
        <v>0</v>
      </c>
      <c r="AC12" s="118">
        <f t="shared" si="12"/>
        <v>0</v>
      </c>
    </row>
    <row r="13" spans="1:29" s="2" customFormat="1" ht="12.75" customHeight="1">
      <c r="A13" s="250"/>
      <c r="B13" s="135" t="s">
        <v>45</v>
      </c>
      <c r="C13" s="97">
        <v>83155341.039995715</v>
      </c>
      <c r="D13" s="20">
        <v>83155300</v>
      </c>
      <c r="E13" s="98">
        <f t="shared" si="0"/>
        <v>41.039995715022087</v>
      </c>
      <c r="F13" s="97">
        <v>3333295.9499999988</v>
      </c>
      <c r="G13" s="20" t="s">
        <v>1572</v>
      </c>
      <c r="H13" s="98">
        <f t="shared" si="1"/>
        <v>-4.0500000012107193</v>
      </c>
      <c r="I13" s="97">
        <v>183053.75</v>
      </c>
      <c r="J13" s="20" t="s">
        <v>2120</v>
      </c>
      <c r="K13" s="98">
        <f t="shared" si="2"/>
        <v>44715.75</v>
      </c>
      <c r="L13" s="97">
        <v>945395.81</v>
      </c>
      <c r="M13" s="20" t="s">
        <v>2121</v>
      </c>
      <c r="N13" s="98">
        <f t="shared" si="3"/>
        <v>-0.18999999994412065</v>
      </c>
      <c r="O13" s="97">
        <v>259555.01</v>
      </c>
      <c r="P13" s="20" t="s">
        <v>1573</v>
      </c>
      <c r="Q13" s="98">
        <f t="shared" si="4"/>
        <v>-110166.98999999999</v>
      </c>
      <c r="R13" s="97">
        <v>78800148.019995704</v>
      </c>
      <c r="S13" s="20">
        <v>78800100</v>
      </c>
      <c r="T13" s="98">
        <f t="shared" si="5"/>
        <v>48.019995704293251</v>
      </c>
      <c r="U13" s="219">
        <f t="shared" si="6"/>
        <v>1</v>
      </c>
      <c r="V13" s="89"/>
      <c r="W13" s="135" t="s">
        <v>45</v>
      </c>
      <c r="X13" s="115">
        <f t="shared" si="7"/>
        <v>0</v>
      </c>
      <c r="Y13" s="116">
        <f t="shared" si="8"/>
        <v>0</v>
      </c>
      <c r="Z13" s="116">
        <f t="shared" si="9"/>
        <v>1</v>
      </c>
      <c r="AA13" s="117">
        <f t="shared" si="10"/>
        <v>0</v>
      </c>
      <c r="AB13" s="117">
        <f t="shared" si="11"/>
        <v>1</v>
      </c>
      <c r="AC13" s="118">
        <f t="shared" si="12"/>
        <v>0</v>
      </c>
    </row>
    <row r="14" spans="1:29" s="2" customFormat="1" ht="12.75" customHeight="1">
      <c r="A14" s="250"/>
      <c r="B14" s="135" t="s">
        <v>46</v>
      </c>
      <c r="C14" s="97">
        <v>44809354.86999961</v>
      </c>
      <c r="D14" s="20">
        <v>184629392</v>
      </c>
      <c r="E14" s="98">
        <f t="shared" si="0"/>
        <v>-139820037.13000038</v>
      </c>
      <c r="F14" s="97">
        <v>3393207.6</v>
      </c>
      <c r="G14" s="20" t="s">
        <v>1574</v>
      </c>
      <c r="H14" s="98">
        <f t="shared" si="1"/>
        <v>735867.60000000009</v>
      </c>
      <c r="I14" s="97">
        <v>84840.71</v>
      </c>
      <c r="J14" s="20" t="s">
        <v>2122</v>
      </c>
      <c r="K14" s="98">
        <f t="shared" si="2"/>
        <v>-628808.29</v>
      </c>
      <c r="L14" s="97">
        <v>713648.98</v>
      </c>
      <c r="M14" s="20" t="s">
        <v>2123</v>
      </c>
      <c r="N14" s="98">
        <f t="shared" si="3"/>
        <v>628808.28</v>
      </c>
      <c r="O14" s="97">
        <v>606872.63000000035</v>
      </c>
      <c r="P14" s="20" t="s">
        <v>1575</v>
      </c>
      <c r="Q14" s="98">
        <f t="shared" si="4"/>
        <v>-0.36999999964609742</v>
      </c>
      <c r="R14" s="97">
        <v>40180466.36999961</v>
      </c>
      <c r="S14" s="20">
        <v>44894100</v>
      </c>
      <c r="T14" s="98">
        <f t="shared" si="5"/>
        <v>-4713633.6300003901</v>
      </c>
      <c r="U14" s="219">
        <f t="shared" si="6"/>
        <v>1</v>
      </c>
      <c r="V14" s="89"/>
      <c r="W14" s="135" t="s">
        <v>46</v>
      </c>
      <c r="X14" s="115">
        <f t="shared" si="7"/>
        <v>1</v>
      </c>
      <c r="Y14" s="116">
        <f t="shared" si="8"/>
        <v>1</v>
      </c>
      <c r="Z14" s="116">
        <f t="shared" si="9"/>
        <v>1</v>
      </c>
      <c r="AA14" s="117">
        <f t="shared" si="10"/>
        <v>1</v>
      </c>
      <c r="AB14" s="117">
        <f t="shared" si="11"/>
        <v>0</v>
      </c>
      <c r="AC14" s="118">
        <f t="shared" si="12"/>
        <v>1</v>
      </c>
    </row>
    <row r="15" spans="1:29" s="2" customFormat="1" ht="12.75" customHeight="1">
      <c r="A15" s="250"/>
      <c r="B15" s="135" t="s">
        <v>47</v>
      </c>
      <c r="C15" s="97">
        <v>150656386.09999835</v>
      </c>
      <c r="D15" s="20"/>
      <c r="E15" s="98">
        <f t="shared" si="0"/>
        <v>150656386.09999835</v>
      </c>
      <c r="F15" s="97">
        <v>3455787.98</v>
      </c>
      <c r="G15" s="20"/>
      <c r="H15" s="98">
        <f t="shared" si="1"/>
        <v>3455787.98</v>
      </c>
      <c r="I15" s="97">
        <v>375893.63</v>
      </c>
      <c r="J15" s="20"/>
      <c r="K15" s="98">
        <f t="shared" si="2"/>
        <v>375893.63</v>
      </c>
      <c r="L15" s="97">
        <v>7027.31</v>
      </c>
      <c r="M15" s="20"/>
      <c r="N15" s="98">
        <f t="shared" si="3"/>
        <v>7027.31</v>
      </c>
      <c r="O15" s="97">
        <v>284087.17999999993</v>
      </c>
      <c r="P15" s="20"/>
      <c r="Q15" s="98">
        <f t="shared" si="4"/>
        <v>284087.17999999993</v>
      </c>
      <c r="R15" s="97">
        <v>147285377.25999835</v>
      </c>
      <c r="S15" s="20"/>
      <c r="T15" s="98">
        <f t="shared" si="5"/>
        <v>147285377.25999835</v>
      </c>
      <c r="U15" s="219">
        <f t="shared" si="6"/>
        <v>0</v>
      </c>
      <c r="V15" s="89"/>
      <c r="W15" s="135" t="s">
        <v>47</v>
      </c>
      <c r="X15" s="115">
        <f t="shared" si="7"/>
        <v>0</v>
      </c>
      <c r="Y15" s="116">
        <f t="shared" si="8"/>
        <v>0</v>
      </c>
      <c r="Z15" s="116">
        <f t="shared" si="9"/>
        <v>0</v>
      </c>
      <c r="AA15" s="117">
        <f t="shared" si="10"/>
        <v>0</v>
      </c>
      <c r="AB15" s="117">
        <f t="shared" si="11"/>
        <v>0</v>
      </c>
      <c r="AC15" s="118">
        <f t="shared" si="12"/>
        <v>0</v>
      </c>
    </row>
    <row r="16" spans="1:29" s="2" customFormat="1" ht="12.75" customHeight="1">
      <c r="A16" s="250"/>
      <c r="B16" s="135" t="s">
        <v>48</v>
      </c>
      <c r="C16" s="97">
        <v>84353806.62999928</v>
      </c>
      <c r="D16" s="20"/>
      <c r="E16" s="98">
        <f t="shared" si="0"/>
        <v>84353806.62999928</v>
      </c>
      <c r="F16" s="97">
        <v>3192398.79</v>
      </c>
      <c r="G16" s="20"/>
      <c r="H16" s="98">
        <f t="shared" si="1"/>
        <v>3192398.79</v>
      </c>
      <c r="I16" s="97">
        <v>168328.92</v>
      </c>
      <c r="J16" s="20"/>
      <c r="K16" s="98">
        <f t="shared" si="2"/>
        <v>168328.92</v>
      </c>
      <c r="L16" s="97">
        <v>687889.05</v>
      </c>
      <c r="M16" s="20"/>
      <c r="N16" s="98">
        <f t="shared" si="3"/>
        <v>687889.05</v>
      </c>
      <c r="O16" s="97">
        <v>266446.8</v>
      </c>
      <c r="P16" s="20"/>
      <c r="Q16" s="98">
        <f t="shared" si="4"/>
        <v>266446.8</v>
      </c>
      <c r="R16" s="97">
        <v>80375400.909999281</v>
      </c>
      <c r="S16" s="20"/>
      <c r="T16" s="98">
        <f t="shared" si="5"/>
        <v>80375400.909999281</v>
      </c>
      <c r="U16" s="219">
        <f t="shared" si="6"/>
        <v>0</v>
      </c>
      <c r="V16" s="89"/>
      <c r="W16" s="135" t="s">
        <v>48</v>
      </c>
      <c r="X16" s="115">
        <f t="shared" si="7"/>
        <v>0</v>
      </c>
      <c r="Y16" s="116">
        <f t="shared" si="8"/>
        <v>0</v>
      </c>
      <c r="Z16" s="116">
        <f t="shared" si="9"/>
        <v>0</v>
      </c>
      <c r="AA16" s="117">
        <f t="shared" si="10"/>
        <v>0</v>
      </c>
      <c r="AB16" s="117">
        <f t="shared" si="11"/>
        <v>0</v>
      </c>
      <c r="AC16" s="118">
        <f t="shared" si="12"/>
        <v>0</v>
      </c>
    </row>
    <row r="17" spans="1:29" s="2" customFormat="1" ht="12.75" customHeight="1">
      <c r="A17" s="251"/>
      <c r="B17" s="136" t="s">
        <v>49</v>
      </c>
      <c r="C17" s="99">
        <v>30131783.799999546</v>
      </c>
      <c r="D17" s="100"/>
      <c r="E17" s="101">
        <f t="shared" si="0"/>
        <v>30131783.799999546</v>
      </c>
      <c r="F17" s="99">
        <v>1116999.3899999999</v>
      </c>
      <c r="G17" s="100"/>
      <c r="H17" s="101">
        <f t="shared" si="1"/>
        <v>1116999.3899999999</v>
      </c>
      <c r="I17" s="99">
        <v>0</v>
      </c>
      <c r="J17" s="100"/>
      <c r="K17" s="101">
        <f t="shared" si="2"/>
        <v>0</v>
      </c>
      <c r="L17" s="99">
        <v>0</v>
      </c>
      <c r="M17" s="100"/>
      <c r="N17" s="101">
        <f t="shared" si="3"/>
        <v>0</v>
      </c>
      <c r="O17" s="99">
        <v>229897.3000000001</v>
      </c>
      <c r="P17" s="100"/>
      <c r="Q17" s="101">
        <f t="shared" si="4"/>
        <v>229897.3000000001</v>
      </c>
      <c r="R17" s="99">
        <v>28784887.109999549</v>
      </c>
      <c r="S17" s="100"/>
      <c r="T17" s="101">
        <f t="shared" si="5"/>
        <v>28784887.109999549</v>
      </c>
      <c r="U17" s="220">
        <f t="shared" si="6"/>
        <v>0</v>
      </c>
      <c r="V17" s="89"/>
      <c r="W17" s="136" t="s">
        <v>49</v>
      </c>
      <c r="X17" s="119">
        <f t="shared" si="7"/>
        <v>0</v>
      </c>
      <c r="Y17" s="120">
        <f t="shared" si="8"/>
        <v>0</v>
      </c>
      <c r="Z17" s="120">
        <f t="shared" si="9"/>
        <v>0</v>
      </c>
      <c r="AA17" s="121">
        <f t="shared" si="10"/>
        <v>0</v>
      </c>
      <c r="AB17" s="121">
        <f t="shared" si="11"/>
        <v>0</v>
      </c>
      <c r="AC17" s="221">
        <f t="shared" si="12"/>
        <v>0</v>
      </c>
    </row>
    <row r="18" spans="1:29" ht="15.75" customHeight="1">
      <c r="A18" s="249">
        <v>42493</v>
      </c>
      <c r="B18" s="134" t="s">
        <v>41</v>
      </c>
      <c r="C18" s="217">
        <v>85375786.059999153</v>
      </c>
      <c r="D18" s="95">
        <v>85375800</v>
      </c>
      <c r="E18" s="96">
        <f t="shared" si="0"/>
        <v>-13.940000846982002</v>
      </c>
      <c r="F18" s="217">
        <v>2694062.3400000022</v>
      </c>
      <c r="G18" s="95" t="s">
        <v>1576</v>
      </c>
      <c r="H18" s="96">
        <f t="shared" si="1"/>
        <v>2.3400000021792948</v>
      </c>
      <c r="I18" s="217">
        <v>130369.03</v>
      </c>
      <c r="J18" s="95" t="s">
        <v>2124</v>
      </c>
      <c r="K18" s="96">
        <f t="shared" si="2"/>
        <v>2.9999999998835847E-2</v>
      </c>
      <c r="L18" s="217">
        <v>4915.03</v>
      </c>
      <c r="M18" s="95" t="s">
        <v>2125</v>
      </c>
      <c r="N18" s="96">
        <f t="shared" si="3"/>
        <v>0</v>
      </c>
      <c r="O18" s="217">
        <v>448216.56</v>
      </c>
      <c r="P18" s="95" t="s">
        <v>1577</v>
      </c>
      <c r="Q18" s="96">
        <f t="shared" si="4"/>
        <v>-0.44000000000232831</v>
      </c>
      <c r="R18" s="217">
        <v>82358961.159999147</v>
      </c>
      <c r="S18" s="95">
        <v>82358900</v>
      </c>
      <c r="T18" s="96">
        <f>R18-S18</f>
        <v>61.159999147057533</v>
      </c>
      <c r="U18" s="218">
        <f t="shared" si="6"/>
        <v>1</v>
      </c>
      <c r="W18" s="134" t="s">
        <v>41</v>
      </c>
      <c r="X18" s="111">
        <f t="shared" si="7"/>
        <v>0</v>
      </c>
      <c r="Y18" s="112">
        <f t="shared" si="8"/>
        <v>0</v>
      </c>
      <c r="Z18" s="112">
        <f t="shared" si="9"/>
        <v>0</v>
      </c>
      <c r="AA18" s="113">
        <f t="shared" si="10"/>
        <v>0</v>
      </c>
      <c r="AB18" s="113">
        <f t="shared" si="11"/>
        <v>0</v>
      </c>
      <c r="AC18" s="114">
        <f t="shared" si="12"/>
        <v>0</v>
      </c>
    </row>
    <row r="19" spans="1:29" ht="15.75">
      <c r="A19" s="250"/>
      <c r="B19" s="135" t="s">
        <v>42</v>
      </c>
      <c r="C19" s="97">
        <v>38301442.489999056</v>
      </c>
      <c r="D19" s="20">
        <v>0</v>
      </c>
      <c r="E19" s="98">
        <f t="shared" si="0"/>
        <v>38301442.489999056</v>
      </c>
      <c r="F19" s="97">
        <v>1864306.8999999987</v>
      </c>
      <c r="G19" s="20"/>
      <c r="H19" s="98">
        <f t="shared" si="1"/>
        <v>1864306.8999999987</v>
      </c>
      <c r="I19" s="97">
        <v>50801.96</v>
      </c>
      <c r="J19" s="20"/>
      <c r="K19" s="98">
        <f t="shared" si="2"/>
        <v>50801.96</v>
      </c>
      <c r="L19" s="97">
        <v>12157.18</v>
      </c>
      <c r="M19" s="20"/>
      <c r="N19" s="98">
        <f t="shared" si="3"/>
        <v>12157.18</v>
      </c>
      <c r="O19" s="97">
        <v>113381.74</v>
      </c>
      <c r="P19" s="20"/>
      <c r="Q19" s="98">
        <f t="shared" si="4"/>
        <v>113381.74</v>
      </c>
      <c r="R19" s="97">
        <v>36362398.629999064</v>
      </c>
      <c r="S19" s="20">
        <v>0</v>
      </c>
      <c r="T19" s="98">
        <f t="shared" ref="T19:T91" si="13">R19-S19</f>
        <v>36362398.629999064</v>
      </c>
      <c r="U19" s="219">
        <f t="shared" si="6"/>
        <v>0</v>
      </c>
      <c r="W19" s="135" t="s">
        <v>42</v>
      </c>
      <c r="X19" s="115">
        <f t="shared" si="7"/>
        <v>0</v>
      </c>
      <c r="Y19" s="116">
        <f t="shared" si="8"/>
        <v>0</v>
      </c>
      <c r="Z19" s="116">
        <f t="shared" si="9"/>
        <v>0</v>
      </c>
      <c r="AA19" s="117">
        <f t="shared" si="10"/>
        <v>0</v>
      </c>
      <c r="AB19" s="117">
        <f t="shared" si="11"/>
        <v>0</v>
      </c>
      <c r="AC19" s="118">
        <f t="shared" si="12"/>
        <v>0</v>
      </c>
    </row>
    <row r="20" spans="1:29" ht="15.75">
      <c r="A20" s="250"/>
      <c r="B20" s="105" t="s">
        <v>43</v>
      </c>
      <c r="C20" s="97">
        <v>78376349.969999433</v>
      </c>
      <c r="D20" s="20">
        <v>78376400</v>
      </c>
      <c r="E20" s="98">
        <f t="shared" si="0"/>
        <v>-50.030000567436218</v>
      </c>
      <c r="F20" s="97">
        <v>2737360.21</v>
      </c>
      <c r="G20" s="20" t="s">
        <v>1578</v>
      </c>
      <c r="H20" s="98">
        <f t="shared" si="1"/>
        <v>0.2099999999627471</v>
      </c>
      <c r="I20" s="97">
        <v>149798.67000000001</v>
      </c>
      <c r="J20" s="20" t="s">
        <v>2126</v>
      </c>
      <c r="K20" s="98">
        <f t="shared" si="2"/>
        <v>-0.32999999998719431</v>
      </c>
      <c r="L20" s="97">
        <v>84197.41</v>
      </c>
      <c r="M20" s="20" t="s">
        <v>2127</v>
      </c>
      <c r="N20" s="98">
        <f t="shared" si="3"/>
        <v>0.41000000000349246</v>
      </c>
      <c r="O20" s="97">
        <v>549813.61999999988</v>
      </c>
      <c r="P20" s="20" t="s">
        <v>1579</v>
      </c>
      <c r="Q20" s="98">
        <f t="shared" si="4"/>
        <v>-0.38000000012107193</v>
      </c>
      <c r="R20" s="97">
        <v>75154777.399999425</v>
      </c>
      <c r="S20" s="20">
        <v>0</v>
      </c>
      <c r="T20" s="98">
        <f t="shared" si="13"/>
        <v>75154777.399999425</v>
      </c>
      <c r="U20" s="219">
        <f t="shared" si="6"/>
        <v>1</v>
      </c>
      <c r="W20" s="105" t="s">
        <v>43</v>
      </c>
      <c r="X20" s="115">
        <f t="shared" si="7"/>
        <v>0</v>
      </c>
      <c r="Y20" s="116">
        <f t="shared" si="8"/>
        <v>0</v>
      </c>
      <c r="Z20" s="116">
        <f t="shared" si="9"/>
        <v>0</v>
      </c>
      <c r="AA20" s="117">
        <f t="shared" si="10"/>
        <v>0</v>
      </c>
      <c r="AB20" s="117">
        <f t="shared" si="11"/>
        <v>0</v>
      </c>
      <c r="AC20" s="118">
        <f t="shared" si="12"/>
        <v>0</v>
      </c>
    </row>
    <row r="21" spans="1:29" ht="15.75">
      <c r="A21" s="250"/>
      <c r="B21" s="135" t="s">
        <v>44</v>
      </c>
      <c r="C21" s="97">
        <v>50284560.279999487</v>
      </c>
      <c r="D21" s="20">
        <v>50284600</v>
      </c>
      <c r="E21" s="98">
        <f t="shared" si="0"/>
        <v>-39.720000512897968</v>
      </c>
      <c r="F21" s="97">
        <v>1514986.6999999997</v>
      </c>
      <c r="G21" s="20" t="s">
        <v>1580</v>
      </c>
      <c r="H21" s="98">
        <f t="shared" si="1"/>
        <v>-36673.300000000279</v>
      </c>
      <c r="I21" s="97">
        <v>42654.64</v>
      </c>
      <c r="J21" s="20" t="s">
        <v>2128</v>
      </c>
      <c r="K21" s="98">
        <f t="shared" si="2"/>
        <v>0.63999999999941792</v>
      </c>
      <c r="L21" s="97">
        <v>0</v>
      </c>
      <c r="M21" s="20" t="s">
        <v>80</v>
      </c>
      <c r="N21" s="98">
        <f t="shared" si="3"/>
        <v>0</v>
      </c>
      <c r="O21" s="97">
        <v>284630.14999999997</v>
      </c>
      <c r="P21" s="20" t="s">
        <v>1581</v>
      </c>
      <c r="Q21" s="98">
        <f t="shared" si="4"/>
        <v>0.1499999999650754</v>
      </c>
      <c r="R21" s="97">
        <v>48527598.069999486</v>
      </c>
      <c r="S21" s="20">
        <v>48490900</v>
      </c>
      <c r="T21" s="98">
        <f t="shared" si="13"/>
        <v>36698.069999486208</v>
      </c>
      <c r="U21" s="219">
        <f t="shared" si="6"/>
        <v>1</v>
      </c>
      <c r="W21" s="135" t="s">
        <v>44</v>
      </c>
      <c r="X21" s="115">
        <f t="shared" si="7"/>
        <v>0</v>
      </c>
      <c r="Y21" s="116">
        <f t="shared" si="8"/>
        <v>1</v>
      </c>
      <c r="Z21" s="116">
        <f t="shared" si="9"/>
        <v>0</v>
      </c>
      <c r="AA21" s="117">
        <f t="shared" si="10"/>
        <v>0</v>
      </c>
      <c r="AB21" s="117">
        <f t="shared" si="11"/>
        <v>0</v>
      </c>
      <c r="AC21" s="118">
        <f t="shared" si="12"/>
        <v>1</v>
      </c>
    </row>
    <row r="22" spans="1:29" ht="15.75">
      <c r="A22" s="250"/>
      <c r="B22" s="135" t="s">
        <v>45</v>
      </c>
      <c r="C22" s="97">
        <v>78800148.019995704</v>
      </c>
      <c r="D22" s="20">
        <v>78800100</v>
      </c>
      <c r="E22" s="98">
        <f t="shared" si="0"/>
        <v>48.019995704293251</v>
      </c>
      <c r="F22" s="97">
        <v>2677757.69</v>
      </c>
      <c r="G22" s="20" t="s">
        <v>1582</v>
      </c>
      <c r="H22" s="98">
        <f t="shared" si="1"/>
        <v>-2.3100000000558794</v>
      </c>
      <c r="I22" s="97">
        <v>47659.57</v>
      </c>
      <c r="J22" s="20" t="s">
        <v>2129</v>
      </c>
      <c r="K22" s="98">
        <f t="shared" si="2"/>
        <v>-2.9999999998835847E-2</v>
      </c>
      <c r="L22" s="97">
        <v>12311.61</v>
      </c>
      <c r="M22" s="20" t="s">
        <v>2130</v>
      </c>
      <c r="N22" s="98">
        <f t="shared" si="3"/>
        <v>1.0000000000218279E-2</v>
      </c>
      <c r="O22" s="97">
        <v>256716.72000000012</v>
      </c>
      <c r="P22" s="20" t="s">
        <v>1583</v>
      </c>
      <c r="Q22" s="98">
        <f t="shared" si="4"/>
        <v>-83250.279999999882</v>
      </c>
      <c r="R22" s="97">
        <v>75901021.569995701</v>
      </c>
      <c r="S22" s="20">
        <v>75901000</v>
      </c>
      <c r="T22" s="98">
        <f t="shared" si="13"/>
        <v>21.569995701313019</v>
      </c>
      <c r="U22" s="219">
        <f t="shared" si="6"/>
        <v>1</v>
      </c>
      <c r="W22" s="135" t="s">
        <v>45</v>
      </c>
      <c r="X22" s="115">
        <f t="shared" si="7"/>
        <v>0</v>
      </c>
      <c r="Y22" s="116">
        <f t="shared" si="8"/>
        <v>0</v>
      </c>
      <c r="Z22" s="116">
        <f t="shared" si="9"/>
        <v>0</v>
      </c>
      <c r="AA22" s="117">
        <f t="shared" si="10"/>
        <v>0</v>
      </c>
      <c r="AB22" s="117">
        <f t="shared" si="11"/>
        <v>1</v>
      </c>
      <c r="AC22" s="118">
        <f t="shared" si="12"/>
        <v>0</v>
      </c>
    </row>
    <row r="23" spans="1:29" ht="15.75">
      <c r="A23" s="250"/>
      <c r="B23" s="135" t="s">
        <v>46</v>
      </c>
      <c r="C23" s="97">
        <v>40180466.36999961</v>
      </c>
      <c r="D23" s="20">
        <v>44894100</v>
      </c>
      <c r="E23" s="98">
        <f t="shared" si="0"/>
        <v>-4713633.6300003901</v>
      </c>
      <c r="F23" s="97">
        <v>2402952.37</v>
      </c>
      <c r="G23" s="20" t="s">
        <v>1584</v>
      </c>
      <c r="H23" s="98">
        <f t="shared" si="1"/>
        <v>2.3700000001117587</v>
      </c>
      <c r="I23" s="97">
        <v>125975.67999999999</v>
      </c>
      <c r="J23" s="20" t="s">
        <v>2131</v>
      </c>
      <c r="K23" s="98">
        <f t="shared" si="2"/>
        <v>-0.32000000000698492</v>
      </c>
      <c r="L23" s="97">
        <v>7020</v>
      </c>
      <c r="M23" s="20" t="s">
        <v>1044</v>
      </c>
      <c r="N23" s="98">
        <f t="shared" si="3"/>
        <v>0</v>
      </c>
      <c r="O23" s="97">
        <v>453886.93</v>
      </c>
      <c r="P23" s="20" t="s">
        <v>1585</v>
      </c>
      <c r="Q23" s="98">
        <f t="shared" si="4"/>
        <v>-7.0000000006984919E-2</v>
      </c>
      <c r="R23" s="97">
        <v>37442582.749999613</v>
      </c>
      <c r="S23" s="20">
        <v>46329800</v>
      </c>
      <c r="T23" s="98">
        <f t="shared" si="13"/>
        <v>-8887217.2500003874</v>
      </c>
      <c r="U23" s="219">
        <f t="shared" si="6"/>
        <v>1</v>
      </c>
      <c r="W23" s="135" t="s">
        <v>46</v>
      </c>
      <c r="X23" s="115">
        <f t="shared" si="7"/>
        <v>1</v>
      </c>
      <c r="Y23" s="116">
        <f t="shared" si="8"/>
        <v>0</v>
      </c>
      <c r="Z23" s="116">
        <f t="shared" si="9"/>
        <v>0</v>
      </c>
      <c r="AA23" s="117">
        <f t="shared" si="10"/>
        <v>0</v>
      </c>
      <c r="AB23" s="117">
        <f t="shared" si="11"/>
        <v>0</v>
      </c>
      <c r="AC23" s="118">
        <f t="shared" si="12"/>
        <v>1</v>
      </c>
    </row>
    <row r="24" spans="1:29" ht="15.75">
      <c r="A24" s="250"/>
      <c r="B24" s="135" t="s">
        <v>47</v>
      </c>
      <c r="C24" s="97">
        <v>147285377.25999835</v>
      </c>
      <c r="D24" s="20"/>
      <c r="E24" s="98">
        <f t="shared" si="0"/>
        <v>147285377.25999835</v>
      </c>
      <c r="F24" s="97">
        <v>3042980.76</v>
      </c>
      <c r="G24" s="20"/>
      <c r="H24" s="98">
        <f t="shared" si="1"/>
        <v>3042980.76</v>
      </c>
      <c r="I24" s="97">
        <v>98906.68</v>
      </c>
      <c r="J24" s="20"/>
      <c r="K24" s="98">
        <f t="shared" si="2"/>
        <v>98906.68</v>
      </c>
      <c r="L24" s="97">
        <v>0</v>
      </c>
      <c r="M24" s="20"/>
      <c r="N24" s="98">
        <f t="shared" si="3"/>
        <v>0</v>
      </c>
      <c r="O24" s="97">
        <v>347882.85</v>
      </c>
      <c r="P24" s="20"/>
      <c r="Q24" s="98">
        <f t="shared" si="4"/>
        <v>347882.85</v>
      </c>
      <c r="R24" s="97">
        <v>143993420.32999837</v>
      </c>
      <c r="S24" s="20"/>
      <c r="T24" s="98">
        <f t="shared" si="13"/>
        <v>143993420.32999837</v>
      </c>
      <c r="U24" s="219">
        <f t="shared" si="6"/>
        <v>0</v>
      </c>
      <c r="W24" s="135" t="s">
        <v>47</v>
      </c>
      <c r="X24" s="115">
        <f t="shared" si="7"/>
        <v>0</v>
      </c>
      <c r="Y24" s="116">
        <f t="shared" si="8"/>
        <v>0</v>
      </c>
      <c r="Z24" s="116">
        <f t="shared" si="9"/>
        <v>0</v>
      </c>
      <c r="AA24" s="117">
        <f t="shared" si="10"/>
        <v>0</v>
      </c>
      <c r="AB24" s="117">
        <f t="shared" si="11"/>
        <v>0</v>
      </c>
      <c r="AC24" s="118">
        <f t="shared" si="12"/>
        <v>0</v>
      </c>
    </row>
    <row r="25" spans="1:29" ht="15.75">
      <c r="A25" s="250"/>
      <c r="B25" s="135" t="s">
        <v>48</v>
      </c>
      <c r="C25" s="97">
        <v>80375400.909999281</v>
      </c>
      <c r="D25" s="20"/>
      <c r="E25" s="98">
        <f t="shared" si="0"/>
        <v>80375400.909999281</v>
      </c>
      <c r="F25" s="97">
        <v>2560834.62</v>
      </c>
      <c r="G25" s="20"/>
      <c r="H25" s="98">
        <f t="shared" si="1"/>
        <v>2560834.62</v>
      </c>
      <c r="I25" s="97">
        <v>57916.27</v>
      </c>
      <c r="J25" s="20"/>
      <c r="K25" s="98">
        <f t="shared" si="2"/>
        <v>57916.27</v>
      </c>
      <c r="L25" s="97">
        <v>0</v>
      </c>
      <c r="M25" s="20"/>
      <c r="N25" s="98">
        <f t="shared" si="3"/>
        <v>0</v>
      </c>
      <c r="O25" s="97">
        <v>460538.41</v>
      </c>
      <c r="P25" s="20"/>
      <c r="Q25" s="98">
        <f t="shared" si="4"/>
        <v>460538.41</v>
      </c>
      <c r="R25" s="97">
        <v>77411944.149999261</v>
      </c>
      <c r="S25" s="20"/>
      <c r="T25" s="98">
        <f t="shared" si="13"/>
        <v>77411944.149999261</v>
      </c>
      <c r="U25" s="219">
        <f t="shared" si="6"/>
        <v>0</v>
      </c>
      <c r="W25" s="135" t="s">
        <v>48</v>
      </c>
      <c r="X25" s="115">
        <f t="shared" si="7"/>
        <v>0</v>
      </c>
      <c r="Y25" s="116">
        <f t="shared" si="8"/>
        <v>0</v>
      </c>
      <c r="Z25" s="116">
        <f t="shared" si="9"/>
        <v>0</v>
      </c>
      <c r="AA25" s="117">
        <f t="shared" si="10"/>
        <v>0</v>
      </c>
      <c r="AB25" s="117">
        <f t="shared" si="11"/>
        <v>0</v>
      </c>
      <c r="AC25" s="118">
        <f t="shared" si="12"/>
        <v>0</v>
      </c>
    </row>
    <row r="26" spans="1:29" ht="15.75">
      <c r="A26" s="251"/>
      <c r="B26" s="136" t="s">
        <v>49</v>
      </c>
      <c r="C26" s="99">
        <v>28784887.109999549</v>
      </c>
      <c r="D26" s="100"/>
      <c r="E26" s="101">
        <f t="shared" si="0"/>
        <v>28784887.109999549</v>
      </c>
      <c r="F26" s="99">
        <v>1198619.1800000004</v>
      </c>
      <c r="G26" s="100"/>
      <c r="H26" s="101">
        <f t="shared" si="1"/>
        <v>1198619.1800000004</v>
      </c>
      <c r="I26" s="99">
        <v>98445.87</v>
      </c>
      <c r="J26" s="100"/>
      <c r="K26" s="101">
        <f t="shared" si="2"/>
        <v>98445.87</v>
      </c>
      <c r="L26" s="99">
        <v>69921.039999999994</v>
      </c>
      <c r="M26" s="100"/>
      <c r="N26" s="101">
        <f t="shared" si="3"/>
        <v>69921.039999999994</v>
      </c>
      <c r="O26" s="99">
        <v>98706.030000000013</v>
      </c>
      <c r="P26" s="100"/>
      <c r="Q26" s="101">
        <f t="shared" si="4"/>
        <v>98706.030000000013</v>
      </c>
      <c r="R26" s="99">
        <v>27516086.729999546</v>
      </c>
      <c r="S26" s="100"/>
      <c r="T26" s="101">
        <f t="shared" si="13"/>
        <v>27516086.729999546</v>
      </c>
      <c r="U26" s="220">
        <f t="shared" si="6"/>
        <v>0</v>
      </c>
      <c r="W26" s="136" t="s">
        <v>49</v>
      </c>
      <c r="X26" s="119">
        <f t="shared" si="7"/>
        <v>0</v>
      </c>
      <c r="Y26" s="120">
        <f t="shared" si="8"/>
        <v>0</v>
      </c>
      <c r="Z26" s="120">
        <f t="shared" si="9"/>
        <v>0</v>
      </c>
      <c r="AA26" s="121">
        <f t="shared" si="10"/>
        <v>0</v>
      </c>
      <c r="AB26" s="121">
        <f t="shared" si="11"/>
        <v>0</v>
      </c>
      <c r="AC26" s="221">
        <f t="shared" si="12"/>
        <v>0</v>
      </c>
    </row>
    <row r="27" spans="1:29" ht="15.75" customHeight="1">
      <c r="A27" s="249">
        <v>42494</v>
      </c>
      <c r="B27" s="134" t="s">
        <v>41</v>
      </c>
      <c r="C27" s="97">
        <v>82358961.159999147</v>
      </c>
      <c r="D27" s="20">
        <v>82358900</v>
      </c>
      <c r="E27" s="98">
        <f t="shared" si="0"/>
        <v>61.159999147057533</v>
      </c>
      <c r="F27" s="97">
        <v>2519447.06</v>
      </c>
      <c r="G27" s="20" t="s">
        <v>1586</v>
      </c>
      <c r="H27" s="98">
        <f t="shared" si="1"/>
        <v>-2.9399999999441206</v>
      </c>
      <c r="I27" s="97">
        <v>99054.779999999984</v>
      </c>
      <c r="J27" s="20" t="s">
        <v>2132</v>
      </c>
      <c r="K27" s="98">
        <f t="shared" si="2"/>
        <v>-2.0000000018626451E-2</v>
      </c>
      <c r="L27" s="97">
        <v>22357.65</v>
      </c>
      <c r="M27" s="20" t="s">
        <v>2133</v>
      </c>
      <c r="N27" s="98">
        <f t="shared" si="3"/>
        <v>-4.9999999999272404E-2</v>
      </c>
      <c r="O27" s="97">
        <v>321870.14999999997</v>
      </c>
      <c r="P27" s="20" t="s">
        <v>1587</v>
      </c>
      <c r="Q27" s="98">
        <f t="shared" si="4"/>
        <v>0.1499999999650754</v>
      </c>
      <c r="R27" s="97">
        <v>85619170.669999138</v>
      </c>
      <c r="S27" s="20">
        <v>85619200</v>
      </c>
      <c r="T27" s="98">
        <f t="shared" si="13"/>
        <v>-29.33000086247921</v>
      </c>
      <c r="U27" s="219">
        <f t="shared" si="6"/>
        <v>1</v>
      </c>
      <c r="W27" s="134" t="s">
        <v>41</v>
      </c>
      <c r="X27" s="115">
        <f t="shared" si="7"/>
        <v>0</v>
      </c>
      <c r="Y27" s="116">
        <f t="shared" si="8"/>
        <v>0</v>
      </c>
      <c r="Z27" s="116">
        <f t="shared" si="9"/>
        <v>0</v>
      </c>
      <c r="AA27" s="116">
        <f t="shared" si="10"/>
        <v>0</v>
      </c>
      <c r="AB27" s="117">
        <f t="shared" si="11"/>
        <v>0</v>
      </c>
      <c r="AC27" s="122">
        <f t="shared" si="12"/>
        <v>0</v>
      </c>
    </row>
    <row r="28" spans="1:29" ht="15.75">
      <c r="A28" s="250"/>
      <c r="B28" s="135" t="s">
        <v>42</v>
      </c>
      <c r="C28" s="97">
        <v>36362398.629999064</v>
      </c>
      <c r="D28" s="20">
        <v>41001200</v>
      </c>
      <c r="E28" s="98">
        <f t="shared" si="0"/>
        <v>-4638801.3700009361</v>
      </c>
      <c r="F28" s="97">
        <v>1535250.3300000005</v>
      </c>
      <c r="G28" s="20" t="s">
        <v>1588</v>
      </c>
      <c r="H28" s="98">
        <f t="shared" si="1"/>
        <v>0.33000000054016709</v>
      </c>
      <c r="I28" s="97">
        <v>24100.52</v>
      </c>
      <c r="J28" s="20" t="s">
        <v>2134</v>
      </c>
      <c r="K28" s="98">
        <f t="shared" si="2"/>
        <v>2.0000000000436557E-2</v>
      </c>
      <c r="L28" s="97">
        <v>308016.45</v>
      </c>
      <c r="M28" s="20" t="s">
        <v>2135</v>
      </c>
      <c r="N28" s="98">
        <f t="shared" si="3"/>
        <v>0.45000000001164153</v>
      </c>
      <c r="O28" s="97">
        <v>86265.13</v>
      </c>
      <c r="P28" s="20" t="s">
        <v>1589</v>
      </c>
      <c r="Q28" s="98">
        <f t="shared" si="4"/>
        <v>2.9999999998835847E-2</v>
      </c>
      <c r="R28" s="97">
        <v>34456967.239999063</v>
      </c>
      <c r="S28" s="20">
        <v>34457000</v>
      </c>
      <c r="T28" s="98">
        <f t="shared" si="13"/>
        <v>-32.760000936686993</v>
      </c>
      <c r="U28" s="219">
        <f t="shared" si="6"/>
        <v>1</v>
      </c>
      <c r="W28" s="135" t="s">
        <v>42</v>
      </c>
      <c r="X28" s="115">
        <f t="shared" si="7"/>
        <v>1</v>
      </c>
      <c r="Y28" s="116">
        <f t="shared" si="8"/>
        <v>0</v>
      </c>
      <c r="Z28" s="116">
        <f t="shared" si="9"/>
        <v>0</v>
      </c>
      <c r="AA28" s="116">
        <f t="shared" si="10"/>
        <v>0</v>
      </c>
      <c r="AB28" s="117">
        <f t="shared" si="11"/>
        <v>0</v>
      </c>
      <c r="AC28" s="122">
        <f t="shared" si="12"/>
        <v>0</v>
      </c>
    </row>
    <row r="29" spans="1:29" ht="15.75">
      <c r="A29" s="250"/>
      <c r="B29" s="105" t="s">
        <v>43</v>
      </c>
      <c r="C29" s="97">
        <v>75154777.399999425</v>
      </c>
      <c r="D29" s="20">
        <v>75154800</v>
      </c>
      <c r="E29" s="98">
        <f t="shared" si="0"/>
        <v>-22.600000575184822</v>
      </c>
      <c r="F29" s="97">
        <v>2645802.48</v>
      </c>
      <c r="G29" s="20" t="s">
        <v>1590</v>
      </c>
      <c r="H29" s="98">
        <f t="shared" si="1"/>
        <v>-19999997.52</v>
      </c>
      <c r="I29" s="97">
        <v>60553.1</v>
      </c>
      <c r="J29" s="20" t="s">
        <v>2136</v>
      </c>
      <c r="K29" s="98">
        <f t="shared" si="2"/>
        <v>0</v>
      </c>
      <c r="L29" s="97">
        <v>12826.94</v>
      </c>
      <c r="M29" s="20" t="s">
        <v>2137</v>
      </c>
      <c r="N29" s="98">
        <f t="shared" si="3"/>
        <v>4.0000000000873115E-2</v>
      </c>
      <c r="O29" s="97">
        <v>541982.92000000004</v>
      </c>
      <c r="P29" s="20" t="s">
        <v>1591</v>
      </c>
      <c r="Q29" s="98">
        <f t="shared" si="4"/>
        <v>-7.9999999958090484E-2</v>
      </c>
      <c r="R29" s="97">
        <v>72014718.15999943</v>
      </c>
      <c r="S29" s="20">
        <v>72014700</v>
      </c>
      <c r="T29" s="98">
        <f t="shared" si="13"/>
        <v>18.159999430179596</v>
      </c>
      <c r="U29" s="219">
        <f t="shared" si="6"/>
        <v>1</v>
      </c>
      <c r="W29" s="105" t="s">
        <v>43</v>
      </c>
      <c r="X29" s="115">
        <f t="shared" si="7"/>
        <v>0</v>
      </c>
      <c r="Y29" s="116">
        <f t="shared" si="8"/>
        <v>1</v>
      </c>
      <c r="Z29" s="116">
        <f t="shared" si="9"/>
        <v>0</v>
      </c>
      <c r="AA29" s="116">
        <f t="shared" si="10"/>
        <v>0</v>
      </c>
      <c r="AB29" s="117">
        <f t="shared" si="11"/>
        <v>0</v>
      </c>
      <c r="AC29" s="122">
        <f t="shared" si="12"/>
        <v>0</v>
      </c>
    </row>
    <row r="30" spans="1:29" ht="15.75">
      <c r="A30" s="250"/>
      <c r="B30" s="135" t="s">
        <v>44</v>
      </c>
      <c r="C30" s="97">
        <v>48527598.069999486</v>
      </c>
      <c r="D30" s="20">
        <v>48490900</v>
      </c>
      <c r="E30" s="98">
        <f t="shared" si="0"/>
        <v>36698.069999486208</v>
      </c>
      <c r="F30" s="97">
        <v>1536267.34</v>
      </c>
      <c r="G30" s="20" t="s">
        <v>1592</v>
      </c>
      <c r="H30" s="98">
        <f t="shared" si="1"/>
        <v>-13112.659999999916</v>
      </c>
      <c r="I30" s="97">
        <v>91861.38</v>
      </c>
      <c r="J30" s="20" t="s">
        <v>2138</v>
      </c>
      <c r="K30" s="98">
        <f t="shared" si="2"/>
        <v>0.38000000000465661</v>
      </c>
      <c r="L30" s="97">
        <v>880.55</v>
      </c>
      <c r="M30" s="20" t="s">
        <v>2139</v>
      </c>
      <c r="N30" s="98">
        <f t="shared" si="3"/>
        <v>0.54999999999995453</v>
      </c>
      <c r="O30" s="97">
        <v>243909.14</v>
      </c>
      <c r="P30" s="20" t="s">
        <v>802</v>
      </c>
      <c r="Q30" s="98">
        <f t="shared" si="4"/>
        <v>0.14000000001396984</v>
      </c>
      <c r="R30" s="97">
        <v>46838402.419999473</v>
      </c>
      <c r="S30" s="20">
        <v>46825300</v>
      </c>
      <c r="T30" s="98">
        <f t="shared" si="13"/>
        <v>13102.419999472797</v>
      </c>
      <c r="U30" s="219">
        <f t="shared" si="6"/>
        <v>1</v>
      </c>
      <c r="W30" s="135" t="s">
        <v>44</v>
      </c>
      <c r="X30" s="115">
        <f t="shared" si="7"/>
        <v>1</v>
      </c>
      <c r="Y30" s="4">
        <f t="shared" si="8"/>
        <v>1</v>
      </c>
      <c r="Z30" s="123">
        <f t="shared" si="9"/>
        <v>0</v>
      </c>
      <c r="AA30" s="4">
        <f t="shared" si="10"/>
        <v>0</v>
      </c>
      <c r="AB30" s="117">
        <f t="shared" si="11"/>
        <v>0</v>
      </c>
      <c r="AC30" s="122">
        <f t="shared" si="12"/>
        <v>1</v>
      </c>
    </row>
    <row r="31" spans="1:29" ht="15.75">
      <c r="A31" s="250"/>
      <c r="B31" s="135" t="s">
        <v>45</v>
      </c>
      <c r="C31" s="97">
        <v>75901021.569995701</v>
      </c>
      <c r="D31" s="20">
        <v>75901000</v>
      </c>
      <c r="E31" s="98">
        <f t="shared" si="0"/>
        <v>21.569995701313019</v>
      </c>
      <c r="F31" s="97">
        <v>2330171.7600000007</v>
      </c>
      <c r="G31" s="20" t="s">
        <v>1593</v>
      </c>
      <c r="H31" s="98">
        <f t="shared" si="1"/>
        <v>1.7600000007078052</v>
      </c>
      <c r="I31" s="97">
        <v>87641.53</v>
      </c>
      <c r="J31" s="20" t="s">
        <v>2140</v>
      </c>
      <c r="K31" s="98">
        <f t="shared" si="2"/>
        <v>2.9999999998835847E-2</v>
      </c>
      <c r="L31" s="97">
        <v>0</v>
      </c>
      <c r="M31" s="20" t="s">
        <v>80</v>
      </c>
      <c r="N31" s="98">
        <f t="shared" si="3"/>
        <v>0</v>
      </c>
      <c r="O31" s="97">
        <v>158626.34</v>
      </c>
      <c r="P31" s="20" t="s">
        <v>1594</v>
      </c>
      <c r="Q31" s="98">
        <f t="shared" si="4"/>
        <v>-141628.66</v>
      </c>
      <c r="R31" s="97">
        <v>73499864.999995723</v>
      </c>
      <c r="S31" s="20">
        <v>73499900</v>
      </c>
      <c r="T31" s="98">
        <f t="shared" si="13"/>
        <v>-35.000004276633263</v>
      </c>
      <c r="U31" s="219">
        <f t="shared" si="6"/>
        <v>1</v>
      </c>
      <c r="W31" s="135" t="s">
        <v>45</v>
      </c>
      <c r="X31" s="115">
        <f t="shared" si="7"/>
        <v>0</v>
      </c>
      <c r="Y31" s="4">
        <f t="shared" si="8"/>
        <v>0</v>
      </c>
      <c r="Z31" s="123">
        <f t="shared" si="9"/>
        <v>0</v>
      </c>
      <c r="AA31" s="4">
        <f t="shared" si="10"/>
        <v>0</v>
      </c>
      <c r="AB31" s="4">
        <f t="shared" si="11"/>
        <v>1</v>
      </c>
      <c r="AC31" s="122">
        <f t="shared" si="12"/>
        <v>0</v>
      </c>
    </row>
    <row r="32" spans="1:29" ht="15.75">
      <c r="A32" s="250"/>
      <c r="B32" s="135" t="s">
        <v>46</v>
      </c>
      <c r="C32" s="97">
        <v>37442582.749999613</v>
      </c>
      <c r="D32" s="20">
        <v>46329800</v>
      </c>
      <c r="E32" s="98">
        <f t="shared" si="0"/>
        <v>-8887217.2500003874</v>
      </c>
      <c r="F32" s="97">
        <v>2294450.1600000006</v>
      </c>
      <c r="G32" s="20" t="s">
        <v>1595</v>
      </c>
      <c r="H32" s="98">
        <f t="shared" si="1"/>
        <v>0.1600000006146729</v>
      </c>
      <c r="I32" s="97">
        <v>0</v>
      </c>
      <c r="J32" s="20" t="s">
        <v>80</v>
      </c>
      <c r="K32" s="98">
        <f t="shared" si="2"/>
        <v>0</v>
      </c>
      <c r="L32" s="97">
        <v>0</v>
      </c>
      <c r="M32" s="20" t="s">
        <v>80</v>
      </c>
      <c r="N32" s="98">
        <f t="shared" si="3"/>
        <v>0</v>
      </c>
      <c r="O32" s="97">
        <v>195957.52</v>
      </c>
      <c r="P32" s="20" t="s">
        <v>1596</v>
      </c>
      <c r="Q32" s="98">
        <f t="shared" si="4"/>
        <v>-0.48000000001047738</v>
      </c>
      <c r="R32" s="97">
        <v>34952175.06999962</v>
      </c>
      <c r="S32" s="20">
        <v>41838500</v>
      </c>
      <c r="T32" s="98">
        <f t="shared" si="13"/>
        <v>-6886324.9300003797</v>
      </c>
      <c r="U32" s="219">
        <f t="shared" si="6"/>
        <v>1</v>
      </c>
      <c r="W32" s="135" t="s">
        <v>46</v>
      </c>
      <c r="X32" s="115">
        <f t="shared" si="7"/>
        <v>1</v>
      </c>
      <c r="Y32" s="4">
        <f t="shared" si="8"/>
        <v>0</v>
      </c>
      <c r="Z32" s="123">
        <f t="shared" si="9"/>
        <v>0</v>
      </c>
      <c r="AA32" s="4">
        <f t="shared" si="10"/>
        <v>0</v>
      </c>
      <c r="AB32" s="4">
        <f t="shared" si="11"/>
        <v>0</v>
      </c>
      <c r="AC32" s="122">
        <f t="shared" si="12"/>
        <v>1</v>
      </c>
    </row>
    <row r="33" spans="1:29" ht="15.75">
      <c r="A33" s="250"/>
      <c r="B33" s="135" t="s">
        <v>47</v>
      </c>
      <c r="C33" s="97">
        <v>143993420.32999837</v>
      </c>
      <c r="D33" s="20"/>
      <c r="E33" s="98">
        <f t="shared" si="0"/>
        <v>143993420.32999837</v>
      </c>
      <c r="F33" s="97">
        <v>2701725.33</v>
      </c>
      <c r="G33" s="20"/>
      <c r="H33" s="98">
        <f t="shared" si="1"/>
        <v>2701725.33</v>
      </c>
      <c r="I33" s="97">
        <v>99208.56</v>
      </c>
      <c r="J33" s="20"/>
      <c r="K33" s="98">
        <f t="shared" si="2"/>
        <v>99208.56</v>
      </c>
      <c r="L33" s="97">
        <v>19505.64</v>
      </c>
      <c r="M33" s="20"/>
      <c r="N33" s="98">
        <f t="shared" si="3"/>
        <v>19505.64</v>
      </c>
      <c r="O33" s="97">
        <v>177988.83</v>
      </c>
      <c r="P33" s="20"/>
      <c r="Q33" s="98">
        <f t="shared" si="4"/>
        <v>177988.83</v>
      </c>
      <c r="R33" s="97">
        <v>141193409.08999836</v>
      </c>
      <c r="S33" s="20"/>
      <c r="T33" s="98">
        <f t="shared" si="13"/>
        <v>141193409.08999836</v>
      </c>
      <c r="U33" s="219">
        <f t="shared" si="6"/>
        <v>0</v>
      </c>
      <c r="W33" s="135" t="s">
        <v>47</v>
      </c>
      <c r="X33" s="115">
        <f t="shared" si="7"/>
        <v>0</v>
      </c>
      <c r="Y33" s="4">
        <f t="shared" si="8"/>
        <v>0</v>
      </c>
      <c r="Z33" s="123">
        <f t="shared" si="9"/>
        <v>0</v>
      </c>
      <c r="AA33" s="4">
        <f t="shared" si="10"/>
        <v>0</v>
      </c>
      <c r="AB33" s="4">
        <f t="shared" si="11"/>
        <v>0</v>
      </c>
      <c r="AC33" s="122">
        <f t="shared" si="12"/>
        <v>0</v>
      </c>
    </row>
    <row r="34" spans="1:29" ht="15.75">
      <c r="A34" s="250"/>
      <c r="B34" s="135" t="s">
        <v>48</v>
      </c>
      <c r="C34" s="97">
        <v>77411944.149999261</v>
      </c>
      <c r="D34" s="20"/>
      <c r="E34" s="98">
        <f t="shared" si="0"/>
        <v>77411944.149999261</v>
      </c>
      <c r="F34" s="97">
        <v>2320231.0500000017</v>
      </c>
      <c r="G34" s="20"/>
      <c r="H34" s="98">
        <f t="shared" si="1"/>
        <v>2320231.0500000017</v>
      </c>
      <c r="I34" s="97">
        <v>43660.34</v>
      </c>
      <c r="J34" s="20"/>
      <c r="K34" s="98">
        <f t="shared" si="2"/>
        <v>43660.34</v>
      </c>
      <c r="L34" s="97">
        <v>320.76</v>
      </c>
      <c r="M34" s="20"/>
      <c r="N34" s="98">
        <f t="shared" si="3"/>
        <v>320.76</v>
      </c>
      <c r="O34" s="97">
        <v>391592.89000000013</v>
      </c>
      <c r="P34" s="20"/>
      <c r="Q34" s="98">
        <f t="shared" si="4"/>
        <v>391592.89000000013</v>
      </c>
      <c r="R34" s="97">
        <v>74743459.789999276</v>
      </c>
      <c r="S34" s="20"/>
      <c r="T34" s="98">
        <f t="shared" si="13"/>
        <v>74743459.789999276</v>
      </c>
      <c r="U34" s="219">
        <f t="shared" si="6"/>
        <v>0</v>
      </c>
      <c r="W34" s="135" t="s">
        <v>48</v>
      </c>
      <c r="X34" s="115">
        <f t="shared" si="7"/>
        <v>0</v>
      </c>
      <c r="Y34" s="4">
        <f t="shared" si="8"/>
        <v>0</v>
      </c>
      <c r="Z34" s="123">
        <f t="shared" si="9"/>
        <v>0</v>
      </c>
      <c r="AA34" s="4">
        <f t="shared" si="10"/>
        <v>0</v>
      </c>
      <c r="AB34" s="4">
        <f t="shared" si="11"/>
        <v>0</v>
      </c>
      <c r="AC34" s="122">
        <f t="shared" si="12"/>
        <v>0</v>
      </c>
    </row>
    <row r="35" spans="1:29" ht="15.75">
      <c r="A35" s="251"/>
      <c r="B35" s="136" t="s">
        <v>49</v>
      </c>
      <c r="C35" s="97">
        <v>27516086.729999546</v>
      </c>
      <c r="D35" s="20"/>
      <c r="E35" s="98">
        <f t="shared" si="0"/>
        <v>27516086.729999546</v>
      </c>
      <c r="F35" s="97">
        <v>1136833.9099999999</v>
      </c>
      <c r="G35" s="20"/>
      <c r="H35" s="98">
        <f t="shared" si="1"/>
        <v>1136833.9099999999</v>
      </c>
      <c r="I35" s="97">
        <v>7991.93</v>
      </c>
      <c r="J35" s="20"/>
      <c r="K35" s="98">
        <f t="shared" si="2"/>
        <v>7991.93</v>
      </c>
      <c r="L35" s="97">
        <v>8879.7999999999993</v>
      </c>
      <c r="M35" s="20"/>
      <c r="N35" s="98">
        <f t="shared" si="3"/>
        <v>8879.7999999999993</v>
      </c>
      <c r="O35" s="97">
        <v>177781.91</v>
      </c>
      <c r="P35" s="20"/>
      <c r="Q35" s="98">
        <f t="shared" si="4"/>
        <v>177781.91</v>
      </c>
      <c r="R35" s="97">
        <v>26200583.039999548</v>
      </c>
      <c r="S35" s="20"/>
      <c r="T35" s="98">
        <f t="shared" si="13"/>
        <v>26200583.039999548</v>
      </c>
      <c r="U35" s="219">
        <f t="shared" si="6"/>
        <v>0</v>
      </c>
      <c r="W35" s="136" t="s">
        <v>49</v>
      </c>
      <c r="X35" s="115">
        <f t="shared" si="7"/>
        <v>0</v>
      </c>
      <c r="Y35" s="4">
        <f t="shared" si="8"/>
        <v>0</v>
      </c>
      <c r="Z35" s="123">
        <f t="shared" si="9"/>
        <v>0</v>
      </c>
      <c r="AA35" s="4">
        <f t="shared" si="10"/>
        <v>0</v>
      </c>
      <c r="AB35" s="4">
        <f t="shared" si="11"/>
        <v>0</v>
      </c>
      <c r="AC35" s="122">
        <f t="shared" si="12"/>
        <v>0</v>
      </c>
    </row>
    <row r="36" spans="1:29" ht="15.75" customHeight="1">
      <c r="A36" s="249">
        <v>42495</v>
      </c>
      <c r="B36" s="134" t="s">
        <v>41</v>
      </c>
      <c r="C36" s="217">
        <v>85619170.669999138</v>
      </c>
      <c r="D36" s="95">
        <v>85619200</v>
      </c>
      <c r="E36" s="96">
        <f t="shared" si="0"/>
        <v>-29.33000086247921</v>
      </c>
      <c r="F36" s="217">
        <v>1743064.0900000005</v>
      </c>
      <c r="G36" s="95" t="s">
        <v>1597</v>
      </c>
      <c r="H36" s="96">
        <f t="shared" si="1"/>
        <v>4.0900000005494803</v>
      </c>
      <c r="I36" s="217">
        <v>240574.91</v>
      </c>
      <c r="J36" s="95" t="s">
        <v>2141</v>
      </c>
      <c r="K36" s="96">
        <f t="shared" si="2"/>
        <v>-8.999999999650754E-2</v>
      </c>
      <c r="L36" s="217">
        <v>296267.42</v>
      </c>
      <c r="M36" s="95" t="s">
        <v>2142</v>
      </c>
      <c r="N36" s="96">
        <f t="shared" si="3"/>
        <v>0.41999999998370185</v>
      </c>
      <c r="O36" s="217">
        <v>432442.65</v>
      </c>
      <c r="P36" s="95" t="s">
        <v>1598</v>
      </c>
      <c r="Q36" s="96">
        <f t="shared" si="4"/>
        <v>-0.34999999997671694</v>
      </c>
      <c r="R36" s="217">
        <v>83387971.419999138</v>
      </c>
      <c r="S36" s="95">
        <v>83388000</v>
      </c>
      <c r="T36" s="96">
        <f t="shared" si="13"/>
        <v>-28.58000086247921</v>
      </c>
      <c r="U36" s="218">
        <f t="shared" si="6"/>
        <v>1</v>
      </c>
      <c r="W36" s="134" t="s">
        <v>41</v>
      </c>
      <c r="X36" s="111">
        <f t="shared" si="7"/>
        <v>0</v>
      </c>
      <c r="Y36" s="112">
        <f t="shared" si="8"/>
        <v>0</v>
      </c>
      <c r="Z36" s="112">
        <f t="shared" si="9"/>
        <v>0</v>
      </c>
      <c r="AA36" s="112">
        <f t="shared" si="10"/>
        <v>0</v>
      </c>
      <c r="AB36" s="112">
        <f t="shared" si="11"/>
        <v>0</v>
      </c>
      <c r="AC36" s="124">
        <f t="shared" si="12"/>
        <v>0</v>
      </c>
    </row>
    <row r="37" spans="1:29" ht="15.75">
      <c r="A37" s="250"/>
      <c r="B37" s="135" t="s">
        <v>42</v>
      </c>
      <c r="C37" s="97">
        <v>34456967.239999063</v>
      </c>
      <c r="D37" s="20">
        <v>34457000</v>
      </c>
      <c r="E37" s="98">
        <f t="shared" si="0"/>
        <v>-32.760000936686993</v>
      </c>
      <c r="F37" s="97">
        <v>2249697.64</v>
      </c>
      <c r="G37" s="20" t="s">
        <v>1599</v>
      </c>
      <c r="H37" s="98">
        <f t="shared" si="1"/>
        <v>-2.3599999998696148</v>
      </c>
      <c r="I37" s="97">
        <v>81784.100000000006</v>
      </c>
      <c r="J37" s="20" t="s">
        <v>2143</v>
      </c>
      <c r="K37" s="98">
        <f t="shared" si="2"/>
        <v>0</v>
      </c>
      <c r="L37" s="97">
        <v>0</v>
      </c>
      <c r="M37" s="20" t="s">
        <v>80</v>
      </c>
      <c r="N37" s="98">
        <f t="shared" si="3"/>
        <v>0</v>
      </c>
      <c r="O37" s="97">
        <v>191879.17000000007</v>
      </c>
      <c r="P37" s="20" t="s">
        <v>1600</v>
      </c>
      <c r="Q37" s="98">
        <f t="shared" si="4"/>
        <v>0.17000000007101335</v>
      </c>
      <c r="R37" s="97">
        <v>32097174.529999066</v>
      </c>
      <c r="S37" s="20">
        <v>32097100</v>
      </c>
      <c r="T37" s="98">
        <f t="shared" si="13"/>
        <v>74.529999066144228</v>
      </c>
      <c r="U37" s="219">
        <f t="shared" si="6"/>
        <v>1</v>
      </c>
      <c r="W37" s="135" t="s">
        <v>42</v>
      </c>
      <c r="X37" s="115">
        <f t="shared" si="7"/>
        <v>0</v>
      </c>
      <c r="Y37" s="116">
        <f t="shared" si="8"/>
        <v>0</v>
      </c>
      <c r="Z37" s="116">
        <f t="shared" si="9"/>
        <v>0</v>
      </c>
      <c r="AA37" s="116">
        <f t="shared" si="10"/>
        <v>0</v>
      </c>
      <c r="AB37" s="116">
        <f t="shared" si="11"/>
        <v>0</v>
      </c>
      <c r="AC37" s="122">
        <f t="shared" si="12"/>
        <v>0</v>
      </c>
    </row>
    <row r="38" spans="1:29" ht="15.75">
      <c r="A38" s="250"/>
      <c r="B38" s="105" t="s">
        <v>43</v>
      </c>
      <c r="C38" s="97">
        <v>72014718.15999943</v>
      </c>
      <c r="D38" s="20">
        <v>72014700</v>
      </c>
      <c r="E38" s="98">
        <f t="shared" si="0"/>
        <v>18.159999430179596</v>
      </c>
      <c r="F38" s="97">
        <v>1764866.3200000003</v>
      </c>
      <c r="G38" s="20" t="s">
        <v>1601</v>
      </c>
      <c r="H38" s="98">
        <f t="shared" si="1"/>
        <v>-3.6799999997019768</v>
      </c>
      <c r="I38" s="97">
        <v>100020.61</v>
      </c>
      <c r="J38" s="20" t="s">
        <v>2144</v>
      </c>
      <c r="K38" s="98">
        <f t="shared" si="2"/>
        <v>-0.38999999999941792</v>
      </c>
      <c r="L38" s="97">
        <v>66543.389999999956</v>
      </c>
      <c r="M38" s="20" t="s">
        <v>2145</v>
      </c>
      <c r="N38" s="98">
        <f t="shared" si="3"/>
        <v>-1.0000000038417056E-2</v>
      </c>
      <c r="O38" s="97">
        <v>443305.38</v>
      </c>
      <c r="P38" s="20" t="s">
        <v>1602</v>
      </c>
      <c r="Q38" s="98">
        <f t="shared" si="4"/>
        <v>40000.380000000005</v>
      </c>
      <c r="R38" s="97">
        <v>69840023.679999426</v>
      </c>
      <c r="S38" s="20">
        <v>69840000</v>
      </c>
      <c r="T38" s="98">
        <f t="shared" si="13"/>
        <v>23.679999426007271</v>
      </c>
      <c r="U38" s="219">
        <f t="shared" si="6"/>
        <v>1</v>
      </c>
      <c r="W38" s="105" t="s">
        <v>43</v>
      </c>
      <c r="X38" s="115">
        <f t="shared" si="7"/>
        <v>0</v>
      </c>
      <c r="Y38" s="116">
        <f t="shared" si="8"/>
        <v>0</v>
      </c>
      <c r="Z38" s="116">
        <f t="shared" si="9"/>
        <v>0</v>
      </c>
      <c r="AA38" s="116">
        <f t="shared" si="10"/>
        <v>0</v>
      </c>
      <c r="AB38" s="116">
        <f t="shared" si="11"/>
        <v>1</v>
      </c>
      <c r="AC38" s="122">
        <f t="shared" si="12"/>
        <v>0</v>
      </c>
    </row>
    <row r="39" spans="1:29" ht="15.75">
      <c r="A39" s="250"/>
      <c r="B39" s="135" t="s">
        <v>44</v>
      </c>
      <c r="C39" s="97">
        <v>46838402.419999473</v>
      </c>
      <c r="D39" s="20">
        <v>46825300</v>
      </c>
      <c r="E39" s="98">
        <f t="shared" si="0"/>
        <v>13102.419999472797</v>
      </c>
      <c r="F39" s="97">
        <v>1112600.9900000002</v>
      </c>
      <c r="G39" s="20" t="s">
        <v>1603</v>
      </c>
      <c r="H39" s="98">
        <f t="shared" si="1"/>
        <v>-23989.009999999776</v>
      </c>
      <c r="I39" s="97">
        <v>6327.32</v>
      </c>
      <c r="J39" s="20" t="s">
        <v>1184</v>
      </c>
      <c r="K39" s="98">
        <f t="shared" si="2"/>
        <v>0.31999999999970896</v>
      </c>
      <c r="L39" s="97">
        <v>0</v>
      </c>
      <c r="M39" s="20" t="s">
        <v>80</v>
      </c>
      <c r="N39" s="98">
        <f t="shared" si="3"/>
        <v>0</v>
      </c>
      <c r="O39" s="97">
        <v>348105.72</v>
      </c>
      <c r="P39" s="20" t="s">
        <v>1604</v>
      </c>
      <c r="Q39" s="98">
        <f t="shared" si="4"/>
        <v>0.71999999997206032</v>
      </c>
      <c r="R39" s="97">
        <v>45384023.029999472</v>
      </c>
      <c r="S39" s="20">
        <v>45360000</v>
      </c>
      <c r="T39" s="98">
        <f t="shared" si="13"/>
        <v>24023.029999472201</v>
      </c>
      <c r="U39" s="219">
        <f t="shared" si="6"/>
        <v>1</v>
      </c>
      <c r="W39" s="135" t="s">
        <v>44</v>
      </c>
      <c r="X39" s="115">
        <f t="shared" si="7"/>
        <v>1</v>
      </c>
      <c r="Y39" s="116">
        <f t="shared" si="8"/>
        <v>1</v>
      </c>
      <c r="Z39" s="116">
        <f t="shared" si="9"/>
        <v>0</v>
      </c>
      <c r="AA39" s="116">
        <f t="shared" si="10"/>
        <v>0</v>
      </c>
      <c r="AB39" s="116">
        <f t="shared" si="11"/>
        <v>0</v>
      </c>
      <c r="AC39" s="122">
        <f t="shared" si="12"/>
        <v>1</v>
      </c>
    </row>
    <row r="40" spans="1:29" ht="15.75">
      <c r="A40" s="250"/>
      <c r="B40" s="135" t="s">
        <v>45</v>
      </c>
      <c r="C40" s="97">
        <v>73499864.999995723</v>
      </c>
      <c r="D40" s="20">
        <v>73499900</v>
      </c>
      <c r="E40" s="98">
        <f t="shared" si="0"/>
        <v>-35.000004276633263</v>
      </c>
      <c r="F40" s="97">
        <v>1757418.21</v>
      </c>
      <c r="G40" s="20" t="s">
        <v>1605</v>
      </c>
      <c r="H40" s="98">
        <f t="shared" si="1"/>
        <v>-1.7900000000372529</v>
      </c>
      <c r="I40" s="97">
        <v>93282.720000000059</v>
      </c>
      <c r="J40" s="20" t="s">
        <v>2146</v>
      </c>
      <c r="K40" s="98">
        <f t="shared" si="2"/>
        <v>2.0000000062282197E-2</v>
      </c>
      <c r="L40" s="97">
        <v>24071.29</v>
      </c>
      <c r="M40" s="20" t="s">
        <v>2147</v>
      </c>
      <c r="N40" s="98">
        <f t="shared" si="3"/>
        <v>-9.9999999983992893E-3</v>
      </c>
      <c r="O40" s="97">
        <v>117797.41</v>
      </c>
      <c r="P40" s="20" t="s">
        <v>1606</v>
      </c>
      <c r="Q40" s="98">
        <f t="shared" si="4"/>
        <v>-13100.589999999997</v>
      </c>
      <c r="R40" s="97">
        <v>71693860.809995711</v>
      </c>
      <c r="S40" s="20">
        <v>71693900</v>
      </c>
      <c r="T40" s="98">
        <f t="shared" si="13"/>
        <v>-39.190004289150238</v>
      </c>
      <c r="U40" s="219">
        <f t="shared" si="6"/>
        <v>1</v>
      </c>
      <c r="W40" s="135" t="s">
        <v>45</v>
      </c>
      <c r="X40" s="115">
        <f t="shared" si="7"/>
        <v>0</v>
      </c>
      <c r="Y40" s="116">
        <f t="shared" si="8"/>
        <v>0</v>
      </c>
      <c r="Z40" s="116">
        <f t="shared" si="9"/>
        <v>0</v>
      </c>
      <c r="AA40" s="116">
        <f t="shared" si="10"/>
        <v>0</v>
      </c>
      <c r="AB40" s="116">
        <f t="shared" si="11"/>
        <v>1</v>
      </c>
      <c r="AC40" s="122">
        <f t="shared" si="12"/>
        <v>0</v>
      </c>
    </row>
    <row r="41" spans="1:29" ht="15.75">
      <c r="A41" s="250"/>
      <c r="B41" s="135" t="s">
        <v>46</v>
      </c>
      <c r="C41" s="97">
        <v>34952175.06999962</v>
      </c>
      <c r="D41" s="20">
        <v>37442600</v>
      </c>
      <c r="E41" s="98">
        <f t="shared" si="0"/>
        <v>-2490424.9300003797</v>
      </c>
      <c r="F41" s="97">
        <v>2348817.4999999995</v>
      </c>
      <c r="G41" s="20" t="s">
        <v>1607</v>
      </c>
      <c r="H41" s="98">
        <f t="shared" si="1"/>
        <v>647.49999999953434</v>
      </c>
      <c r="I41" s="97">
        <v>337613.96</v>
      </c>
      <c r="J41" s="20" t="s">
        <v>2148</v>
      </c>
      <c r="K41" s="98">
        <f t="shared" si="2"/>
        <v>-3.9999999979045242E-2</v>
      </c>
      <c r="L41" s="97">
        <v>91105.27</v>
      </c>
      <c r="M41" s="20" t="s">
        <v>2149</v>
      </c>
      <c r="N41" s="98">
        <f t="shared" si="3"/>
        <v>-2.9999999998835847E-2</v>
      </c>
      <c r="O41" s="97">
        <v>306400.02</v>
      </c>
      <c r="P41" s="20" t="s">
        <v>1608</v>
      </c>
      <c r="Q41" s="98">
        <f t="shared" si="4"/>
        <v>295537.42000000004</v>
      </c>
      <c r="R41" s="97">
        <v>32543466.239999618</v>
      </c>
      <c r="S41" s="20">
        <v>14330140</v>
      </c>
      <c r="T41" s="98">
        <f t="shared" si="13"/>
        <v>18213326.239999618</v>
      </c>
      <c r="U41" s="219">
        <f t="shared" si="6"/>
        <v>1</v>
      </c>
      <c r="W41" s="135" t="s">
        <v>46</v>
      </c>
      <c r="X41" s="115">
        <f t="shared" si="7"/>
        <v>1</v>
      </c>
      <c r="Y41" s="116">
        <f t="shared" si="8"/>
        <v>1</v>
      </c>
      <c r="Z41" s="116">
        <f t="shared" si="9"/>
        <v>0</v>
      </c>
      <c r="AA41" s="116">
        <f t="shared" si="10"/>
        <v>0</v>
      </c>
      <c r="AB41" s="116">
        <f t="shared" si="11"/>
        <v>1</v>
      </c>
      <c r="AC41" s="122">
        <f t="shared" si="12"/>
        <v>1</v>
      </c>
    </row>
    <row r="42" spans="1:29" ht="15.75">
      <c r="A42" s="250"/>
      <c r="B42" s="135" t="s">
        <v>47</v>
      </c>
      <c r="C42" s="97">
        <v>141193409.08999836</v>
      </c>
      <c r="D42" s="20"/>
      <c r="E42" s="98">
        <f t="shared" si="0"/>
        <v>141193409.08999836</v>
      </c>
      <c r="F42" s="97">
        <v>2410020.919999999</v>
      </c>
      <c r="G42" s="20"/>
      <c r="H42" s="98">
        <f t="shared" si="1"/>
        <v>2410020.919999999</v>
      </c>
      <c r="I42" s="97">
        <v>173208.05</v>
      </c>
      <c r="J42" s="20"/>
      <c r="K42" s="98">
        <f t="shared" si="2"/>
        <v>173208.05</v>
      </c>
      <c r="L42" s="97">
        <v>234.17</v>
      </c>
      <c r="M42" s="20"/>
      <c r="N42" s="98">
        <f t="shared" si="3"/>
        <v>234.17</v>
      </c>
      <c r="O42" s="97">
        <v>119326.91</v>
      </c>
      <c r="P42" s="20"/>
      <c r="Q42" s="98">
        <f t="shared" si="4"/>
        <v>119326.91</v>
      </c>
      <c r="R42" s="97">
        <v>154654200.02999839</v>
      </c>
      <c r="S42" s="20"/>
      <c r="T42" s="98">
        <f t="shared" si="13"/>
        <v>154654200.02999839</v>
      </c>
      <c r="U42" s="219">
        <f t="shared" si="6"/>
        <v>0</v>
      </c>
      <c r="W42" s="135" t="s">
        <v>47</v>
      </c>
      <c r="X42" s="115">
        <f t="shared" si="7"/>
        <v>0</v>
      </c>
      <c r="Y42" s="116">
        <f t="shared" si="8"/>
        <v>0</v>
      </c>
      <c r="Z42" s="116">
        <f t="shared" si="9"/>
        <v>0</v>
      </c>
      <c r="AA42" s="116">
        <f t="shared" si="10"/>
        <v>0</v>
      </c>
      <c r="AB42" s="116">
        <f t="shared" si="11"/>
        <v>0</v>
      </c>
      <c r="AC42" s="122">
        <f t="shared" si="12"/>
        <v>0</v>
      </c>
    </row>
    <row r="43" spans="1:29" ht="15.75">
      <c r="A43" s="250"/>
      <c r="B43" s="135" t="s">
        <v>48</v>
      </c>
      <c r="C43" s="97">
        <v>74743459.789999276</v>
      </c>
      <c r="D43" s="20"/>
      <c r="E43" s="98">
        <f t="shared" si="0"/>
        <v>74743459.789999276</v>
      </c>
      <c r="F43" s="97">
        <v>2071194.4000000013</v>
      </c>
      <c r="G43" s="20"/>
      <c r="H43" s="98">
        <f t="shared" si="1"/>
        <v>2071194.4000000013</v>
      </c>
      <c r="I43" s="97">
        <v>178081.86</v>
      </c>
      <c r="J43" s="20"/>
      <c r="K43" s="98">
        <f t="shared" si="2"/>
        <v>178081.86</v>
      </c>
      <c r="L43" s="97">
        <v>31212.85</v>
      </c>
      <c r="M43" s="20"/>
      <c r="N43" s="98">
        <f t="shared" si="3"/>
        <v>31212.85</v>
      </c>
      <c r="O43" s="97">
        <v>0</v>
      </c>
      <c r="P43" s="20"/>
      <c r="Q43" s="98">
        <f t="shared" si="4"/>
        <v>0</v>
      </c>
      <c r="R43" s="97">
        <v>72819134.399999276</v>
      </c>
      <c r="S43" s="20"/>
      <c r="T43" s="98">
        <f t="shared" si="13"/>
        <v>72819134.399999276</v>
      </c>
      <c r="U43" s="219">
        <f t="shared" si="6"/>
        <v>0</v>
      </c>
      <c r="W43" s="135" t="s">
        <v>48</v>
      </c>
      <c r="X43" s="115">
        <f t="shared" si="7"/>
        <v>0</v>
      </c>
      <c r="Y43" s="116">
        <f t="shared" si="8"/>
        <v>0</v>
      </c>
      <c r="Z43" s="116">
        <f t="shared" si="9"/>
        <v>0</v>
      </c>
      <c r="AA43" s="116">
        <f t="shared" si="10"/>
        <v>0</v>
      </c>
      <c r="AB43" s="116">
        <f t="shared" si="11"/>
        <v>0</v>
      </c>
      <c r="AC43" s="122">
        <f t="shared" si="12"/>
        <v>0</v>
      </c>
    </row>
    <row r="44" spans="1:29" ht="15.75">
      <c r="A44" s="251"/>
      <c r="B44" s="136" t="s">
        <v>49</v>
      </c>
      <c r="C44" s="99">
        <v>26200583.039999548</v>
      </c>
      <c r="D44" s="100"/>
      <c r="E44" s="101">
        <f t="shared" si="0"/>
        <v>26200583.039999548</v>
      </c>
      <c r="F44" s="99">
        <v>1001723.7500000006</v>
      </c>
      <c r="G44" s="100"/>
      <c r="H44" s="101">
        <f t="shared" si="1"/>
        <v>1001723.7500000006</v>
      </c>
      <c r="I44" s="99">
        <v>28449.16</v>
      </c>
      <c r="J44" s="100"/>
      <c r="K44" s="101">
        <f t="shared" si="2"/>
        <v>28449.16</v>
      </c>
      <c r="L44" s="99">
        <v>122628.45</v>
      </c>
      <c r="M44" s="100"/>
      <c r="N44" s="101">
        <f t="shared" si="3"/>
        <v>122628.45</v>
      </c>
      <c r="O44" s="99">
        <v>261157.83</v>
      </c>
      <c r="P44" s="100"/>
      <c r="Q44" s="101">
        <f t="shared" si="4"/>
        <v>261157.83</v>
      </c>
      <c r="R44" s="99">
        <v>28560998.269999549</v>
      </c>
      <c r="S44" s="100"/>
      <c r="T44" s="101">
        <f t="shared" si="13"/>
        <v>28560998.269999549</v>
      </c>
      <c r="U44" s="220">
        <f t="shared" si="6"/>
        <v>0</v>
      </c>
      <c r="W44" s="136" t="s">
        <v>49</v>
      </c>
      <c r="X44" s="119">
        <f t="shared" si="7"/>
        <v>0</v>
      </c>
      <c r="Y44" s="120">
        <f t="shared" si="8"/>
        <v>0</v>
      </c>
      <c r="Z44" s="120">
        <f t="shared" si="9"/>
        <v>0</v>
      </c>
      <c r="AA44" s="120">
        <f t="shared" si="10"/>
        <v>0</v>
      </c>
      <c r="AB44" s="120">
        <f t="shared" si="11"/>
        <v>0</v>
      </c>
      <c r="AC44" s="125">
        <f t="shared" si="12"/>
        <v>0</v>
      </c>
    </row>
    <row r="45" spans="1:29" ht="15.75" customHeight="1">
      <c r="A45" s="249">
        <v>42497</v>
      </c>
      <c r="B45" s="134" t="s">
        <v>41</v>
      </c>
      <c r="C45" s="97">
        <v>83387971.419999138</v>
      </c>
      <c r="D45" s="20"/>
      <c r="E45" s="98">
        <f t="shared" si="0"/>
        <v>83387971.419999138</v>
      </c>
      <c r="F45" s="97">
        <v>721536.94</v>
      </c>
      <c r="G45" s="20"/>
      <c r="H45" s="98">
        <f t="shared" si="1"/>
        <v>721536.94</v>
      </c>
      <c r="I45" s="97">
        <v>0</v>
      </c>
      <c r="J45" s="20"/>
      <c r="K45" s="98">
        <f t="shared" si="2"/>
        <v>0</v>
      </c>
      <c r="L45" s="97">
        <v>0</v>
      </c>
      <c r="M45" s="20"/>
      <c r="N45" s="98">
        <f t="shared" si="3"/>
        <v>0</v>
      </c>
      <c r="O45" s="97">
        <v>0</v>
      </c>
      <c r="P45" s="20"/>
      <c r="Q45" s="98">
        <f t="shared" si="4"/>
        <v>0</v>
      </c>
      <c r="R45" s="97">
        <v>82666434.47999914</v>
      </c>
      <c r="S45" s="20"/>
      <c r="T45" s="98">
        <f t="shared" si="13"/>
        <v>82666434.47999914</v>
      </c>
      <c r="U45" s="219">
        <f t="shared" si="6"/>
        <v>0</v>
      </c>
      <c r="W45" s="134" t="s">
        <v>41</v>
      </c>
      <c r="X45" s="111">
        <f t="shared" si="7"/>
        <v>0</v>
      </c>
      <c r="Y45" s="112">
        <f t="shared" si="8"/>
        <v>0</v>
      </c>
      <c r="Z45" s="112">
        <f t="shared" si="9"/>
        <v>0</v>
      </c>
      <c r="AA45" s="112">
        <f t="shared" si="10"/>
        <v>0</v>
      </c>
      <c r="AB45" s="112">
        <f t="shared" si="11"/>
        <v>0</v>
      </c>
      <c r="AC45" s="124">
        <f t="shared" si="12"/>
        <v>0</v>
      </c>
    </row>
    <row r="46" spans="1:29" ht="15.75">
      <c r="A46" s="250"/>
      <c r="B46" s="135" t="s">
        <v>42</v>
      </c>
      <c r="C46" s="97"/>
      <c r="D46" s="90"/>
      <c r="E46" s="98">
        <f t="shared" si="0"/>
        <v>0</v>
      </c>
      <c r="F46" s="97"/>
      <c r="G46" s="6"/>
      <c r="H46" s="98">
        <f t="shared" si="1"/>
        <v>0</v>
      </c>
      <c r="I46" s="97"/>
      <c r="J46" s="20"/>
      <c r="K46" s="98">
        <f t="shared" si="2"/>
        <v>0</v>
      </c>
      <c r="L46" s="97"/>
      <c r="M46" s="20"/>
      <c r="N46" s="98">
        <f t="shared" si="3"/>
        <v>0</v>
      </c>
      <c r="O46" s="97"/>
      <c r="P46" s="6"/>
      <c r="Q46" s="98">
        <f t="shared" si="4"/>
        <v>0</v>
      </c>
      <c r="R46" s="97"/>
      <c r="S46" s="6"/>
      <c r="T46" s="98">
        <f t="shared" si="13"/>
        <v>0</v>
      </c>
      <c r="U46" s="219">
        <f t="shared" si="6"/>
        <v>0</v>
      </c>
      <c r="W46" s="135" t="s">
        <v>42</v>
      </c>
      <c r="X46" s="115">
        <f t="shared" si="7"/>
        <v>0</v>
      </c>
      <c r="Y46" s="116">
        <f t="shared" si="8"/>
        <v>0</v>
      </c>
      <c r="Z46" s="116">
        <f t="shared" si="9"/>
        <v>0</v>
      </c>
      <c r="AA46" s="116">
        <f t="shared" si="10"/>
        <v>0</v>
      </c>
      <c r="AB46" s="116">
        <f t="shared" si="11"/>
        <v>0</v>
      </c>
      <c r="AC46" s="122">
        <f t="shared" si="12"/>
        <v>0</v>
      </c>
    </row>
    <row r="47" spans="1:29" ht="15.75">
      <c r="A47" s="250"/>
      <c r="B47" s="105" t="s">
        <v>43</v>
      </c>
      <c r="C47" s="97"/>
      <c r="D47" s="6"/>
      <c r="E47" s="98">
        <f t="shared" si="0"/>
        <v>0</v>
      </c>
      <c r="F47" s="97"/>
      <c r="G47" s="6"/>
      <c r="H47" s="98">
        <f t="shared" si="1"/>
        <v>0</v>
      </c>
      <c r="I47" s="97"/>
      <c r="J47" s="20"/>
      <c r="K47" s="98">
        <f t="shared" si="2"/>
        <v>0</v>
      </c>
      <c r="L47" s="97"/>
      <c r="M47" s="20"/>
      <c r="N47" s="98">
        <f t="shared" si="3"/>
        <v>0</v>
      </c>
      <c r="O47" s="97"/>
      <c r="P47" s="6"/>
      <c r="Q47" s="98">
        <f t="shared" si="4"/>
        <v>0</v>
      </c>
      <c r="R47" s="97"/>
      <c r="S47" s="6"/>
      <c r="T47" s="98">
        <f t="shared" si="13"/>
        <v>0</v>
      </c>
      <c r="U47" s="219">
        <f t="shared" si="6"/>
        <v>0</v>
      </c>
      <c r="W47" s="105" t="s">
        <v>43</v>
      </c>
      <c r="X47" s="115">
        <f t="shared" si="7"/>
        <v>0</v>
      </c>
      <c r="Y47" s="116">
        <f t="shared" si="8"/>
        <v>0</v>
      </c>
      <c r="Z47" s="116">
        <f t="shared" si="9"/>
        <v>0</v>
      </c>
      <c r="AA47" s="116">
        <f t="shared" si="10"/>
        <v>0</v>
      </c>
      <c r="AB47" s="116">
        <f t="shared" si="11"/>
        <v>0</v>
      </c>
      <c r="AC47" s="122">
        <f t="shared" si="12"/>
        <v>0</v>
      </c>
    </row>
    <row r="48" spans="1:29" ht="15.75">
      <c r="A48" s="250"/>
      <c r="B48" s="135" t="s">
        <v>44</v>
      </c>
      <c r="C48" s="97"/>
      <c r="D48" s="6"/>
      <c r="E48" s="98">
        <f t="shared" si="0"/>
        <v>0</v>
      </c>
      <c r="F48" s="97"/>
      <c r="G48" s="6"/>
      <c r="H48" s="98">
        <f t="shared" si="1"/>
        <v>0</v>
      </c>
      <c r="I48" s="97"/>
      <c r="J48" s="20"/>
      <c r="K48" s="98">
        <f t="shared" si="2"/>
        <v>0</v>
      </c>
      <c r="L48" s="97"/>
      <c r="M48" s="20"/>
      <c r="N48" s="98">
        <f t="shared" si="3"/>
        <v>0</v>
      </c>
      <c r="O48" s="97"/>
      <c r="P48" s="6"/>
      <c r="Q48" s="98">
        <f t="shared" si="4"/>
        <v>0</v>
      </c>
      <c r="R48" s="97"/>
      <c r="S48" s="6"/>
      <c r="T48" s="98">
        <f t="shared" si="13"/>
        <v>0</v>
      </c>
      <c r="U48" s="219">
        <f t="shared" si="6"/>
        <v>0</v>
      </c>
      <c r="W48" s="135" t="s">
        <v>44</v>
      </c>
      <c r="X48" s="115">
        <f t="shared" si="7"/>
        <v>0</v>
      </c>
      <c r="Y48" s="116">
        <f t="shared" si="8"/>
        <v>0</v>
      </c>
      <c r="Z48" s="116">
        <f t="shared" si="9"/>
        <v>0</v>
      </c>
      <c r="AA48" s="116">
        <f t="shared" si="10"/>
        <v>0</v>
      </c>
      <c r="AB48" s="116">
        <f t="shared" si="11"/>
        <v>0</v>
      </c>
      <c r="AC48" s="122">
        <f t="shared" si="12"/>
        <v>0</v>
      </c>
    </row>
    <row r="49" spans="1:29" ht="15.75">
      <c r="A49" s="250"/>
      <c r="B49" s="135" t="s">
        <v>45</v>
      </c>
      <c r="C49" s="97"/>
      <c r="D49" s="6"/>
      <c r="E49" s="98">
        <f t="shared" si="0"/>
        <v>0</v>
      </c>
      <c r="F49" s="97"/>
      <c r="G49" s="6"/>
      <c r="H49" s="98">
        <f t="shared" si="1"/>
        <v>0</v>
      </c>
      <c r="I49" s="97"/>
      <c r="J49" s="20"/>
      <c r="K49" s="98">
        <f t="shared" si="2"/>
        <v>0</v>
      </c>
      <c r="L49" s="97"/>
      <c r="M49" s="20"/>
      <c r="N49" s="98">
        <f t="shared" si="3"/>
        <v>0</v>
      </c>
      <c r="O49" s="97"/>
      <c r="P49" s="6"/>
      <c r="Q49" s="98">
        <f t="shared" si="4"/>
        <v>0</v>
      </c>
      <c r="R49" s="97"/>
      <c r="S49" s="6"/>
      <c r="T49" s="98">
        <f t="shared" si="13"/>
        <v>0</v>
      </c>
      <c r="U49" s="219">
        <f t="shared" si="6"/>
        <v>0</v>
      </c>
      <c r="W49" s="135" t="s">
        <v>45</v>
      </c>
      <c r="X49" s="115">
        <f t="shared" si="7"/>
        <v>0</v>
      </c>
      <c r="Y49" s="116">
        <f t="shared" si="8"/>
        <v>0</v>
      </c>
      <c r="Z49" s="116">
        <f t="shared" si="9"/>
        <v>0</v>
      </c>
      <c r="AA49" s="116">
        <f t="shared" si="10"/>
        <v>0</v>
      </c>
      <c r="AB49" s="116">
        <f t="shared" si="11"/>
        <v>0</v>
      </c>
      <c r="AC49" s="122">
        <f t="shared" si="12"/>
        <v>0</v>
      </c>
    </row>
    <row r="50" spans="1:29" ht="15.75">
      <c r="A50" s="250"/>
      <c r="B50" s="135" t="s">
        <v>46</v>
      </c>
      <c r="C50" s="97"/>
      <c r="D50" s="6"/>
      <c r="E50" s="98">
        <f t="shared" si="0"/>
        <v>0</v>
      </c>
      <c r="F50" s="97"/>
      <c r="G50" s="6"/>
      <c r="H50" s="98">
        <f t="shared" si="1"/>
        <v>0</v>
      </c>
      <c r="I50" s="97"/>
      <c r="J50" s="20"/>
      <c r="K50" s="98">
        <f t="shared" si="2"/>
        <v>0</v>
      </c>
      <c r="L50" s="97"/>
      <c r="M50" s="20"/>
      <c r="N50" s="98">
        <f t="shared" si="3"/>
        <v>0</v>
      </c>
      <c r="O50" s="97"/>
      <c r="P50" s="6"/>
      <c r="Q50" s="98">
        <f t="shared" si="4"/>
        <v>0</v>
      </c>
      <c r="R50" s="97"/>
      <c r="S50" s="6"/>
      <c r="T50" s="98">
        <f t="shared" si="13"/>
        <v>0</v>
      </c>
      <c r="U50" s="219">
        <f t="shared" si="6"/>
        <v>0</v>
      </c>
      <c r="W50" s="135" t="s">
        <v>46</v>
      </c>
      <c r="X50" s="115">
        <f t="shared" si="7"/>
        <v>0</v>
      </c>
      <c r="Y50" s="116">
        <f t="shared" si="8"/>
        <v>0</v>
      </c>
      <c r="Z50" s="116">
        <f t="shared" si="9"/>
        <v>0</v>
      </c>
      <c r="AA50" s="116">
        <f t="shared" si="10"/>
        <v>0</v>
      </c>
      <c r="AB50" s="116">
        <f t="shared" si="11"/>
        <v>0</v>
      </c>
      <c r="AC50" s="122">
        <f t="shared" si="12"/>
        <v>0</v>
      </c>
    </row>
    <row r="51" spans="1:29" ht="15.75">
      <c r="A51" s="250"/>
      <c r="B51" s="135" t="s">
        <v>47</v>
      </c>
      <c r="C51" s="97"/>
      <c r="D51" s="6"/>
      <c r="E51" s="98">
        <f t="shared" si="0"/>
        <v>0</v>
      </c>
      <c r="F51" s="97"/>
      <c r="G51" s="6"/>
      <c r="H51" s="98">
        <f t="shared" si="1"/>
        <v>0</v>
      </c>
      <c r="I51" s="97"/>
      <c r="J51" s="20"/>
      <c r="K51" s="98">
        <f t="shared" si="2"/>
        <v>0</v>
      </c>
      <c r="L51" s="97"/>
      <c r="M51" s="20"/>
      <c r="N51" s="98">
        <f t="shared" si="3"/>
        <v>0</v>
      </c>
      <c r="O51" s="97"/>
      <c r="P51" s="6"/>
      <c r="Q51" s="98">
        <f t="shared" si="4"/>
        <v>0</v>
      </c>
      <c r="R51" s="97"/>
      <c r="S51" s="6"/>
      <c r="T51" s="98">
        <f t="shared" si="13"/>
        <v>0</v>
      </c>
      <c r="U51" s="219">
        <f t="shared" si="6"/>
        <v>0</v>
      </c>
      <c r="W51" s="135" t="s">
        <v>47</v>
      </c>
      <c r="X51" s="115">
        <f t="shared" si="7"/>
        <v>0</v>
      </c>
      <c r="Y51" s="116">
        <f t="shared" si="8"/>
        <v>0</v>
      </c>
      <c r="Z51" s="116">
        <f t="shared" si="9"/>
        <v>0</v>
      </c>
      <c r="AA51" s="116">
        <f t="shared" si="10"/>
        <v>0</v>
      </c>
      <c r="AB51" s="116">
        <f t="shared" si="11"/>
        <v>0</v>
      </c>
      <c r="AC51" s="122">
        <f t="shared" si="12"/>
        <v>0</v>
      </c>
    </row>
    <row r="52" spans="1:29" ht="15.75">
      <c r="A52" s="250"/>
      <c r="B52" s="135" t="s">
        <v>48</v>
      </c>
      <c r="C52" s="97"/>
      <c r="D52" s="6"/>
      <c r="E52" s="98">
        <f t="shared" si="0"/>
        <v>0</v>
      </c>
      <c r="F52" s="97"/>
      <c r="G52" s="6"/>
      <c r="H52" s="98">
        <f t="shared" si="1"/>
        <v>0</v>
      </c>
      <c r="I52" s="97"/>
      <c r="J52" s="20"/>
      <c r="K52" s="98">
        <f t="shared" si="2"/>
        <v>0</v>
      </c>
      <c r="L52" s="97"/>
      <c r="M52" s="20"/>
      <c r="N52" s="98">
        <f t="shared" si="3"/>
        <v>0</v>
      </c>
      <c r="O52" s="97"/>
      <c r="P52" s="6"/>
      <c r="Q52" s="98">
        <f t="shared" si="4"/>
        <v>0</v>
      </c>
      <c r="R52" s="97"/>
      <c r="S52" s="6"/>
      <c r="T52" s="98">
        <f t="shared" si="13"/>
        <v>0</v>
      </c>
      <c r="U52" s="219">
        <f t="shared" si="6"/>
        <v>0</v>
      </c>
      <c r="W52" s="135" t="s">
        <v>48</v>
      </c>
      <c r="X52" s="115">
        <f t="shared" si="7"/>
        <v>0</v>
      </c>
      <c r="Y52" s="116">
        <f t="shared" si="8"/>
        <v>0</v>
      </c>
      <c r="Z52" s="116">
        <f t="shared" si="9"/>
        <v>0</v>
      </c>
      <c r="AA52" s="116">
        <f t="shared" si="10"/>
        <v>0</v>
      </c>
      <c r="AB52" s="116">
        <f t="shared" si="11"/>
        <v>0</v>
      </c>
      <c r="AC52" s="122">
        <f t="shared" si="12"/>
        <v>0</v>
      </c>
    </row>
    <row r="53" spans="1:29" ht="15.75">
      <c r="A53" s="251"/>
      <c r="B53" s="136" t="s">
        <v>49</v>
      </c>
      <c r="C53" s="97"/>
      <c r="D53" s="6"/>
      <c r="E53" s="98">
        <f t="shared" si="0"/>
        <v>0</v>
      </c>
      <c r="F53" s="97"/>
      <c r="G53" s="6"/>
      <c r="H53" s="98">
        <f t="shared" si="1"/>
        <v>0</v>
      </c>
      <c r="I53" s="97"/>
      <c r="J53" s="20"/>
      <c r="K53" s="98">
        <f t="shared" si="2"/>
        <v>0</v>
      </c>
      <c r="L53" s="97"/>
      <c r="M53" s="20"/>
      <c r="N53" s="98">
        <f t="shared" si="3"/>
        <v>0</v>
      </c>
      <c r="O53" s="97"/>
      <c r="P53" s="6"/>
      <c r="Q53" s="98">
        <f t="shared" si="4"/>
        <v>0</v>
      </c>
      <c r="R53" s="97"/>
      <c r="S53" s="6"/>
      <c r="T53" s="98">
        <f t="shared" si="13"/>
        <v>0</v>
      </c>
      <c r="U53" s="219">
        <f t="shared" si="6"/>
        <v>0</v>
      </c>
      <c r="W53" s="136" t="s">
        <v>49</v>
      </c>
      <c r="X53" s="119">
        <f t="shared" si="7"/>
        <v>0</v>
      </c>
      <c r="Y53" s="120">
        <f t="shared" si="8"/>
        <v>0</v>
      </c>
      <c r="Z53" s="120">
        <f t="shared" si="9"/>
        <v>0</v>
      </c>
      <c r="AA53" s="120">
        <f t="shared" si="10"/>
        <v>0</v>
      </c>
      <c r="AB53" s="120">
        <f t="shared" si="11"/>
        <v>0</v>
      </c>
      <c r="AC53" s="125">
        <f t="shared" si="12"/>
        <v>0</v>
      </c>
    </row>
    <row r="54" spans="1:29" ht="15.75" customHeight="1">
      <c r="A54" s="249">
        <v>42498</v>
      </c>
      <c r="B54" s="134" t="s">
        <v>41</v>
      </c>
      <c r="C54" s="217">
        <v>82666434.47999914</v>
      </c>
      <c r="D54" s="95">
        <v>82666400</v>
      </c>
      <c r="E54" s="96">
        <f t="shared" si="0"/>
        <v>34.479999139904976</v>
      </c>
      <c r="F54" s="217">
        <v>2557886.9000000008</v>
      </c>
      <c r="G54" s="95" t="s">
        <v>1609</v>
      </c>
      <c r="H54" s="96">
        <f t="shared" si="1"/>
        <v>-3.0999999991618097</v>
      </c>
      <c r="I54" s="217">
        <v>212539.32</v>
      </c>
      <c r="J54" s="95" t="s">
        <v>2150</v>
      </c>
      <c r="K54" s="96">
        <f t="shared" si="2"/>
        <v>0.32000000000698492</v>
      </c>
      <c r="L54" s="217">
        <v>1357.91</v>
      </c>
      <c r="M54" s="95" t="s">
        <v>2151</v>
      </c>
      <c r="N54" s="96">
        <f t="shared" si="3"/>
        <v>0</v>
      </c>
      <c r="O54" s="217">
        <v>664373.29999999993</v>
      </c>
      <c r="P54" s="95" t="s">
        <v>1610</v>
      </c>
      <c r="Q54" s="96">
        <f t="shared" si="4"/>
        <v>0.29999999993015081</v>
      </c>
      <c r="R54" s="217">
        <v>85513034.539999157</v>
      </c>
      <c r="S54" s="95">
        <v>85513000</v>
      </c>
      <c r="T54" s="96">
        <f t="shared" si="13"/>
        <v>34.539999157190323</v>
      </c>
      <c r="U54" s="218">
        <f t="shared" si="6"/>
        <v>1</v>
      </c>
      <c r="W54" s="134" t="s">
        <v>41</v>
      </c>
      <c r="X54" s="115">
        <f t="shared" si="7"/>
        <v>0</v>
      </c>
      <c r="Y54" s="116">
        <f t="shared" si="8"/>
        <v>0</v>
      </c>
      <c r="Z54" s="116">
        <f t="shared" si="9"/>
        <v>0</v>
      </c>
      <c r="AA54" s="116">
        <f t="shared" si="10"/>
        <v>0</v>
      </c>
      <c r="AB54" s="116">
        <f t="shared" si="11"/>
        <v>0</v>
      </c>
      <c r="AC54" s="122">
        <f t="shared" si="12"/>
        <v>0</v>
      </c>
    </row>
    <row r="55" spans="1:29" ht="15.75">
      <c r="A55" s="250"/>
      <c r="B55" s="135" t="s">
        <v>42</v>
      </c>
      <c r="C55" s="97">
        <v>32097174.529999066</v>
      </c>
      <c r="D55" s="20">
        <v>32097100</v>
      </c>
      <c r="E55" s="98">
        <f t="shared" si="0"/>
        <v>74.529999066144228</v>
      </c>
      <c r="F55" s="97">
        <v>3359911.06</v>
      </c>
      <c r="G55" s="20" t="s">
        <v>1611</v>
      </c>
      <c r="H55" s="98">
        <f t="shared" si="1"/>
        <v>1.0600000000558794</v>
      </c>
      <c r="I55" s="97">
        <v>92719.07</v>
      </c>
      <c r="J55" s="20" t="s">
        <v>2152</v>
      </c>
      <c r="K55" s="98">
        <f t="shared" si="2"/>
        <v>-2.9999999998835847E-2</v>
      </c>
      <c r="L55" s="97">
        <v>91008.689999999959</v>
      </c>
      <c r="M55" s="20" t="s">
        <v>2153</v>
      </c>
      <c r="N55" s="98">
        <f t="shared" si="3"/>
        <v>-1.0000000038417056E-2</v>
      </c>
      <c r="O55" s="97">
        <v>122299.26</v>
      </c>
      <c r="P55" s="20" t="s">
        <v>1612</v>
      </c>
      <c r="Q55" s="98">
        <f t="shared" si="4"/>
        <v>0.25999999999476131</v>
      </c>
      <c r="R55" s="97">
        <v>28616674.589999065</v>
      </c>
      <c r="S55" s="20">
        <v>28616700</v>
      </c>
      <c r="T55" s="98">
        <f t="shared" si="13"/>
        <v>-25.410000935196877</v>
      </c>
      <c r="U55" s="219">
        <f t="shared" si="6"/>
        <v>1</v>
      </c>
      <c r="W55" s="135" t="s">
        <v>42</v>
      </c>
      <c r="X55" s="115">
        <f t="shared" si="7"/>
        <v>0</v>
      </c>
      <c r="Y55" s="116">
        <f t="shared" si="8"/>
        <v>0</v>
      </c>
      <c r="Z55" s="116">
        <f t="shared" si="9"/>
        <v>0</v>
      </c>
      <c r="AA55" s="116">
        <f t="shared" si="10"/>
        <v>0</v>
      </c>
      <c r="AB55" s="116">
        <f t="shared" si="11"/>
        <v>0</v>
      </c>
      <c r="AC55" s="122">
        <f t="shared" si="12"/>
        <v>0</v>
      </c>
    </row>
    <row r="56" spans="1:29" ht="15.75">
      <c r="A56" s="250"/>
      <c r="B56" s="105" t="s">
        <v>43</v>
      </c>
      <c r="C56" s="97">
        <v>69840023.679999426</v>
      </c>
      <c r="D56" s="20">
        <v>69840000</v>
      </c>
      <c r="E56" s="98">
        <f t="shared" si="0"/>
        <v>23.679999426007271</v>
      </c>
      <c r="F56" s="97">
        <v>2253883.9900000002</v>
      </c>
      <c r="G56" s="20" t="s">
        <v>1613</v>
      </c>
      <c r="H56" s="98">
        <f t="shared" si="1"/>
        <v>873.99000000022352</v>
      </c>
      <c r="I56" s="97">
        <v>14400.97</v>
      </c>
      <c r="J56" s="20" t="s">
        <v>2154</v>
      </c>
      <c r="K56" s="98">
        <f t="shared" si="2"/>
        <v>-3.0000000000654836E-2</v>
      </c>
      <c r="L56" s="97">
        <v>0</v>
      </c>
      <c r="M56" s="20" t="s">
        <v>80</v>
      </c>
      <c r="N56" s="98">
        <f t="shared" si="3"/>
        <v>0</v>
      </c>
      <c r="O56" s="97">
        <v>920849.72000000032</v>
      </c>
      <c r="P56" s="20" t="s">
        <v>1614</v>
      </c>
      <c r="Q56" s="98">
        <f t="shared" si="4"/>
        <v>-0.27999999967869371</v>
      </c>
      <c r="R56" s="97">
        <v>66679690.939999431</v>
      </c>
      <c r="S56" s="20">
        <v>66680600</v>
      </c>
      <c r="T56" s="98">
        <f t="shared" si="13"/>
        <v>-909.06000056862831</v>
      </c>
      <c r="U56" s="219">
        <f t="shared" si="6"/>
        <v>1</v>
      </c>
      <c r="W56" s="105" t="s">
        <v>43</v>
      </c>
      <c r="X56" s="115">
        <f t="shared" si="7"/>
        <v>0</v>
      </c>
      <c r="Y56" s="116">
        <f t="shared" si="8"/>
        <v>1</v>
      </c>
      <c r="Z56" s="116">
        <f t="shared" si="9"/>
        <v>0</v>
      </c>
      <c r="AA56" s="116">
        <f t="shared" si="10"/>
        <v>0</v>
      </c>
      <c r="AB56" s="116">
        <f t="shared" si="11"/>
        <v>0</v>
      </c>
      <c r="AC56" s="122">
        <f t="shared" si="12"/>
        <v>1</v>
      </c>
    </row>
    <row r="57" spans="1:29" ht="15.75">
      <c r="A57" s="250"/>
      <c r="B57" s="135" t="s">
        <v>44</v>
      </c>
      <c r="C57" s="97"/>
      <c r="D57" s="20">
        <v>0</v>
      </c>
      <c r="E57" s="98">
        <f t="shared" si="0"/>
        <v>0</v>
      </c>
      <c r="F57" s="97"/>
      <c r="G57" s="20"/>
      <c r="H57" s="98">
        <f t="shared" si="1"/>
        <v>0</v>
      </c>
      <c r="I57" s="97"/>
      <c r="J57" s="20"/>
      <c r="K57" s="98">
        <f t="shared" si="2"/>
        <v>0</v>
      </c>
      <c r="L57" s="97"/>
      <c r="M57" s="20"/>
      <c r="N57" s="98">
        <f t="shared" si="3"/>
        <v>0</v>
      </c>
      <c r="O57" s="97"/>
      <c r="P57" s="20"/>
      <c r="Q57" s="98">
        <f t="shared" si="4"/>
        <v>0</v>
      </c>
      <c r="R57" s="97"/>
      <c r="S57" s="20">
        <v>0</v>
      </c>
      <c r="T57" s="98">
        <f t="shared" si="13"/>
        <v>0</v>
      </c>
      <c r="U57" s="219">
        <f t="shared" si="6"/>
        <v>0</v>
      </c>
      <c r="W57" s="135" t="s">
        <v>44</v>
      </c>
      <c r="X57" s="115">
        <f t="shared" si="7"/>
        <v>0</v>
      </c>
      <c r="Y57" s="116">
        <f t="shared" si="8"/>
        <v>0</v>
      </c>
      <c r="Z57" s="116">
        <f t="shared" si="9"/>
        <v>0</v>
      </c>
      <c r="AA57" s="116">
        <f t="shared" si="10"/>
        <v>0</v>
      </c>
      <c r="AB57" s="116">
        <f t="shared" si="11"/>
        <v>0</v>
      </c>
      <c r="AC57" s="122">
        <f t="shared" si="12"/>
        <v>0</v>
      </c>
    </row>
    <row r="58" spans="1:29" ht="15.75">
      <c r="A58" s="250"/>
      <c r="B58" s="135" t="s">
        <v>45</v>
      </c>
      <c r="C58" s="97">
        <v>71693860.809995711</v>
      </c>
      <c r="D58" s="20">
        <v>71693900</v>
      </c>
      <c r="E58" s="98">
        <f t="shared" si="0"/>
        <v>-39.190004289150238</v>
      </c>
      <c r="F58" s="97">
        <v>3340822.47</v>
      </c>
      <c r="G58" s="20" t="s">
        <v>1615</v>
      </c>
      <c r="H58" s="98">
        <f t="shared" si="1"/>
        <v>2.470000000204891</v>
      </c>
      <c r="I58" s="97">
        <v>290670.02999999997</v>
      </c>
      <c r="J58" s="20" t="s">
        <v>2155</v>
      </c>
      <c r="K58" s="98">
        <f t="shared" si="2"/>
        <v>2.9999999969732016E-2</v>
      </c>
      <c r="L58" s="97">
        <v>260436.51</v>
      </c>
      <c r="M58" s="20" t="s">
        <v>2156</v>
      </c>
      <c r="N58" s="98">
        <f t="shared" si="3"/>
        <v>-0.48999999999068677</v>
      </c>
      <c r="O58" s="97">
        <v>129139.09</v>
      </c>
      <c r="P58" s="20" t="s">
        <v>1616</v>
      </c>
      <c r="Q58" s="98">
        <f t="shared" si="4"/>
        <v>-255580.91</v>
      </c>
      <c r="R58" s="97">
        <v>68254132.769995734</v>
      </c>
      <c r="S58" s="20">
        <v>68254200</v>
      </c>
      <c r="T58" s="98">
        <f t="shared" si="13"/>
        <v>-67.230004265904427</v>
      </c>
      <c r="U58" s="219">
        <f t="shared" si="6"/>
        <v>1</v>
      </c>
      <c r="W58" s="135" t="s">
        <v>45</v>
      </c>
      <c r="X58" s="115">
        <f t="shared" si="7"/>
        <v>0</v>
      </c>
      <c r="Y58" s="116">
        <f t="shared" si="8"/>
        <v>0</v>
      </c>
      <c r="Z58" s="116">
        <f t="shared" si="9"/>
        <v>0</v>
      </c>
      <c r="AA58" s="116">
        <f t="shared" si="10"/>
        <v>0</v>
      </c>
      <c r="AB58" s="116">
        <f t="shared" si="11"/>
        <v>1</v>
      </c>
      <c r="AC58" s="122">
        <f t="shared" si="12"/>
        <v>0</v>
      </c>
    </row>
    <row r="59" spans="1:29" ht="15.75">
      <c r="A59" s="250"/>
      <c r="B59" s="135" t="s">
        <v>46</v>
      </c>
      <c r="C59" s="97">
        <v>32543466.239999618</v>
      </c>
      <c r="D59" s="20">
        <v>35290100</v>
      </c>
      <c r="E59" s="98">
        <f t="shared" si="0"/>
        <v>-2746633.7600003816</v>
      </c>
      <c r="F59" s="97">
        <v>2583803.8099999987</v>
      </c>
      <c r="G59" s="20" t="s">
        <v>1617</v>
      </c>
      <c r="H59" s="98">
        <f t="shared" si="1"/>
        <v>256103.80999999866</v>
      </c>
      <c r="I59" s="97">
        <v>0.02</v>
      </c>
      <c r="J59" s="20" t="s">
        <v>2157</v>
      </c>
      <c r="K59" s="98">
        <f t="shared" si="2"/>
        <v>0</v>
      </c>
      <c r="L59" s="97">
        <v>0</v>
      </c>
      <c r="M59" s="20" t="s">
        <v>80</v>
      </c>
      <c r="N59" s="98">
        <f t="shared" si="3"/>
        <v>0</v>
      </c>
      <c r="O59" s="97">
        <v>509247.56000000017</v>
      </c>
      <c r="P59" s="20" t="s">
        <v>1618</v>
      </c>
      <c r="Q59" s="98">
        <f t="shared" si="4"/>
        <v>-0.43999999982770532</v>
      </c>
      <c r="R59" s="97">
        <v>41663241.419999629</v>
      </c>
      <c r="S59" s="20">
        <v>44771800</v>
      </c>
      <c r="T59" s="98">
        <f t="shared" si="13"/>
        <v>-3108558.5800003707</v>
      </c>
      <c r="U59" s="219">
        <f t="shared" si="6"/>
        <v>1</v>
      </c>
      <c r="W59" s="135" t="s">
        <v>46</v>
      </c>
      <c r="X59" s="115">
        <f t="shared" si="7"/>
        <v>1</v>
      </c>
      <c r="Y59" s="116">
        <f t="shared" si="8"/>
        <v>1</v>
      </c>
      <c r="Z59" s="116">
        <f t="shared" si="9"/>
        <v>0</v>
      </c>
      <c r="AA59" s="116">
        <f t="shared" si="10"/>
        <v>0</v>
      </c>
      <c r="AB59" s="116">
        <f t="shared" si="11"/>
        <v>0</v>
      </c>
      <c r="AC59" s="122">
        <f t="shared" si="12"/>
        <v>1</v>
      </c>
    </row>
    <row r="60" spans="1:29" ht="16.5" customHeight="1">
      <c r="A60" s="250"/>
      <c r="B60" s="135" t="s">
        <v>47</v>
      </c>
      <c r="C60" s="97">
        <v>154654200.02999839</v>
      </c>
      <c r="D60" s="20"/>
      <c r="E60" s="98">
        <f t="shared" si="0"/>
        <v>154654200.02999839</v>
      </c>
      <c r="F60" s="97">
        <v>3085154.33</v>
      </c>
      <c r="G60" s="20"/>
      <c r="H60" s="98">
        <f t="shared" si="1"/>
        <v>3085154.33</v>
      </c>
      <c r="I60" s="97">
        <v>122893.08</v>
      </c>
      <c r="J60" s="20"/>
      <c r="K60" s="98">
        <f t="shared" si="2"/>
        <v>122893.08</v>
      </c>
      <c r="L60" s="97">
        <v>49379.799999999988</v>
      </c>
      <c r="M60" s="20"/>
      <c r="N60" s="98">
        <f t="shared" si="3"/>
        <v>49379.799999999988</v>
      </c>
      <c r="O60" s="97">
        <v>187364.18000000008</v>
      </c>
      <c r="P60" s="20"/>
      <c r="Q60" s="98">
        <f t="shared" si="4"/>
        <v>187364.18000000008</v>
      </c>
      <c r="R60" s="97">
        <v>151608469.71999839</v>
      </c>
      <c r="S60" s="20"/>
      <c r="T60" s="98">
        <f t="shared" si="13"/>
        <v>151608469.71999839</v>
      </c>
      <c r="U60" s="219">
        <f t="shared" si="6"/>
        <v>0</v>
      </c>
      <c r="W60" s="135" t="s">
        <v>47</v>
      </c>
      <c r="X60" s="115">
        <f t="shared" si="7"/>
        <v>0</v>
      </c>
      <c r="Y60" s="116">
        <f t="shared" si="8"/>
        <v>0</v>
      </c>
      <c r="Z60" s="116">
        <f t="shared" si="9"/>
        <v>0</v>
      </c>
      <c r="AA60" s="116">
        <f t="shared" si="10"/>
        <v>0</v>
      </c>
      <c r="AB60" s="116">
        <f t="shared" si="11"/>
        <v>0</v>
      </c>
      <c r="AC60" s="122">
        <f t="shared" si="12"/>
        <v>0</v>
      </c>
    </row>
    <row r="61" spans="1:29" ht="15.75">
      <c r="A61" s="250"/>
      <c r="B61" s="135" t="s">
        <v>48</v>
      </c>
      <c r="C61" s="97">
        <v>72819134.399999276</v>
      </c>
      <c r="D61" s="20"/>
      <c r="E61" s="98">
        <f t="shared" si="0"/>
        <v>72819134.399999276</v>
      </c>
      <c r="F61" s="97">
        <v>2310776.7500000014</v>
      </c>
      <c r="G61" s="20"/>
      <c r="H61" s="98">
        <f t="shared" si="1"/>
        <v>2310776.7500000014</v>
      </c>
      <c r="I61" s="97">
        <v>69003.86</v>
      </c>
      <c r="J61" s="20"/>
      <c r="K61" s="98">
        <f t="shared" si="2"/>
        <v>69003.86</v>
      </c>
      <c r="L61" s="97">
        <v>36646.339999999997</v>
      </c>
      <c r="M61" s="20"/>
      <c r="N61" s="98">
        <f t="shared" si="3"/>
        <v>36646.339999999997</v>
      </c>
      <c r="O61" s="97">
        <v>533630.29999999993</v>
      </c>
      <c r="P61" s="20"/>
      <c r="Q61" s="98">
        <f t="shared" si="4"/>
        <v>533630.29999999993</v>
      </c>
      <c r="R61" s="97">
        <v>72904834.37999928</v>
      </c>
      <c r="S61" s="20"/>
      <c r="T61" s="98">
        <f t="shared" si="13"/>
        <v>72904834.37999928</v>
      </c>
      <c r="U61" s="219">
        <f t="shared" si="6"/>
        <v>0</v>
      </c>
      <c r="W61" s="135" t="s">
        <v>48</v>
      </c>
      <c r="X61" s="115">
        <f t="shared" si="7"/>
        <v>0</v>
      </c>
      <c r="Y61" s="116">
        <f t="shared" si="8"/>
        <v>0</v>
      </c>
      <c r="Z61" s="116">
        <f t="shared" si="9"/>
        <v>0</v>
      </c>
      <c r="AA61" s="116">
        <f t="shared" si="10"/>
        <v>0</v>
      </c>
      <c r="AB61" s="116">
        <f t="shared" si="11"/>
        <v>0</v>
      </c>
      <c r="AC61" s="122">
        <f t="shared" si="12"/>
        <v>0</v>
      </c>
    </row>
    <row r="62" spans="1:29" ht="15.75">
      <c r="A62" s="251"/>
      <c r="B62" s="136" t="s">
        <v>49</v>
      </c>
      <c r="C62" s="99"/>
      <c r="D62" s="100"/>
      <c r="E62" s="101">
        <f t="shared" si="0"/>
        <v>0</v>
      </c>
      <c r="F62" s="99"/>
      <c r="G62" s="100"/>
      <c r="H62" s="101">
        <f t="shared" si="1"/>
        <v>0</v>
      </c>
      <c r="I62" s="99"/>
      <c r="J62" s="100"/>
      <c r="K62" s="101">
        <f t="shared" si="2"/>
        <v>0</v>
      </c>
      <c r="L62" s="99"/>
      <c r="M62" s="100"/>
      <c r="N62" s="101">
        <f t="shared" si="3"/>
        <v>0</v>
      </c>
      <c r="O62" s="99"/>
      <c r="P62" s="100"/>
      <c r="Q62" s="101">
        <f t="shared" si="4"/>
        <v>0</v>
      </c>
      <c r="R62" s="99"/>
      <c r="S62" s="100"/>
      <c r="T62" s="101">
        <f t="shared" si="13"/>
        <v>0</v>
      </c>
      <c r="U62" s="220">
        <f t="shared" si="6"/>
        <v>0</v>
      </c>
      <c r="W62" s="135" t="s">
        <v>49</v>
      </c>
      <c r="X62" s="115">
        <f t="shared" si="7"/>
        <v>0</v>
      </c>
      <c r="Y62" s="116">
        <f t="shared" si="8"/>
        <v>0</v>
      </c>
      <c r="Z62" s="116">
        <f t="shared" si="9"/>
        <v>0</v>
      </c>
      <c r="AA62" s="116">
        <f t="shared" si="10"/>
        <v>0</v>
      </c>
      <c r="AB62" s="116">
        <f t="shared" si="11"/>
        <v>0</v>
      </c>
      <c r="AC62" s="122">
        <f t="shared" si="12"/>
        <v>0</v>
      </c>
    </row>
    <row r="63" spans="1:29" ht="15.75" customHeight="1">
      <c r="A63" s="249">
        <v>42499</v>
      </c>
      <c r="B63" s="134" t="s">
        <v>41</v>
      </c>
      <c r="C63" s="217">
        <v>85513034.539999157</v>
      </c>
      <c r="D63" s="95">
        <v>85513000</v>
      </c>
      <c r="E63" s="96">
        <f t="shared" si="0"/>
        <v>34.539999157190323</v>
      </c>
      <c r="F63" s="217">
        <v>2406144.9399999995</v>
      </c>
      <c r="G63" s="95" t="s">
        <v>1619</v>
      </c>
      <c r="H63" s="96">
        <f t="shared" si="1"/>
        <v>-5.0600000005215406</v>
      </c>
      <c r="I63" s="217">
        <v>262099.59</v>
      </c>
      <c r="J63" s="95" t="s">
        <v>2158</v>
      </c>
      <c r="K63" s="96">
        <f t="shared" si="2"/>
        <v>-0.41000000000349246</v>
      </c>
      <c r="L63" s="217">
        <v>0</v>
      </c>
      <c r="M63" s="95" t="s">
        <v>80</v>
      </c>
      <c r="N63" s="96">
        <f t="shared" si="3"/>
        <v>0</v>
      </c>
      <c r="O63" s="217">
        <v>570134.16999999969</v>
      </c>
      <c r="P63" s="95" t="s">
        <v>1620</v>
      </c>
      <c r="Q63" s="96">
        <f t="shared" si="4"/>
        <v>0.16999999969266355</v>
      </c>
      <c r="R63" s="217">
        <v>82798855.019999161</v>
      </c>
      <c r="S63" s="95">
        <v>82798800</v>
      </c>
      <c r="T63" s="96">
        <f t="shared" si="13"/>
        <v>55.019999161362648</v>
      </c>
      <c r="U63" s="218">
        <f t="shared" si="6"/>
        <v>1</v>
      </c>
      <c r="W63" s="134" t="s">
        <v>41</v>
      </c>
      <c r="X63" s="111">
        <f t="shared" si="7"/>
        <v>0</v>
      </c>
      <c r="Y63" s="112">
        <f t="shared" si="8"/>
        <v>0</v>
      </c>
      <c r="Z63" s="112">
        <f t="shared" si="9"/>
        <v>0</v>
      </c>
      <c r="AA63" s="112">
        <f t="shared" si="10"/>
        <v>0</v>
      </c>
      <c r="AB63" s="112">
        <f t="shared" si="11"/>
        <v>0</v>
      </c>
      <c r="AC63" s="124">
        <f t="shared" si="12"/>
        <v>0</v>
      </c>
    </row>
    <row r="64" spans="1:29" ht="15.75">
      <c r="A64" s="250"/>
      <c r="B64" s="135" t="s">
        <v>42</v>
      </c>
      <c r="C64" s="97">
        <v>28616674.589999065</v>
      </c>
      <c r="D64" s="20">
        <v>28616700</v>
      </c>
      <c r="E64" s="98">
        <f t="shared" si="0"/>
        <v>-25.410000935196877</v>
      </c>
      <c r="F64" s="97">
        <v>2380184.87</v>
      </c>
      <c r="G64" s="20" t="s">
        <v>1621</v>
      </c>
      <c r="H64" s="98">
        <f t="shared" si="1"/>
        <v>4.8700000001117587</v>
      </c>
      <c r="I64" s="97">
        <v>131130.35</v>
      </c>
      <c r="J64" s="20" t="s">
        <v>2159</v>
      </c>
      <c r="K64" s="98">
        <f t="shared" si="2"/>
        <v>0.35000000000582077</v>
      </c>
      <c r="L64" s="97">
        <v>161987.54</v>
      </c>
      <c r="M64" s="20" t="s">
        <v>2160</v>
      </c>
      <c r="N64" s="98">
        <f t="shared" si="3"/>
        <v>-0.45999999999185093</v>
      </c>
      <c r="O64" s="97">
        <v>33465.53</v>
      </c>
      <c r="P64" s="20" t="s">
        <v>1622</v>
      </c>
      <c r="Q64" s="98">
        <f t="shared" si="4"/>
        <v>2.9999999998835847E-2</v>
      </c>
      <c r="R64" s="97">
        <v>26172166.999999065</v>
      </c>
      <c r="S64" s="20">
        <v>26172100</v>
      </c>
      <c r="T64" s="98">
        <f t="shared" si="13"/>
        <v>66.999999064952135</v>
      </c>
      <c r="U64" s="219">
        <f t="shared" si="6"/>
        <v>1</v>
      </c>
      <c r="W64" s="135" t="s">
        <v>42</v>
      </c>
      <c r="X64" s="115">
        <f t="shared" si="7"/>
        <v>0</v>
      </c>
      <c r="Y64" s="116">
        <f t="shared" si="8"/>
        <v>0</v>
      </c>
      <c r="Z64" s="116">
        <f t="shared" si="9"/>
        <v>0</v>
      </c>
      <c r="AA64" s="116">
        <f t="shared" si="10"/>
        <v>0</v>
      </c>
      <c r="AB64" s="116">
        <f t="shared" si="11"/>
        <v>0</v>
      </c>
      <c r="AC64" s="122">
        <f t="shared" si="12"/>
        <v>0</v>
      </c>
    </row>
    <row r="65" spans="1:29" ht="15.75">
      <c r="A65" s="250"/>
      <c r="B65" s="105" t="s">
        <v>43</v>
      </c>
      <c r="C65" s="97"/>
      <c r="D65" s="20">
        <v>0</v>
      </c>
      <c r="E65" s="98">
        <f t="shared" si="0"/>
        <v>0</v>
      </c>
      <c r="F65" s="97"/>
      <c r="G65" s="20"/>
      <c r="H65" s="98">
        <f t="shared" si="1"/>
        <v>0</v>
      </c>
      <c r="I65" s="97"/>
      <c r="J65" s="20"/>
      <c r="K65" s="98">
        <f t="shared" si="2"/>
        <v>0</v>
      </c>
      <c r="L65" s="97"/>
      <c r="M65" s="20"/>
      <c r="N65" s="98">
        <f t="shared" si="3"/>
        <v>0</v>
      </c>
      <c r="O65" s="97"/>
      <c r="P65" s="20"/>
      <c r="Q65" s="98">
        <f t="shared" si="4"/>
        <v>0</v>
      </c>
      <c r="R65" s="97"/>
      <c r="S65" s="20">
        <v>0</v>
      </c>
      <c r="T65" s="98">
        <f t="shared" si="13"/>
        <v>0</v>
      </c>
      <c r="U65" s="219">
        <f t="shared" si="6"/>
        <v>0</v>
      </c>
      <c r="W65" s="105" t="s">
        <v>43</v>
      </c>
      <c r="X65" s="115">
        <f t="shared" si="7"/>
        <v>0</v>
      </c>
      <c r="Y65" s="116">
        <f t="shared" si="8"/>
        <v>0</v>
      </c>
      <c r="Z65" s="116">
        <f t="shared" si="9"/>
        <v>0</v>
      </c>
      <c r="AA65" s="116">
        <f t="shared" si="10"/>
        <v>0</v>
      </c>
      <c r="AB65" s="116">
        <f t="shared" si="11"/>
        <v>0</v>
      </c>
      <c r="AC65" s="122">
        <f t="shared" si="12"/>
        <v>0</v>
      </c>
    </row>
    <row r="66" spans="1:29" ht="15.75">
      <c r="A66" s="250"/>
      <c r="B66" s="135" t="s">
        <v>44</v>
      </c>
      <c r="C66" s="97">
        <v>45384023.029999472</v>
      </c>
      <c r="D66" s="20">
        <v>0</v>
      </c>
      <c r="E66" s="98">
        <f t="shared" si="0"/>
        <v>45384023.029999472</v>
      </c>
      <c r="F66" s="97">
        <v>1533035.1300000004</v>
      </c>
      <c r="G66" s="20"/>
      <c r="H66" s="98">
        <f t="shared" si="1"/>
        <v>1533035.1300000004</v>
      </c>
      <c r="I66" s="97">
        <v>0</v>
      </c>
      <c r="J66" s="20"/>
      <c r="K66" s="98">
        <f t="shared" si="2"/>
        <v>0</v>
      </c>
      <c r="L66" s="97">
        <v>0</v>
      </c>
      <c r="M66" s="20"/>
      <c r="N66" s="98">
        <f t="shared" si="3"/>
        <v>0</v>
      </c>
      <c r="O66" s="97">
        <v>1109181.3799999999</v>
      </c>
      <c r="P66" s="20"/>
      <c r="Q66" s="98">
        <f t="shared" si="4"/>
        <v>1109181.3799999999</v>
      </c>
      <c r="R66" s="97">
        <v>55192319.359999463</v>
      </c>
      <c r="S66" s="20">
        <v>0</v>
      </c>
      <c r="T66" s="98">
        <f t="shared" si="13"/>
        <v>55192319.359999463</v>
      </c>
      <c r="U66" s="219">
        <f t="shared" si="6"/>
        <v>0</v>
      </c>
      <c r="W66" s="135" t="s">
        <v>44</v>
      </c>
      <c r="X66" s="115">
        <f t="shared" si="7"/>
        <v>0</v>
      </c>
      <c r="Y66" s="116">
        <f t="shared" si="8"/>
        <v>0</v>
      </c>
      <c r="Z66" s="116">
        <f t="shared" si="9"/>
        <v>0</v>
      </c>
      <c r="AA66" s="116">
        <f t="shared" si="10"/>
        <v>0</v>
      </c>
      <c r="AB66" s="116">
        <f t="shared" si="11"/>
        <v>0</v>
      </c>
      <c r="AC66" s="122">
        <f t="shared" si="12"/>
        <v>0</v>
      </c>
    </row>
    <row r="67" spans="1:29" ht="15.75">
      <c r="A67" s="250"/>
      <c r="B67" s="135" t="s">
        <v>45</v>
      </c>
      <c r="C67" s="97">
        <v>68254132.769995734</v>
      </c>
      <c r="D67" s="20">
        <v>68254200</v>
      </c>
      <c r="E67" s="98">
        <f t="shared" si="0"/>
        <v>-67.230004265904427</v>
      </c>
      <c r="F67" s="97">
        <v>3672365.600000001</v>
      </c>
      <c r="G67" s="20" t="s">
        <v>1623</v>
      </c>
      <c r="H67" s="98">
        <f t="shared" si="1"/>
        <v>-4.3999999989755452</v>
      </c>
      <c r="I67" s="97">
        <v>118257.17</v>
      </c>
      <c r="J67" s="20" t="s">
        <v>2161</v>
      </c>
      <c r="K67" s="98">
        <f t="shared" si="2"/>
        <v>0.16999999999825377</v>
      </c>
      <c r="L67" s="97">
        <v>1766.04</v>
      </c>
      <c r="M67" s="20" t="s">
        <v>2162</v>
      </c>
      <c r="N67" s="98">
        <f t="shared" si="3"/>
        <v>0</v>
      </c>
      <c r="O67" s="97">
        <v>195476.35</v>
      </c>
      <c r="P67" s="20" t="s">
        <v>1624</v>
      </c>
      <c r="Q67" s="98">
        <f t="shared" si="4"/>
        <v>-28168.649999999994</v>
      </c>
      <c r="R67" s="97">
        <v>84893492.779995814</v>
      </c>
      <c r="S67" s="20">
        <v>84893500</v>
      </c>
      <c r="T67" s="98">
        <f t="shared" si="13"/>
        <v>-7.2200041860342026</v>
      </c>
      <c r="U67" s="219">
        <f t="shared" si="6"/>
        <v>1</v>
      </c>
      <c r="W67" s="135" t="s">
        <v>45</v>
      </c>
      <c r="X67" s="115">
        <f t="shared" si="7"/>
        <v>0</v>
      </c>
      <c r="Y67" s="116">
        <f t="shared" si="8"/>
        <v>0</v>
      </c>
      <c r="Z67" s="116">
        <f t="shared" si="9"/>
        <v>0</v>
      </c>
      <c r="AA67" s="116">
        <f t="shared" si="10"/>
        <v>0</v>
      </c>
      <c r="AB67" s="116">
        <f t="shared" si="11"/>
        <v>1</v>
      </c>
      <c r="AC67" s="122">
        <f t="shared" si="12"/>
        <v>0</v>
      </c>
    </row>
    <row r="68" spans="1:29" ht="15.75">
      <c r="A68" s="250"/>
      <c r="B68" s="135" t="s">
        <v>46</v>
      </c>
      <c r="C68" s="97">
        <v>41663241.419999629</v>
      </c>
      <c r="D68" s="20"/>
      <c r="E68" s="98">
        <f t="shared" si="0"/>
        <v>41663241.419999629</v>
      </c>
      <c r="F68" s="97">
        <v>2199330.23</v>
      </c>
      <c r="G68" s="20"/>
      <c r="H68" s="98">
        <f t="shared" si="1"/>
        <v>2199330.23</v>
      </c>
      <c r="I68" s="97">
        <v>369438.4</v>
      </c>
      <c r="J68" s="20"/>
      <c r="K68" s="98">
        <f t="shared" si="2"/>
        <v>369438.4</v>
      </c>
      <c r="L68" s="97">
        <v>0</v>
      </c>
      <c r="M68" s="20"/>
      <c r="N68" s="98">
        <f t="shared" si="3"/>
        <v>0</v>
      </c>
      <c r="O68" s="97">
        <v>191721.51999999996</v>
      </c>
      <c r="P68" s="20"/>
      <c r="Q68" s="98">
        <f t="shared" si="4"/>
        <v>191721.51999999996</v>
      </c>
      <c r="R68" s="97">
        <v>39641628.06999962</v>
      </c>
      <c r="S68" s="20"/>
      <c r="T68" s="98">
        <f t="shared" si="13"/>
        <v>39641628.06999962</v>
      </c>
      <c r="U68" s="219">
        <f t="shared" si="6"/>
        <v>0</v>
      </c>
      <c r="W68" s="135" t="s">
        <v>46</v>
      </c>
      <c r="X68" s="115">
        <f t="shared" si="7"/>
        <v>0</v>
      </c>
      <c r="Y68" s="116">
        <f t="shared" si="8"/>
        <v>0</v>
      </c>
      <c r="Z68" s="116">
        <f t="shared" si="9"/>
        <v>0</v>
      </c>
      <c r="AA68" s="116">
        <f t="shared" si="10"/>
        <v>0</v>
      </c>
      <c r="AB68" s="116">
        <f t="shared" si="11"/>
        <v>0</v>
      </c>
      <c r="AC68" s="122">
        <f t="shared" si="12"/>
        <v>0</v>
      </c>
    </row>
    <row r="69" spans="1:29" ht="15.75">
      <c r="A69" s="250"/>
      <c r="B69" s="135" t="s">
        <v>47</v>
      </c>
      <c r="C69" s="97"/>
      <c r="D69" s="20"/>
      <c r="E69" s="98">
        <f t="shared" si="0"/>
        <v>0</v>
      </c>
      <c r="F69" s="97"/>
      <c r="G69" s="20"/>
      <c r="H69" s="98">
        <f t="shared" si="1"/>
        <v>0</v>
      </c>
      <c r="I69" s="97"/>
      <c r="J69" s="20"/>
      <c r="K69" s="98">
        <f t="shared" si="2"/>
        <v>0</v>
      </c>
      <c r="L69" s="97"/>
      <c r="M69" s="20"/>
      <c r="N69" s="98">
        <f t="shared" si="3"/>
        <v>0</v>
      </c>
      <c r="O69" s="97"/>
      <c r="P69" s="20"/>
      <c r="Q69" s="98">
        <f t="shared" si="4"/>
        <v>0</v>
      </c>
      <c r="R69" s="97"/>
      <c r="S69" s="20"/>
      <c r="T69" s="98">
        <f t="shared" si="13"/>
        <v>0</v>
      </c>
      <c r="U69" s="219">
        <f t="shared" si="6"/>
        <v>0</v>
      </c>
      <c r="W69" s="135" t="s">
        <v>47</v>
      </c>
      <c r="X69" s="115">
        <f t="shared" si="7"/>
        <v>0</v>
      </c>
      <c r="Y69" s="116">
        <f t="shared" si="8"/>
        <v>0</v>
      </c>
      <c r="Z69" s="116">
        <f t="shared" si="9"/>
        <v>0</v>
      </c>
      <c r="AA69" s="116">
        <f t="shared" si="10"/>
        <v>0</v>
      </c>
      <c r="AB69" s="116">
        <f t="shared" si="11"/>
        <v>0</v>
      </c>
      <c r="AC69" s="122">
        <f t="shared" si="12"/>
        <v>0</v>
      </c>
    </row>
    <row r="70" spans="1:29" ht="15.75">
      <c r="A70" s="250"/>
      <c r="B70" s="135" t="s">
        <v>48</v>
      </c>
      <c r="C70" s="97">
        <v>72904834.37999928</v>
      </c>
      <c r="D70" s="20"/>
      <c r="E70" s="98">
        <f t="shared" si="0"/>
        <v>72904834.37999928</v>
      </c>
      <c r="F70" s="97">
        <v>2311363.71</v>
      </c>
      <c r="G70" s="20"/>
      <c r="H70" s="98">
        <f t="shared" si="1"/>
        <v>2311363.71</v>
      </c>
      <c r="I70" s="97">
        <v>66020.47</v>
      </c>
      <c r="J70" s="20"/>
      <c r="K70" s="98">
        <f t="shared" si="2"/>
        <v>66020.47</v>
      </c>
      <c r="L70" s="97">
        <v>53506.48</v>
      </c>
      <c r="M70" s="20"/>
      <c r="N70" s="98">
        <f t="shared" si="3"/>
        <v>53506.48</v>
      </c>
      <c r="O70" s="97">
        <v>116754.4</v>
      </c>
      <c r="P70" s="20"/>
      <c r="Q70" s="98">
        <f t="shared" si="4"/>
        <v>116754.4</v>
      </c>
      <c r="R70" s="97">
        <v>70489230.25999929</v>
      </c>
      <c r="S70" s="20"/>
      <c r="T70" s="98">
        <f t="shared" si="13"/>
        <v>70489230.25999929</v>
      </c>
      <c r="U70" s="219">
        <f t="shared" si="6"/>
        <v>0</v>
      </c>
      <c r="W70" s="135" t="s">
        <v>48</v>
      </c>
      <c r="X70" s="115">
        <f t="shared" si="7"/>
        <v>0</v>
      </c>
      <c r="Y70" s="116">
        <f t="shared" si="8"/>
        <v>0</v>
      </c>
      <c r="Z70" s="116">
        <f t="shared" si="9"/>
        <v>0</v>
      </c>
      <c r="AA70" s="116">
        <f t="shared" si="10"/>
        <v>0</v>
      </c>
      <c r="AB70" s="116">
        <f t="shared" si="11"/>
        <v>0</v>
      </c>
      <c r="AC70" s="122">
        <f t="shared" si="12"/>
        <v>0</v>
      </c>
    </row>
    <row r="71" spans="1:29" ht="15.75">
      <c r="A71" s="251"/>
      <c r="B71" s="136" t="s">
        <v>49</v>
      </c>
      <c r="C71" s="99"/>
      <c r="D71" s="100"/>
      <c r="E71" s="101">
        <f t="shared" si="0"/>
        <v>0</v>
      </c>
      <c r="F71" s="99"/>
      <c r="G71" s="100"/>
      <c r="H71" s="101">
        <f t="shared" si="1"/>
        <v>0</v>
      </c>
      <c r="I71" s="99"/>
      <c r="J71" s="100"/>
      <c r="K71" s="101">
        <f t="shared" si="2"/>
        <v>0</v>
      </c>
      <c r="L71" s="99"/>
      <c r="M71" s="100"/>
      <c r="N71" s="101">
        <f t="shared" si="3"/>
        <v>0</v>
      </c>
      <c r="O71" s="99"/>
      <c r="P71" s="100"/>
      <c r="Q71" s="101">
        <f t="shared" si="4"/>
        <v>0</v>
      </c>
      <c r="R71" s="99"/>
      <c r="S71" s="100"/>
      <c r="T71" s="101">
        <f t="shared" si="13"/>
        <v>0</v>
      </c>
      <c r="U71" s="220">
        <f t="shared" si="6"/>
        <v>0</v>
      </c>
      <c r="W71" s="136" t="s">
        <v>49</v>
      </c>
      <c r="X71" s="119">
        <f t="shared" si="7"/>
        <v>0</v>
      </c>
      <c r="Y71" s="120">
        <f t="shared" si="8"/>
        <v>0</v>
      </c>
      <c r="Z71" s="120">
        <f t="shared" si="9"/>
        <v>0</v>
      </c>
      <c r="AA71" s="120">
        <f t="shared" si="10"/>
        <v>0</v>
      </c>
      <c r="AB71" s="120">
        <f t="shared" si="11"/>
        <v>0</v>
      </c>
      <c r="AC71" s="125">
        <f t="shared" si="12"/>
        <v>0</v>
      </c>
    </row>
    <row r="72" spans="1:29" ht="15.75" customHeight="1">
      <c r="A72" s="249">
        <v>42500</v>
      </c>
      <c r="B72" s="134" t="s">
        <v>41</v>
      </c>
      <c r="C72" s="97">
        <v>82798855.019999161</v>
      </c>
      <c r="D72" s="20">
        <v>82798800</v>
      </c>
      <c r="E72" s="98">
        <f t="shared" si="0"/>
        <v>55.019999161362648</v>
      </c>
      <c r="F72" s="97">
        <v>1804097.5400000012</v>
      </c>
      <c r="G72" s="20" t="s">
        <v>1625</v>
      </c>
      <c r="H72" s="98">
        <f t="shared" si="1"/>
        <v>-2.4599999987985939</v>
      </c>
      <c r="I72" s="97">
        <v>71953.38</v>
      </c>
      <c r="J72" s="20" t="s">
        <v>2163</v>
      </c>
      <c r="K72" s="98">
        <f t="shared" si="2"/>
        <v>-1.9999999989522621E-2</v>
      </c>
      <c r="L72" s="97">
        <v>14114.37</v>
      </c>
      <c r="M72" s="20" t="s">
        <v>2164</v>
      </c>
      <c r="N72" s="98">
        <f t="shared" si="3"/>
        <v>-2.9999999998835847E-2</v>
      </c>
      <c r="O72" s="97">
        <v>784014.07</v>
      </c>
      <c r="P72" s="20" t="s">
        <v>1626</v>
      </c>
      <c r="Q72" s="98">
        <f t="shared" si="4"/>
        <v>6.9999999948777258E-2</v>
      </c>
      <c r="R72" s="97">
        <v>83279235.789999157</v>
      </c>
      <c r="S72" s="20">
        <v>83279200</v>
      </c>
      <c r="T72" s="98">
        <f t="shared" si="13"/>
        <v>35.789999157190323</v>
      </c>
      <c r="U72" s="219">
        <f t="shared" si="6"/>
        <v>1</v>
      </c>
      <c r="W72" s="134" t="s">
        <v>41</v>
      </c>
      <c r="X72" s="111">
        <f t="shared" si="7"/>
        <v>0</v>
      </c>
      <c r="Y72" s="112">
        <f t="shared" si="8"/>
        <v>0</v>
      </c>
      <c r="Z72" s="112">
        <f t="shared" si="9"/>
        <v>0</v>
      </c>
      <c r="AA72" s="112">
        <f t="shared" si="10"/>
        <v>0</v>
      </c>
      <c r="AB72" s="112">
        <f t="shared" si="11"/>
        <v>0</v>
      </c>
      <c r="AC72" s="124">
        <f t="shared" si="12"/>
        <v>0</v>
      </c>
    </row>
    <row r="73" spans="1:29" ht="15.75">
      <c r="A73" s="250"/>
      <c r="B73" s="135" t="s">
        <v>42</v>
      </c>
      <c r="C73" s="97">
        <v>26172166.999999065</v>
      </c>
      <c r="D73" s="20">
        <v>28616700</v>
      </c>
      <c r="E73" s="98">
        <f t="shared" ref="E73:E136" si="14">C73-D73</f>
        <v>-2444533.000000935</v>
      </c>
      <c r="F73" s="97">
        <v>2094109.8600000003</v>
      </c>
      <c r="G73" s="20" t="s">
        <v>1627</v>
      </c>
      <c r="H73" s="98">
        <f t="shared" ref="H73:H136" si="15">F73-G73</f>
        <v>-0.13999999966472387</v>
      </c>
      <c r="I73" s="97">
        <v>30595.64</v>
      </c>
      <c r="J73" s="20" t="s">
        <v>2165</v>
      </c>
      <c r="K73" s="98">
        <f t="shared" ref="K73:K136" si="16">I73-J73</f>
        <v>4.0000000000873115E-2</v>
      </c>
      <c r="L73" s="97">
        <v>0</v>
      </c>
      <c r="M73" s="20" t="s">
        <v>80</v>
      </c>
      <c r="N73" s="98">
        <f t="shared" ref="N73:N136" si="17">L73-M73</f>
        <v>0</v>
      </c>
      <c r="O73" s="97">
        <v>91567.57</v>
      </c>
      <c r="P73" s="20" t="s">
        <v>1628</v>
      </c>
      <c r="Q73" s="98">
        <f t="shared" ref="Q73:Q136" si="18">O73-P73</f>
        <v>-2.9999999998835847E-2</v>
      </c>
      <c r="R73" s="97">
        <v>28224473.119999055</v>
      </c>
      <c r="S73" s="20">
        <v>28224500</v>
      </c>
      <c r="T73" s="98">
        <f t="shared" si="13"/>
        <v>-26.880000945180655</v>
      </c>
      <c r="U73" s="219">
        <f t="shared" si="6"/>
        <v>1</v>
      </c>
      <c r="W73" s="135" t="s">
        <v>42</v>
      </c>
      <c r="X73" s="115">
        <f t="shared" si="7"/>
        <v>1</v>
      </c>
      <c r="Y73" s="116">
        <f t="shared" si="8"/>
        <v>0</v>
      </c>
      <c r="Z73" s="116">
        <f t="shared" si="9"/>
        <v>0</v>
      </c>
      <c r="AA73" s="116">
        <f t="shared" si="10"/>
        <v>0</v>
      </c>
      <c r="AB73" s="116">
        <f t="shared" si="11"/>
        <v>0</v>
      </c>
      <c r="AC73" s="122">
        <f t="shared" si="12"/>
        <v>0</v>
      </c>
    </row>
    <row r="74" spans="1:29" ht="15.75">
      <c r="A74" s="250"/>
      <c r="B74" s="105" t="s">
        <v>43</v>
      </c>
      <c r="C74" s="97">
        <v>66679690.939999431</v>
      </c>
      <c r="D74" s="20">
        <v>0</v>
      </c>
      <c r="E74" s="98">
        <f t="shared" si="14"/>
        <v>66679690.939999431</v>
      </c>
      <c r="F74" s="97">
        <v>4548257.1800000025</v>
      </c>
      <c r="G74" s="20"/>
      <c r="H74" s="98">
        <f t="shared" si="15"/>
        <v>4548257.1800000025</v>
      </c>
      <c r="I74" s="97">
        <v>221046.59000000011</v>
      </c>
      <c r="J74" s="20"/>
      <c r="K74" s="98">
        <f t="shared" si="16"/>
        <v>221046.59000000011</v>
      </c>
      <c r="L74" s="97">
        <v>53446.16</v>
      </c>
      <c r="M74" s="20"/>
      <c r="N74" s="98">
        <f t="shared" si="17"/>
        <v>53446.16</v>
      </c>
      <c r="O74" s="97">
        <v>1047372.8099999997</v>
      </c>
      <c r="P74" s="20"/>
      <c r="Q74" s="98">
        <f t="shared" si="18"/>
        <v>1047372.8099999997</v>
      </c>
      <c r="R74" s="97">
        <v>61251661.379999422</v>
      </c>
      <c r="S74" s="20">
        <v>0</v>
      </c>
      <c r="T74" s="98">
        <f t="shared" si="13"/>
        <v>61251661.379999422</v>
      </c>
      <c r="U74" s="219">
        <f t="shared" ref="U74:U128" si="19">IF(D74=0,0,1)</f>
        <v>0</v>
      </c>
      <c r="W74" s="105" t="s">
        <v>43</v>
      </c>
      <c r="X74" s="115">
        <f t="shared" ref="X74:X137" si="20">+IF(AND(C74&lt;&gt;0,D74&lt;&gt;0,OR(E74&gt;100,E74&lt;-100)),1,0)</f>
        <v>0</v>
      </c>
      <c r="Y74" s="116">
        <f t="shared" ref="Y74:Y137" si="21">+IF(AND(F74&lt;&gt;0,G74&lt;&gt;0,OR(H74&gt;100,H74&lt;-100)),1,0)</f>
        <v>0</v>
      </c>
      <c r="Z74" s="116">
        <f t="shared" ref="Z74:Z137" si="22">+IF(AND(I74&lt;&gt;0,J74&lt;&gt;0,OR(K74&gt;100,K74&lt;-100)),1,0)</f>
        <v>0</v>
      </c>
      <c r="AA74" s="116">
        <f t="shared" ref="AA74:AA137" si="23">+IF(AND(L74&lt;&gt;0,M74&lt;&gt;0,OR(N74&gt;100,N74&lt;-100)),1,0)</f>
        <v>0</v>
      </c>
      <c r="AB74" s="116">
        <f t="shared" ref="AB74:AB137" si="24">+IF(AND(O74&lt;&gt;0,P74&lt;&gt;0,OR(Q74&gt;100,Q74&lt;-100)),1,0)</f>
        <v>0</v>
      </c>
      <c r="AC74" s="122">
        <f t="shared" ref="AC74:AC137" si="25">+IF(AND(R74&lt;&gt;0,S74&lt;&gt;0,OR(T74&gt;100,T74&lt;-100)),1,0)</f>
        <v>0</v>
      </c>
    </row>
    <row r="75" spans="1:29" ht="15.75">
      <c r="A75" s="250"/>
      <c r="B75" s="135" t="s">
        <v>44</v>
      </c>
      <c r="C75" s="97">
        <v>55192319.359999463</v>
      </c>
      <c r="D75" s="20">
        <v>0</v>
      </c>
      <c r="E75" s="98">
        <f t="shared" si="14"/>
        <v>55192319.359999463</v>
      </c>
      <c r="F75" s="97">
        <v>909222.12</v>
      </c>
      <c r="G75" s="20"/>
      <c r="H75" s="98">
        <f t="shared" si="15"/>
        <v>909222.12</v>
      </c>
      <c r="I75" s="97">
        <v>75098.2</v>
      </c>
      <c r="J75" s="20"/>
      <c r="K75" s="98">
        <f t="shared" si="16"/>
        <v>75098.2</v>
      </c>
      <c r="L75" s="97">
        <v>313615.63</v>
      </c>
      <c r="M75" s="20"/>
      <c r="N75" s="98">
        <f t="shared" si="17"/>
        <v>313615.63</v>
      </c>
      <c r="O75" s="97">
        <v>557921.97</v>
      </c>
      <c r="P75" s="20"/>
      <c r="Q75" s="98">
        <f t="shared" si="18"/>
        <v>557921.97</v>
      </c>
      <c r="R75" s="97">
        <v>53486657.839999467</v>
      </c>
      <c r="S75" s="20">
        <v>0</v>
      </c>
      <c r="T75" s="98">
        <f t="shared" si="13"/>
        <v>53486657.839999467</v>
      </c>
      <c r="U75" s="219">
        <f t="shared" si="19"/>
        <v>0</v>
      </c>
      <c r="W75" s="135" t="s">
        <v>44</v>
      </c>
      <c r="X75" s="115">
        <f t="shared" si="20"/>
        <v>0</v>
      </c>
      <c r="Y75" s="116">
        <f t="shared" si="21"/>
        <v>0</v>
      </c>
      <c r="Z75" s="116">
        <f t="shared" si="22"/>
        <v>0</v>
      </c>
      <c r="AA75" s="116">
        <f t="shared" si="23"/>
        <v>0</v>
      </c>
      <c r="AB75" s="116">
        <f t="shared" si="24"/>
        <v>0</v>
      </c>
      <c r="AC75" s="122">
        <f t="shared" si="25"/>
        <v>0</v>
      </c>
    </row>
    <row r="76" spans="1:29" ht="15.75">
      <c r="A76" s="250"/>
      <c r="B76" s="135" t="s">
        <v>45</v>
      </c>
      <c r="C76" s="97">
        <v>84893492.779995814</v>
      </c>
      <c r="D76" s="20">
        <v>84893500</v>
      </c>
      <c r="E76" s="98">
        <f t="shared" si="14"/>
        <v>-7.2200041860342026</v>
      </c>
      <c r="F76" s="97">
        <v>2910083.92</v>
      </c>
      <c r="G76" s="20" t="s">
        <v>1629</v>
      </c>
      <c r="H76" s="98">
        <f t="shared" si="15"/>
        <v>3.9199999999254942</v>
      </c>
      <c r="I76" s="97">
        <v>177062.79999999996</v>
      </c>
      <c r="J76" s="20" t="s">
        <v>2166</v>
      </c>
      <c r="K76" s="98">
        <f t="shared" si="16"/>
        <v>-0.20000000004074536</v>
      </c>
      <c r="L76" s="97">
        <v>262522.44</v>
      </c>
      <c r="M76" s="20" t="s">
        <v>2167</v>
      </c>
      <c r="N76" s="98">
        <f t="shared" si="17"/>
        <v>0.44000000000232831</v>
      </c>
      <c r="O76" s="97">
        <v>207409.09</v>
      </c>
      <c r="P76" s="20" t="s">
        <v>1630</v>
      </c>
      <c r="Q76" s="98">
        <f t="shared" si="18"/>
        <v>57343.09</v>
      </c>
      <c r="R76" s="97">
        <v>81690540.129995808</v>
      </c>
      <c r="S76" s="20">
        <v>81897900</v>
      </c>
      <c r="T76" s="98">
        <f t="shared" si="13"/>
        <v>-207359.87000419199</v>
      </c>
      <c r="U76" s="219">
        <f t="shared" si="19"/>
        <v>1</v>
      </c>
      <c r="W76" s="135" t="s">
        <v>45</v>
      </c>
      <c r="X76" s="115">
        <f t="shared" si="20"/>
        <v>0</v>
      </c>
      <c r="Y76" s="116">
        <f t="shared" si="21"/>
        <v>0</v>
      </c>
      <c r="Z76" s="116">
        <f t="shared" si="22"/>
        <v>0</v>
      </c>
      <c r="AA76" s="116">
        <f t="shared" si="23"/>
        <v>0</v>
      </c>
      <c r="AB76" s="116">
        <f t="shared" si="24"/>
        <v>1</v>
      </c>
      <c r="AC76" s="122">
        <f t="shared" si="25"/>
        <v>1</v>
      </c>
    </row>
    <row r="77" spans="1:29" ht="15.75">
      <c r="A77" s="250"/>
      <c r="B77" s="135" t="s">
        <v>46</v>
      </c>
      <c r="C77" s="97">
        <v>39641628.06999962</v>
      </c>
      <c r="D77" s="20">
        <v>42032600</v>
      </c>
      <c r="E77" s="98">
        <f t="shared" si="14"/>
        <v>-2390971.9300003797</v>
      </c>
      <c r="F77" s="97">
        <v>2034236.8800000015</v>
      </c>
      <c r="G77" s="20" t="s">
        <v>1631</v>
      </c>
      <c r="H77" s="98">
        <f t="shared" si="15"/>
        <v>-3.1199999984819442</v>
      </c>
      <c r="I77" s="97">
        <v>58068.160000000003</v>
      </c>
      <c r="J77" s="20" t="s">
        <v>2168</v>
      </c>
      <c r="K77" s="98">
        <f t="shared" si="16"/>
        <v>-3.9999999993597157E-2</v>
      </c>
      <c r="L77" s="97">
        <v>0</v>
      </c>
      <c r="M77" s="20">
        <v>0</v>
      </c>
      <c r="N77" s="98">
        <f t="shared" si="17"/>
        <v>0</v>
      </c>
      <c r="O77" s="97">
        <v>124071.89</v>
      </c>
      <c r="P77" s="20" t="s">
        <v>1632</v>
      </c>
      <c r="Q77" s="98">
        <f t="shared" si="18"/>
        <v>-0.11000000000058208</v>
      </c>
      <c r="R77" s="97">
        <v>37541387.459999621</v>
      </c>
      <c r="S77" s="20">
        <v>44726900</v>
      </c>
      <c r="T77" s="98">
        <f t="shared" si="13"/>
        <v>-7185512.5400003791</v>
      </c>
      <c r="U77" s="219">
        <f t="shared" si="19"/>
        <v>1</v>
      </c>
      <c r="W77" s="135" t="s">
        <v>46</v>
      </c>
      <c r="X77" s="115">
        <f t="shared" si="20"/>
        <v>1</v>
      </c>
      <c r="Y77" s="116">
        <f t="shared" si="21"/>
        <v>0</v>
      </c>
      <c r="Z77" s="116">
        <f t="shared" si="22"/>
        <v>0</v>
      </c>
      <c r="AA77" s="116">
        <f t="shared" si="23"/>
        <v>0</v>
      </c>
      <c r="AB77" s="116">
        <f t="shared" si="24"/>
        <v>0</v>
      </c>
      <c r="AC77" s="122">
        <f t="shared" si="25"/>
        <v>1</v>
      </c>
    </row>
    <row r="78" spans="1:29" ht="15.75">
      <c r="A78" s="250"/>
      <c r="B78" s="135" t="s">
        <v>47</v>
      </c>
      <c r="C78" s="97">
        <v>151608469.71999839</v>
      </c>
      <c r="D78" s="20"/>
      <c r="E78" s="98">
        <f t="shared" si="14"/>
        <v>151608469.71999839</v>
      </c>
      <c r="F78" s="97">
        <v>3681959.32</v>
      </c>
      <c r="G78" s="20"/>
      <c r="H78" s="98">
        <f t="shared" si="15"/>
        <v>3681959.32</v>
      </c>
      <c r="I78" s="97">
        <v>202731.68</v>
      </c>
      <c r="J78" s="20"/>
      <c r="K78" s="98">
        <f t="shared" si="16"/>
        <v>202731.68</v>
      </c>
      <c r="L78" s="97">
        <v>233102.15</v>
      </c>
      <c r="M78" s="20"/>
      <c r="N78" s="98">
        <f t="shared" si="17"/>
        <v>233102.15</v>
      </c>
      <c r="O78" s="97">
        <v>403489.75999999995</v>
      </c>
      <c r="P78" s="20"/>
      <c r="Q78" s="98">
        <f t="shared" si="18"/>
        <v>403489.75999999995</v>
      </c>
      <c r="R78" s="97">
        <v>147492650.16999841</v>
      </c>
      <c r="S78" s="20"/>
      <c r="T78" s="98">
        <f t="shared" si="13"/>
        <v>147492650.16999841</v>
      </c>
      <c r="U78" s="219">
        <f t="shared" si="19"/>
        <v>0</v>
      </c>
      <c r="W78" s="135" t="s">
        <v>47</v>
      </c>
      <c r="X78" s="115">
        <f t="shared" si="20"/>
        <v>0</v>
      </c>
      <c r="Y78" s="116">
        <f t="shared" si="21"/>
        <v>0</v>
      </c>
      <c r="Z78" s="116">
        <f t="shared" si="22"/>
        <v>0</v>
      </c>
      <c r="AA78" s="116">
        <f t="shared" si="23"/>
        <v>0</v>
      </c>
      <c r="AB78" s="116">
        <f t="shared" si="24"/>
        <v>0</v>
      </c>
      <c r="AC78" s="122">
        <f t="shared" si="25"/>
        <v>0</v>
      </c>
    </row>
    <row r="79" spans="1:29" ht="15.75">
      <c r="A79" s="250"/>
      <c r="B79" s="135" t="s">
        <v>48</v>
      </c>
      <c r="C79" s="97">
        <v>70489230.25999929</v>
      </c>
      <c r="D79" s="20"/>
      <c r="E79" s="98">
        <f t="shared" si="14"/>
        <v>70489230.25999929</v>
      </c>
      <c r="F79" s="97">
        <v>2308960.8900000006</v>
      </c>
      <c r="G79" s="20"/>
      <c r="H79" s="98">
        <f t="shared" si="15"/>
        <v>2308960.8900000006</v>
      </c>
      <c r="I79" s="97">
        <v>131301.84</v>
      </c>
      <c r="J79" s="20"/>
      <c r="K79" s="98">
        <f t="shared" si="16"/>
        <v>131301.84</v>
      </c>
      <c r="L79" s="97">
        <v>86936.73</v>
      </c>
      <c r="M79" s="20"/>
      <c r="N79" s="98">
        <f t="shared" si="17"/>
        <v>86936.73</v>
      </c>
      <c r="O79" s="97">
        <v>170920.48</v>
      </c>
      <c r="P79" s="20"/>
      <c r="Q79" s="98">
        <f t="shared" si="18"/>
        <v>170920.48</v>
      </c>
      <c r="R79" s="97">
        <v>68053713.99999927</v>
      </c>
      <c r="S79" s="20"/>
      <c r="T79" s="98">
        <f t="shared" si="13"/>
        <v>68053713.99999927</v>
      </c>
      <c r="U79" s="219">
        <f t="shared" si="19"/>
        <v>0</v>
      </c>
      <c r="W79" s="135" t="s">
        <v>48</v>
      </c>
      <c r="X79" s="115">
        <f t="shared" si="20"/>
        <v>0</v>
      </c>
      <c r="Y79" s="116">
        <f t="shared" si="21"/>
        <v>0</v>
      </c>
      <c r="Z79" s="116">
        <f t="shared" si="22"/>
        <v>0</v>
      </c>
      <c r="AA79" s="116">
        <f t="shared" si="23"/>
        <v>0</v>
      </c>
      <c r="AB79" s="116">
        <f t="shared" si="24"/>
        <v>0</v>
      </c>
      <c r="AC79" s="122">
        <f t="shared" si="25"/>
        <v>0</v>
      </c>
    </row>
    <row r="80" spans="1:29" ht="15.75">
      <c r="A80" s="251"/>
      <c r="B80" s="136" t="s">
        <v>49</v>
      </c>
      <c r="C80" s="97"/>
      <c r="D80" s="20"/>
      <c r="E80" s="98">
        <f t="shared" si="14"/>
        <v>0</v>
      </c>
      <c r="F80" s="97"/>
      <c r="G80" s="20"/>
      <c r="H80" s="98">
        <f t="shared" si="15"/>
        <v>0</v>
      </c>
      <c r="I80" s="97"/>
      <c r="J80" s="20"/>
      <c r="K80" s="98">
        <f t="shared" si="16"/>
        <v>0</v>
      </c>
      <c r="L80" s="97"/>
      <c r="M80" s="20"/>
      <c r="N80" s="98">
        <f t="shared" si="17"/>
        <v>0</v>
      </c>
      <c r="O80" s="97"/>
      <c r="P80" s="20"/>
      <c r="Q80" s="98">
        <f t="shared" si="18"/>
        <v>0</v>
      </c>
      <c r="R80" s="97"/>
      <c r="S80" s="20"/>
      <c r="T80" s="98">
        <f t="shared" si="13"/>
        <v>0</v>
      </c>
      <c r="U80" s="219">
        <f t="shared" si="19"/>
        <v>0</v>
      </c>
      <c r="W80" s="136" t="s">
        <v>49</v>
      </c>
      <c r="X80" s="119">
        <f t="shared" si="20"/>
        <v>0</v>
      </c>
      <c r="Y80" s="120">
        <f t="shared" si="21"/>
        <v>0</v>
      </c>
      <c r="Z80" s="120">
        <f t="shared" si="22"/>
        <v>0</v>
      </c>
      <c r="AA80" s="120">
        <f t="shared" si="23"/>
        <v>0</v>
      </c>
      <c r="AB80" s="120">
        <f t="shared" si="24"/>
        <v>0</v>
      </c>
      <c r="AC80" s="125">
        <f t="shared" si="25"/>
        <v>0</v>
      </c>
    </row>
    <row r="81" spans="1:29" ht="15.75" customHeight="1">
      <c r="A81" s="249">
        <v>42501</v>
      </c>
      <c r="B81" s="134" t="s">
        <v>41</v>
      </c>
      <c r="C81" s="217">
        <v>83279235.789999157</v>
      </c>
      <c r="D81" s="95">
        <v>83279200</v>
      </c>
      <c r="E81" s="96">
        <f t="shared" si="14"/>
        <v>35.789999157190323</v>
      </c>
      <c r="F81" s="217">
        <v>2045244.7300000009</v>
      </c>
      <c r="G81" s="95" t="s">
        <v>1633</v>
      </c>
      <c r="H81" s="96">
        <f t="shared" si="15"/>
        <v>4.7300000009126961</v>
      </c>
      <c r="I81" s="217">
        <v>43660.34</v>
      </c>
      <c r="J81" s="95" t="s">
        <v>2169</v>
      </c>
      <c r="K81" s="96">
        <f t="shared" si="16"/>
        <v>3.9999999993597157E-2</v>
      </c>
      <c r="L81" s="217">
        <v>33280.29</v>
      </c>
      <c r="M81" s="95" t="s">
        <v>2170</v>
      </c>
      <c r="N81" s="96">
        <f t="shared" si="17"/>
        <v>-1.0000000002037268E-2</v>
      </c>
      <c r="O81" s="217">
        <v>582694.6</v>
      </c>
      <c r="P81" s="95" t="s">
        <v>1634</v>
      </c>
      <c r="Q81" s="96">
        <f t="shared" si="18"/>
        <v>0.59999999997671694</v>
      </c>
      <c r="R81" s="217">
        <v>80661676.509999156</v>
      </c>
      <c r="S81" s="95">
        <v>80661700</v>
      </c>
      <c r="T81" s="96">
        <f t="shared" si="13"/>
        <v>-23.49000084400177</v>
      </c>
      <c r="U81" s="218">
        <f t="shared" si="19"/>
        <v>1</v>
      </c>
      <c r="W81" s="134" t="s">
        <v>41</v>
      </c>
      <c r="X81" s="115">
        <f t="shared" si="20"/>
        <v>0</v>
      </c>
      <c r="Y81" s="116">
        <f t="shared" si="21"/>
        <v>0</v>
      </c>
      <c r="Z81" s="116">
        <f t="shared" si="22"/>
        <v>0</v>
      </c>
      <c r="AA81" s="116">
        <f t="shared" si="23"/>
        <v>0</v>
      </c>
      <c r="AB81" s="116">
        <f t="shared" si="24"/>
        <v>0</v>
      </c>
      <c r="AC81" s="122">
        <f t="shared" si="25"/>
        <v>0</v>
      </c>
    </row>
    <row r="82" spans="1:29" ht="15.75">
      <c r="A82" s="250"/>
      <c r="B82" s="135" t="s">
        <v>42</v>
      </c>
      <c r="C82" s="97">
        <v>28224473.119999055</v>
      </c>
      <c r="D82" s="20">
        <v>33291400</v>
      </c>
      <c r="E82" s="98">
        <f t="shared" si="14"/>
        <v>-5066926.8800009452</v>
      </c>
      <c r="F82" s="97">
        <v>2011149.1000000008</v>
      </c>
      <c r="G82" s="20" t="s">
        <v>1635</v>
      </c>
      <c r="H82" s="98">
        <f t="shared" si="15"/>
        <v>-0.89999999920837581</v>
      </c>
      <c r="I82" s="97">
        <v>41972.28</v>
      </c>
      <c r="J82" s="20" t="s">
        <v>2171</v>
      </c>
      <c r="K82" s="98">
        <f t="shared" si="16"/>
        <v>-2.0000000004074536E-2</v>
      </c>
      <c r="L82" s="97">
        <v>38368.769999999997</v>
      </c>
      <c r="M82" s="20" t="s">
        <v>2172</v>
      </c>
      <c r="N82" s="98">
        <f t="shared" si="17"/>
        <v>-3.0000000006111804E-2</v>
      </c>
      <c r="O82" s="97">
        <v>33434.519999999997</v>
      </c>
      <c r="P82" s="20" t="s">
        <v>1636</v>
      </c>
      <c r="Q82" s="98">
        <f t="shared" si="18"/>
        <v>1.9999999996798579E-2</v>
      </c>
      <c r="R82" s="97">
        <v>26183493.009999055</v>
      </c>
      <c r="S82" s="20">
        <v>5437840</v>
      </c>
      <c r="T82" s="98">
        <f t="shared" si="13"/>
        <v>20745653.009999055</v>
      </c>
      <c r="U82" s="219">
        <f t="shared" si="19"/>
        <v>1</v>
      </c>
      <c r="W82" s="135" t="s">
        <v>42</v>
      </c>
      <c r="X82" s="115">
        <f t="shared" si="20"/>
        <v>1</v>
      </c>
      <c r="Y82" s="116">
        <f t="shared" si="21"/>
        <v>0</v>
      </c>
      <c r="Z82" s="116">
        <f t="shared" si="22"/>
        <v>0</v>
      </c>
      <c r="AA82" s="116">
        <f t="shared" si="23"/>
        <v>0</v>
      </c>
      <c r="AB82" s="116">
        <f t="shared" si="24"/>
        <v>0</v>
      </c>
      <c r="AC82" s="122">
        <f t="shared" si="25"/>
        <v>1</v>
      </c>
    </row>
    <row r="83" spans="1:29" ht="15.75">
      <c r="A83" s="250"/>
      <c r="B83" s="105" t="s">
        <v>43</v>
      </c>
      <c r="C83" s="97">
        <v>61251661.379999422</v>
      </c>
      <c r="D83" s="20">
        <v>61251680</v>
      </c>
      <c r="E83" s="98">
        <f t="shared" si="14"/>
        <v>-18.620000578463078</v>
      </c>
      <c r="F83" s="97">
        <v>1745893.75</v>
      </c>
      <c r="G83" s="20" t="s">
        <v>1637</v>
      </c>
      <c r="H83" s="98">
        <f t="shared" si="15"/>
        <v>3.75</v>
      </c>
      <c r="I83" s="97">
        <v>278319.25</v>
      </c>
      <c r="J83" s="20" t="s">
        <v>2173</v>
      </c>
      <c r="K83" s="98">
        <f t="shared" si="16"/>
        <v>0.25</v>
      </c>
      <c r="L83" s="97">
        <v>154681.52999999997</v>
      </c>
      <c r="M83" s="20" t="s">
        <v>2174</v>
      </c>
      <c r="N83" s="98">
        <f t="shared" si="17"/>
        <v>-0.47000000003026798</v>
      </c>
      <c r="O83" s="97">
        <v>312051.06</v>
      </c>
      <c r="P83" s="20" t="s">
        <v>1638</v>
      </c>
      <c r="Q83" s="98">
        <f t="shared" si="18"/>
        <v>5.9999999997671694E-2</v>
      </c>
      <c r="R83" s="97">
        <v>59317354.289999425</v>
      </c>
      <c r="S83" s="20">
        <v>59317320</v>
      </c>
      <c r="T83" s="98">
        <f t="shared" si="13"/>
        <v>34.289999425411224</v>
      </c>
      <c r="U83" s="219">
        <f t="shared" si="19"/>
        <v>1</v>
      </c>
      <c r="W83" s="105" t="s">
        <v>43</v>
      </c>
      <c r="X83" s="115">
        <f t="shared" si="20"/>
        <v>0</v>
      </c>
      <c r="Y83" s="116">
        <f t="shared" si="21"/>
        <v>0</v>
      </c>
      <c r="Z83" s="116">
        <f t="shared" si="22"/>
        <v>0</v>
      </c>
      <c r="AA83" s="116">
        <f t="shared" si="23"/>
        <v>0</v>
      </c>
      <c r="AB83" s="116">
        <f t="shared" si="24"/>
        <v>0</v>
      </c>
      <c r="AC83" s="122">
        <f t="shared" si="25"/>
        <v>0</v>
      </c>
    </row>
    <row r="84" spans="1:29" ht="15.75">
      <c r="A84" s="250"/>
      <c r="B84" s="135" t="s">
        <v>44</v>
      </c>
      <c r="C84" s="97">
        <v>53486657.839999467</v>
      </c>
      <c r="D84" s="20">
        <v>0</v>
      </c>
      <c r="E84" s="98">
        <f t="shared" si="14"/>
        <v>53486657.839999467</v>
      </c>
      <c r="F84" s="97">
        <v>1149376.79</v>
      </c>
      <c r="G84" s="20"/>
      <c r="H84" s="98">
        <f t="shared" si="15"/>
        <v>1149376.79</v>
      </c>
      <c r="I84" s="97">
        <v>0</v>
      </c>
      <c r="J84" s="20"/>
      <c r="K84" s="98">
        <f t="shared" si="16"/>
        <v>0</v>
      </c>
      <c r="L84" s="97">
        <v>0</v>
      </c>
      <c r="M84" s="20"/>
      <c r="N84" s="98">
        <f t="shared" si="17"/>
        <v>0</v>
      </c>
      <c r="O84" s="97">
        <v>343207.59</v>
      </c>
      <c r="P84" s="20"/>
      <c r="Q84" s="98">
        <f t="shared" si="18"/>
        <v>343207.59</v>
      </c>
      <c r="R84" s="97">
        <v>51994073.459999464</v>
      </c>
      <c r="S84" s="20">
        <v>0</v>
      </c>
      <c r="T84" s="98">
        <f t="shared" si="13"/>
        <v>51994073.459999464</v>
      </c>
      <c r="U84" s="219">
        <f t="shared" si="19"/>
        <v>0</v>
      </c>
      <c r="W84" s="135" t="s">
        <v>44</v>
      </c>
      <c r="X84" s="115">
        <f t="shared" si="20"/>
        <v>0</v>
      </c>
      <c r="Y84" s="116">
        <f t="shared" si="21"/>
        <v>0</v>
      </c>
      <c r="Z84" s="116">
        <f t="shared" si="22"/>
        <v>0</v>
      </c>
      <c r="AA84" s="116">
        <f t="shared" si="23"/>
        <v>0</v>
      </c>
      <c r="AB84" s="116">
        <f t="shared" si="24"/>
        <v>0</v>
      </c>
      <c r="AC84" s="122">
        <f t="shared" si="25"/>
        <v>0</v>
      </c>
    </row>
    <row r="85" spans="1:29" ht="15.75">
      <c r="A85" s="250"/>
      <c r="B85" s="135" t="s">
        <v>45</v>
      </c>
      <c r="C85" s="97">
        <v>81690540.129995808</v>
      </c>
      <c r="D85" s="20">
        <v>81690500</v>
      </c>
      <c r="E85" s="98">
        <f t="shared" si="14"/>
        <v>40.129995808005333</v>
      </c>
      <c r="F85" s="97">
        <v>2087709.5100000007</v>
      </c>
      <c r="G85" s="20" t="s">
        <v>1639</v>
      </c>
      <c r="H85" s="98">
        <f t="shared" si="15"/>
        <v>-0.48999999929219484</v>
      </c>
      <c r="I85" s="97">
        <v>135068.13</v>
      </c>
      <c r="J85" s="20" t="s">
        <v>2175</v>
      </c>
      <c r="K85" s="98">
        <f t="shared" si="16"/>
        <v>0.13000000000465661</v>
      </c>
      <c r="L85" s="97">
        <v>36282.019999999997</v>
      </c>
      <c r="M85" s="20" t="s">
        <v>2176</v>
      </c>
      <c r="N85" s="98">
        <f t="shared" si="17"/>
        <v>1.9999999996798579E-2</v>
      </c>
      <c r="O85" s="97">
        <v>154346.84</v>
      </c>
      <c r="P85" s="20" t="s">
        <v>1640</v>
      </c>
      <c r="Q85" s="98">
        <f t="shared" si="18"/>
        <v>-75270.16</v>
      </c>
      <c r="R85" s="97">
        <v>79547269.889995828</v>
      </c>
      <c r="S85" s="20">
        <v>79547200</v>
      </c>
      <c r="T85" s="98">
        <f t="shared" si="13"/>
        <v>69.889995828270912</v>
      </c>
      <c r="U85" s="219">
        <f t="shared" si="19"/>
        <v>1</v>
      </c>
      <c r="W85" s="135" t="s">
        <v>45</v>
      </c>
      <c r="X85" s="115">
        <f t="shared" si="20"/>
        <v>0</v>
      </c>
      <c r="Y85" s="116">
        <f t="shared" si="21"/>
        <v>0</v>
      </c>
      <c r="Z85" s="116">
        <f t="shared" si="22"/>
        <v>0</v>
      </c>
      <c r="AA85" s="116">
        <f t="shared" si="23"/>
        <v>0</v>
      </c>
      <c r="AB85" s="116">
        <f t="shared" si="24"/>
        <v>1</v>
      </c>
      <c r="AC85" s="122">
        <f t="shared" si="25"/>
        <v>0</v>
      </c>
    </row>
    <row r="86" spans="1:29" ht="15.75">
      <c r="A86" s="250"/>
      <c r="B86" s="135" t="s">
        <v>46</v>
      </c>
      <c r="C86" s="97">
        <v>37541387.459999621</v>
      </c>
      <c r="D86" s="20">
        <v>44726900</v>
      </c>
      <c r="E86" s="98">
        <f t="shared" si="14"/>
        <v>-7185512.5400003791</v>
      </c>
      <c r="F86" s="97">
        <v>2382916.1300000008</v>
      </c>
      <c r="G86" s="20" t="s">
        <v>1641</v>
      </c>
      <c r="H86" s="98">
        <f t="shared" si="15"/>
        <v>-3.8699999991804361</v>
      </c>
      <c r="I86" s="97">
        <v>40956.379999999997</v>
      </c>
      <c r="J86" s="20" t="s">
        <v>2177</v>
      </c>
      <c r="K86" s="98">
        <f t="shared" si="16"/>
        <v>-2.0000000004074536E-2</v>
      </c>
      <c r="L86" s="97">
        <v>35644.99</v>
      </c>
      <c r="M86" s="20" t="s">
        <v>2178</v>
      </c>
      <c r="N86" s="98">
        <f t="shared" si="17"/>
        <v>-1.0000000002037268E-2</v>
      </c>
      <c r="O86" s="97">
        <v>49472.83</v>
      </c>
      <c r="P86" s="20" t="s">
        <v>1642</v>
      </c>
      <c r="Q86" s="98">
        <f t="shared" si="18"/>
        <v>2.9999999998835847E-2</v>
      </c>
      <c r="R86" s="97">
        <v>38705375.849999622</v>
      </c>
      <c r="S86" s="20">
        <v>41180500</v>
      </c>
      <c r="T86" s="98">
        <f t="shared" si="13"/>
        <v>-2475124.1500003785</v>
      </c>
      <c r="U86" s="219">
        <f t="shared" si="19"/>
        <v>1</v>
      </c>
      <c r="W86" s="135" t="s">
        <v>46</v>
      </c>
      <c r="X86" s="115">
        <f t="shared" si="20"/>
        <v>1</v>
      </c>
      <c r="Y86" s="116">
        <f t="shared" si="21"/>
        <v>0</v>
      </c>
      <c r="Z86" s="116">
        <f t="shared" si="22"/>
        <v>0</v>
      </c>
      <c r="AA86" s="116">
        <f t="shared" si="23"/>
        <v>0</v>
      </c>
      <c r="AB86" s="116">
        <f t="shared" si="24"/>
        <v>0</v>
      </c>
      <c r="AC86" s="122">
        <f t="shared" si="25"/>
        <v>1</v>
      </c>
    </row>
    <row r="87" spans="1:29" ht="15.75">
      <c r="A87" s="250"/>
      <c r="B87" s="135" t="s">
        <v>47</v>
      </c>
      <c r="C87" s="97">
        <v>147492650.16999841</v>
      </c>
      <c r="D87" s="20"/>
      <c r="E87" s="98">
        <f t="shared" si="14"/>
        <v>147492650.16999841</v>
      </c>
      <c r="F87" s="97">
        <v>1666708.3700000006</v>
      </c>
      <c r="G87" s="20"/>
      <c r="H87" s="98">
        <f t="shared" si="15"/>
        <v>1666708.3700000006</v>
      </c>
      <c r="I87" s="97">
        <v>188984.47</v>
      </c>
      <c r="J87" s="20"/>
      <c r="K87" s="98">
        <f t="shared" si="16"/>
        <v>188984.47</v>
      </c>
      <c r="L87" s="97">
        <v>70472.009999999995</v>
      </c>
      <c r="M87" s="20"/>
      <c r="N87" s="98">
        <f t="shared" si="17"/>
        <v>70472.009999999995</v>
      </c>
      <c r="O87" s="97">
        <v>0</v>
      </c>
      <c r="P87" s="20"/>
      <c r="Q87" s="98">
        <f t="shared" si="18"/>
        <v>0</v>
      </c>
      <c r="R87" s="97">
        <v>150767590.52999839</v>
      </c>
      <c r="S87" s="20"/>
      <c r="T87" s="98">
        <f t="shared" si="13"/>
        <v>150767590.52999839</v>
      </c>
      <c r="U87" s="219">
        <f t="shared" si="19"/>
        <v>0</v>
      </c>
      <c r="W87" s="135" t="s">
        <v>47</v>
      </c>
      <c r="X87" s="115">
        <f t="shared" si="20"/>
        <v>0</v>
      </c>
      <c r="Y87" s="116">
        <f t="shared" si="21"/>
        <v>0</v>
      </c>
      <c r="Z87" s="116">
        <f t="shared" si="22"/>
        <v>0</v>
      </c>
      <c r="AA87" s="116">
        <f t="shared" si="23"/>
        <v>0</v>
      </c>
      <c r="AB87" s="116">
        <f t="shared" si="24"/>
        <v>0</v>
      </c>
      <c r="AC87" s="122">
        <f t="shared" si="25"/>
        <v>0</v>
      </c>
    </row>
    <row r="88" spans="1:29" ht="15.75">
      <c r="A88" s="250"/>
      <c r="B88" s="135" t="s">
        <v>48</v>
      </c>
      <c r="C88" s="97">
        <v>68053713.99999927</v>
      </c>
      <c r="D88" s="20"/>
      <c r="E88" s="98">
        <f t="shared" si="14"/>
        <v>68053713.99999927</v>
      </c>
      <c r="F88" s="97">
        <v>1987896.0400000005</v>
      </c>
      <c r="G88" s="20"/>
      <c r="H88" s="98">
        <f t="shared" si="15"/>
        <v>1987896.0400000005</v>
      </c>
      <c r="I88" s="97">
        <v>101433.36</v>
      </c>
      <c r="J88" s="20"/>
      <c r="K88" s="98">
        <f t="shared" si="16"/>
        <v>101433.36</v>
      </c>
      <c r="L88" s="97">
        <v>7554.9</v>
      </c>
      <c r="M88" s="20"/>
      <c r="N88" s="98">
        <f t="shared" si="17"/>
        <v>7554.9</v>
      </c>
      <c r="O88" s="97">
        <v>205344.95</v>
      </c>
      <c r="P88" s="20"/>
      <c r="Q88" s="98">
        <f t="shared" si="18"/>
        <v>205344.95</v>
      </c>
      <c r="R88" s="97">
        <v>65954351.469999276</v>
      </c>
      <c r="S88" s="20"/>
      <c r="T88" s="98">
        <f t="shared" si="13"/>
        <v>65954351.469999276</v>
      </c>
      <c r="U88" s="219">
        <f t="shared" si="19"/>
        <v>0</v>
      </c>
      <c r="W88" s="135" t="s">
        <v>48</v>
      </c>
      <c r="X88" s="115">
        <f t="shared" si="20"/>
        <v>0</v>
      </c>
      <c r="Y88" s="116">
        <f t="shared" si="21"/>
        <v>0</v>
      </c>
      <c r="Z88" s="116">
        <f t="shared" si="22"/>
        <v>0</v>
      </c>
      <c r="AA88" s="116">
        <f t="shared" si="23"/>
        <v>0</v>
      </c>
      <c r="AB88" s="116">
        <f t="shared" si="24"/>
        <v>0</v>
      </c>
      <c r="AC88" s="122">
        <f t="shared" si="25"/>
        <v>0</v>
      </c>
    </row>
    <row r="89" spans="1:29" ht="15.75">
      <c r="A89" s="251"/>
      <c r="B89" s="136" t="s">
        <v>49</v>
      </c>
      <c r="C89" s="99">
        <v>28560998.269999549</v>
      </c>
      <c r="D89" s="100"/>
      <c r="E89" s="101">
        <f t="shared" si="14"/>
        <v>28560998.269999549</v>
      </c>
      <c r="F89" s="99">
        <v>2267775.370000001</v>
      </c>
      <c r="G89" s="100"/>
      <c r="H89" s="101">
        <f t="shared" si="15"/>
        <v>2267775.370000001</v>
      </c>
      <c r="I89" s="99">
        <v>9269.14</v>
      </c>
      <c r="J89" s="100"/>
      <c r="K89" s="101">
        <f t="shared" si="16"/>
        <v>9269.14</v>
      </c>
      <c r="L89" s="99">
        <v>0</v>
      </c>
      <c r="M89" s="100"/>
      <c r="N89" s="101">
        <f t="shared" si="17"/>
        <v>0</v>
      </c>
      <c r="O89" s="99">
        <v>858086.00999999943</v>
      </c>
      <c r="P89" s="100"/>
      <c r="Q89" s="101">
        <f t="shared" si="18"/>
        <v>858086.00999999943</v>
      </c>
      <c r="R89" s="99">
        <v>25444406.029999543</v>
      </c>
      <c r="S89" s="100"/>
      <c r="T89" s="101">
        <f t="shared" si="13"/>
        <v>25444406.029999543</v>
      </c>
      <c r="U89" s="220">
        <f t="shared" si="19"/>
        <v>0</v>
      </c>
      <c r="W89" s="136" t="s">
        <v>49</v>
      </c>
      <c r="X89" s="115">
        <f t="shared" si="20"/>
        <v>0</v>
      </c>
      <c r="Y89" s="116">
        <f t="shared" si="21"/>
        <v>0</v>
      </c>
      <c r="Z89" s="116">
        <f t="shared" si="22"/>
        <v>0</v>
      </c>
      <c r="AA89" s="116">
        <f t="shared" si="23"/>
        <v>0</v>
      </c>
      <c r="AB89" s="116">
        <f t="shared" si="24"/>
        <v>0</v>
      </c>
      <c r="AC89" s="122">
        <f t="shared" si="25"/>
        <v>0</v>
      </c>
    </row>
    <row r="90" spans="1:29" ht="15.75">
      <c r="A90" s="250">
        <v>42472</v>
      </c>
      <c r="B90" s="134" t="s">
        <v>41</v>
      </c>
      <c r="C90" s="97">
        <v>80661676.509999156</v>
      </c>
      <c r="D90" s="20">
        <v>80661700</v>
      </c>
      <c r="E90" s="98">
        <f t="shared" si="14"/>
        <v>-23.49000084400177</v>
      </c>
      <c r="F90" s="97">
        <v>1632205.2599999998</v>
      </c>
      <c r="G90" s="20" t="s">
        <v>1643</v>
      </c>
      <c r="H90" s="98">
        <f t="shared" si="15"/>
        <v>-4.7400000002235174</v>
      </c>
      <c r="I90" s="97">
        <v>110449.73</v>
      </c>
      <c r="J90" s="20" t="s">
        <v>2179</v>
      </c>
      <c r="K90" s="98">
        <f t="shared" si="16"/>
        <v>-0.27000000000407454</v>
      </c>
      <c r="L90" s="97">
        <v>119970.94</v>
      </c>
      <c r="M90" s="20" t="s">
        <v>2180</v>
      </c>
      <c r="N90" s="98">
        <f t="shared" si="17"/>
        <v>-5.9999999997671694E-2</v>
      </c>
      <c r="O90" s="97">
        <v>605791.43999999994</v>
      </c>
      <c r="P90" s="20" t="s">
        <v>1644</v>
      </c>
      <c r="Q90" s="98">
        <f t="shared" si="18"/>
        <v>0.43999999994412065</v>
      </c>
      <c r="R90" s="97">
        <v>83728313.829999149</v>
      </c>
      <c r="S90" s="20">
        <v>83728300</v>
      </c>
      <c r="T90" s="98">
        <f t="shared" si="13"/>
        <v>13.829999148845673</v>
      </c>
      <c r="U90" s="219">
        <f t="shared" si="19"/>
        <v>1</v>
      </c>
      <c r="W90" s="134" t="s">
        <v>41</v>
      </c>
      <c r="X90" s="111">
        <f t="shared" si="20"/>
        <v>0</v>
      </c>
      <c r="Y90" s="112">
        <f t="shared" si="21"/>
        <v>0</v>
      </c>
      <c r="Z90" s="112">
        <f t="shared" si="22"/>
        <v>0</v>
      </c>
      <c r="AA90" s="112">
        <f t="shared" si="23"/>
        <v>0</v>
      </c>
      <c r="AB90" s="112">
        <f t="shared" si="24"/>
        <v>0</v>
      </c>
      <c r="AC90" s="124">
        <f t="shared" si="25"/>
        <v>0</v>
      </c>
    </row>
    <row r="91" spans="1:29" ht="15.75">
      <c r="A91" s="250"/>
      <c r="B91" s="135" t="s">
        <v>42</v>
      </c>
      <c r="C91" s="97">
        <v>26183493.009999055</v>
      </c>
      <c r="D91" s="20">
        <v>26183500</v>
      </c>
      <c r="E91" s="98">
        <f t="shared" si="14"/>
        <v>-6.9900009445846081</v>
      </c>
      <c r="F91" s="97">
        <v>1208532.54</v>
      </c>
      <c r="G91" s="20" t="s">
        <v>1645</v>
      </c>
      <c r="H91" s="98">
        <f t="shared" si="15"/>
        <v>2.5400000000372529</v>
      </c>
      <c r="I91" s="97">
        <v>43859.78</v>
      </c>
      <c r="J91" s="20" t="s">
        <v>2181</v>
      </c>
      <c r="K91" s="98">
        <f t="shared" si="16"/>
        <v>-2.0000000004074536E-2</v>
      </c>
      <c r="L91" s="97">
        <v>0</v>
      </c>
      <c r="M91" s="20"/>
      <c r="N91" s="98">
        <f t="shared" si="17"/>
        <v>0</v>
      </c>
      <c r="O91" s="97">
        <v>22337.67</v>
      </c>
      <c r="P91" s="20" t="s">
        <v>1646</v>
      </c>
      <c r="Q91" s="98">
        <f t="shared" si="18"/>
        <v>-3.0000000002473826E-2</v>
      </c>
      <c r="R91" s="97">
        <v>24996482.579999056</v>
      </c>
      <c r="S91" s="20">
        <v>24996400</v>
      </c>
      <c r="T91" s="98">
        <f t="shared" si="13"/>
        <v>82.579999055713415</v>
      </c>
      <c r="U91" s="219">
        <f t="shared" si="19"/>
        <v>1</v>
      </c>
      <c r="W91" s="135" t="s">
        <v>42</v>
      </c>
      <c r="X91" s="115">
        <f t="shared" si="20"/>
        <v>0</v>
      </c>
      <c r="Y91" s="116">
        <f t="shared" si="21"/>
        <v>0</v>
      </c>
      <c r="Z91" s="116">
        <f t="shared" si="22"/>
        <v>0</v>
      </c>
      <c r="AA91" s="116">
        <f t="shared" si="23"/>
        <v>0</v>
      </c>
      <c r="AB91" s="116">
        <f t="shared" si="24"/>
        <v>0</v>
      </c>
      <c r="AC91" s="122">
        <f t="shared" si="25"/>
        <v>0</v>
      </c>
    </row>
    <row r="92" spans="1:29" ht="15.75">
      <c r="A92" s="250"/>
      <c r="B92" s="105" t="s">
        <v>43</v>
      </c>
      <c r="C92" s="97">
        <v>59317354.289999425</v>
      </c>
      <c r="D92" s="20">
        <v>59317320</v>
      </c>
      <c r="E92" s="98">
        <f t="shared" si="14"/>
        <v>34.289999425411224</v>
      </c>
      <c r="F92" s="97">
        <v>1431336.5000000007</v>
      </c>
      <c r="G92" s="20" t="s">
        <v>1647</v>
      </c>
      <c r="H92" s="98">
        <f t="shared" si="15"/>
        <v>-3.4999999993015081</v>
      </c>
      <c r="I92" s="97">
        <v>178924.14</v>
      </c>
      <c r="J92" s="20" t="s">
        <v>2182</v>
      </c>
      <c r="K92" s="98">
        <f t="shared" si="16"/>
        <v>0.14000000001396984</v>
      </c>
      <c r="L92" s="97">
        <v>31799.799999999996</v>
      </c>
      <c r="M92" s="20" t="s">
        <v>2183</v>
      </c>
      <c r="N92" s="98">
        <f t="shared" si="17"/>
        <v>0</v>
      </c>
      <c r="O92" s="97">
        <v>288652.07</v>
      </c>
      <c r="P92" s="20" t="s">
        <v>1648</v>
      </c>
      <c r="Q92" s="98">
        <f t="shared" si="18"/>
        <v>7.0000000006984919E-2</v>
      </c>
      <c r="R92" s="97">
        <v>66547043.229999416</v>
      </c>
      <c r="S92" s="20">
        <v>66547100</v>
      </c>
      <c r="T92" s="98">
        <f t="shared" ref="T92:T155" si="26">R92-S92</f>
        <v>-56.770000584423542</v>
      </c>
      <c r="U92" s="219">
        <f t="shared" si="19"/>
        <v>1</v>
      </c>
      <c r="W92" s="105" t="s">
        <v>43</v>
      </c>
      <c r="X92" s="115">
        <f t="shared" si="20"/>
        <v>0</v>
      </c>
      <c r="Y92" s="116">
        <f t="shared" si="21"/>
        <v>0</v>
      </c>
      <c r="Z92" s="116">
        <f t="shared" si="22"/>
        <v>0</v>
      </c>
      <c r="AA92" s="116">
        <f t="shared" si="23"/>
        <v>0</v>
      </c>
      <c r="AB92" s="116">
        <f t="shared" si="24"/>
        <v>0</v>
      </c>
      <c r="AC92" s="122">
        <f t="shared" si="25"/>
        <v>0</v>
      </c>
    </row>
    <row r="93" spans="1:29" ht="15.75">
      <c r="A93" s="250"/>
      <c r="B93" s="135" t="s">
        <v>44</v>
      </c>
      <c r="C93" s="97">
        <v>51994073.459999464</v>
      </c>
      <c r="D93" s="20">
        <v>0</v>
      </c>
      <c r="E93" s="98">
        <f t="shared" si="14"/>
        <v>51994073.459999464</v>
      </c>
      <c r="F93" s="97">
        <v>1034814.7</v>
      </c>
      <c r="G93" s="20"/>
      <c r="H93" s="98">
        <f t="shared" si="15"/>
        <v>1034814.7</v>
      </c>
      <c r="I93" s="97">
        <v>0</v>
      </c>
      <c r="J93" s="20"/>
      <c r="K93" s="98">
        <f t="shared" si="16"/>
        <v>0</v>
      </c>
      <c r="L93" s="97">
        <v>0</v>
      </c>
      <c r="M93" s="20"/>
      <c r="N93" s="98">
        <f t="shared" si="17"/>
        <v>0</v>
      </c>
      <c r="O93" s="97">
        <v>264150.34000000003</v>
      </c>
      <c r="P93" s="20"/>
      <c r="Q93" s="98">
        <f t="shared" si="18"/>
        <v>264150.34000000003</v>
      </c>
      <c r="R93" s="97">
        <v>50695108.419999465</v>
      </c>
      <c r="S93" s="20">
        <v>0</v>
      </c>
      <c r="T93" s="98">
        <f t="shared" si="26"/>
        <v>50695108.419999465</v>
      </c>
      <c r="U93" s="219">
        <f t="shared" si="19"/>
        <v>0</v>
      </c>
      <c r="W93" s="135" t="s">
        <v>44</v>
      </c>
      <c r="X93" s="115">
        <f t="shared" si="20"/>
        <v>0</v>
      </c>
      <c r="Y93" s="116">
        <f t="shared" si="21"/>
        <v>0</v>
      </c>
      <c r="Z93" s="116">
        <f t="shared" si="22"/>
        <v>0</v>
      </c>
      <c r="AA93" s="116">
        <f t="shared" si="23"/>
        <v>0</v>
      </c>
      <c r="AB93" s="116">
        <f t="shared" si="24"/>
        <v>0</v>
      </c>
      <c r="AC93" s="122">
        <f t="shared" si="25"/>
        <v>0</v>
      </c>
    </row>
    <row r="94" spans="1:29" ht="15.75">
      <c r="A94" s="250"/>
      <c r="B94" s="135" t="s">
        <v>45</v>
      </c>
      <c r="C94" s="97">
        <v>79547269.889995828</v>
      </c>
      <c r="D94" s="20">
        <v>79547200</v>
      </c>
      <c r="E94" s="98">
        <f t="shared" si="14"/>
        <v>69.889995828270912</v>
      </c>
      <c r="F94" s="97">
        <v>1952190.5500000003</v>
      </c>
      <c r="G94" s="20" t="s">
        <v>1649</v>
      </c>
      <c r="H94" s="98">
        <f t="shared" si="15"/>
        <v>0.55000000027939677</v>
      </c>
      <c r="I94" s="97">
        <v>477153.49</v>
      </c>
      <c r="J94" s="20" t="s">
        <v>2184</v>
      </c>
      <c r="K94" s="98">
        <f t="shared" si="16"/>
        <v>-0.51000000000931323</v>
      </c>
      <c r="L94" s="97">
        <v>338251.07</v>
      </c>
      <c r="M94" s="20" t="s">
        <v>2185</v>
      </c>
      <c r="N94" s="98">
        <f t="shared" si="17"/>
        <v>7.0000000006984919E-2</v>
      </c>
      <c r="O94" s="97">
        <v>234816.26000000007</v>
      </c>
      <c r="P94" s="20" t="s">
        <v>1650</v>
      </c>
      <c r="Q94" s="98">
        <f t="shared" si="18"/>
        <v>-24208.739999999932</v>
      </c>
      <c r="R94" s="97">
        <v>106667293.36999598</v>
      </c>
      <c r="S94" s="20">
        <v>106667300</v>
      </c>
      <c r="T94" s="98">
        <f t="shared" si="26"/>
        <v>-6.6300040185451508</v>
      </c>
      <c r="U94" s="219">
        <f t="shared" si="19"/>
        <v>1</v>
      </c>
      <c r="W94" s="135" t="s">
        <v>45</v>
      </c>
      <c r="X94" s="115">
        <f t="shared" si="20"/>
        <v>0</v>
      </c>
      <c r="Y94" s="116">
        <f t="shared" si="21"/>
        <v>0</v>
      </c>
      <c r="Z94" s="116">
        <f t="shared" si="22"/>
        <v>0</v>
      </c>
      <c r="AA94" s="116">
        <f t="shared" si="23"/>
        <v>0</v>
      </c>
      <c r="AB94" s="116">
        <f t="shared" si="24"/>
        <v>1</v>
      </c>
      <c r="AC94" s="122">
        <f t="shared" si="25"/>
        <v>0</v>
      </c>
    </row>
    <row r="95" spans="1:29" ht="15.75">
      <c r="A95" s="250"/>
      <c r="B95" s="135" t="s">
        <v>46</v>
      </c>
      <c r="C95" s="97">
        <v>38705375.849999622</v>
      </c>
      <c r="D95" s="20">
        <v>41180500</v>
      </c>
      <c r="E95" s="98">
        <f t="shared" si="14"/>
        <v>-2475124.1500003785</v>
      </c>
      <c r="F95" s="97">
        <v>1659787.6800000004</v>
      </c>
      <c r="G95" s="20" t="s">
        <v>1651</v>
      </c>
      <c r="H95" s="98">
        <f t="shared" si="15"/>
        <v>-2.3199999995995313</v>
      </c>
      <c r="I95" s="97">
        <v>15075.2</v>
      </c>
      <c r="J95" s="20" t="s">
        <v>2186</v>
      </c>
      <c r="K95" s="98">
        <f t="shared" si="16"/>
        <v>0</v>
      </c>
      <c r="L95" s="97">
        <v>0</v>
      </c>
      <c r="M95" s="20">
        <v>0</v>
      </c>
      <c r="N95" s="98">
        <f t="shared" si="17"/>
        <v>0</v>
      </c>
      <c r="O95" s="97">
        <v>81392.05</v>
      </c>
      <c r="P95" s="20" t="s">
        <v>1652</v>
      </c>
      <c r="Q95" s="98">
        <f t="shared" si="18"/>
        <v>5.0000000002910383E-2</v>
      </c>
      <c r="R95" s="97">
        <v>36979271.31999962</v>
      </c>
      <c r="S95" s="20">
        <v>40943000</v>
      </c>
      <c r="T95" s="98">
        <f t="shared" si="26"/>
        <v>-3963728.6800003797</v>
      </c>
      <c r="U95" s="219">
        <f t="shared" si="19"/>
        <v>1</v>
      </c>
      <c r="W95" s="135" t="s">
        <v>46</v>
      </c>
      <c r="X95" s="115">
        <f t="shared" si="20"/>
        <v>1</v>
      </c>
      <c r="Y95" s="116">
        <f t="shared" si="21"/>
        <v>0</v>
      </c>
      <c r="Z95" s="116">
        <f t="shared" si="22"/>
        <v>0</v>
      </c>
      <c r="AA95" s="116">
        <f t="shared" si="23"/>
        <v>0</v>
      </c>
      <c r="AB95" s="116">
        <f t="shared" si="24"/>
        <v>0</v>
      </c>
      <c r="AC95" s="122">
        <f t="shared" si="25"/>
        <v>1</v>
      </c>
    </row>
    <row r="96" spans="1:29" ht="15.75">
      <c r="A96" s="250"/>
      <c r="B96" s="135" t="s">
        <v>47</v>
      </c>
      <c r="C96" s="97">
        <v>150767590.52999839</v>
      </c>
      <c r="D96" s="20"/>
      <c r="E96" s="98">
        <f t="shared" si="14"/>
        <v>150767590.52999839</v>
      </c>
      <c r="F96" s="97">
        <v>1867281.05</v>
      </c>
      <c r="G96" s="20"/>
      <c r="H96" s="98">
        <f t="shared" si="15"/>
        <v>1867281.05</v>
      </c>
      <c r="I96" s="97">
        <v>328180.27</v>
      </c>
      <c r="J96" s="20"/>
      <c r="K96" s="98">
        <f t="shared" si="16"/>
        <v>328180.27</v>
      </c>
      <c r="L96" s="97">
        <v>753587.79</v>
      </c>
      <c r="M96" s="20"/>
      <c r="N96" s="98">
        <f t="shared" si="17"/>
        <v>753587.79</v>
      </c>
      <c r="O96" s="97">
        <v>158062.50999999998</v>
      </c>
      <c r="P96" s="20"/>
      <c r="Q96" s="98">
        <f t="shared" si="18"/>
        <v>158062.50999999998</v>
      </c>
      <c r="R96" s="97">
        <v>148316839.44999838</v>
      </c>
      <c r="S96" s="20"/>
      <c r="T96" s="98">
        <f t="shared" si="26"/>
        <v>148316839.44999838</v>
      </c>
      <c r="U96" s="219">
        <f t="shared" si="19"/>
        <v>0</v>
      </c>
      <c r="W96" s="135" t="s">
        <v>47</v>
      </c>
      <c r="X96" s="115">
        <f t="shared" si="20"/>
        <v>0</v>
      </c>
      <c r="Y96" s="116">
        <f t="shared" si="21"/>
        <v>0</v>
      </c>
      <c r="Z96" s="116">
        <f t="shared" si="22"/>
        <v>0</v>
      </c>
      <c r="AA96" s="116">
        <f t="shared" si="23"/>
        <v>0</v>
      </c>
      <c r="AB96" s="116">
        <f t="shared" si="24"/>
        <v>0</v>
      </c>
      <c r="AC96" s="122">
        <f t="shared" si="25"/>
        <v>0</v>
      </c>
    </row>
    <row r="97" spans="1:29" ht="15.75">
      <c r="A97" s="250"/>
      <c r="B97" s="135" t="s">
        <v>48</v>
      </c>
      <c r="C97" s="97">
        <v>65954351.469999276</v>
      </c>
      <c r="D97" s="20"/>
      <c r="E97" s="98">
        <f t="shared" si="14"/>
        <v>65954351.469999276</v>
      </c>
      <c r="F97" s="97">
        <v>1382576.31</v>
      </c>
      <c r="G97" s="20"/>
      <c r="H97" s="98">
        <f t="shared" si="15"/>
        <v>1382576.31</v>
      </c>
      <c r="I97" s="97">
        <v>250134.27</v>
      </c>
      <c r="J97" s="20"/>
      <c r="K97" s="98">
        <f t="shared" si="16"/>
        <v>250134.27</v>
      </c>
      <c r="L97" s="97">
        <v>104796.75999999998</v>
      </c>
      <c r="M97" s="20"/>
      <c r="N97" s="98">
        <f t="shared" si="17"/>
        <v>104796.75999999998</v>
      </c>
      <c r="O97" s="97">
        <v>135075.97</v>
      </c>
      <c r="P97" s="20"/>
      <c r="Q97" s="98">
        <f t="shared" si="18"/>
        <v>135075.97</v>
      </c>
      <c r="R97" s="97">
        <v>64582036.699999273</v>
      </c>
      <c r="S97" s="20"/>
      <c r="T97" s="98">
        <f t="shared" si="26"/>
        <v>64582036.699999273</v>
      </c>
      <c r="U97" s="219">
        <f t="shared" si="19"/>
        <v>0</v>
      </c>
      <c r="W97" s="135" t="s">
        <v>48</v>
      </c>
      <c r="X97" s="115">
        <f t="shared" si="20"/>
        <v>0</v>
      </c>
      <c r="Y97" s="116">
        <f t="shared" si="21"/>
        <v>0</v>
      </c>
      <c r="Z97" s="116">
        <f t="shared" si="22"/>
        <v>0</v>
      </c>
      <c r="AA97" s="116">
        <f t="shared" si="23"/>
        <v>0</v>
      </c>
      <c r="AB97" s="116">
        <f t="shared" si="24"/>
        <v>0</v>
      </c>
      <c r="AC97" s="122">
        <f t="shared" si="25"/>
        <v>0</v>
      </c>
    </row>
    <row r="98" spans="1:29" ht="15.75">
      <c r="A98" s="250"/>
      <c r="B98" s="135" t="s">
        <v>49</v>
      </c>
      <c r="C98" s="97">
        <v>25444406.029999543</v>
      </c>
      <c r="D98" s="20"/>
      <c r="E98" s="98">
        <f t="shared" si="14"/>
        <v>25444406.029999543</v>
      </c>
      <c r="F98" s="97">
        <v>1623045.25</v>
      </c>
      <c r="G98" s="20"/>
      <c r="H98" s="98">
        <f t="shared" si="15"/>
        <v>1623045.25</v>
      </c>
      <c r="I98" s="97">
        <v>98720.38</v>
      </c>
      <c r="J98" s="20"/>
      <c r="K98" s="98">
        <f t="shared" si="16"/>
        <v>98720.38</v>
      </c>
      <c r="L98" s="97">
        <v>0</v>
      </c>
      <c r="M98" s="20"/>
      <c r="N98" s="98">
        <f t="shared" si="17"/>
        <v>0</v>
      </c>
      <c r="O98" s="97">
        <v>374362.57</v>
      </c>
      <c r="P98" s="20"/>
      <c r="Q98" s="98">
        <f t="shared" si="18"/>
        <v>374362.57</v>
      </c>
      <c r="R98" s="97">
        <v>23545718.589999542</v>
      </c>
      <c r="S98" s="20"/>
      <c r="T98" s="98">
        <f t="shared" si="26"/>
        <v>23545718.589999542</v>
      </c>
      <c r="U98" s="219">
        <f t="shared" si="19"/>
        <v>0</v>
      </c>
      <c r="W98" s="136" t="s">
        <v>49</v>
      </c>
      <c r="X98" s="119">
        <f t="shared" si="20"/>
        <v>0</v>
      </c>
      <c r="Y98" s="120">
        <f t="shared" si="21"/>
        <v>0</v>
      </c>
      <c r="Z98" s="120">
        <f t="shared" si="22"/>
        <v>0</v>
      </c>
      <c r="AA98" s="120">
        <f t="shared" si="23"/>
        <v>0</v>
      </c>
      <c r="AB98" s="120">
        <f t="shared" si="24"/>
        <v>0</v>
      </c>
      <c r="AC98" s="125">
        <f t="shared" si="25"/>
        <v>0</v>
      </c>
    </row>
    <row r="99" spans="1:29" ht="15.75">
      <c r="A99" s="249">
        <v>42474</v>
      </c>
      <c r="B99" s="134" t="s">
        <v>41</v>
      </c>
      <c r="C99" s="217">
        <v>83728313.829999149</v>
      </c>
      <c r="D99" s="95"/>
      <c r="E99" s="96">
        <f t="shared" si="14"/>
        <v>83728313.829999149</v>
      </c>
      <c r="F99" s="217">
        <v>721099.94000000029</v>
      </c>
      <c r="G99" s="102"/>
      <c r="H99" s="96">
        <f t="shared" si="15"/>
        <v>721099.94000000029</v>
      </c>
      <c r="I99" s="217">
        <v>16116.419999999998</v>
      </c>
      <c r="J99" s="95"/>
      <c r="K99" s="96">
        <f t="shared" si="16"/>
        <v>16116.419999999998</v>
      </c>
      <c r="L99" s="217">
        <v>980151.02</v>
      </c>
      <c r="M99" s="95"/>
      <c r="N99" s="96">
        <f t="shared" si="17"/>
        <v>980151.02</v>
      </c>
      <c r="O99" s="217">
        <v>0</v>
      </c>
      <c r="P99" s="95"/>
      <c r="Q99" s="96">
        <f t="shared" si="18"/>
        <v>0</v>
      </c>
      <c r="R99" s="217">
        <v>82043179.289999172</v>
      </c>
      <c r="S99" s="102"/>
      <c r="T99" s="96">
        <f t="shared" si="26"/>
        <v>82043179.289999172</v>
      </c>
      <c r="U99" s="218">
        <f t="shared" si="19"/>
        <v>0</v>
      </c>
      <c r="W99" s="134" t="s">
        <v>41</v>
      </c>
      <c r="X99" s="115">
        <f t="shared" si="20"/>
        <v>0</v>
      </c>
      <c r="Y99" s="116">
        <f t="shared" si="21"/>
        <v>0</v>
      </c>
      <c r="Z99" s="116">
        <f t="shared" si="22"/>
        <v>0</v>
      </c>
      <c r="AA99" s="116">
        <f t="shared" si="23"/>
        <v>0</v>
      </c>
      <c r="AB99" s="116">
        <f t="shared" si="24"/>
        <v>0</v>
      </c>
      <c r="AC99" s="122">
        <f t="shared" si="25"/>
        <v>0</v>
      </c>
    </row>
    <row r="100" spans="1:29" ht="15.75">
      <c r="A100" s="250"/>
      <c r="B100" s="135" t="s">
        <v>42</v>
      </c>
      <c r="C100" s="97"/>
      <c r="D100" s="20"/>
      <c r="E100" s="98">
        <f t="shared" si="14"/>
        <v>0</v>
      </c>
      <c r="F100" s="97"/>
      <c r="G100" s="6"/>
      <c r="H100" s="98">
        <f t="shared" si="15"/>
        <v>0</v>
      </c>
      <c r="I100" s="97"/>
      <c r="J100" s="20"/>
      <c r="K100" s="98">
        <f t="shared" si="16"/>
        <v>0</v>
      </c>
      <c r="L100" s="97"/>
      <c r="M100" s="20"/>
      <c r="N100" s="98">
        <f t="shared" si="17"/>
        <v>0</v>
      </c>
      <c r="O100" s="97"/>
      <c r="P100" s="20"/>
      <c r="Q100" s="98">
        <f t="shared" si="18"/>
        <v>0</v>
      </c>
      <c r="R100" s="97"/>
      <c r="S100" s="6"/>
      <c r="T100" s="98">
        <f t="shared" si="26"/>
        <v>0</v>
      </c>
      <c r="U100" s="219">
        <f t="shared" si="19"/>
        <v>0</v>
      </c>
      <c r="W100" s="135" t="s">
        <v>42</v>
      </c>
      <c r="X100" s="115">
        <f t="shared" si="20"/>
        <v>0</v>
      </c>
      <c r="Y100" s="116">
        <f t="shared" si="21"/>
        <v>0</v>
      </c>
      <c r="Z100" s="116">
        <f t="shared" si="22"/>
        <v>0</v>
      </c>
      <c r="AA100" s="116">
        <f t="shared" si="23"/>
        <v>0</v>
      </c>
      <c r="AB100" s="116">
        <f t="shared" si="24"/>
        <v>0</v>
      </c>
      <c r="AC100" s="122">
        <f t="shared" si="25"/>
        <v>0</v>
      </c>
    </row>
    <row r="101" spans="1:29" ht="15.75">
      <c r="A101" s="250"/>
      <c r="B101" s="105" t="s">
        <v>43</v>
      </c>
      <c r="C101" s="97">
        <v>66547043.229999416</v>
      </c>
      <c r="D101" s="20"/>
      <c r="E101" s="98">
        <f t="shared" si="14"/>
        <v>66547043.229999416</v>
      </c>
      <c r="F101" s="97">
        <v>684235.16</v>
      </c>
      <c r="G101" s="6"/>
      <c r="H101" s="98">
        <f t="shared" si="15"/>
        <v>684235.16</v>
      </c>
      <c r="I101" s="97">
        <v>0</v>
      </c>
      <c r="J101" s="20"/>
      <c r="K101" s="98">
        <f t="shared" si="16"/>
        <v>0</v>
      </c>
      <c r="L101" s="97">
        <v>0</v>
      </c>
      <c r="M101" s="20"/>
      <c r="N101" s="98">
        <f t="shared" si="17"/>
        <v>0</v>
      </c>
      <c r="O101" s="97">
        <v>0</v>
      </c>
      <c r="P101" s="20"/>
      <c r="Q101" s="98">
        <f t="shared" si="18"/>
        <v>0</v>
      </c>
      <c r="R101" s="97">
        <v>65862808.069999419</v>
      </c>
      <c r="S101" s="6"/>
      <c r="T101" s="98">
        <f t="shared" si="26"/>
        <v>65862808.069999419</v>
      </c>
      <c r="U101" s="219">
        <f t="shared" si="19"/>
        <v>0</v>
      </c>
      <c r="W101" s="105" t="s">
        <v>43</v>
      </c>
      <c r="X101" s="115">
        <f t="shared" si="20"/>
        <v>0</v>
      </c>
      <c r="Y101" s="116">
        <f t="shared" si="21"/>
        <v>0</v>
      </c>
      <c r="Z101" s="116">
        <f t="shared" si="22"/>
        <v>0</v>
      </c>
      <c r="AA101" s="116">
        <f t="shared" si="23"/>
        <v>0</v>
      </c>
      <c r="AB101" s="116">
        <f t="shared" si="24"/>
        <v>0</v>
      </c>
      <c r="AC101" s="122">
        <f t="shared" si="25"/>
        <v>0</v>
      </c>
    </row>
    <row r="102" spans="1:29" ht="15.75">
      <c r="A102" s="250"/>
      <c r="B102" s="135" t="s">
        <v>44</v>
      </c>
      <c r="C102" s="97"/>
      <c r="D102" s="20"/>
      <c r="E102" s="98">
        <f t="shared" si="14"/>
        <v>0</v>
      </c>
      <c r="F102" s="97"/>
      <c r="G102" s="6"/>
      <c r="H102" s="98">
        <f t="shared" si="15"/>
        <v>0</v>
      </c>
      <c r="I102" s="97"/>
      <c r="J102" s="20"/>
      <c r="K102" s="98">
        <f t="shared" si="16"/>
        <v>0</v>
      </c>
      <c r="L102" s="97"/>
      <c r="M102" s="20"/>
      <c r="N102" s="98">
        <f t="shared" si="17"/>
        <v>0</v>
      </c>
      <c r="O102" s="97"/>
      <c r="P102" s="20"/>
      <c r="Q102" s="98">
        <f t="shared" si="18"/>
        <v>0</v>
      </c>
      <c r="R102" s="97"/>
      <c r="S102" s="6"/>
      <c r="T102" s="98">
        <f t="shared" si="26"/>
        <v>0</v>
      </c>
      <c r="U102" s="219">
        <f t="shared" si="19"/>
        <v>0</v>
      </c>
      <c r="W102" s="135" t="s">
        <v>44</v>
      </c>
      <c r="X102" s="115">
        <f t="shared" si="20"/>
        <v>0</v>
      </c>
      <c r="Y102" s="116">
        <f t="shared" si="21"/>
        <v>0</v>
      </c>
      <c r="Z102" s="116">
        <f t="shared" si="22"/>
        <v>0</v>
      </c>
      <c r="AA102" s="116">
        <f t="shared" si="23"/>
        <v>0</v>
      </c>
      <c r="AB102" s="116">
        <f t="shared" si="24"/>
        <v>0</v>
      </c>
      <c r="AC102" s="122">
        <f t="shared" si="25"/>
        <v>0</v>
      </c>
    </row>
    <row r="103" spans="1:29" ht="15.75">
      <c r="A103" s="250"/>
      <c r="B103" s="135" t="s">
        <v>45</v>
      </c>
      <c r="C103" s="97">
        <v>106667293.36999598</v>
      </c>
      <c r="D103" s="20"/>
      <c r="E103" s="98">
        <f t="shared" si="14"/>
        <v>106667293.36999598</v>
      </c>
      <c r="F103" s="97">
        <v>963148.77</v>
      </c>
      <c r="G103" s="6"/>
      <c r="H103" s="98">
        <f t="shared" si="15"/>
        <v>963148.77</v>
      </c>
      <c r="I103" s="97">
        <v>0</v>
      </c>
      <c r="J103" s="20"/>
      <c r="K103" s="98">
        <f t="shared" si="16"/>
        <v>0</v>
      </c>
      <c r="L103" s="97">
        <v>0</v>
      </c>
      <c r="M103" s="20"/>
      <c r="N103" s="98">
        <f t="shared" si="17"/>
        <v>0</v>
      </c>
      <c r="O103" s="97">
        <v>0</v>
      </c>
      <c r="P103" s="20"/>
      <c r="Q103" s="98">
        <f t="shared" si="18"/>
        <v>0</v>
      </c>
      <c r="R103" s="97">
        <v>105704144.59999597</v>
      </c>
      <c r="S103" s="6"/>
      <c r="T103" s="98">
        <f t="shared" si="26"/>
        <v>105704144.59999597</v>
      </c>
      <c r="U103" s="219">
        <f t="shared" si="19"/>
        <v>0</v>
      </c>
      <c r="W103" s="135" t="s">
        <v>45</v>
      </c>
      <c r="X103" s="115">
        <f t="shared" si="20"/>
        <v>0</v>
      </c>
      <c r="Y103" s="116">
        <f t="shared" si="21"/>
        <v>0</v>
      </c>
      <c r="Z103" s="116">
        <f t="shared" si="22"/>
        <v>0</v>
      </c>
      <c r="AA103" s="116">
        <f t="shared" si="23"/>
        <v>0</v>
      </c>
      <c r="AB103" s="116">
        <f t="shared" si="24"/>
        <v>0</v>
      </c>
      <c r="AC103" s="122">
        <f t="shared" si="25"/>
        <v>0</v>
      </c>
    </row>
    <row r="104" spans="1:29" ht="15.75">
      <c r="A104" s="250"/>
      <c r="B104" s="135" t="s">
        <v>46</v>
      </c>
      <c r="C104" s="97"/>
      <c r="D104" s="20"/>
      <c r="E104" s="98">
        <f t="shared" si="14"/>
        <v>0</v>
      </c>
      <c r="F104" s="97"/>
      <c r="G104" s="6"/>
      <c r="H104" s="98">
        <f t="shared" si="15"/>
        <v>0</v>
      </c>
      <c r="I104" s="97"/>
      <c r="J104" s="20"/>
      <c r="K104" s="98">
        <f t="shared" si="16"/>
        <v>0</v>
      </c>
      <c r="L104" s="97"/>
      <c r="M104" s="20"/>
      <c r="N104" s="98">
        <f t="shared" si="17"/>
        <v>0</v>
      </c>
      <c r="O104" s="97"/>
      <c r="P104" s="20"/>
      <c r="Q104" s="98">
        <f t="shared" si="18"/>
        <v>0</v>
      </c>
      <c r="R104" s="97"/>
      <c r="S104" s="6"/>
      <c r="T104" s="98">
        <f t="shared" si="26"/>
        <v>0</v>
      </c>
      <c r="U104" s="219">
        <f t="shared" si="19"/>
        <v>0</v>
      </c>
      <c r="W104" s="135" t="s">
        <v>46</v>
      </c>
      <c r="X104" s="115">
        <f t="shared" si="20"/>
        <v>0</v>
      </c>
      <c r="Y104" s="116">
        <f t="shared" si="21"/>
        <v>0</v>
      </c>
      <c r="Z104" s="116">
        <f t="shared" si="22"/>
        <v>0</v>
      </c>
      <c r="AA104" s="116">
        <f t="shared" si="23"/>
        <v>0</v>
      </c>
      <c r="AB104" s="116">
        <f t="shared" si="24"/>
        <v>0</v>
      </c>
      <c r="AC104" s="122">
        <f t="shared" si="25"/>
        <v>0</v>
      </c>
    </row>
    <row r="105" spans="1:29" ht="15.75">
      <c r="A105" s="250"/>
      <c r="B105" s="135" t="s">
        <v>47</v>
      </c>
      <c r="C105" s="97">
        <v>148316839.44999838</v>
      </c>
      <c r="D105" s="20"/>
      <c r="E105" s="98">
        <f t="shared" si="14"/>
        <v>148316839.44999838</v>
      </c>
      <c r="F105" s="97">
        <v>1026736.96</v>
      </c>
      <c r="G105" s="6"/>
      <c r="H105" s="98">
        <f t="shared" si="15"/>
        <v>1026736.96</v>
      </c>
      <c r="I105" s="97">
        <v>0</v>
      </c>
      <c r="J105" s="20"/>
      <c r="K105" s="98">
        <f t="shared" si="16"/>
        <v>0</v>
      </c>
      <c r="L105" s="97">
        <v>0</v>
      </c>
      <c r="M105" s="20"/>
      <c r="N105" s="98">
        <f t="shared" si="17"/>
        <v>0</v>
      </c>
      <c r="O105" s="97">
        <v>0</v>
      </c>
      <c r="P105" s="20"/>
      <c r="Q105" s="98">
        <f t="shared" si="18"/>
        <v>0</v>
      </c>
      <c r="R105" s="97">
        <v>147290102.48999837</v>
      </c>
      <c r="S105" s="6"/>
      <c r="T105" s="98">
        <f t="shared" si="26"/>
        <v>147290102.48999837</v>
      </c>
      <c r="U105" s="219">
        <f t="shared" si="19"/>
        <v>0</v>
      </c>
      <c r="W105" s="135" t="s">
        <v>47</v>
      </c>
      <c r="X105" s="115">
        <f t="shared" si="20"/>
        <v>0</v>
      </c>
      <c r="Y105" s="116">
        <f t="shared" si="21"/>
        <v>0</v>
      </c>
      <c r="Z105" s="116">
        <f t="shared" si="22"/>
        <v>0</v>
      </c>
      <c r="AA105" s="116">
        <f t="shared" si="23"/>
        <v>0</v>
      </c>
      <c r="AB105" s="116">
        <f t="shared" si="24"/>
        <v>0</v>
      </c>
      <c r="AC105" s="122">
        <f t="shared" si="25"/>
        <v>0</v>
      </c>
    </row>
    <row r="106" spans="1:29" ht="15.75">
      <c r="A106" s="250"/>
      <c r="B106" s="135" t="s">
        <v>48</v>
      </c>
      <c r="C106" s="97">
        <v>64582036.699999273</v>
      </c>
      <c r="D106" s="20"/>
      <c r="E106" s="98">
        <f t="shared" si="14"/>
        <v>64582036.699999273</v>
      </c>
      <c r="F106" s="97">
        <v>705927.5499999997</v>
      </c>
      <c r="G106" s="6"/>
      <c r="H106" s="98">
        <f t="shared" si="15"/>
        <v>705927.5499999997</v>
      </c>
      <c r="I106" s="97">
        <v>0</v>
      </c>
      <c r="J106" s="20"/>
      <c r="K106" s="98">
        <f t="shared" si="16"/>
        <v>0</v>
      </c>
      <c r="L106" s="97">
        <v>0</v>
      </c>
      <c r="M106" s="20"/>
      <c r="N106" s="98">
        <f t="shared" si="17"/>
        <v>0</v>
      </c>
      <c r="O106" s="97">
        <v>0</v>
      </c>
      <c r="P106" s="20"/>
      <c r="Q106" s="98">
        <f t="shared" si="18"/>
        <v>0</v>
      </c>
      <c r="R106" s="97">
        <v>63876109.149999276</v>
      </c>
      <c r="S106" s="6"/>
      <c r="T106" s="98">
        <f t="shared" si="26"/>
        <v>63876109.149999276</v>
      </c>
      <c r="U106" s="219">
        <f t="shared" si="19"/>
        <v>0</v>
      </c>
      <c r="W106" s="135" t="s">
        <v>48</v>
      </c>
      <c r="X106" s="115">
        <f t="shared" si="20"/>
        <v>0</v>
      </c>
      <c r="Y106" s="116">
        <f t="shared" si="21"/>
        <v>0</v>
      </c>
      <c r="Z106" s="116">
        <f t="shared" si="22"/>
        <v>0</v>
      </c>
      <c r="AA106" s="116">
        <f t="shared" si="23"/>
        <v>0</v>
      </c>
      <c r="AB106" s="116">
        <f t="shared" si="24"/>
        <v>0</v>
      </c>
      <c r="AC106" s="122">
        <f t="shared" si="25"/>
        <v>0</v>
      </c>
    </row>
    <row r="107" spans="1:29" ht="15.75">
      <c r="A107" s="251"/>
      <c r="B107" s="136" t="s">
        <v>49</v>
      </c>
      <c r="C107" s="99">
        <v>23545718.589999542</v>
      </c>
      <c r="D107" s="100"/>
      <c r="E107" s="101">
        <f t="shared" si="14"/>
        <v>23545718.589999542</v>
      </c>
      <c r="F107" s="99">
        <v>400596.17</v>
      </c>
      <c r="G107" s="104"/>
      <c r="H107" s="101">
        <f t="shared" si="15"/>
        <v>400596.17</v>
      </c>
      <c r="I107" s="99">
        <v>0</v>
      </c>
      <c r="J107" s="100"/>
      <c r="K107" s="101">
        <f t="shared" si="16"/>
        <v>0</v>
      </c>
      <c r="L107" s="99">
        <v>0</v>
      </c>
      <c r="M107" s="100"/>
      <c r="N107" s="101">
        <f t="shared" si="17"/>
        <v>0</v>
      </c>
      <c r="O107" s="99">
        <v>0</v>
      </c>
      <c r="P107" s="100"/>
      <c r="Q107" s="101">
        <f t="shared" si="18"/>
        <v>0</v>
      </c>
      <c r="R107" s="99">
        <v>23145122.419999551</v>
      </c>
      <c r="S107" s="104"/>
      <c r="T107" s="101">
        <f t="shared" si="26"/>
        <v>23145122.419999551</v>
      </c>
      <c r="U107" s="220">
        <f t="shared" si="19"/>
        <v>0</v>
      </c>
      <c r="W107" s="136" t="s">
        <v>49</v>
      </c>
      <c r="X107" s="119">
        <f t="shared" si="20"/>
        <v>0</v>
      </c>
      <c r="Y107" s="120">
        <f t="shared" si="21"/>
        <v>0</v>
      </c>
      <c r="Z107" s="120">
        <f t="shared" si="22"/>
        <v>0</v>
      </c>
      <c r="AA107" s="120">
        <f t="shared" si="23"/>
        <v>0</v>
      </c>
      <c r="AB107" s="120">
        <f t="shared" si="24"/>
        <v>0</v>
      </c>
      <c r="AC107" s="125">
        <f t="shared" si="25"/>
        <v>0</v>
      </c>
    </row>
    <row r="108" spans="1:29" ht="15.75">
      <c r="A108" s="249">
        <v>42505</v>
      </c>
      <c r="B108" s="134" t="s">
        <v>41</v>
      </c>
      <c r="C108" s="217">
        <v>82043179.289999172</v>
      </c>
      <c r="D108" s="95">
        <v>82043200</v>
      </c>
      <c r="E108" s="96">
        <f t="shared" si="14"/>
        <v>-20.710000827908516</v>
      </c>
      <c r="F108" s="217">
        <v>2185858.35</v>
      </c>
      <c r="G108" s="102" t="s">
        <v>1653</v>
      </c>
      <c r="H108" s="96">
        <f t="shared" si="15"/>
        <v>-1.6499999999068677</v>
      </c>
      <c r="I108" s="217">
        <v>64836.57</v>
      </c>
      <c r="J108" s="95" t="s">
        <v>2187</v>
      </c>
      <c r="K108" s="96">
        <f t="shared" si="16"/>
        <v>-2.9999999998835847E-2</v>
      </c>
      <c r="L108" s="217">
        <v>65372.19</v>
      </c>
      <c r="M108" s="95" t="s">
        <v>2188</v>
      </c>
      <c r="N108" s="96">
        <f t="shared" si="17"/>
        <v>-9.9999999947613105E-3</v>
      </c>
      <c r="O108" s="217">
        <v>1224188.7099999997</v>
      </c>
      <c r="P108" s="95" t="s">
        <v>1654</v>
      </c>
      <c r="Q108" s="96">
        <f t="shared" si="18"/>
        <v>-1.2900000002700835</v>
      </c>
      <c r="R108" s="217">
        <v>78632596.609999165</v>
      </c>
      <c r="S108" s="102">
        <v>78632600</v>
      </c>
      <c r="T108" s="96">
        <f t="shared" si="26"/>
        <v>-3.3900008350610733</v>
      </c>
      <c r="U108" s="218">
        <f t="shared" si="19"/>
        <v>1</v>
      </c>
      <c r="W108" s="134" t="s">
        <v>41</v>
      </c>
      <c r="X108" s="115">
        <f t="shared" si="20"/>
        <v>0</v>
      </c>
      <c r="Y108" s="116">
        <f t="shared" si="21"/>
        <v>0</v>
      </c>
      <c r="Z108" s="116">
        <f t="shared" si="22"/>
        <v>0</v>
      </c>
      <c r="AA108" s="116">
        <f t="shared" si="23"/>
        <v>0</v>
      </c>
      <c r="AB108" s="116">
        <f t="shared" si="24"/>
        <v>0</v>
      </c>
      <c r="AC108" s="122">
        <f t="shared" si="25"/>
        <v>0</v>
      </c>
    </row>
    <row r="109" spans="1:29" ht="15.75">
      <c r="A109" s="250"/>
      <c r="B109" s="135" t="s">
        <v>42</v>
      </c>
      <c r="C109" s="97">
        <v>24996482.579999056</v>
      </c>
      <c r="D109" s="20">
        <v>14060400</v>
      </c>
      <c r="E109" s="98">
        <f t="shared" si="14"/>
        <v>10936082.579999056</v>
      </c>
      <c r="F109" s="97">
        <v>3330498.9399999972</v>
      </c>
      <c r="G109" s="6" t="s">
        <v>1655</v>
      </c>
      <c r="H109" s="98">
        <f t="shared" si="15"/>
        <v>-1.0600000028498471</v>
      </c>
      <c r="I109" s="97">
        <v>114979.28</v>
      </c>
      <c r="J109" s="20" t="s">
        <v>2189</v>
      </c>
      <c r="K109" s="98">
        <f t="shared" si="16"/>
        <v>0.27999999999883585</v>
      </c>
      <c r="L109" s="97">
        <v>28728.44</v>
      </c>
      <c r="M109" s="20" t="s">
        <v>2190</v>
      </c>
      <c r="N109" s="98">
        <f t="shared" si="17"/>
        <v>3.9999999997235136E-2</v>
      </c>
      <c r="O109" s="97">
        <v>54652.51</v>
      </c>
      <c r="P109" s="20" t="s">
        <v>1656</v>
      </c>
      <c r="Q109" s="98">
        <f t="shared" si="18"/>
        <v>1.0000000002037268E-2</v>
      </c>
      <c r="R109" s="97">
        <v>21697581.96999906</v>
      </c>
      <c r="S109" s="6">
        <v>21697570</v>
      </c>
      <c r="T109" s="98">
        <f t="shared" si="26"/>
        <v>11.969999060034752</v>
      </c>
      <c r="U109" s="219">
        <f t="shared" si="19"/>
        <v>1</v>
      </c>
      <c r="W109" s="135" t="s">
        <v>42</v>
      </c>
      <c r="X109" s="115">
        <f t="shared" si="20"/>
        <v>1</v>
      </c>
      <c r="Y109" s="116">
        <f t="shared" si="21"/>
        <v>0</v>
      </c>
      <c r="Z109" s="116">
        <f t="shared" si="22"/>
        <v>0</v>
      </c>
      <c r="AA109" s="116">
        <f t="shared" si="23"/>
        <v>0</v>
      </c>
      <c r="AB109" s="116">
        <f t="shared" si="24"/>
        <v>0</v>
      </c>
      <c r="AC109" s="122">
        <f t="shared" si="25"/>
        <v>0</v>
      </c>
    </row>
    <row r="110" spans="1:29" ht="15.75">
      <c r="A110" s="250"/>
      <c r="B110" s="105" t="s">
        <v>43</v>
      </c>
      <c r="C110" s="97">
        <v>65862808.069999419</v>
      </c>
      <c r="D110" s="20">
        <v>0</v>
      </c>
      <c r="E110" s="98">
        <f t="shared" si="14"/>
        <v>65862808.069999419</v>
      </c>
      <c r="F110" s="97">
        <v>1853885.9</v>
      </c>
      <c r="G110" s="6"/>
      <c r="H110" s="98">
        <f t="shared" si="15"/>
        <v>1853885.9</v>
      </c>
      <c r="I110" s="97">
        <v>86246.35</v>
      </c>
      <c r="J110" s="20"/>
      <c r="K110" s="98">
        <f t="shared" si="16"/>
        <v>86246.35</v>
      </c>
      <c r="L110" s="97">
        <v>75707.08</v>
      </c>
      <c r="M110" s="20"/>
      <c r="N110" s="98">
        <f t="shared" si="17"/>
        <v>75707.08</v>
      </c>
      <c r="O110" s="97">
        <v>498935.44999999995</v>
      </c>
      <c r="P110" s="20"/>
      <c r="Q110" s="98">
        <f t="shared" si="18"/>
        <v>498935.44999999995</v>
      </c>
      <c r="R110" s="97">
        <v>63520525.989999421</v>
      </c>
      <c r="S110" s="6">
        <v>0</v>
      </c>
      <c r="T110" s="98">
        <f t="shared" si="26"/>
        <v>63520525.989999421</v>
      </c>
      <c r="U110" s="219">
        <f t="shared" si="19"/>
        <v>0</v>
      </c>
      <c r="W110" s="105" t="s">
        <v>43</v>
      </c>
      <c r="X110" s="115">
        <f t="shared" si="20"/>
        <v>0</v>
      </c>
      <c r="Y110" s="116">
        <f t="shared" si="21"/>
        <v>0</v>
      </c>
      <c r="Z110" s="116">
        <f t="shared" si="22"/>
        <v>0</v>
      </c>
      <c r="AA110" s="116">
        <f t="shared" si="23"/>
        <v>0</v>
      </c>
      <c r="AB110" s="116">
        <f t="shared" si="24"/>
        <v>0</v>
      </c>
      <c r="AC110" s="122">
        <f t="shared" si="25"/>
        <v>0</v>
      </c>
    </row>
    <row r="111" spans="1:29" ht="15.75">
      <c r="A111" s="250"/>
      <c r="B111" s="135" t="s">
        <v>44</v>
      </c>
      <c r="C111" s="97">
        <v>50695108.419999465</v>
      </c>
      <c r="D111" s="20">
        <v>0</v>
      </c>
      <c r="E111" s="98">
        <f t="shared" si="14"/>
        <v>50695108.419999465</v>
      </c>
      <c r="F111" s="97">
        <v>2081177.1999999988</v>
      </c>
      <c r="G111" s="6"/>
      <c r="H111" s="98">
        <f t="shared" si="15"/>
        <v>2081177.1999999988</v>
      </c>
      <c r="I111" s="97">
        <v>0</v>
      </c>
      <c r="J111" s="20"/>
      <c r="K111" s="98">
        <f t="shared" si="16"/>
        <v>0</v>
      </c>
      <c r="L111" s="97">
        <v>0</v>
      </c>
      <c r="M111" s="20"/>
      <c r="N111" s="98">
        <f t="shared" si="17"/>
        <v>0</v>
      </c>
      <c r="O111" s="97">
        <v>415716.68</v>
      </c>
      <c r="P111" s="20"/>
      <c r="Q111" s="98">
        <f t="shared" si="18"/>
        <v>415716.68</v>
      </c>
      <c r="R111" s="97">
        <v>52652366.609999463</v>
      </c>
      <c r="S111" s="6">
        <v>0</v>
      </c>
      <c r="T111" s="98">
        <f t="shared" si="26"/>
        <v>52652366.609999463</v>
      </c>
      <c r="U111" s="219">
        <f t="shared" si="19"/>
        <v>0</v>
      </c>
      <c r="W111" s="135" t="s">
        <v>44</v>
      </c>
      <c r="X111" s="115">
        <f t="shared" si="20"/>
        <v>0</v>
      </c>
      <c r="Y111" s="116">
        <f t="shared" si="21"/>
        <v>0</v>
      </c>
      <c r="Z111" s="116">
        <f t="shared" si="22"/>
        <v>0</v>
      </c>
      <c r="AA111" s="116">
        <f t="shared" si="23"/>
        <v>0</v>
      </c>
      <c r="AB111" s="116">
        <f t="shared" si="24"/>
        <v>0</v>
      </c>
      <c r="AC111" s="122">
        <f t="shared" si="25"/>
        <v>0</v>
      </c>
    </row>
    <row r="112" spans="1:29" ht="15.75">
      <c r="A112" s="250"/>
      <c r="B112" s="135" t="s">
        <v>45</v>
      </c>
      <c r="C112" s="97">
        <v>105704144.59999597</v>
      </c>
      <c r="D112" s="20">
        <v>105704100</v>
      </c>
      <c r="E112" s="98">
        <f t="shared" si="14"/>
        <v>44.599995970726013</v>
      </c>
      <c r="F112" s="97">
        <v>3300870.9700000007</v>
      </c>
      <c r="G112" s="6" t="s">
        <v>1657</v>
      </c>
      <c r="H112" s="98">
        <f t="shared" si="15"/>
        <v>0.97000000067055225</v>
      </c>
      <c r="I112" s="97">
        <v>206924.48999999996</v>
      </c>
      <c r="J112" s="20" t="s">
        <v>2191</v>
      </c>
      <c r="K112" s="98">
        <f t="shared" si="16"/>
        <v>0.48999999996158294</v>
      </c>
      <c r="L112" s="97">
        <v>82250.240000000005</v>
      </c>
      <c r="M112" s="20" t="s">
        <v>2192</v>
      </c>
      <c r="N112" s="98">
        <f t="shared" si="17"/>
        <v>4.0000000008149073E-2</v>
      </c>
      <c r="O112" s="97">
        <v>297036.15000000002</v>
      </c>
      <c r="P112" s="20" t="s">
        <v>1658</v>
      </c>
      <c r="Q112" s="98">
        <f t="shared" si="18"/>
        <v>0.15000000002328306</v>
      </c>
      <c r="R112" s="97">
        <v>102230911.729996</v>
      </c>
      <c r="S112" s="6">
        <v>102230900</v>
      </c>
      <c r="T112" s="98">
        <f t="shared" si="26"/>
        <v>11.729995995759964</v>
      </c>
      <c r="U112" s="219">
        <f t="shared" si="19"/>
        <v>1</v>
      </c>
      <c r="W112" s="135" t="s">
        <v>45</v>
      </c>
      <c r="X112" s="115">
        <f t="shared" si="20"/>
        <v>0</v>
      </c>
      <c r="Y112" s="116">
        <f t="shared" si="21"/>
        <v>0</v>
      </c>
      <c r="Z112" s="116">
        <f t="shared" si="22"/>
        <v>0</v>
      </c>
      <c r="AA112" s="116">
        <f t="shared" si="23"/>
        <v>0</v>
      </c>
      <c r="AB112" s="116">
        <f t="shared" si="24"/>
        <v>0</v>
      </c>
      <c r="AC112" s="122">
        <f t="shared" si="25"/>
        <v>0</v>
      </c>
    </row>
    <row r="113" spans="1:29" ht="15.75">
      <c r="A113" s="250"/>
      <c r="B113" s="135" t="s">
        <v>46</v>
      </c>
      <c r="C113" s="97">
        <v>36979271.31999962</v>
      </c>
      <c r="D113" s="20">
        <v>36979300</v>
      </c>
      <c r="E113" s="98">
        <f t="shared" si="14"/>
        <v>-28.680000379681587</v>
      </c>
      <c r="F113" s="97">
        <v>2557643.96</v>
      </c>
      <c r="G113" s="6" t="s">
        <v>1659</v>
      </c>
      <c r="H113" s="98">
        <f t="shared" si="15"/>
        <v>3.9599999999627471</v>
      </c>
      <c r="I113" s="97">
        <v>113612.57999999999</v>
      </c>
      <c r="J113" s="20" t="s">
        <v>2193</v>
      </c>
      <c r="K113" s="98">
        <f t="shared" si="16"/>
        <v>-0.42000000001280569</v>
      </c>
      <c r="L113" s="97">
        <v>0</v>
      </c>
      <c r="M113" s="20" t="s">
        <v>80</v>
      </c>
      <c r="N113" s="98">
        <f t="shared" si="17"/>
        <v>0</v>
      </c>
      <c r="O113" s="97">
        <v>240139.4</v>
      </c>
      <c r="P113" s="20" t="s">
        <v>1660</v>
      </c>
      <c r="Q113" s="98">
        <f t="shared" si="18"/>
        <v>0.39999999999417923</v>
      </c>
      <c r="R113" s="97">
        <v>34295100.539999619</v>
      </c>
      <c r="S113" s="6">
        <v>34295100</v>
      </c>
      <c r="T113" s="98">
        <f t="shared" si="26"/>
        <v>0.53999961912631989</v>
      </c>
      <c r="U113" s="219">
        <f t="shared" si="19"/>
        <v>1</v>
      </c>
      <c r="W113" s="135" t="s">
        <v>46</v>
      </c>
      <c r="X113" s="115">
        <f t="shared" si="20"/>
        <v>0</v>
      </c>
      <c r="Y113" s="116">
        <f t="shared" si="21"/>
        <v>0</v>
      </c>
      <c r="Z113" s="116">
        <f t="shared" si="22"/>
        <v>0</v>
      </c>
      <c r="AA113" s="116">
        <f t="shared" si="23"/>
        <v>0</v>
      </c>
      <c r="AB113" s="116">
        <f t="shared" si="24"/>
        <v>0</v>
      </c>
      <c r="AC113" s="122">
        <f t="shared" si="25"/>
        <v>0</v>
      </c>
    </row>
    <row r="114" spans="1:29" ht="15.75">
      <c r="A114" s="250"/>
      <c r="B114" s="135" t="s">
        <v>47</v>
      </c>
      <c r="C114" s="97">
        <v>147290102.48999837</v>
      </c>
      <c r="D114" s="20"/>
      <c r="E114" s="98">
        <f t="shared" si="14"/>
        <v>147290102.48999837</v>
      </c>
      <c r="F114" s="97">
        <v>2348149.040000001</v>
      </c>
      <c r="G114" s="6"/>
      <c r="H114" s="98">
        <f t="shared" si="15"/>
        <v>2348149.040000001</v>
      </c>
      <c r="I114" s="97">
        <v>192392.07999999996</v>
      </c>
      <c r="J114" s="20"/>
      <c r="K114" s="98">
        <f t="shared" si="16"/>
        <v>192392.07999999996</v>
      </c>
      <c r="L114" s="97">
        <v>263663.28999999998</v>
      </c>
      <c r="M114" s="20"/>
      <c r="N114" s="98">
        <f t="shared" si="17"/>
        <v>263663.28999999998</v>
      </c>
      <c r="O114" s="97">
        <v>254794.41</v>
      </c>
      <c r="P114" s="20"/>
      <c r="Q114" s="98">
        <f t="shared" si="18"/>
        <v>254794.41</v>
      </c>
      <c r="R114" s="97">
        <v>144615887.82999837</v>
      </c>
      <c r="S114" s="6"/>
      <c r="T114" s="98">
        <f t="shared" si="26"/>
        <v>144615887.82999837</v>
      </c>
      <c r="U114" s="219">
        <f t="shared" si="19"/>
        <v>0</v>
      </c>
      <c r="W114" s="135" t="s">
        <v>47</v>
      </c>
      <c r="X114" s="115">
        <f t="shared" si="20"/>
        <v>0</v>
      </c>
      <c r="Y114" s="116">
        <f t="shared" si="21"/>
        <v>0</v>
      </c>
      <c r="Z114" s="116">
        <f t="shared" si="22"/>
        <v>0</v>
      </c>
      <c r="AA114" s="116">
        <f t="shared" si="23"/>
        <v>0</v>
      </c>
      <c r="AB114" s="116">
        <f t="shared" si="24"/>
        <v>0</v>
      </c>
      <c r="AC114" s="122">
        <f t="shared" si="25"/>
        <v>0</v>
      </c>
    </row>
    <row r="115" spans="1:29" ht="15.75">
      <c r="A115" s="250"/>
      <c r="B115" s="135" t="s">
        <v>48</v>
      </c>
      <c r="C115" s="97">
        <v>63876109.149999276</v>
      </c>
      <c r="D115" s="20"/>
      <c r="E115" s="98">
        <f t="shared" si="14"/>
        <v>63876109.149999276</v>
      </c>
      <c r="F115" s="97">
        <v>2010729.2599999988</v>
      </c>
      <c r="G115" s="6"/>
      <c r="H115" s="98">
        <f t="shared" si="15"/>
        <v>2010729.2599999988</v>
      </c>
      <c r="I115" s="97">
        <v>285982.84999999998</v>
      </c>
      <c r="J115" s="20"/>
      <c r="K115" s="98">
        <f t="shared" si="16"/>
        <v>285982.84999999998</v>
      </c>
      <c r="L115" s="97">
        <v>170228.39</v>
      </c>
      <c r="M115" s="20"/>
      <c r="N115" s="98">
        <f t="shared" si="17"/>
        <v>170228.39</v>
      </c>
      <c r="O115" s="97">
        <v>159155.66999999993</v>
      </c>
      <c r="P115" s="20"/>
      <c r="Q115" s="98">
        <f t="shared" si="18"/>
        <v>159155.66999999993</v>
      </c>
      <c r="R115" s="97">
        <v>70007468.569999278</v>
      </c>
      <c r="S115" s="6"/>
      <c r="T115" s="98">
        <f t="shared" si="26"/>
        <v>70007468.569999278</v>
      </c>
      <c r="U115" s="219">
        <f t="shared" si="19"/>
        <v>0</v>
      </c>
      <c r="W115" s="135" t="s">
        <v>48</v>
      </c>
      <c r="X115" s="115">
        <f t="shared" si="20"/>
        <v>0</v>
      </c>
      <c r="Y115" s="116">
        <f t="shared" si="21"/>
        <v>0</v>
      </c>
      <c r="Z115" s="116">
        <f t="shared" si="22"/>
        <v>0</v>
      </c>
      <c r="AA115" s="116">
        <f t="shared" si="23"/>
        <v>0</v>
      </c>
      <c r="AB115" s="116">
        <f t="shared" si="24"/>
        <v>0</v>
      </c>
      <c r="AC115" s="122">
        <f t="shared" si="25"/>
        <v>0</v>
      </c>
    </row>
    <row r="116" spans="1:29" ht="15.75">
      <c r="A116" s="251"/>
      <c r="B116" s="136" t="s">
        <v>49</v>
      </c>
      <c r="C116" s="99">
        <v>23145122.419999551</v>
      </c>
      <c r="D116" s="100"/>
      <c r="E116" s="101">
        <f t="shared" si="14"/>
        <v>23145122.419999551</v>
      </c>
      <c r="F116" s="99">
        <v>1577312.820000001</v>
      </c>
      <c r="G116" s="104"/>
      <c r="H116" s="101">
        <f t="shared" si="15"/>
        <v>1577312.820000001</v>
      </c>
      <c r="I116" s="99">
        <v>82947.64</v>
      </c>
      <c r="J116" s="100"/>
      <c r="K116" s="101">
        <f t="shared" si="16"/>
        <v>82947.64</v>
      </c>
      <c r="L116" s="99">
        <v>38983.81</v>
      </c>
      <c r="M116" s="100"/>
      <c r="N116" s="101">
        <f t="shared" si="17"/>
        <v>38983.81</v>
      </c>
      <c r="O116" s="99">
        <v>355796.53</v>
      </c>
      <c r="P116" s="100"/>
      <c r="Q116" s="101">
        <f t="shared" si="18"/>
        <v>355796.53</v>
      </c>
      <c r="R116" s="99">
        <v>21255976.899999544</v>
      </c>
      <c r="S116" s="104"/>
      <c r="T116" s="101">
        <f t="shared" si="26"/>
        <v>21255976.899999544</v>
      </c>
      <c r="U116" s="220">
        <f t="shared" si="19"/>
        <v>0</v>
      </c>
      <c r="W116" s="136" t="s">
        <v>49</v>
      </c>
      <c r="X116" s="119">
        <f t="shared" si="20"/>
        <v>0</v>
      </c>
      <c r="Y116" s="120">
        <f t="shared" si="21"/>
        <v>0</v>
      </c>
      <c r="Z116" s="120">
        <f t="shared" si="22"/>
        <v>0</v>
      </c>
      <c r="AA116" s="120">
        <f t="shared" si="23"/>
        <v>0</v>
      </c>
      <c r="AB116" s="120">
        <f t="shared" si="24"/>
        <v>0</v>
      </c>
      <c r="AC116" s="125">
        <f t="shared" si="25"/>
        <v>0</v>
      </c>
    </row>
    <row r="117" spans="1:29" ht="15.75" customHeight="1">
      <c r="A117" s="249">
        <v>42506</v>
      </c>
      <c r="B117" s="134" t="s">
        <v>41</v>
      </c>
      <c r="C117" s="217">
        <v>78632596.609999165</v>
      </c>
      <c r="D117" s="95">
        <v>78632600</v>
      </c>
      <c r="E117" s="96">
        <f t="shared" si="14"/>
        <v>-3.3900008350610733</v>
      </c>
      <c r="F117" s="217">
        <v>1530899.6900000006</v>
      </c>
      <c r="G117" s="95" t="s">
        <v>1661</v>
      </c>
      <c r="H117" s="96">
        <f t="shared" si="15"/>
        <v>-0.30999999935738742</v>
      </c>
      <c r="I117" s="217">
        <v>95844.160000000003</v>
      </c>
      <c r="J117" s="95" t="s">
        <v>2194</v>
      </c>
      <c r="K117" s="96">
        <f t="shared" si="16"/>
        <v>-3.9999999993597157E-2</v>
      </c>
      <c r="L117" s="217">
        <v>41102.719999999994</v>
      </c>
      <c r="M117" s="95" t="s">
        <v>2195</v>
      </c>
      <c r="N117" s="96">
        <f t="shared" si="17"/>
        <v>1.9999999996798579E-2</v>
      </c>
      <c r="O117" s="217">
        <v>908593.80999999982</v>
      </c>
      <c r="P117" s="95" t="s">
        <v>1662</v>
      </c>
      <c r="Q117" s="96">
        <f t="shared" si="18"/>
        <v>-0.19000000017695129</v>
      </c>
      <c r="R117" s="217">
        <v>76247844.549999177</v>
      </c>
      <c r="S117" s="95">
        <v>76247800</v>
      </c>
      <c r="T117" s="96">
        <f t="shared" si="26"/>
        <v>44.549999177455902</v>
      </c>
      <c r="U117" s="218">
        <f t="shared" si="19"/>
        <v>1</v>
      </c>
      <c r="W117" s="134" t="s">
        <v>41</v>
      </c>
      <c r="X117" s="115">
        <f t="shared" si="20"/>
        <v>0</v>
      </c>
      <c r="Y117" s="116">
        <f t="shared" si="21"/>
        <v>0</v>
      </c>
      <c r="Z117" s="116">
        <f t="shared" si="22"/>
        <v>0</v>
      </c>
      <c r="AA117" s="116">
        <f t="shared" si="23"/>
        <v>0</v>
      </c>
      <c r="AB117" s="116">
        <f t="shared" si="24"/>
        <v>0</v>
      </c>
      <c r="AC117" s="122">
        <f t="shared" si="25"/>
        <v>0</v>
      </c>
    </row>
    <row r="118" spans="1:29" ht="15.75">
      <c r="A118" s="250"/>
      <c r="B118" s="135" t="s">
        <v>42</v>
      </c>
      <c r="C118" s="97">
        <v>21697581.96999906</v>
      </c>
      <c r="D118" s="20">
        <v>21697570</v>
      </c>
      <c r="E118" s="98">
        <f t="shared" si="14"/>
        <v>11.969999060034752</v>
      </c>
      <c r="F118" s="97">
        <v>1775731.21</v>
      </c>
      <c r="G118" s="6" t="s">
        <v>1663</v>
      </c>
      <c r="H118" s="98">
        <f t="shared" si="15"/>
        <v>1775730.21</v>
      </c>
      <c r="I118" s="97">
        <v>224911.2</v>
      </c>
      <c r="J118" s="20" t="s">
        <v>2196</v>
      </c>
      <c r="K118" s="98">
        <f t="shared" si="16"/>
        <v>0.20000000001164153</v>
      </c>
      <c r="L118" s="97">
        <v>114769.74</v>
      </c>
      <c r="M118" s="20" t="s">
        <v>2197</v>
      </c>
      <c r="N118" s="98">
        <f t="shared" si="17"/>
        <v>0.74000000000523869</v>
      </c>
      <c r="O118" s="97">
        <v>64976.959999999999</v>
      </c>
      <c r="P118" s="20" t="s">
        <v>1664</v>
      </c>
      <c r="Q118" s="98">
        <f t="shared" si="18"/>
        <v>0.95999999999912689</v>
      </c>
      <c r="R118" s="97">
        <v>27711375.90999905</v>
      </c>
      <c r="S118" s="20">
        <v>27711400</v>
      </c>
      <c r="T118" s="98">
        <f t="shared" si="26"/>
        <v>-24.090000949800014</v>
      </c>
      <c r="U118" s="219">
        <f t="shared" si="19"/>
        <v>1</v>
      </c>
      <c r="W118" s="135" t="s">
        <v>42</v>
      </c>
      <c r="X118" s="115">
        <f t="shared" si="20"/>
        <v>0</v>
      </c>
      <c r="Y118" s="116">
        <f t="shared" si="21"/>
        <v>1</v>
      </c>
      <c r="Z118" s="116">
        <f t="shared" si="22"/>
        <v>0</v>
      </c>
      <c r="AA118" s="116">
        <f t="shared" si="23"/>
        <v>0</v>
      </c>
      <c r="AB118" s="116">
        <f t="shared" si="24"/>
        <v>0</v>
      </c>
      <c r="AC118" s="122">
        <f t="shared" si="25"/>
        <v>0</v>
      </c>
    </row>
    <row r="119" spans="1:29" ht="15.75">
      <c r="A119" s="250"/>
      <c r="B119" s="105" t="s">
        <v>43</v>
      </c>
      <c r="C119" s="97">
        <v>63520525.989999421</v>
      </c>
      <c r="D119" s="20">
        <v>63520510</v>
      </c>
      <c r="E119" s="98">
        <f t="shared" si="14"/>
        <v>15.989999420940876</v>
      </c>
      <c r="F119" s="97">
        <v>3087014.0500000017</v>
      </c>
      <c r="G119" s="6" t="s">
        <v>1665</v>
      </c>
      <c r="H119" s="98">
        <f t="shared" si="15"/>
        <v>4.0500000016763806</v>
      </c>
      <c r="I119" s="97">
        <v>96496.12</v>
      </c>
      <c r="J119" s="20" t="s">
        <v>80</v>
      </c>
      <c r="K119" s="98">
        <f t="shared" si="16"/>
        <v>96496.12</v>
      </c>
      <c r="L119" s="97">
        <v>6244.19</v>
      </c>
      <c r="M119" s="20" t="s">
        <v>80</v>
      </c>
      <c r="N119" s="98">
        <f t="shared" si="17"/>
        <v>6244.19</v>
      </c>
      <c r="O119" s="97">
        <v>192832.56</v>
      </c>
      <c r="P119" s="20" t="s">
        <v>1666</v>
      </c>
      <c r="Q119" s="98">
        <f t="shared" si="18"/>
        <v>-0.44000000000232831</v>
      </c>
      <c r="R119" s="97">
        <v>66284129.869999416</v>
      </c>
      <c r="S119" s="20">
        <v>66284200</v>
      </c>
      <c r="T119" s="98">
        <f t="shared" si="26"/>
        <v>-70.130000583827496</v>
      </c>
      <c r="U119" s="219">
        <f t="shared" si="19"/>
        <v>1</v>
      </c>
      <c r="W119" s="105" t="s">
        <v>43</v>
      </c>
      <c r="X119" s="115">
        <f t="shared" si="20"/>
        <v>0</v>
      </c>
      <c r="Y119" s="116">
        <f t="shared" si="21"/>
        <v>0</v>
      </c>
      <c r="Z119" s="116">
        <f t="shared" si="22"/>
        <v>1</v>
      </c>
      <c r="AA119" s="116">
        <f t="shared" si="23"/>
        <v>1</v>
      </c>
      <c r="AB119" s="116">
        <f t="shared" si="24"/>
        <v>0</v>
      </c>
      <c r="AC119" s="122">
        <f t="shared" si="25"/>
        <v>0</v>
      </c>
    </row>
    <row r="120" spans="1:29" ht="15.75">
      <c r="A120" s="250"/>
      <c r="B120" s="135" t="s">
        <v>44</v>
      </c>
      <c r="C120" s="97">
        <v>52652366.609999463</v>
      </c>
      <c r="D120" s="20">
        <v>52652300</v>
      </c>
      <c r="E120" s="98">
        <f t="shared" si="14"/>
        <v>66.609999462962151</v>
      </c>
      <c r="F120" s="97">
        <v>2052131.45</v>
      </c>
      <c r="G120" s="6" t="s">
        <v>1667</v>
      </c>
      <c r="H120" s="98">
        <f t="shared" si="15"/>
        <v>1.4499999999534339</v>
      </c>
      <c r="I120" s="97">
        <v>61980.160000000003</v>
      </c>
      <c r="J120" s="20" t="s">
        <v>2198</v>
      </c>
      <c r="K120" s="98">
        <f t="shared" si="16"/>
        <v>-3.9999999993597157E-2</v>
      </c>
      <c r="L120" s="97">
        <v>0</v>
      </c>
      <c r="M120" s="20" t="s">
        <v>80</v>
      </c>
      <c r="N120" s="98">
        <f t="shared" si="17"/>
        <v>0</v>
      </c>
      <c r="O120" s="97">
        <v>250528.99</v>
      </c>
      <c r="P120" s="20" t="s">
        <v>1668</v>
      </c>
      <c r="Q120" s="98">
        <f t="shared" si="18"/>
        <v>0.98999999999068677</v>
      </c>
      <c r="R120" s="97">
        <v>50411686.329999469</v>
      </c>
      <c r="S120" s="20">
        <v>50411700</v>
      </c>
      <c r="T120" s="98">
        <f t="shared" si="26"/>
        <v>-13.670000530779362</v>
      </c>
      <c r="U120" s="219">
        <f t="shared" si="19"/>
        <v>1</v>
      </c>
      <c r="W120" s="135" t="s">
        <v>44</v>
      </c>
      <c r="X120" s="115">
        <f t="shared" si="20"/>
        <v>0</v>
      </c>
      <c r="Y120" s="116">
        <f t="shared" si="21"/>
        <v>0</v>
      </c>
      <c r="Z120" s="116">
        <f t="shared" si="22"/>
        <v>0</v>
      </c>
      <c r="AA120" s="116">
        <f t="shared" si="23"/>
        <v>0</v>
      </c>
      <c r="AB120" s="116">
        <f t="shared" si="24"/>
        <v>0</v>
      </c>
      <c r="AC120" s="122">
        <f t="shared" si="25"/>
        <v>0</v>
      </c>
    </row>
    <row r="121" spans="1:29" ht="15.75">
      <c r="A121" s="250"/>
      <c r="B121" s="135" t="s">
        <v>45</v>
      </c>
      <c r="C121" s="97">
        <v>102230911.729996</v>
      </c>
      <c r="D121" s="20">
        <v>102230900</v>
      </c>
      <c r="E121" s="98">
        <f t="shared" si="14"/>
        <v>11.729995995759964</v>
      </c>
      <c r="F121" s="97">
        <v>3694070.3399999994</v>
      </c>
      <c r="G121" s="6" t="s">
        <v>1669</v>
      </c>
      <c r="H121" s="98">
        <f t="shared" si="15"/>
        <v>0.3399999993853271</v>
      </c>
      <c r="I121" s="97">
        <v>224239.31</v>
      </c>
      <c r="J121" s="20" t="s">
        <v>2199</v>
      </c>
      <c r="K121" s="98">
        <f t="shared" si="16"/>
        <v>0.30999999999767169</v>
      </c>
      <c r="L121" s="97">
        <v>195757.4</v>
      </c>
      <c r="M121" s="20" t="s">
        <v>2200</v>
      </c>
      <c r="N121" s="98">
        <f t="shared" si="17"/>
        <v>0.39999999999417923</v>
      </c>
      <c r="O121" s="97">
        <v>424433.03</v>
      </c>
      <c r="P121" s="20" t="s">
        <v>1670</v>
      </c>
      <c r="Q121" s="98">
        <f t="shared" si="18"/>
        <v>-164498.96999999997</v>
      </c>
      <c r="R121" s="97">
        <v>98140890.269995987</v>
      </c>
      <c r="S121" s="20">
        <v>98140900</v>
      </c>
      <c r="T121" s="98">
        <f t="shared" si="26"/>
        <v>-9.7300040125846863</v>
      </c>
      <c r="U121" s="219">
        <f t="shared" si="19"/>
        <v>1</v>
      </c>
      <c r="W121" s="135" t="s">
        <v>45</v>
      </c>
      <c r="X121" s="115">
        <f t="shared" si="20"/>
        <v>0</v>
      </c>
      <c r="Y121" s="116">
        <f t="shared" si="21"/>
        <v>0</v>
      </c>
      <c r="Z121" s="116">
        <f t="shared" si="22"/>
        <v>0</v>
      </c>
      <c r="AA121" s="116">
        <f t="shared" si="23"/>
        <v>0</v>
      </c>
      <c r="AB121" s="116">
        <f t="shared" si="24"/>
        <v>1</v>
      </c>
      <c r="AC121" s="122">
        <f t="shared" si="25"/>
        <v>0</v>
      </c>
    </row>
    <row r="122" spans="1:29" ht="15.75">
      <c r="A122" s="250"/>
      <c r="B122" s="135" t="s">
        <v>46</v>
      </c>
      <c r="C122" s="97">
        <v>34295100.539999619</v>
      </c>
      <c r="D122" s="20">
        <v>34295100</v>
      </c>
      <c r="E122" s="98">
        <f t="shared" si="14"/>
        <v>0.53999961912631989</v>
      </c>
      <c r="F122" s="97">
        <v>1503982.1599999995</v>
      </c>
      <c r="G122" s="6" t="s">
        <v>1671</v>
      </c>
      <c r="H122" s="98">
        <f t="shared" si="15"/>
        <v>2.1599999994505197</v>
      </c>
      <c r="I122" s="97">
        <v>63531.09</v>
      </c>
      <c r="J122" s="20" t="s">
        <v>2201</v>
      </c>
      <c r="K122" s="98">
        <f t="shared" si="16"/>
        <v>-1.0000000002037268E-2</v>
      </c>
      <c r="L122" s="97">
        <v>684.17</v>
      </c>
      <c r="M122" s="20" t="s">
        <v>2202</v>
      </c>
      <c r="N122" s="98">
        <f t="shared" si="17"/>
        <v>0</v>
      </c>
      <c r="O122" s="97">
        <v>119514.48</v>
      </c>
      <c r="P122" s="20" t="s">
        <v>1672</v>
      </c>
      <c r="Q122" s="98">
        <f t="shared" si="18"/>
        <v>0.47999999999592546</v>
      </c>
      <c r="R122" s="97">
        <v>42013839.549999617</v>
      </c>
      <c r="S122" s="20">
        <v>42013800</v>
      </c>
      <c r="T122" s="98">
        <f t="shared" si="26"/>
        <v>39.549999617040157</v>
      </c>
      <c r="U122" s="219">
        <f t="shared" si="19"/>
        <v>1</v>
      </c>
      <c r="W122" s="135" t="s">
        <v>46</v>
      </c>
      <c r="X122" s="115">
        <f t="shared" si="20"/>
        <v>0</v>
      </c>
      <c r="Y122" s="116">
        <f t="shared" si="21"/>
        <v>0</v>
      </c>
      <c r="Z122" s="116">
        <f t="shared" si="22"/>
        <v>0</v>
      </c>
      <c r="AA122" s="116">
        <f t="shared" si="23"/>
        <v>0</v>
      </c>
      <c r="AB122" s="116">
        <f t="shared" si="24"/>
        <v>0</v>
      </c>
      <c r="AC122" s="122">
        <f t="shared" si="25"/>
        <v>0</v>
      </c>
    </row>
    <row r="123" spans="1:29" ht="15.75">
      <c r="A123" s="250"/>
      <c r="B123" s="135" t="s">
        <v>47</v>
      </c>
      <c r="C123" s="97">
        <v>144615887.82999837</v>
      </c>
      <c r="D123" s="20"/>
      <c r="E123" s="98">
        <f t="shared" si="14"/>
        <v>144615887.82999837</v>
      </c>
      <c r="F123" s="97">
        <v>2915375.8300000005</v>
      </c>
      <c r="G123" s="6"/>
      <c r="H123" s="98">
        <f t="shared" si="15"/>
        <v>2915375.8300000005</v>
      </c>
      <c r="I123" s="97">
        <v>230678.45</v>
      </c>
      <c r="J123" s="20"/>
      <c r="K123" s="98">
        <f t="shared" si="16"/>
        <v>230678.45</v>
      </c>
      <c r="L123" s="97">
        <v>53178.819999999992</v>
      </c>
      <c r="M123" s="20"/>
      <c r="N123" s="98">
        <f t="shared" si="17"/>
        <v>53178.819999999992</v>
      </c>
      <c r="O123" s="97">
        <v>172315.54</v>
      </c>
      <c r="P123" s="20"/>
      <c r="Q123" s="98">
        <f t="shared" si="18"/>
        <v>172315.54</v>
      </c>
      <c r="R123" s="97">
        <v>156990556.31999838</v>
      </c>
      <c r="S123" s="20"/>
      <c r="T123" s="98">
        <f t="shared" si="26"/>
        <v>156990556.31999838</v>
      </c>
      <c r="U123" s="219">
        <f t="shared" si="19"/>
        <v>0</v>
      </c>
      <c r="W123" s="135" t="s">
        <v>47</v>
      </c>
      <c r="X123" s="115">
        <f t="shared" si="20"/>
        <v>0</v>
      </c>
      <c r="Y123" s="116">
        <f t="shared" si="21"/>
        <v>0</v>
      </c>
      <c r="Z123" s="116">
        <f t="shared" si="22"/>
        <v>0</v>
      </c>
      <c r="AA123" s="116">
        <f t="shared" si="23"/>
        <v>0</v>
      </c>
      <c r="AB123" s="116">
        <f t="shared" si="24"/>
        <v>0</v>
      </c>
      <c r="AC123" s="122">
        <f t="shared" si="25"/>
        <v>0</v>
      </c>
    </row>
    <row r="124" spans="1:29" ht="15.75">
      <c r="A124" s="250"/>
      <c r="B124" s="135" t="s">
        <v>48</v>
      </c>
      <c r="C124" s="97">
        <v>70007468.569999278</v>
      </c>
      <c r="D124" s="20"/>
      <c r="E124" s="98">
        <f t="shared" si="14"/>
        <v>70007468.569999278</v>
      </c>
      <c r="F124" s="97">
        <v>2367926.2400000002</v>
      </c>
      <c r="G124" s="6"/>
      <c r="H124" s="98">
        <f t="shared" si="15"/>
        <v>2367926.2400000002</v>
      </c>
      <c r="I124" s="97">
        <v>396598.68</v>
      </c>
      <c r="J124" s="20"/>
      <c r="K124" s="98">
        <f t="shared" si="16"/>
        <v>396598.68</v>
      </c>
      <c r="L124" s="97">
        <v>409948.0799999999</v>
      </c>
      <c r="M124" s="20"/>
      <c r="N124" s="98">
        <f t="shared" si="17"/>
        <v>409948.0799999999</v>
      </c>
      <c r="O124" s="97">
        <v>43058.33</v>
      </c>
      <c r="P124" s="20"/>
      <c r="Q124" s="98">
        <f t="shared" si="18"/>
        <v>43058.33</v>
      </c>
      <c r="R124" s="97">
        <v>79794338.649999261</v>
      </c>
      <c r="S124" s="20"/>
      <c r="T124" s="98">
        <f t="shared" si="26"/>
        <v>79794338.649999261</v>
      </c>
      <c r="U124" s="219">
        <f t="shared" si="19"/>
        <v>0</v>
      </c>
      <c r="W124" s="135" t="s">
        <v>48</v>
      </c>
      <c r="X124" s="115">
        <f t="shared" si="20"/>
        <v>0</v>
      </c>
      <c r="Y124" s="116">
        <f t="shared" si="21"/>
        <v>0</v>
      </c>
      <c r="Z124" s="116">
        <f t="shared" si="22"/>
        <v>0</v>
      </c>
      <c r="AA124" s="116">
        <f t="shared" si="23"/>
        <v>0</v>
      </c>
      <c r="AB124" s="116">
        <f t="shared" si="24"/>
        <v>0</v>
      </c>
      <c r="AC124" s="122">
        <f t="shared" si="25"/>
        <v>0</v>
      </c>
    </row>
    <row r="125" spans="1:29" ht="15.75">
      <c r="A125" s="251"/>
      <c r="B125" s="136" t="s">
        <v>49</v>
      </c>
      <c r="C125" s="99">
        <v>21255976.899999544</v>
      </c>
      <c r="D125" s="100"/>
      <c r="E125" s="101">
        <f t="shared" si="14"/>
        <v>21255976.899999544</v>
      </c>
      <c r="F125" s="99">
        <v>1297900.6400000006</v>
      </c>
      <c r="G125" s="104"/>
      <c r="H125" s="101">
        <f t="shared" si="15"/>
        <v>1297900.6400000006</v>
      </c>
      <c r="I125" s="99">
        <v>40556.17</v>
      </c>
      <c r="J125" s="100"/>
      <c r="K125" s="101">
        <f t="shared" si="16"/>
        <v>40556.17</v>
      </c>
      <c r="L125" s="99">
        <v>8414.85</v>
      </c>
      <c r="M125" s="100"/>
      <c r="N125" s="101">
        <f t="shared" si="17"/>
        <v>8414.85</v>
      </c>
      <c r="O125" s="99">
        <v>242065.49</v>
      </c>
      <c r="P125" s="100"/>
      <c r="Q125" s="101">
        <f t="shared" si="18"/>
        <v>242065.49</v>
      </c>
      <c r="R125" s="99">
        <v>19748152.089999545</v>
      </c>
      <c r="S125" s="100"/>
      <c r="T125" s="101">
        <f t="shared" si="26"/>
        <v>19748152.089999545</v>
      </c>
      <c r="U125" s="220">
        <f t="shared" si="19"/>
        <v>0</v>
      </c>
      <c r="W125" s="136" t="s">
        <v>49</v>
      </c>
      <c r="X125" s="115">
        <f t="shared" si="20"/>
        <v>0</v>
      </c>
      <c r="Y125" s="116">
        <f t="shared" si="21"/>
        <v>0</v>
      </c>
      <c r="Z125" s="116">
        <f t="shared" si="22"/>
        <v>0</v>
      </c>
      <c r="AA125" s="116">
        <f t="shared" si="23"/>
        <v>0</v>
      </c>
      <c r="AB125" s="116">
        <f t="shared" si="24"/>
        <v>0</v>
      </c>
      <c r="AC125" s="122">
        <f t="shared" si="25"/>
        <v>0</v>
      </c>
    </row>
    <row r="126" spans="1:29" ht="15.75" customHeight="1">
      <c r="A126" s="249">
        <v>42507</v>
      </c>
      <c r="B126" s="134" t="s">
        <v>41</v>
      </c>
      <c r="C126" s="137">
        <v>76247844.549999177</v>
      </c>
      <c r="D126" s="20">
        <v>76247800</v>
      </c>
      <c r="E126" s="98">
        <f t="shared" si="14"/>
        <v>44.549999177455902</v>
      </c>
      <c r="F126" s="137">
        <v>1363045.22</v>
      </c>
      <c r="G126" s="20" t="s">
        <v>1673</v>
      </c>
      <c r="H126" s="98">
        <f t="shared" si="15"/>
        <v>-4.7800000000279397</v>
      </c>
      <c r="I126" s="137">
        <v>149644.79999999999</v>
      </c>
      <c r="J126" s="133" t="s">
        <v>2203</v>
      </c>
      <c r="K126" s="98">
        <f t="shared" si="16"/>
        <v>-0.20000000001164153</v>
      </c>
      <c r="L126" s="137">
        <v>89430.6</v>
      </c>
      <c r="M126" s="133" t="s">
        <v>2204</v>
      </c>
      <c r="N126" s="98">
        <f t="shared" si="17"/>
        <v>0</v>
      </c>
      <c r="O126" s="137">
        <v>618045.89000000025</v>
      </c>
      <c r="P126" s="20" t="s">
        <v>1674</v>
      </c>
      <c r="Q126" s="98">
        <f t="shared" si="18"/>
        <v>-0.10999999975319952</v>
      </c>
      <c r="R126" s="137">
        <v>78719821.629999161</v>
      </c>
      <c r="S126" s="20">
        <v>78719800</v>
      </c>
      <c r="T126" s="98">
        <f t="shared" si="26"/>
        <v>21.629999160766602</v>
      </c>
      <c r="U126" s="219">
        <f t="shared" si="19"/>
        <v>1</v>
      </c>
      <c r="W126" s="134" t="s">
        <v>41</v>
      </c>
      <c r="X126" s="111">
        <f t="shared" si="20"/>
        <v>0</v>
      </c>
      <c r="Y126" s="112">
        <f t="shared" si="21"/>
        <v>0</v>
      </c>
      <c r="Z126" s="112">
        <f t="shared" si="22"/>
        <v>0</v>
      </c>
      <c r="AA126" s="112">
        <f t="shared" si="23"/>
        <v>0</v>
      </c>
      <c r="AB126" s="112">
        <f t="shared" si="24"/>
        <v>0</v>
      </c>
      <c r="AC126" s="124">
        <f t="shared" si="25"/>
        <v>0</v>
      </c>
    </row>
    <row r="127" spans="1:29" ht="15.75">
      <c r="A127" s="250"/>
      <c r="B127" s="135" t="s">
        <v>42</v>
      </c>
      <c r="C127" s="97">
        <v>27711375.90999905</v>
      </c>
      <c r="D127" s="20">
        <v>17465400</v>
      </c>
      <c r="E127" s="98">
        <f t="shared" si="14"/>
        <v>10245975.90999905</v>
      </c>
      <c r="F127" s="97">
        <v>952753.03000000049</v>
      </c>
      <c r="G127" s="20" t="s">
        <v>1675</v>
      </c>
      <c r="H127" s="98">
        <f t="shared" si="15"/>
        <v>3.0000000493600965E-2</v>
      </c>
      <c r="I127" s="97">
        <v>17577.599999999999</v>
      </c>
      <c r="J127" s="20" t="s">
        <v>2205</v>
      </c>
      <c r="K127" s="98">
        <f t="shared" si="16"/>
        <v>1999.9999999999982</v>
      </c>
      <c r="L127" s="97">
        <v>0</v>
      </c>
      <c r="M127" s="20"/>
      <c r="N127" s="98">
        <f t="shared" si="17"/>
        <v>0</v>
      </c>
      <c r="O127" s="97">
        <v>0</v>
      </c>
      <c r="P127" s="20" t="s">
        <v>80</v>
      </c>
      <c r="Q127" s="98">
        <f t="shared" si="18"/>
        <v>0</v>
      </c>
      <c r="R127" s="97">
        <v>31209593.42999905</v>
      </c>
      <c r="S127" s="20">
        <v>31209600</v>
      </c>
      <c r="T127" s="98">
        <f t="shared" si="26"/>
        <v>-6.5700009502470493</v>
      </c>
      <c r="U127" s="219">
        <f t="shared" si="19"/>
        <v>1</v>
      </c>
      <c r="W127" s="135" t="s">
        <v>42</v>
      </c>
      <c r="X127" s="115">
        <f t="shared" si="20"/>
        <v>1</v>
      </c>
      <c r="Y127" s="116">
        <f t="shared" si="21"/>
        <v>0</v>
      </c>
      <c r="Z127" s="116">
        <f t="shared" si="22"/>
        <v>1</v>
      </c>
      <c r="AA127" s="116">
        <f t="shared" si="23"/>
        <v>0</v>
      </c>
      <c r="AB127" s="116">
        <f t="shared" si="24"/>
        <v>0</v>
      </c>
      <c r="AC127" s="122">
        <f t="shared" si="25"/>
        <v>0</v>
      </c>
    </row>
    <row r="128" spans="1:29" ht="15.75">
      <c r="A128" s="250"/>
      <c r="B128" s="105" t="s">
        <v>43</v>
      </c>
      <c r="C128" s="97">
        <v>66284129.869999416</v>
      </c>
      <c r="D128" s="20">
        <v>66284200</v>
      </c>
      <c r="E128" s="98">
        <f t="shared" si="14"/>
        <v>-70.130000583827496</v>
      </c>
      <c r="F128" s="97">
        <v>2116327.169999999</v>
      </c>
      <c r="G128" s="20" t="s">
        <v>1676</v>
      </c>
      <c r="H128" s="98">
        <f t="shared" si="15"/>
        <v>-54332.830000001006</v>
      </c>
      <c r="I128" s="97">
        <v>186245.63</v>
      </c>
      <c r="J128" s="20" t="s">
        <v>2206</v>
      </c>
      <c r="K128" s="98">
        <f t="shared" si="16"/>
        <v>-0.36999999999534339</v>
      </c>
      <c r="L128" s="97">
        <v>119885.87</v>
      </c>
      <c r="M128" s="20" t="s">
        <v>2207</v>
      </c>
      <c r="N128" s="98">
        <f t="shared" si="17"/>
        <v>-0.13000000000465661</v>
      </c>
      <c r="O128" s="97">
        <v>259019.65</v>
      </c>
      <c r="P128" s="20" t="s">
        <v>1677</v>
      </c>
      <c r="Q128" s="98">
        <f t="shared" si="18"/>
        <v>20788.649999999994</v>
      </c>
      <c r="R128" s="97">
        <v>63975142.809999421</v>
      </c>
      <c r="S128" s="20">
        <v>63941600</v>
      </c>
      <c r="T128" s="98">
        <f t="shared" si="26"/>
        <v>33542.809999421239</v>
      </c>
      <c r="U128" s="219">
        <f t="shared" si="19"/>
        <v>1</v>
      </c>
      <c r="W128" s="105" t="s">
        <v>43</v>
      </c>
      <c r="X128" s="115">
        <f t="shared" si="20"/>
        <v>0</v>
      </c>
      <c r="Y128" s="116">
        <f t="shared" si="21"/>
        <v>1</v>
      </c>
      <c r="Z128" s="116">
        <f t="shared" si="22"/>
        <v>0</v>
      </c>
      <c r="AA128" s="116">
        <f t="shared" si="23"/>
        <v>0</v>
      </c>
      <c r="AB128" s="116">
        <f t="shared" si="24"/>
        <v>1</v>
      </c>
      <c r="AC128" s="122">
        <f t="shared" si="25"/>
        <v>1</v>
      </c>
    </row>
    <row r="129" spans="1:29" ht="15.75">
      <c r="A129" s="250"/>
      <c r="B129" s="135" t="s">
        <v>44</v>
      </c>
      <c r="C129" s="97">
        <v>50411686.329999469</v>
      </c>
      <c r="D129" s="20">
        <v>50411700</v>
      </c>
      <c r="E129" s="98">
        <f t="shared" si="14"/>
        <v>-13.670000530779362</v>
      </c>
      <c r="F129" s="97">
        <v>1570553.87</v>
      </c>
      <c r="G129" s="20" t="s">
        <v>1678</v>
      </c>
      <c r="H129" s="98">
        <f t="shared" si="15"/>
        <v>3.8700000001117587</v>
      </c>
      <c r="I129" s="97">
        <v>22981.96</v>
      </c>
      <c r="J129" s="20" t="s">
        <v>2208</v>
      </c>
      <c r="K129" s="98">
        <f t="shared" si="16"/>
        <v>0.95999999999912689</v>
      </c>
      <c r="L129" s="97">
        <v>0</v>
      </c>
      <c r="M129" s="20">
        <v>0</v>
      </c>
      <c r="N129" s="98">
        <f t="shared" si="17"/>
        <v>0</v>
      </c>
      <c r="O129" s="97">
        <v>171580.67000000007</v>
      </c>
      <c r="P129" s="20" t="s">
        <v>1679</v>
      </c>
      <c r="Q129" s="98">
        <f t="shared" si="18"/>
        <v>-0.32999999992898665</v>
      </c>
      <c r="R129" s="97">
        <v>48692533.749999478</v>
      </c>
      <c r="S129" s="20">
        <v>48692600</v>
      </c>
      <c r="T129" s="98">
        <f t="shared" si="26"/>
        <v>-66.250000521540642</v>
      </c>
      <c r="U129" s="219">
        <f t="shared" ref="U129:U192" si="27">IF(D129=0,0,1)</f>
        <v>1</v>
      </c>
      <c r="W129" s="135" t="s">
        <v>44</v>
      </c>
      <c r="X129" s="115">
        <f t="shared" si="20"/>
        <v>0</v>
      </c>
      <c r="Y129" s="116">
        <f t="shared" si="21"/>
        <v>0</v>
      </c>
      <c r="Z129" s="116">
        <f t="shared" si="22"/>
        <v>0</v>
      </c>
      <c r="AA129" s="116">
        <f t="shared" si="23"/>
        <v>0</v>
      </c>
      <c r="AB129" s="116">
        <f t="shared" si="24"/>
        <v>0</v>
      </c>
      <c r="AC129" s="122">
        <f t="shared" si="25"/>
        <v>0</v>
      </c>
    </row>
    <row r="130" spans="1:29" ht="15.75">
      <c r="A130" s="250"/>
      <c r="B130" s="135" t="s">
        <v>45</v>
      </c>
      <c r="C130" s="97">
        <v>98140890.269995987</v>
      </c>
      <c r="D130" s="20">
        <v>98140900</v>
      </c>
      <c r="E130" s="98">
        <f t="shared" si="14"/>
        <v>-9.7300040125846863</v>
      </c>
      <c r="F130" s="97">
        <v>4009313.82</v>
      </c>
      <c r="G130" s="20" t="s">
        <v>1680</v>
      </c>
      <c r="H130" s="98">
        <f t="shared" si="15"/>
        <v>3.8199999998323619</v>
      </c>
      <c r="I130" s="97">
        <v>250290.90999999997</v>
      </c>
      <c r="J130" s="20" t="s">
        <v>2209</v>
      </c>
      <c r="K130" s="98">
        <f t="shared" si="16"/>
        <v>-9.0000000025611371E-2</v>
      </c>
      <c r="L130" s="97">
        <v>59417.96</v>
      </c>
      <c r="M130" s="20" t="s">
        <v>2210</v>
      </c>
      <c r="N130" s="98">
        <f t="shared" si="17"/>
        <v>-4.0000000000873115E-2</v>
      </c>
      <c r="O130" s="97">
        <v>184148.53</v>
      </c>
      <c r="P130" s="20" t="s">
        <v>1681</v>
      </c>
      <c r="Q130" s="98">
        <f t="shared" si="18"/>
        <v>-50628.47</v>
      </c>
      <c r="R130" s="97">
        <v>94138300.869995981</v>
      </c>
      <c r="S130" s="20">
        <v>94138300</v>
      </c>
      <c r="T130" s="98">
        <f t="shared" si="26"/>
        <v>0.86999598145484924</v>
      </c>
      <c r="U130" s="219">
        <f t="shared" si="27"/>
        <v>1</v>
      </c>
      <c r="W130" s="135" t="s">
        <v>45</v>
      </c>
      <c r="X130" s="115">
        <f t="shared" si="20"/>
        <v>0</v>
      </c>
      <c r="Y130" s="116">
        <f t="shared" si="21"/>
        <v>0</v>
      </c>
      <c r="Z130" s="116">
        <f t="shared" si="22"/>
        <v>0</v>
      </c>
      <c r="AA130" s="116">
        <f t="shared" si="23"/>
        <v>0</v>
      </c>
      <c r="AB130" s="116">
        <f t="shared" si="24"/>
        <v>1</v>
      </c>
      <c r="AC130" s="122">
        <f t="shared" si="25"/>
        <v>0</v>
      </c>
    </row>
    <row r="131" spans="1:29" ht="15.75">
      <c r="A131" s="250"/>
      <c r="B131" s="135" t="s">
        <v>46</v>
      </c>
      <c r="C131" s="97">
        <v>42013839.549999617</v>
      </c>
      <c r="D131" s="20">
        <v>42013800</v>
      </c>
      <c r="E131" s="98">
        <f t="shared" si="14"/>
        <v>39.549999617040157</v>
      </c>
      <c r="F131" s="97">
        <v>1622629.7899999993</v>
      </c>
      <c r="G131" s="20" t="s">
        <v>1682</v>
      </c>
      <c r="H131" s="98">
        <f t="shared" si="15"/>
        <v>-0.21000000066123903</v>
      </c>
      <c r="I131" s="97">
        <v>71261.7</v>
      </c>
      <c r="J131" s="20" t="s">
        <v>2211</v>
      </c>
      <c r="K131" s="98">
        <f t="shared" si="16"/>
        <v>0</v>
      </c>
      <c r="L131" s="97">
        <v>211977.51</v>
      </c>
      <c r="M131" s="20" t="s">
        <v>2212</v>
      </c>
      <c r="N131" s="98">
        <f t="shared" si="17"/>
        <v>-0.48999999999068677</v>
      </c>
      <c r="O131" s="97">
        <v>0</v>
      </c>
      <c r="P131" s="20" t="s">
        <v>80</v>
      </c>
      <c r="Q131" s="98">
        <f t="shared" si="18"/>
        <v>0</v>
      </c>
      <c r="R131" s="97">
        <v>40250493.949999608</v>
      </c>
      <c r="S131" s="20">
        <v>21350540</v>
      </c>
      <c r="T131" s="98">
        <f t="shared" si="26"/>
        <v>18899953.949999608</v>
      </c>
      <c r="U131" s="219">
        <f t="shared" si="27"/>
        <v>1</v>
      </c>
      <c r="W131" s="135" t="s">
        <v>46</v>
      </c>
      <c r="X131" s="115">
        <f t="shared" si="20"/>
        <v>0</v>
      </c>
      <c r="Y131" s="116">
        <f t="shared" si="21"/>
        <v>0</v>
      </c>
      <c r="Z131" s="116">
        <f t="shared" si="22"/>
        <v>0</v>
      </c>
      <c r="AA131" s="116">
        <f t="shared" si="23"/>
        <v>0</v>
      </c>
      <c r="AB131" s="116">
        <f t="shared" si="24"/>
        <v>0</v>
      </c>
      <c r="AC131" s="122">
        <f t="shared" si="25"/>
        <v>1</v>
      </c>
    </row>
    <row r="132" spans="1:29" ht="15.75">
      <c r="A132" s="250"/>
      <c r="B132" s="135" t="s">
        <v>47</v>
      </c>
      <c r="C132" s="97">
        <v>156990556.31999838</v>
      </c>
      <c r="D132" s="20"/>
      <c r="E132" s="98">
        <f t="shared" si="14"/>
        <v>156990556.31999838</v>
      </c>
      <c r="F132" s="97">
        <v>3460577.3199999975</v>
      </c>
      <c r="G132" s="20"/>
      <c r="H132" s="98">
        <f t="shared" si="15"/>
        <v>3460577.3199999975</v>
      </c>
      <c r="I132" s="97">
        <v>421992.15</v>
      </c>
      <c r="J132" s="20"/>
      <c r="K132" s="98">
        <f t="shared" si="16"/>
        <v>421992.15</v>
      </c>
      <c r="L132" s="97">
        <v>581500.51</v>
      </c>
      <c r="M132" s="20"/>
      <c r="N132" s="98">
        <f t="shared" si="17"/>
        <v>581500.51</v>
      </c>
      <c r="O132" s="97">
        <v>203916.22</v>
      </c>
      <c r="P132" s="20"/>
      <c r="Q132" s="98">
        <f t="shared" si="18"/>
        <v>203916.22</v>
      </c>
      <c r="R132" s="97">
        <v>153166554.41999841</v>
      </c>
      <c r="S132" s="20"/>
      <c r="T132" s="98">
        <f t="shared" si="26"/>
        <v>153166554.41999841</v>
      </c>
      <c r="U132" s="219">
        <f t="shared" si="27"/>
        <v>0</v>
      </c>
      <c r="W132" s="135" t="s">
        <v>47</v>
      </c>
      <c r="X132" s="115">
        <f t="shared" si="20"/>
        <v>0</v>
      </c>
      <c r="Y132" s="116">
        <f t="shared" si="21"/>
        <v>0</v>
      </c>
      <c r="Z132" s="116">
        <f t="shared" si="22"/>
        <v>0</v>
      </c>
      <c r="AA132" s="116">
        <f t="shared" si="23"/>
        <v>0</v>
      </c>
      <c r="AB132" s="116">
        <f t="shared" si="24"/>
        <v>0</v>
      </c>
      <c r="AC132" s="122">
        <f t="shared" si="25"/>
        <v>0</v>
      </c>
    </row>
    <row r="133" spans="1:29" ht="15.75">
      <c r="A133" s="250"/>
      <c r="B133" s="135" t="s">
        <v>48</v>
      </c>
      <c r="C133" s="97">
        <v>79794338.649999261</v>
      </c>
      <c r="D133" s="20"/>
      <c r="E133" s="98">
        <f t="shared" si="14"/>
        <v>79794338.649999261</v>
      </c>
      <c r="F133" s="97">
        <v>1931524.040000001</v>
      </c>
      <c r="G133" s="20"/>
      <c r="H133" s="98">
        <f t="shared" si="15"/>
        <v>1931524.040000001</v>
      </c>
      <c r="I133" s="97">
        <v>73775.95</v>
      </c>
      <c r="J133" s="20"/>
      <c r="K133" s="98">
        <f t="shared" si="16"/>
        <v>73775.95</v>
      </c>
      <c r="L133" s="97">
        <v>56581.540000000015</v>
      </c>
      <c r="M133" s="20"/>
      <c r="N133" s="98">
        <f t="shared" si="17"/>
        <v>56581.540000000015</v>
      </c>
      <c r="O133" s="97">
        <v>141312.32000000007</v>
      </c>
      <c r="P133" s="20"/>
      <c r="Q133" s="98">
        <f t="shared" si="18"/>
        <v>141312.32000000007</v>
      </c>
      <c r="R133" s="97">
        <v>77738696.699999273</v>
      </c>
      <c r="S133" s="20"/>
      <c r="T133" s="98">
        <f t="shared" si="26"/>
        <v>77738696.699999273</v>
      </c>
      <c r="U133" s="219">
        <f t="shared" si="27"/>
        <v>0</v>
      </c>
      <c r="W133" s="135" t="s">
        <v>48</v>
      </c>
      <c r="X133" s="115">
        <f t="shared" si="20"/>
        <v>0</v>
      </c>
      <c r="Y133" s="116">
        <f t="shared" si="21"/>
        <v>0</v>
      </c>
      <c r="Z133" s="116">
        <f t="shared" si="22"/>
        <v>0</v>
      </c>
      <c r="AA133" s="116">
        <f t="shared" si="23"/>
        <v>0</v>
      </c>
      <c r="AB133" s="116">
        <f t="shared" si="24"/>
        <v>0</v>
      </c>
      <c r="AC133" s="122">
        <f t="shared" si="25"/>
        <v>0</v>
      </c>
    </row>
    <row r="134" spans="1:29" ht="15.75">
      <c r="A134" s="251"/>
      <c r="B134" s="136" t="s">
        <v>49</v>
      </c>
      <c r="C134" s="97">
        <v>19748152.089999545</v>
      </c>
      <c r="D134" s="20"/>
      <c r="E134" s="98">
        <f t="shared" si="14"/>
        <v>19748152.089999545</v>
      </c>
      <c r="F134" s="97">
        <v>724464.18999999983</v>
      </c>
      <c r="G134" s="20"/>
      <c r="H134" s="98">
        <f t="shared" si="15"/>
        <v>724464.18999999983</v>
      </c>
      <c r="I134" s="97">
        <v>6704.8</v>
      </c>
      <c r="J134" s="20"/>
      <c r="K134" s="98">
        <f t="shared" si="16"/>
        <v>6704.8</v>
      </c>
      <c r="L134" s="97">
        <v>0</v>
      </c>
      <c r="M134" s="20"/>
      <c r="N134" s="98">
        <f t="shared" si="17"/>
        <v>0</v>
      </c>
      <c r="O134" s="97">
        <v>155853.82</v>
      </c>
      <c r="P134" s="20"/>
      <c r="Q134" s="98">
        <f t="shared" si="18"/>
        <v>155853.82</v>
      </c>
      <c r="R134" s="97">
        <v>18874538.879999544</v>
      </c>
      <c r="S134" s="20"/>
      <c r="T134" s="98">
        <f t="shared" si="26"/>
        <v>18874538.879999544</v>
      </c>
      <c r="U134" s="219">
        <f t="shared" si="27"/>
        <v>0</v>
      </c>
      <c r="W134" s="136" t="s">
        <v>49</v>
      </c>
      <c r="X134" s="119">
        <f t="shared" si="20"/>
        <v>0</v>
      </c>
      <c r="Y134" s="120">
        <f t="shared" si="21"/>
        <v>0</v>
      </c>
      <c r="Z134" s="120">
        <f t="shared" si="22"/>
        <v>0</v>
      </c>
      <c r="AA134" s="120">
        <f t="shared" si="23"/>
        <v>0</v>
      </c>
      <c r="AB134" s="120">
        <f t="shared" si="24"/>
        <v>0</v>
      </c>
      <c r="AC134" s="125">
        <f t="shared" si="25"/>
        <v>0</v>
      </c>
    </row>
    <row r="135" spans="1:29" ht="15.75" customHeight="1">
      <c r="A135" s="249">
        <v>42508</v>
      </c>
      <c r="B135" s="134" t="s">
        <v>41</v>
      </c>
      <c r="C135" s="217">
        <v>78719821.629999161</v>
      </c>
      <c r="D135" s="224">
        <v>78719800</v>
      </c>
      <c r="E135" s="96">
        <f t="shared" si="14"/>
        <v>21.629999160766602</v>
      </c>
      <c r="F135" s="217">
        <v>1527414.2999999998</v>
      </c>
      <c r="G135" s="95" t="s">
        <v>1683</v>
      </c>
      <c r="H135" s="96">
        <f t="shared" si="15"/>
        <v>4.2999999998137355</v>
      </c>
      <c r="I135" s="217">
        <v>250978.6</v>
      </c>
      <c r="J135" s="95" t="s">
        <v>2213</v>
      </c>
      <c r="K135" s="96">
        <f t="shared" si="16"/>
        <v>-0.39999999999417923</v>
      </c>
      <c r="L135" s="217">
        <v>169026.31</v>
      </c>
      <c r="M135" s="95" t="s">
        <v>2214</v>
      </c>
      <c r="N135" s="96">
        <f t="shared" si="17"/>
        <v>0.30999999999767169</v>
      </c>
      <c r="O135" s="217">
        <v>671640.3600000001</v>
      </c>
      <c r="P135" s="224" t="s">
        <v>1684</v>
      </c>
      <c r="Q135" s="96">
        <f t="shared" si="18"/>
        <v>0.36000000010244548</v>
      </c>
      <c r="R135" s="217">
        <v>76602719.259999171</v>
      </c>
      <c r="S135" s="95">
        <v>76602700</v>
      </c>
      <c r="T135" s="96">
        <f t="shared" si="26"/>
        <v>19.259999170899391</v>
      </c>
      <c r="U135" s="218">
        <f t="shared" si="27"/>
        <v>1</v>
      </c>
      <c r="W135" s="134" t="s">
        <v>41</v>
      </c>
      <c r="X135" s="111">
        <f t="shared" si="20"/>
        <v>0</v>
      </c>
      <c r="Y135" s="112">
        <f t="shared" si="21"/>
        <v>0</v>
      </c>
      <c r="Z135" s="112">
        <f t="shared" si="22"/>
        <v>0</v>
      </c>
      <c r="AA135" s="112">
        <f t="shared" si="23"/>
        <v>0</v>
      </c>
      <c r="AB135" s="112">
        <f t="shared" si="24"/>
        <v>0</v>
      </c>
      <c r="AC135" s="124">
        <f t="shared" si="25"/>
        <v>0</v>
      </c>
    </row>
    <row r="136" spans="1:29" ht="15.75">
      <c r="A136" s="250"/>
      <c r="B136" s="135" t="s">
        <v>42</v>
      </c>
      <c r="C136" s="97">
        <v>31209593.42999905</v>
      </c>
      <c r="D136" s="133">
        <v>31209600</v>
      </c>
      <c r="E136" s="98">
        <f t="shared" si="14"/>
        <v>-6.5700009502470493</v>
      </c>
      <c r="F136" s="97">
        <v>2752972.7</v>
      </c>
      <c r="G136" s="20" t="s">
        <v>1685</v>
      </c>
      <c r="H136" s="98">
        <f t="shared" si="15"/>
        <v>2752970.7</v>
      </c>
      <c r="I136" s="97">
        <v>25196.85</v>
      </c>
      <c r="J136" s="20" t="s">
        <v>2215</v>
      </c>
      <c r="K136" s="98">
        <f t="shared" si="16"/>
        <v>4.9999999999272404E-2</v>
      </c>
      <c r="L136" s="97">
        <v>60008.800000000003</v>
      </c>
      <c r="M136" s="20" t="s">
        <v>2216</v>
      </c>
      <c r="N136" s="98">
        <f t="shared" si="17"/>
        <v>0</v>
      </c>
      <c r="O136" s="97">
        <v>48171.75</v>
      </c>
      <c r="P136" s="133" t="s">
        <v>1686</v>
      </c>
      <c r="Q136" s="98">
        <f t="shared" si="18"/>
        <v>-5.0000000002910383E-2</v>
      </c>
      <c r="R136" s="97">
        <v>28373637.029999051</v>
      </c>
      <c r="S136" s="20">
        <v>28373600</v>
      </c>
      <c r="T136" s="98">
        <f t="shared" si="26"/>
        <v>37.029999051243067</v>
      </c>
      <c r="U136" s="219">
        <f t="shared" si="27"/>
        <v>1</v>
      </c>
      <c r="W136" s="135" t="s">
        <v>42</v>
      </c>
      <c r="X136" s="115">
        <f t="shared" si="20"/>
        <v>0</v>
      </c>
      <c r="Y136" s="116">
        <f t="shared" si="21"/>
        <v>1</v>
      </c>
      <c r="Z136" s="116">
        <f t="shared" si="22"/>
        <v>0</v>
      </c>
      <c r="AA136" s="116">
        <f t="shared" si="23"/>
        <v>0</v>
      </c>
      <c r="AB136" s="116">
        <f t="shared" si="24"/>
        <v>0</v>
      </c>
      <c r="AC136" s="122">
        <f t="shared" si="25"/>
        <v>0</v>
      </c>
    </row>
    <row r="137" spans="1:29" ht="15.75">
      <c r="A137" s="250"/>
      <c r="B137" s="105" t="s">
        <v>43</v>
      </c>
      <c r="C137" s="97">
        <v>63975142.809999421</v>
      </c>
      <c r="D137" s="20">
        <v>63975100</v>
      </c>
      <c r="E137" s="98">
        <f t="shared" ref="E137:E200" si="28">C137-D137</f>
        <v>42.809999421238899</v>
      </c>
      <c r="F137" s="97">
        <v>1347224.5099999998</v>
      </c>
      <c r="G137" s="20" t="s">
        <v>1687</v>
      </c>
      <c r="H137" s="98">
        <f t="shared" ref="H137:H200" si="29">F137-G137</f>
        <v>4.5099999997764826</v>
      </c>
      <c r="I137" s="97">
        <v>85110.339999999982</v>
      </c>
      <c r="J137" s="20" t="s">
        <v>2217</v>
      </c>
      <c r="K137" s="98">
        <f t="shared" ref="K137:K200" si="30">I137-J137</f>
        <v>3.9999999979045242E-2</v>
      </c>
      <c r="L137" s="97">
        <v>119472.62</v>
      </c>
      <c r="M137" s="20" t="s">
        <v>2218</v>
      </c>
      <c r="N137" s="98">
        <f t="shared" ref="N137:N200" si="31">L137-M137</f>
        <v>-0.38000000000465661</v>
      </c>
      <c r="O137" s="97">
        <v>208361.68</v>
      </c>
      <c r="P137" s="20" t="s">
        <v>1688</v>
      </c>
      <c r="Q137" s="98">
        <f t="shared" ref="Q137:Q200" si="32">O137-P137</f>
        <v>-0.32000000000698492</v>
      </c>
      <c r="R137" s="97">
        <v>67894712.569999412</v>
      </c>
      <c r="S137" s="20">
        <v>67894700</v>
      </c>
      <c r="T137" s="98">
        <f t="shared" si="26"/>
        <v>12.569999411702156</v>
      </c>
      <c r="U137" s="219">
        <f t="shared" si="27"/>
        <v>1</v>
      </c>
      <c r="W137" s="105" t="s">
        <v>43</v>
      </c>
      <c r="X137" s="115">
        <f t="shared" si="20"/>
        <v>0</v>
      </c>
      <c r="Y137" s="116">
        <f t="shared" si="21"/>
        <v>0</v>
      </c>
      <c r="Z137" s="116">
        <f t="shared" si="22"/>
        <v>0</v>
      </c>
      <c r="AA137" s="116">
        <f t="shared" si="23"/>
        <v>0</v>
      </c>
      <c r="AB137" s="116">
        <f t="shared" si="24"/>
        <v>0</v>
      </c>
      <c r="AC137" s="122">
        <f t="shared" si="25"/>
        <v>0</v>
      </c>
    </row>
    <row r="138" spans="1:29" ht="15.75">
      <c r="A138" s="250"/>
      <c r="B138" s="135" t="s">
        <v>44</v>
      </c>
      <c r="C138" s="97">
        <v>48692533.749999478</v>
      </c>
      <c r="D138" s="20">
        <v>48692600</v>
      </c>
      <c r="E138" s="98">
        <f t="shared" si="28"/>
        <v>-66.250000521540642</v>
      </c>
      <c r="F138" s="97">
        <v>1079183.8500000001</v>
      </c>
      <c r="G138" s="20" t="s">
        <v>1689</v>
      </c>
      <c r="H138" s="98">
        <f t="shared" si="29"/>
        <v>3003.8500000000931</v>
      </c>
      <c r="I138" s="97">
        <v>107272.67</v>
      </c>
      <c r="J138" s="20" t="s">
        <v>80</v>
      </c>
      <c r="K138" s="98">
        <f t="shared" si="30"/>
        <v>107272.67</v>
      </c>
      <c r="L138" s="97">
        <v>85878.58</v>
      </c>
      <c r="M138" s="20">
        <v>0</v>
      </c>
      <c r="N138" s="98">
        <f t="shared" si="31"/>
        <v>85878.58</v>
      </c>
      <c r="O138" s="97">
        <v>245438.07</v>
      </c>
      <c r="P138" s="20" t="s">
        <v>1690</v>
      </c>
      <c r="Q138" s="98">
        <f t="shared" si="32"/>
        <v>7.0000000006984919E-2</v>
      </c>
      <c r="R138" s="97">
        <v>47389305.919999473</v>
      </c>
      <c r="S138" s="20">
        <v>47389300</v>
      </c>
      <c r="T138" s="98">
        <f t="shared" si="26"/>
        <v>5.919999472796917</v>
      </c>
      <c r="U138" s="219">
        <f t="shared" si="27"/>
        <v>1</v>
      </c>
      <c r="W138" s="135" t="s">
        <v>44</v>
      </c>
      <c r="X138" s="115">
        <f t="shared" ref="X138:X201" si="33">+IF(AND(C138&lt;&gt;0,D138&lt;&gt;0,OR(E138&gt;100,E138&lt;-100)),1,0)</f>
        <v>0</v>
      </c>
      <c r="Y138" s="116">
        <f t="shared" ref="Y138:Y201" si="34">+IF(AND(F138&lt;&gt;0,G138&lt;&gt;0,OR(H138&gt;100,H138&lt;-100)),1,0)</f>
        <v>1</v>
      </c>
      <c r="Z138" s="116">
        <f t="shared" ref="Z138:Z201" si="35">+IF(AND(I138&lt;&gt;0,J138&lt;&gt;0,OR(K138&gt;100,K138&lt;-100)),1,0)</f>
        <v>1</v>
      </c>
      <c r="AA138" s="116">
        <f t="shared" ref="AA138:AA201" si="36">+IF(AND(L138&lt;&gt;0,M138&lt;&gt;0,OR(N138&gt;100,N138&lt;-100)),1,0)</f>
        <v>0</v>
      </c>
      <c r="AB138" s="116">
        <f t="shared" ref="AB138:AB201" si="37">+IF(AND(O138&lt;&gt;0,P138&lt;&gt;0,OR(Q138&gt;100,Q138&lt;-100)),1,0)</f>
        <v>0</v>
      </c>
      <c r="AC138" s="122">
        <f t="shared" ref="AC138:AC201" si="38">+IF(AND(R138&lt;&gt;0,S138&lt;&gt;0,OR(T138&gt;100,T138&lt;-100)),1,0)</f>
        <v>0</v>
      </c>
    </row>
    <row r="139" spans="1:29" ht="15.75">
      <c r="A139" s="250"/>
      <c r="B139" s="135" t="s">
        <v>45</v>
      </c>
      <c r="C139" s="97">
        <v>94138300.869995981</v>
      </c>
      <c r="D139" s="20">
        <v>94138300</v>
      </c>
      <c r="E139" s="98">
        <f t="shared" si="28"/>
        <v>0.86999598145484924</v>
      </c>
      <c r="F139" s="97">
        <v>2687805.0499999993</v>
      </c>
      <c r="G139" s="20" t="s">
        <v>1691</v>
      </c>
      <c r="H139" s="98">
        <f t="shared" si="29"/>
        <v>-56824.950000000652</v>
      </c>
      <c r="I139" s="97">
        <v>89153.07</v>
      </c>
      <c r="J139" s="20" t="s">
        <v>2219</v>
      </c>
      <c r="K139" s="98">
        <f t="shared" si="30"/>
        <v>-2.9999999998835847E-2</v>
      </c>
      <c r="L139" s="97">
        <v>702.51</v>
      </c>
      <c r="M139" s="20" t="s">
        <v>2220</v>
      </c>
      <c r="N139" s="98">
        <f t="shared" si="31"/>
        <v>0</v>
      </c>
      <c r="O139" s="97">
        <v>149081.31</v>
      </c>
      <c r="P139" s="20" t="s">
        <v>1692</v>
      </c>
      <c r="Q139" s="98">
        <f t="shared" si="32"/>
        <v>-124170.69</v>
      </c>
      <c r="R139" s="97">
        <v>91389865.069995999</v>
      </c>
      <c r="S139" s="20">
        <v>91333000</v>
      </c>
      <c r="T139" s="98">
        <f t="shared" si="26"/>
        <v>56865.069995999336</v>
      </c>
      <c r="U139" s="219">
        <f t="shared" si="27"/>
        <v>1</v>
      </c>
      <c r="W139" s="135" t="s">
        <v>45</v>
      </c>
      <c r="X139" s="115">
        <f t="shared" si="33"/>
        <v>0</v>
      </c>
      <c r="Y139" s="116">
        <f t="shared" si="34"/>
        <v>1</v>
      </c>
      <c r="Z139" s="116">
        <f t="shared" si="35"/>
        <v>0</v>
      </c>
      <c r="AA139" s="116">
        <f t="shared" si="36"/>
        <v>0</v>
      </c>
      <c r="AB139" s="116">
        <f t="shared" si="37"/>
        <v>1</v>
      </c>
      <c r="AC139" s="122">
        <f t="shared" si="38"/>
        <v>1</v>
      </c>
    </row>
    <row r="140" spans="1:29" ht="15.75">
      <c r="A140" s="250"/>
      <c r="B140" s="135" t="s">
        <v>46</v>
      </c>
      <c r="C140" s="97">
        <v>40250493.949999608</v>
      </c>
      <c r="D140" s="20"/>
      <c r="E140" s="98">
        <f t="shared" si="28"/>
        <v>40250493.949999608</v>
      </c>
      <c r="F140" s="97">
        <v>1336068.26</v>
      </c>
      <c r="G140" s="20"/>
      <c r="H140" s="98">
        <f t="shared" si="29"/>
        <v>1336068.26</v>
      </c>
      <c r="I140" s="97">
        <v>121625.16999999998</v>
      </c>
      <c r="J140" s="20"/>
      <c r="K140" s="98">
        <f t="shared" si="30"/>
        <v>121625.16999999998</v>
      </c>
      <c r="L140" s="97">
        <v>9385.6299999999992</v>
      </c>
      <c r="M140" s="20"/>
      <c r="N140" s="98">
        <f t="shared" si="31"/>
        <v>9385.6299999999992</v>
      </c>
      <c r="O140" s="97">
        <v>263770.8</v>
      </c>
      <c r="P140" s="20"/>
      <c r="Q140" s="98">
        <f t="shared" si="32"/>
        <v>263770.8</v>
      </c>
      <c r="R140" s="97">
        <v>38762894.429999612</v>
      </c>
      <c r="S140" s="20"/>
      <c r="T140" s="98">
        <f t="shared" si="26"/>
        <v>38762894.429999612</v>
      </c>
      <c r="U140" s="219">
        <f t="shared" si="27"/>
        <v>0</v>
      </c>
      <c r="W140" s="135" t="s">
        <v>46</v>
      </c>
      <c r="X140" s="115">
        <f t="shared" si="33"/>
        <v>0</v>
      </c>
      <c r="Y140" s="116">
        <f t="shared" si="34"/>
        <v>0</v>
      </c>
      <c r="Z140" s="116">
        <f t="shared" si="35"/>
        <v>0</v>
      </c>
      <c r="AA140" s="116">
        <f t="shared" si="36"/>
        <v>0</v>
      </c>
      <c r="AB140" s="116">
        <f t="shared" si="37"/>
        <v>0</v>
      </c>
      <c r="AC140" s="122">
        <f t="shared" si="38"/>
        <v>0</v>
      </c>
    </row>
    <row r="141" spans="1:29" ht="15.75">
      <c r="A141" s="250"/>
      <c r="B141" s="135" t="s">
        <v>47</v>
      </c>
      <c r="C141" s="97">
        <v>153166554.41999841</v>
      </c>
      <c r="D141" s="20"/>
      <c r="E141" s="98">
        <f t="shared" si="28"/>
        <v>153166554.41999841</v>
      </c>
      <c r="F141" s="97">
        <v>2458669.1900000004</v>
      </c>
      <c r="G141" s="20"/>
      <c r="H141" s="98">
        <f t="shared" si="29"/>
        <v>2458669.1900000004</v>
      </c>
      <c r="I141" s="97">
        <v>86827.58</v>
      </c>
      <c r="J141" s="20"/>
      <c r="K141" s="98">
        <f t="shared" si="30"/>
        <v>86827.58</v>
      </c>
      <c r="L141" s="97">
        <v>576803.17000000004</v>
      </c>
      <c r="M141" s="20"/>
      <c r="N141" s="98">
        <f t="shared" si="31"/>
        <v>576803.17000000004</v>
      </c>
      <c r="O141" s="97">
        <v>175906.72</v>
      </c>
      <c r="P141" s="20"/>
      <c r="Q141" s="98">
        <f t="shared" si="32"/>
        <v>175906.72</v>
      </c>
      <c r="R141" s="97">
        <v>150042002.91999841</v>
      </c>
      <c r="S141" s="20"/>
      <c r="T141" s="98">
        <f t="shared" si="26"/>
        <v>150042002.91999841</v>
      </c>
      <c r="U141" s="219">
        <f t="shared" si="27"/>
        <v>0</v>
      </c>
      <c r="W141" s="135" t="s">
        <v>47</v>
      </c>
      <c r="X141" s="115">
        <f t="shared" si="33"/>
        <v>0</v>
      </c>
      <c r="Y141" s="116">
        <f t="shared" si="34"/>
        <v>0</v>
      </c>
      <c r="Z141" s="116">
        <f t="shared" si="35"/>
        <v>0</v>
      </c>
      <c r="AA141" s="116">
        <f t="shared" si="36"/>
        <v>0</v>
      </c>
      <c r="AB141" s="116">
        <f t="shared" si="37"/>
        <v>0</v>
      </c>
      <c r="AC141" s="122">
        <f t="shared" si="38"/>
        <v>0</v>
      </c>
    </row>
    <row r="142" spans="1:29" ht="15.75">
      <c r="A142" s="250"/>
      <c r="B142" s="135" t="s">
        <v>48</v>
      </c>
      <c r="C142" s="97">
        <v>77738696.699999273</v>
      </c>
      <c r="D142" s="20"/>
      <c r="E142" s="98">
        <f t="shared" si="28"/>
        <v>77738696.699999273</v>
      </c>
      <c r="F142" s="97">
        <v>1952906.6</v>
      </c>
      <c r="G142" s="20"/>
      <c r="H142" s="98">
        <f t="shared" si="29"/>
        <v>1952906.6</v>
      </c>
      <c r="I142" s="97">
        <v>232425.73</v>
      </c>
      <c r="J142" s="20"/>
      <c r="K142" s="98">
        <f t="shared" si="30"/>
        <v>232425.73</v>
      </c>
      <c r="L142" s="97">
        <v>219453.69</v>
      </c>
      <c r="M142" s="20"/>
      <c r="N142" s="98">
        <f t="shared" si="31"/>
        <v>219453.69</v>
      </c>
      <c r="O142" s="97">
        <v>90044.83</v>
      </c>
      <c r="P142" s="20"/>
      <c r="Q142" s="98">
        <f t="shared" si="32"/>
        <v>90044.83</v>
      </c>
      <c r="R142" s="97">
        <v>75708717.309999272</v>
      </c>
      <c r="S142" s="20"/>
      <c r="T142" s="98">
        <f t="shared" si="26"/>
        <v>75708717.309999272</v>
      </c>
      <c r="U142" s="219">
        <f t="shared" si="27"/>
        <v>0</v>
      </c>
      <c r="W142" s="135" t="s">
        <v>48</v>
      </c>
      <c r="X142" s="115">
        <f t="shared" si="33"/>
        <v>0</v>
      </c>
      <c r="Y142" s="116">
        <f t="shared" si="34"/>
        <v>0</v>
      </c>
      <c r="Z142" s="116">
        <f t="shared" si="35"/>
        <v>0</v>
      </c>
      <c r="AA142" s="116">
        <f t="shared" si="36"/>
        <v>0</v>
      </c>
      <c r="AB142" s="116">
        <f t="shared" si="37"/>
        <v>0</v>
      </c>
      <c r="AC142" s="122">
        <f t="shared" si="38"/>
        <v>0</v>
      </c>
    </row>
    <row r="143" spans="1:29" ht="15.75">
      <c r="A143" s="251"/>
      <c r="B143" s="136" t="s">
        <v>49</v>
      </c>
      <c r="C143" s="99">
        <v>18874538.879999544</v>
      </c>
      <c r="D143" s="100"/>
      <c r="E143" s="101">
        <f t="shared" si="28"/>
        <v>18874538.879999544</v>
      </c>
      <c r="F143" s="99">
        <v>571175.51000000024</v>
      </c>
      <c r="G143" s="100"/>
      <c r="H143" s="101">
        <f t="shared" si="29"/>
        <v>571175.51000000024</v>
      </c>
      <c r="I143" s="99">
        <v>0</v>
      </c>
      <c r="J143" s="100"/>
      <c r="K143" s="101">
        <f t="shared" si="30"/>
        <v>0</v>
      </c>
      <c r="L143" s="99">
        <v>0</v>
      </c>
      <c r="M143" s="100"/>
      <c r="N143" s="101">
        <f t="shared" si="31"/>
        <v>0</v>
      </c>
      <c r="O143" s="99">
        <v>63564.160000000003</v>
      </c>
      <c r="P143" s="100"/>
      <c r="Q143" s="101">
        <f t="shared" si="32"/>
        <v>63564.160000000003</v>
      </c>
      <c r="R143" s="99">
        <v>18239799.209999546</v>
      </c>
      <c r="S143" s="100"/>
      <c r="T143" s="101">
        <f t="shared" si="26"/>
        <v>18239799.209999546</v>
      </c>
      <c r="U143" s="220">
        <f t="shared" si="27"/>
        <v>0</v>
      </c>
      <c r="W143" s="136" t="s">
        <v>49</v>
      </c>
      <c r="X143" s="119">
        <f t="shared" si="33"/>
        <v>0</v>
      </c>
      <c r="Y143" s="120">
        <f t="shared" si="34"/>
        <v>0</v>
      </c>
      <c r="Z143" s="120">
        <f t="shared" si="35"/>
        <v>0</v>
      </c>
      <c r="AA143" s="120">
        <f t="shared" si="36"/>
        <v>0</v>
      </c>
      <c r="AB143" s="120">
        <f t="shared" si="37"/>
        <v>0</v>
      </c>
      <c r="AC143" s="125">
        <f t="shared" si="38"/>
        <v>0</v>
      </c>
    </row>
    <row r="144" spans="1:29" ht="15.75" customHeight="1">
      <c r="A144" s="249">
        <v>42509</v>
      </c>
      <c r="B144" s="134" t="s">
        <v>41</v>
      </c>
      <c r="C144" s="97">
        <v>76602719.259999171</v>
      </c>
      <c r="D144" s="20">
        <v>76602700</v>
      </c>
      <c r="E144" s="98">
        <f t="shared" si="28"/>
        <v>19.259999170899391</v>
      </c>
      <c r="F144" s="97">
        <v>1951259.25</v>
      </c>
      <c r="G144" s="20" t="s">
        <v>1693</v>
      </c>
      <c r="H144" s="98">
        <f t="shared" si="29"/>
        <v>-0.75</v>
      </c>
      <c r="I144" s="97">
        <v>90680.41</v>
      </c>
      <c r="J144" s="20" t="s">
        <v>2221</v>
      </c>
      <c r="K144" s="98">
        <f t="shared" si="30"/>
        <v>1.0000000009313226E-2</v>
      </c>
      <c r="L144" s="97">
        <v>67072.95</v>
      </c>
      <c r="M144" s="20" t="s">
        <v>2074</v>
      </c>
      <c r="N144" s="98">
        <f t="shared" si="31"/>
        <v>-5.0000000002910383E-2</v>
      </c>
      <c r="O144" s="97">
        <v>431283.49000000022</v>
      </c>
      <c r="P144" s="20" t="s">
        <v>1694</v>
      </c>
      <c r="Q144" s="98">
        <f t="shared" si="32"/>
        <v>-0.50999999977648258</v>
      </c>
      <c r="R144" s="97">
        <v>80555762.489999175</v>
      </c>
      <c r="S144" s="133">
        <v>80555800</v>
      </c>
      <c r="T144" s="98">
        <f t="shared" si="26"/>
        <v>-37.510000824928284</v>
      </c>
      <c r="U144" s="219">
        <f t="shared" si="27"/>
        <v>1</v>
      </c>
      <c r="W144" s="134" t="s">
        <v>41</v>
      </c>
      <c r="X144" s="111">
        <f t="shared" si="33"/>
        <v>0</v>
      </c>
      <c r="Y144" s="112">
        <f t="shared" si="34"/>
        <v>0</v>
      </c>
      <c r="Z144" s="112">
        <f t="shared" si="35"/>
        <v>0</v>
      </c>
      <c r="AA144" s="112">
        <f t="shared" si="36"/>
        <v>0</v>
      </c>
      <c r="AB144" s="112">
        <f t="shared" si="37"/>
        <v>0</v>
      </c>
      <c r="AC144" s="124">
        <f t="shared" si="38"/>
        <v>0</v>
      </c>
    </row>
    <row r="145" spans="1:29" ht="15.75">
      <c r="A145" s="250"/>
      <c r="B145" s="135" t="s">
        <v>42</v>
      </c>
      <c r="C145" s="97">
        <v>28373637.029999051</v>
      </c>
      <c r="D145" s="20">
        <v>28373600</v>
      </c>
      <c r="E145" s="98">
        <f t="shared" si="28"/>
        <v>37.029999051243067</v>
      </c>
      <c r="F145" s="97">
        <v>1109756.1800000004</v>
      </c>
      <c r="G145" s="20" t="s">
        <v>1695</v>
      </c>
      <c r="H145" s="98">
        <f t="shared" si="29"/>
        <v>-3.8199999995995313</v>
      </c>
      <c r="I145" s="97">
        <v>22714.59</v>
      </c>
      <c r="J145" s="20" t="s">
        <v>2222</v>
      </c>
      <c r="K145" s="98">
        <f t="shared" si="30"/>
        <v>-9.9999999983992893E-3</v>
      </c>
      <c r="L145" s="97">
        <v>1023.11</v>
      </c>
      <c r="M145" s="20" t="s">
        <v>2223</v>
      </c>
      <c r="N145" s="98">
        <f t="shared" si="31"/>
        <v>0</v>
      </c>
      <c r="O145" s="97">
        <v>0</v>
      </c>
      <c r="P145" s="20" t="s">
        <v>80</v>
      </c>
      <c r="Q145" s="98">
        <f t="shared" si="32"/>
        <v>0</v>
      </c>
      <c r="R145" s="97">
        <v>27285572.329999052</v>
      </c>
      <c r="S145" s="20">
        <v>27285600</v>
      </c>
      <c r="T145" s="98">
        <f t="shared" si="26"/>
        <v>-27.670000948011875</v>
      </c>
      <c r="U145" s="219">
        <f t="shared" si="27"/>
        <v>1</v>
      </c>
      <c r="W145" s="135" t="s">
        <v>42</v>
      </c>
      <c r="X145" s="115">
        <f t="shared" si="33"/>
        <v>0</v>
      </c>
      <c r="Y145" s="116">
        <f t="shared" si="34"/>
        <v>0</v>
      </c>
      <c r="Z145" s="116">
        <f t="shared" si="35"/>
        <v>0</v>
      </c>
      <c r="AA145" s="116">
        <f t="shared" si="36"/>
        <v>0</v>
      </c>
      <c r="AB145" s="116">
        <f t="shared" si="37"/>
        <v>0</v>
      </c>
      <c r="AC145" s="122">
        <f t="shared" si="38"/>
        <v>0</v>
      </c>
    </row>
    <row r="146" spans="1:29" ht="15.75">
      <c r="A146" s="250"/>
      <c r="B146" s="105" t="s">
        <v>43</v>
      </c>
      <c r="C146" s="97">
        <v>67894712.569999412</v>
      </c>
      <c r="D146" s="20">
        <v>67894700</v>
      </c>
      <c r="E146" s="98">
        <f t="shared" si="28"/>
        <v>12.569999411702156</v>
      </c>
      <c r="F146" s="97">
        <v>1094788.1600000004</v>
      </c>
      <c r="G146" s="20" t="s">
        <v>1696</v>
      </c>
      <c r="H146" s="98">
        <f t="shared" si="29"/>
        <v>-1.8399999996181577</v>
      </c>
      <c r="I146" s="97">
        <v>365115.98999999993</v>
      </c>
      <c r="J146" s="20" t="s">
        <v>2224</v>
      </c>
      <c r="K146" s="98">
        <f t="shared" si="30"/>
        <v>-1.0000000067520887E-2</v>
      </c>
      <c r="L146" s="97">
        <v>356586.35</v>
      </c>
      <c r="M146" s="20" t="s">
        <v>2225</v>
      </c>
      <c r="N146" s="98">
        <f t="shared" si="31"/>
        <v>0.34999999997671694</v>
      </c>
      <c r="O146" s="97">
        <v>1038.7</v>
      </c>
      <c r="P146" s="20" t="s">
        <v>1697</v>
      </c>
      <c r="Q146" s="98">
        <f t="shared" si="32"/>
        <v>0</v>
      </c>
      <c r="R146" s="97">
        <v>74494896.359999388</v>
      </c>
      <c r="S146" s="20">
        <v>74494900</v>
      </c>
      <c r="T146" s="98">
        <f t="shared" si="26"/>
        <v>-3.6400006115436554</v>
      </c>
      <c r="U146" s="219">
        <f t="shared" si="27"/>
        <v>1</v>
      </c>
      <c r="W146" s="105" t="s">
        <v>43</v>
      </c>
      <c r="X146" s="115">
        <f t="shared" si="33"/>
        <v>0</v>
      </c>
      <c r="Y146" s="116">
        <f t="shared" si="34"/>
        <v>0</v>
      </c>
      <c r="Z146" s="116">
        <f t="shared" si="35"/>
        <v>0</v>
      </c>
      <c r="AA146" s="116">
        <f t="shared" si="36"/>
        <v>0</v>
      </c>
      <c r="AB146" s="116">
        <f t="shared" si="37"/>
        <v>0</v>
      </c>
      <c r="AC146" s="122">
        <f t="shared" si="38"/>
        <v>0</v>
      </c>
    </row>
    <row r="147" spans="1:29" ht="15.75">
      <c r="A147" s="250"/>
      <c r="B147" s="135" t="s">
        <v>44</v>
      </c>
      <c r="C147" s="97">
        <v>47389305.919999473</v>
      </c>
      <c r="D147" s="20">
        <v>47389300</v>
      </c>
      <c r="E147" s="98">
        <f t="shared" si="28"/>
        <v>5.919999472796917</v>
      </c>
      <c r="F147" s="97">
        <v>1079475.54</v>
      </c>
      <c r="G147" s="20" t="s">
        <v>1698</v>
      </c>
      <c r="H147" s="98">
        <f t="shared" si="29"/>
        <v>-4.4599999999627471</v>
      </c>
      <c r="I147" s="97">
        <v>20229.03</v>
      </c>
      <c r="J147" s="20"/>
      <c r="K147" s="98">
        <f t="shared" si="30"/>
        <v>20229.03</v>
      </c>
      <c r="L147" s="97">
        <v>105869.64</v>
      </c>
      <c r="M147" s="20"/>
      <c r="N147" s="98">
        <f t="shared" si="31"/>
        <v>105869.64</v>
      </c>
      <c r="O147" s="97">
        <v>198627.87</v>
      </c>
      <c r="P147" s="20" t="s">
        <v>1699</v>
      </c>
      <c r="Q147" s="98">
        <f t="shared" si="32"/>
        <v>0.86999999999534339</v>
      </c>
      <c r="R147" s="97">
        <v>46224189.769999467</v>
      </c>
      <c r="S147" s="20">
        <v>46224200</v>
      </c>
      <c r="T147" s="98">
        <f t="shared" si="26"/>
        <v>-10.230000533163548</v>
      </c>
      <c r="U147" s="219">
        <f t="shared" si="27"/>
        <v>1</v>
      </c>
      <c r="W147" s="135" t="s">
        <v>44</v>
      </c>
      <c r="X147" s="115">
        <f t="shared" si="33"/>
        <v>0</v>
      </c>
      <c r="Y147" s="116">
        <f t="shared" si="34"/>
        <v>0</v>
      </c>
      <c r="Z147" s="116">
        <f t="shared" si="35"/>
        <v>0</v>
      </c>
      <c r="AA147" s="116">
        <f t="shared" si="36"/>
        <v>0</v>
      </c>
      <c r="AB147" s="116">
        <f t="shared" si="37"/>
        <v>0</v>
      </c>
      <c r="AC147" s="122">
        <f t="shared" si="38"/>
        <v>0</v>
      </c>
    </row>
    <row r="148" spans="1:29" ht="15.75">
      <c r="A148" s="250"/>
      <c r="B148" s="135" t="s">
        <v>45</v>
      </c>
      <c r="C148" s="97">
        <v>91389865.069995999</v>
      </c>
      <c r="D148" s="20">
        <v>91389900</v>
      </c>
      <c r="E148" s="98">
        <f t="shared" si="28"/>
        <v>-34.930004000663757</v>
      </c>
      <c r="F148" s="97">
        <v>2719750.5999999996</v>
      </c>
      <c r="G148" s="20" t="s">
        <v>1700</v>
      </c>
      <c r="H148" s="98">
        <f t="shared" si="29"/>
        <v>0.59999999962747097</v>
      </c>
      <c r="I148" s="97">
        <v>65973.960000000006</v>
      </c>
      <c r="J148" s="20" t="s">
        <v>2226</v>
      </c>
      <c r="K148" s="98">
        <f t="shared" si="30"/>
        <v>-3.9999999993597157E-2</v>
      </c>
      <c r="L148" s="97">
        <v>46519.58</v>
      </c>
      <c r="M148" s="20" t="s">
        <v>2227</v>
      </c>
      <c r="N148" s="98">
        <f t="shared" si="31"/>
        <v>-1.9999999996798579E-2</v>
      </c>
      <c r="O148" s="97">
        <v>97969.14</v>
      </c>
      <c r="P148" s="20" t="s">
        <v>1701</v>
      </c>
      <c r="Q148" s="98">
        <f t="shared" si="32"/>
        <v>-263962.86</v>
      </c>
      <c r="R148" s="97">
        <v>88591599.70999597</v>
      </c>
      <c r="S148" s="20">
        <v>88591600</v>
      </c>
      <c r="T148" s="98">
        <f t="shared" si="26"/>
        <v>-0.29000402987003326</v>
      </c>
      <c r="U148" s="219">
        <f t="shared" si="27"/>
        <v>1</v>
      </c>
      <c r="W148" s="135" t="s">
        <v>45</v>
      </c>
      <c r="X148" s="115">
        <f t="shared" si="33"/>
        <v>0</v>
      </c>
      <c r="Y148" s="116">
        <f t="shared" si="34"/>
        <v>0</v>
      </c>
      <c r="Z148" s="116">
        <f t="shared" si="35"/>
        <v>0</v>
      </c>
      <c r="AA148" s="116">
        <f t="shared" si="36"/>
        <v>0</v>
      </c>
      <c r="AB148" s="116">
        <f t="shared" si="37"/>
        <v>1</v>
      </c>
      <c r="AC148" s="122">
        <f t="shared" si="38"/>
        <v>0</v>
      </c>
    </row>
    <row r="149" spans="1:29" ht="15.75">
      <c r="A149" s="250"/>
      <c r="B149" s="135" t="s">
        <v>46</v>
      </c>
      <c r="C149" s="97">
        <v>38762894.429999612</v>
      </c>
      <c r="D149" s="20">
        <v>38762900</v>
      </c>
      <c r="E149" s="98">
        <f t="shared" si="28"/>
        <v>-5.5700003877282143</v>
      </c>
      <c r="F149" s="97">
        <v>1673075.3700000006</v>
      </c>
      <c r="G149" s="20" t="s">
        <v>1702</v>
      </c>
      <c r="H149" s="98">
        <f t="shared" si="29"/>
        <v>-4.62999999942258</v>
      </c>
      <c r="I149" s="97">
        <v>66203.209999999992</v>
      </c>
      <c r="J149" s="20" t="s">
        <v>2228</v>
      </c>
      <c r="K149" s="98">
        <f t="shared" si="30"/>
        <v>9.9999999947613105E-3</v>
      </c>
      <c r="L149" s="97">
        <v>34166.089999999997</v>
      </c>
      <c r="M149" s="20" t="s">
        <v>2229</v>
      </c>
      <c r="N149" s="98">
        <f t="shared" si="31"/>
        <v>-1.0000000002037268E-2</v>
      </c>
      <c r="O149" s="97">
        <v>0</v>
      </c>
      <c r="P149" s="20" t="s">
        <v>80</v>
      </c>
      <c r="Q149" s="98">
        <f t="shared" si="32"/>
        <v>0</v>
      </c>
      <c r="R149" s="97">
        <v>37121856.179999612</v>
      </c>
      <c r="S149" s="20">
        <v>37121800</v>
      </c>
      <c r="T149" s="98">
        <f t="shared" si="26"/>
        <v>56.179999612271786</v>
      </c>
      <c r="U149" s="219">
        <f t="shared" si="27"/>
        <v>1</v>
      </c>
      <c r="W149" s="135" t="s">
        <v>46</v>
      </c>
      <c r="X149" s="115">
        <f t="shared" si="33"/>
        <v>0</v>
      </c>
      <c r="Y149" s="116">
        <f t="shared" si="34"/>
        <v>0</v>
      </c>
      <c r="Z149" s="116">
        <f t="shared" si="35"/>
        <v>0</v>
      </c>
      <c r="AA149" s="116">
        <f t="shared" si="36"/>
        <v>0</v>
      </c>
      <c r="AB149" s="116">
        <f t="shared" si="37"/>
        <v>0</v>
      </c>
      <c r="AC149" s="122">
        <f t="shared" si="38"/>
        <v>0</v>
      </c>
    </row>
    <row r="150" spans="1:29" ht="15.75">
      <c r="A150" s="250"/>
      <c r="B150" s="135" t="s">
        <v>47</v>
      </c>
      <c r="C150" s="97">
        <v>150042002.91999841</v>
      </c>
      <c r="D150" s="20"/>
      <c r="E150" s="98">
        <f t="shared" si="28"/>
        <v>150042002.91999841</v>
      </c>
      <c r="F150" s="97">
        <v>2034939.29</v>
      </c>
      <c r="G150" s="20"/>
      <c r="H150" s="98">
        <f t="shared" si="29"/>
        <v>2034939.29</v>
      </c>
      <c r="I150" s="97">
        <v>229446.12</v>
      </c>
      <c r="J150" s="20"/>
      <c r="K150" s="98">
        <f t="shared" si="30"/>
        <v>229446.12</v>
      </c>
      <c r="L150" s="97">
        <v>71328.62</v>
      </c>
      <c r="M150" s="20"/>
      <c r="N150" s="98">
        <f t="shared" si="31"/>
        <v>71328.62</v>
      </c>
      <c r="O150" s="97">
        <v>0</v>
      </c>
      <c r="P150" s="20"/>
      <c r="Q150" s="98">
        <f t="shared" si="32"/>
        <v>0</v>
      </c>
      <c r="R150" s="97">
        <v>148165181.12999839</v>
      </c>
      <c r="S150" s="20"/>
      <c r="T150" s="98">
        <f t="shared" si="26"/>
        <v>148165181.12999839</v>
      </c>
      <c r="U150" s="219">
        <f t="shared" si="27"/>
        <v>0</v>
      </c>
      <c r="W150" s="135" t="s">
        <v>47</v>
      </c>
      <c r="X150" s="115">
        <f t="shared" si="33"/>
        <v>0</v>
      </c>
      <c r="Y150" s="116">
        <f t="shared" si="34"/>
        <v>0</v>
      </c>
      <c r="Z150" s="116">
        <f t="shared" si="35"/>
        <v>0</v>
      </c>
      <c r="AA150" s="116">
        <f t="shared" si="36"/>
        <v>0</v>
      </c>
      <c r="AB150" s="116">
        <f t="shared" si="37"/>
        <v>0</v>
      </c>
      <c r="AC150" s="122">
        <f t="shared" si="38"/>
        <v>0</v>
      </c>
    </row>
    <row r="151" spans="1:29" ht="15.75">
      <c r="A151" s="250"/>
      <c r="B151" s="135" t="s">
        <v>48</v>
      </c>
      <c r="C151" s="97">
        <v>75708717.309999272</v>
      </c>
      <c r="D151" s="20"/>
      <c r="E151" s="98">
        <f t="shared" si="28"/>
        <v>75708717.309999272</v>
      </c>
      <c r="F151" s="97">
        <v>1926098.2600000012</v>
      </c>
      <c r="G151" s="20"/>
      <c r="H151" s="98">
        <f t="shared" si="29"/>
        <v>1926098.2600000012</v>
      </c>
      <c r="I151" s="97">
        <v>255632.84999999998</v>
      </c>
      <c r="J151" s="20"/>
      <c r="K151" s="98">
        <f t="shared" si="30"/>
        <v>255632.84999999998</v>
      </c>
      <c r="L151" s="97">
        <v>130099.72999999998</v>
      </c>
      <c r="M151" s="20"/>
      <c r="N151" s="98">
        <f t="shared" si="31"/>
        <v>130099.72999999998</v>
      </c>
      <c r="O151" s="97">
        <v>0</v>
      </c>
      <c r="P151" s="20"/>
      <c r="Q151" s="98">
        <f t="shared" si="32"/>
        <v>0</v>
      </c>
      <c r="R151" s="97">
        <v>73908152.169999272</v>
      </c>
      <c r="S151" s="20"/>
      <c r="T151" s="98">
        <f t="shared" si="26"/>
        <v>73908152.169999272</v>
      </c>
      <c r="U151" s="219">
        <f t="shared" si="27"/>
        <v>0</v>
      </c>
      <c r="W151" s="135" t="s">
        <v>48</v>
      </c>
      <c r="X151" s="115">
        <f t="shared" si="33"/>
        <v>0</v>
      </c>
      <c r="Y151" s="116">
        <f t="shared" si="34"/>
        <v>0</v>
      </c>
      <c r="Z151" s="116">
        <f t="shared" si="35"/>
        <v>0</v>
      </c>
      <c r="AA151" s="116">
        <f t="shared" si="36"/>
        <v>0</v>
      </c>
      <c r="AB151" s="116">
        <f t="shared" si="37"/>
        <v>0</v>
      </c>
      <c r="AC151" s="122">
        <f t="shared" si="38"/>
        <v>0</v>
      </c>
    </row>
    <row r="152" spans="1:29" ht="15.75">
      <c r="A152" s="251"/>
      <c r="B152" s="136" t="s">
        <v>49</v>
      </c>
      <c r="C152" s="97">
        <v>18239799.209999546</v>
      </c>
      <c r="D152" s="20"/>
      <c r="E152" s="98">
        <f t="shared" si="28"/>
        <v>18239799.209999546</v>
      </c>
      <c r="F152" s="97">
        <v>674039.68</v>
      </c>
      <c r="G152" s="20"/>
      <c r="H152" s="98">
        <f t="shared" si="29"/>
        <v>674039.68</v>
      </c>
      <c r="I152" s="97">
        <v>78478.83</v>
      </c>
      <c r="J152" s="20"/>
      <c r="K152" s="98">
        <f t="shared" si="30"/>
        <v>78478.83</v>
      </c>
      <c r="L152" s="97">
        <v>118013.05</v>
      </c>
      <c r="M152" s="20"/>
      <c r="N152" s="98">
        <f t="shared" si="31"/>
        <v>118013.05</v>
      </c>
      <c r="O152" s="97">
        <v>0</v>
      </c>
      <c r="P152" s="20"/>
      <c r="Q152" s="98">
        <f t="shared" si="32"/>
        <v>0</v>
      </c>
      <c r="R152" s="97">
        <v>24760374.129999552</v>
      </c>
      <c r="S152" s="20"/>
      <c r="T152" s="98">
        <f t="shared" si="26"/>
        <v>24760374.129999552</v>
      </c>
      <c r="U152" s="219">
        <f t="shared" si="27"/>
        <v>0</v>
      </c>
      <c r="W152" s="136" t="s">
        <v>49</v>
      </c>
      <c r="X152" s="119">
        <f t="shared" si="33"/>
        <v>0</v>
      </c>
      <c r="Y152" s="120">
        <f t="shared" si="34"/>
        <v>0</v>
      </c>
      <c r="Z152" s="120">
        <f t="shared" si="35"/>
        <v>0</v>
      </c>
      <c r="AA152" s="120">
        <f t="shared" si="36"/>
        <v>0</v>
      </c>
      <c r="AB152" s="120">
        <f t="shared" si="37"/>
        <v>0</v>
      </c>
      <c r="AC152" s="125">
        <f t="shared" si="38"/>
        <v>0</v>
      </c>
    </row>
    <row r="153" spans="1:29" ht="15.75">
      <c r="A153" s="249">
        <v>42511</v>
      </c>
      <c r="B153" s="134" t="s">
        <v>41</v>
      </c>
      <c r="C153" s="217">
        <v>80555762.489999175</v>
      </c>
      <c r="D153" s="95"/>
      <c r="E153" s="96">
        <f t="shared" si="28"/>
        <v>80555762.489999175</v>
      </c>
      <c r="F153" s="217">
        <v>661085.97</v>
      </c>
      <c r="G153" s="95"/>
      <c r="H153" s="96">
        <f t="shared" si="29"/>
        <v>661085.97</v>
      </c>
      <c r="I153" s="217">
        <v>0</v>
      </c>
      <c r="J153" s="95"/>
      <c r="K153" s="96">
        <f t="shared" si="30"/>
        <v>0</v>
      </c>
      <c r="L153" s="217">
        <v>0</v>
      </c>
      <c r="M153" s="95"/>
      <c r="N153" s="96">
        <f t="shared" si="31"/>
        <v>0</v>
      </c>
      <c r="O153" s="217">
        <v>0</v>
      </c>
      <c r="P153" s="95"/>
      <c r="Q153" s="96">
        <f t="shared" si="32"/>
        <v>0</v>
      </c>
      <c r="R153" s="217">
        <v>79894676.519999176</v>
      </c>
      <c r="S153" s="95"/>
      <c r="T153" s="96">
        <f t="shared" si="26"/>
        <v>79894676.519999176</v>
      </c>
      <c r="U153" s="218">
        <f t="shared" si="27"/>
        <v>0</v>
      </c>
      <c r="W153" s="134" t="s">
        <v>41</v>
      </c>
      <c r="X153" s="111">
        <f t="shared" si="33"/>
        <v>0</v>
      </c>
      <c r="Y153" s="112">
        <f t="shared" si="34"/>
        <v>0</v>
      </c>
      <c r="Z153" s="112">
        <f t="shared" si="35"/>
        <v>0</v>
      </c>
      <c r="AA153" s="112">
        <f t="shared" si="36"/>
        <v>0</v>
      </c>
      <c r="AB153" s="112">
        <f t="shared" si="37"/>
        <v>0</v>
      </c>
      <c r="AC153" s="124">
        <f t="shared" si="38"/>
        <v>0</v>
      </c>
    </row>
    <row r="154" spans="1:29" ht="15.75">
      <c r="A154" s="250"/>
      <c r="B154" s="135" t="s">
        <v>42</v>
      </c>
      <c r="C154" s="97"/>
      <c r="D154" s="20"/>
      <c r="E154" s="98">
        <f t="shared" si="28"/>
        <v>0</v>
      </c>
      <c r="F154" s="97"/>
      <c r="G154" s="20"/>
      <c r="H154" s="98">
        <f t="shared" si="29"/>
        <v>0</v>
      </c>
      <c r="I154" s="97"/>
      <c r="J154" s="20"/>
      <c r="K154" s="98">
        <f t="shared" si="30"/>
        <v>0</v>
      </c>
      <c r="L154" s="97"/>
      <c r="M154" s="20"/>
      <c r="N154" s="98">
        <f t="shared" si="31"/>
        <v>0</v>
      </c>
      <c r="O154" s="97"/>
      <c r="P154" s="20"/>
      <c r="Q154" s="98">
        <f t="shared" si="32"/>
        <v>0</v>
      </c>
      <c r="R154" s="97"/>
      <c r="S154" s="20"/>
      <c r="T154" s="98">
        <f t="shared" si="26"/>
        <v>0</v>
      </c>
      <c r="U154" s="219">
        <f t="shared" si="27"/>
        <v>0</v>
      </c>
      <c r="W154" s="135" t="s">
        <v>42</v>
      </c>
      <c r="X154" s="115">
        <f t="shared" si="33"/>
        <v>0</v>
      </c>
      <c r="Y154" s="116">
        <f t="shared" si="34"/>
        <v>0</v>
      </c>
      <c r="Z154" s="116">
        <f t="shared" si="35"/>
        <v>0</v>
      </c>
      <c r="AA154" s="116">
        <f t="shared" si="36"/>
        <v>0</v>
      </c>
      <c r="AB154" s="116">
        <f t="shared" si="37"/>
        <v>0</v>
      </c>
      <c r="AC154" s="122">
        <f t="shared" si="38"/>
        <v>0</v>
      </c>
    </row>
    <row r="155" spans="1:29" ht="15.75">
      <c r="A155" s="250"/>
      <c r="B155" s="105" t="s">
        <v>43</v>
      </c>
      <c r="C155" s="97">
        <v>74494896.359999388</v>
      </c>
      <c r="D155" s="20"/>
      <c r="E155" s="98">
        <f t="shared" si="28"/>
        <v>74494896.359999388</v>
      </c>
      <c r="F155" s="97">
        <v>960638.98000000033</v>
      </c>
      <c r="G155" s="20"/>
      <c r="H155" s="98">
        <f t="shared" si="29"/>
        <v>960638.98000000033</v>
      </c>
      <c r="I155" s="97">
        <v>0</v>
      </c>
      <c r="J155" s="20"/>
      <c r="K155" s="98">
        <f t="shared" si="30"/>
        <v>0</v>
      </c>
      <c r="L155" s="97">
        <v>0</v>
      </c>
      <c r="M155" s="20"/>
      <c r="N155" s="98">
        <f t="shared" si="31"/>
        <v>0</v>
      </c>
      <c r="O155" s="97">
        <v>211670.6</v>
      </c>
      <c r="P155" s="20"/>
      <c r="Q155" s="98">
        <f t="shared" si="32"/>
        <v>211670.6</v>
      </c>
      <c r="R155" s="97">
        <v>73322586.77999939</v>
      </c>
      <c r="S155" s="20"/>
      <c r="T155" s="98">
        <f t="shared" si="26"/>
        <v>73322586.77999939</v>
      </c>
      <c r="U155" s="219">
        <f t="shared" si="27"/>
        <v>0</v>
      </c>
      <c r="W155" s="105" t="s">
        <v>43</v>
      </c>
      <c r="X155" s="115">
        <f t="shared" si="33"/>
        <v>0</v>
      </c>
      <c r="Y155" s="116">
        <f t="shared" si="34"/>
        <v>0</v>
      </c>
      <c r="Z155" s="116">
        <f t="shared" si="35"/>
        <v>0</v>
      </c>
      <c r="AA155" s="116">
        <f t="shared" si="36"/>
        <v>0</v>
      </c>
      <c r="AB155" s="116">
        <f t="shared" si="37"/>
        <v>0</v>
      </c>
      <c r="AC155" s="122">
        <f t="shared" si="38"/>
        <v>0</v>
      </c>
    </row>
    <row r="156" spans="1:29" ht="15.75">
      <c r="A156" s="250"/>
      <c r="B156" s="135" t="s">
        <v>44</v>
      </c>
      <c r="C156" s="97">
        <v>46224189.769999467</v>
      </c>
      <c r="D156" s="20"/>
      <c r="E156" s="98">
        <f t="shared" si="28"/>
        <v>46224189.769999467</v>
      </c>
      <c r="F156" s="97">
        <v>570897.65999999992</v>
      </c>
      <c r="G156" s="20"/>
      <c r="H156" s="98">
        <f t="shared" si="29"/>
        <v>570897.65999999992</v>
      </c>
      <c r="I156" s="97">
        <v>0</v>
      </c>
      <c r="J156" s="20"/>
      <c r="K156" s="98">
        <f t="shared" si="30"/>
        <v>0</v>
      </c>
      <c r="L156" s="97">
        <v>0</v>
      </c>
      <c r="M156" s="20"/>
      <c r="N156" s="98">
        <f t="shared" si="31"/>
        <v>0</v>
      </c>
      <c r="O156" s="97">
        <v>0</v>
      </c>
      <c r="P156" s="20"/>
      <c r="Q156" s="98">
        <f t="shared" si="32"/>
        <v>0</v>
      </c>
      <c r="R156" s="97">
        <v>45653292.109999463</v>
      </c>
      <c r="S156" s="20"/>
      <c r="T156" s="98">
        <f t="shared" ref="T156:T219" si="39">R156-S156</f>
        <v>45653292.109999463</v>
      </c>
      <c r="U156" s="219">
        <f t="shared" si="27"/>
        <v>0</v>
      </c>
      <c r="W156" s="135" t="s">
        <v>44</v>
      </c>
      <c r="X156" s="115">
        <f t="shared" si="33"/>
        <v>0</v>
      </c>
      <c r="Y156" s="116">
        <f t="shared" si="34"/>
        <v>0</v>
      </c>
      <c r="Z156" s="116">
        <f t="shared" si="35"/>
        <v>0</v>
      </c>
      <c r="AA156" s="116">
        <f t="shared" si="36"/>
        <v>0</v>
      </c>
      <c r="AB156" s="116">
        <f t="shared" si="37"/>
        <v>0</v>
      </c>
      <c r="AC156" s="122">
        <f t="shared" si="38"/>
        <v>0</v>
      </c>
    </row>
    <row r="157" spans="1:29" ht="15.75">
      <c r="A157" s="250"/>
      <c r="B157" s="135" t="s">
        <v>45</v>
      </c>
      <c r="C157" s="97">
        <v>88591599.70999597</v>
      </c>
      <c r="D157" s="20"/>
      <c r="E157" s="98">
        <f t="shared" si="28"/>
        <v>88591599.70999597</v>
      </c>
      <c r="F157" s="97">
        <v>808330.33000000019</v>
      </c>
      <c r="G157" s="20"/>
      <c r="H157" s="98">
        <f t="shared" si="29"/>
        <v>808330.33000000019</v>
      </c>
      <c r="I157" s="97">
        <v>0</v>
      </c>
      <c r="J157" s="20"/>
      <c r="K157" s="98">
        <f t="shared" si="30"/>
        <v>0</v>
      </c>
      <c r="L157" s="97">
        <v>0</v>
      </c>
      <c r="M157" s="20"/>
      <c r="N157" s="98">
        <f t="shared" si="31"/>
        <v>0</v>
      </c>
      <c r="O157" s="97">
        <v>0</v>
      </c>
      <c r="P157" s="20"/>
      <c r="Q157" s="98">
        <f t="shared" si="32"/>
        <v>0</v>
      </c>
      <c r="R157" s="97">
        <v>87783269.379995972</v>
      </c>
      <c r="S157" s="20"/>
      <c r="T157" s="98">
        <f t="shared" si="39"/>
        <v>87783269.379995972</v>
      </c>
      <c r="U157" s="219">
        <f t="shared" si="27"/>
        <v>0</v>
      </c>
      <c r="W157" s="135" t="s">
        <v>45</v>
      </c>
      <c r="X157" s="115">
        <f t="shared" si="33"/>
        <v>0</v>
      </c>
      <c r="Y157" s="116">
        <f t="shared" si="34"/>
        <v>0</v>
      </c>
      <c r="Z157" s="116">
        <f t="shared" si="35"/>
        <v>0</v>
      </c>
      <c r="AA157" s="116">
        <f t="shared" si="36"/>
        <v>0</v>
      </c>
      <c r="AB157" s="116">
        <f t="shared" si="37"/>
        <v>0</v>
      </c>
      <c r="AC157" s="122">
        <f t="shared" si="38"/>
        <v>0</v>
      </c>
    </row>
    <row r="158" spans="1:29" ht="15.75">
      <c r="A158" s="250"/>
      <c r="B158" s="135" t="s">
        <v>46</v>
      </c>
      <c r="C158" s="97">
        <v>37121856.179999612</v>
      </c>
      <c r="D158" s="20"/>
      <c r="E158" s="98">
        <f t="shared" si="28"/>
        <v>37121856.179999612</v>
      </c>
      <c r="F158" s="97">
        <v>895007.87</v>
      </c>
      <c r="G158" s="20"/>
      <c r="H158" s="98">
        <f t="shared" si="29"/>
        <v>895007.87</v>
      </c>
      <c r="I158" s="97">
        <v>0</v>
      </c>
      <c r="J158" s="20"/>
      <c r="K158" s="98">
        <f t="shared" si="30"/>
        <v>0</v>
      </c>
      <c r="L158" s="97">
        <v>0</v>
      </c>
      <c r="M158" s="20"/>
      <c r="N158" s="98">
        <f t="shared" si="31"/>
        <v>0</v>
      </c>
      <c r="O158" s="97">
        <v>9354.94</v>
      </c>
      <c r="P158" s="20"/>
      <c r="Q158" s="98">
        <f t="shared" si="32"/>
        <v>9354.94</v>
      </c>
      <c r="R158" s="97">
        <v>43841866.319999598</v>
      </c>
      <c r="S158" s="20"/>
      <c r="T158" s="98">
        <f t="shared" si="39"/>
        <v>43841866.319999598</v>
      </c>
      <c r="U158" s="219">
        <f t="shared" si="27"/>
        <v>0</v>
      </c>
      <c r="W158" s="135" t="s">
        <v>46</v>
      </c>
      <c r="X158" s="115">
        <f t="shared" si="33"/>
        <v>0</v>
      </c>
      <c r="Y158" s="116">
        <f t="shared" si="34"/>
        <v>0</v>
      </c>
      <c r="Z158" s="116">
        <f t="shared" si="35"/>
        <v>0</v>
      </c>
      <c r="AA158" s="116">
        <f t="shared" si="36"/>
        <v>0</v>
      </c>
      <c r="AB158" s="116">
        <f t="shared" si="37"/>
        <v>0</v>
      </c>
      <c r="AC158" s="122">
        <f t="shared" si="38"/>
        <v>0</v>
      </c>
    </row>
    <row r="159" spans="1:29" ht="15.75">
      <c r="A159" s="250"/>
      <c r="B159" s="135" t="s">
        <v>47</v>
      </c>
      <c r="C159" s="97">
        <v>148165181.12999839</v>
      </c>
      <c r="D159" s="20"/>
      <c r="E159" s="98">
        <f t="shared" si="28"/>
        <v>148165181.12999839</v>
      </c>
      <c r="F159" s="97">
        <v>1826291.0699999996</v>
      </c>
      <c r="G159" s="20"/>
      <c r="H159" s="98">
        <f t="shared" si="29"/>
        <v>1826291.0699999996</v>
      </c>
      <c r="I159" s="97">
        <v>0</v>
      </c>
      <c r="J159" s="20"/>
      <c r="K159" s="98">
        <f t="shared" si="30"/>
        <v>0</v>
      </c>
      <c r="L159" s="97">
        <v>0</v>
      </c>
      <c r="M159" s="20"/>
      <c r="N159" s="98">
        <f t="shared" si="31"/>
        <v>0</v>
      </c>
      <c r="O159" s="97">
        <v>131718.25999999998</v>
      </c>
      <c r="P159" s="20"/>
      <c r="Q159" s="98">
        <f t="shared" si="32"/>
        <v>131718.25999999998</v>
      </c>
      <c r="R159" s="97">
        <v>146207171.7999984</v>
      </c>
      <c r="S159" s="20"/>
      <c r="T159" s="98">
        <f t="shared" si="39"/>
        <v>146207171.7999984</v>
      </c>
      <c r="U159" s="219">
        <f t="shared" si="27"/>
        <v>0</v>
      </c>
      <c r="W159" s="135" t="s">
        <v>47</v>
      </c>
      <c r="X159" s="115">
        <f t="shared" si="33"/>
        <v>0</v>
      </c>
      <c r="Y159" s="116">
        <f t="shared" si="34"/>
        <v>0</v>
      </c>
      <c r="Z159" s="116">
        <f t="shared" si="35"/>
        <v>0</v>
      </c>
      <c r="AA159" s="116">
        <f t="shared" si="36"/>
        <v>0</v>
      </c>
      <c r="AB159" s="116">
        <f t="shared" si="37"/>
        <v>0</v>
      </c>
      <c r="AC159" s="122">
        <f t="shared" si="38"/>
        <v>0</v>
      </c>
    </row>
    <row r="160" spans="1:29" ht="15.75">
      <c r="A160" s="250"/>
      <c r="B160" s="135" t="s">
        <v>48</v>
      </c>
      <c r="C160" s="97">
        <v>73908152.169999272</v>
      </c>
      <c r="D160" s="20"/>
      <c r="E160" s="98">
        <f t="shared" si="28"/>
        <v>73908152.169999272</v>
      </c>
      <c r="F160" s="97">
        <v>1378283.48</v>
      </c>
      <c r="G160" s="20"/>
      <c r="H160" s="98">
        <f t="shared" si="29"/>
        <v>1378283.48</v>
      </c>
      <c r="I160" s="97">
        <v>0</v>
      </c>
      <c r="J160" s="20"/>
      <c r="K160" s="98">
        <f t="shared" si="30"/>
        <v>0</v>
      </c>
      <c r="L160" s="97">
        <v>0</v>
      </c>
      <c r="M160" s="20"/>
      <c r="N160" s="98">
        <f t="shared" si="31"/>
        <v>0</v>
      </c>
      <c r="O160" s="97">
        <v>68807.53</v>
      </c>
      <c r="P160" s="20"/>
      <c r="Q160" s="98">
        <f t="shared" si="32"/>
        <v>68807.53</v>
      </c>
      <c r="R160" s="97">
        <v>72461061.159999281</v>
      </c>
      <c r="S160" s="20"/>
      <c r="T160" s="98">
        <f t="shared" si="39"/>
        <v>72461061.159999281</v>
      </c>
      <c r="U160" s="219">
        <f t="shared" si="27"/>
        <v>0</v>
      </c>
      <c r="W160" s="135" t="s">
        <v>48</v>
      </c>
      <c r="X160" s="115">
        <f t="shared" si="33"/>
        <v>0</v>
      </c>
      <c r="Y160" s="116">
        <f t="shared" si="34"/>
        <v>0</v>
      </c>
      <c r="Z160" s="116">
        <f t="shared" si="35"/>
        <v>0</v>
      </c>
      <c r="AA160" s="116">
        <f t="shared" si="36"/>
        <v>0</v>
      </c>
      <c r="AB160" s="116">
        <f t="shared" si="37"/>
        <v>0</v>
      </c>
      <c r="AC160" s="122">
        <f t="shared" si="38"/>
        <v>0</v>
      </c>
    </row>
    <row r="161" spans="1:29" ht="15.75">
      <c r="A161" s="251"/>
      <c r="B161" s="136" t="s">
        <v>49</v>
      </c>
      <c r="C161" s="99">
        <v>24760374.129999552</v>
      </c>
      <c r="D161" s="100"/>
      <c r="E161" s="101">
        <f t="shared" si="28"/>
        <v>24760374.129999552</v>
      </c>
      <c r="F161" s="99">
        <v>355862.51</v>
      </c>
      <c r="G161" s="100"/>
      <c r="H161" s="101">
        <f t="shared" si="29"/>
        <v>355862.51</v>
      </c>
      <c r="I161" s="99">
        <v>0</v>
      </c>
      <c r="J161" s="100"/>
      <c r="K161" s="101">
        <f t="shared" si="30"/>
        <v>0</v>
      </c>
      <c r="L161" s="99">
        <v>0</v>
      </c>
      <c r="M161" s="100"/>
      <c r="N161" s="101">
        <f t="shared" si="31"/>
        <v>0</v>
      </c>
      <c r="O161" s="99">
        <v>32512.880000000001</v>
      </c>
      <c r="P161" s="100"/>
      <c r="Q161" s="101">
        <f t="shared" si="32"/>
        <v>32512.880000000001</v>
      </c>
      <c r="R161" s="99">
        <v>24371998.739999555</v>
      </c>
      <c r="S161" s="100"/>
      <c r="T161" s="101">
        <f t="shared" si="39"/>
        <v>24371998.739999555</v>
      </c>
      <c r="U161" s="220">
        <f t="shared" si="27"/>
        <v>0</v>
      </c>
      <c r="W161" s="136" t="s">
        <v>49</v>
      </c>
      <c r="X161" s="119">
        <f t="shared" si="33"/>
        <v>0</v>
      </c>
      <c r="Y161" s="120">
        <f t="shared" si="34"/>
        <v>0</v>
      </c>
      <c r="Z161" s="120">
        <f t="shared" si="35"/>
        <v>0</v>
      </c>
      <c r="AA161" s="120">
        <f t="shared" si="36"/>
        <v>0</v>
      </c>
      <c r="AB161" s="120">
        <f t="shared" si="37"/>
        <v>0</v>
      </c>
      <c r="AC161" s="125">
        <f t="shared" si="38"/>
        <v>0</v>
      </c>
    </row>
    <row r="162" spans="1:29" ht="15.75">
      <c r="A162" s="250">
        <v>42512</v>
      </c>
      <c r="B162" s="134" t="s">
        <v>41</v>
      </c>
      <c r="C162" s="97">
        <v>79894676.519999176</v>
      </c>
      <c r="D162" s="20">
        <v>80555800</v>
      </c>
      <c r="E162" s="98">
        <f t="shared" si="28"/>
        <v>-661123.48000082374</v>
      </c>
      <c r="F162" s="97">
        <v>2450387.0600000005</v>
      </c>
      <c r="G162" s="20" t="s">
        <v>1693</v>
      </c>
      <c r="H162" s="98">
        <f t="shared" si="29"/>
        <v>499127.06000000052</v>
      </c>
      <c r="I162" s="97">
        <v>612485.04999999993</v>
      </c>
      <c r="J162" s="20" t="s">
        <v>2230</v>
      </c>
      <c r="K162" s="98">
        <f t="shared" si="30"/>
        <v>4.9999999930150807E-2</v>
      </c>
      <c r="L162" s="97">
        <v>375608.5199999999</v>
      </c>
      <c r="M162" s="20" t="s">
        <v>2231</v>
      </c>
      <c r="N162" s="98">
        <f t="shared" si="31"/>
        <v>-0.48000000009778887</v>
      </c>
      <c r="O162" s="97">
        <v>1029848.4999999999</v>
      </c>
      <c r="P162" s="20" t="s">
        <v>1703</v>
      </c>
      <c r="Q162" s="98">
        <f t="shared" si="32"/>
        <v>-1.5000000001164153</v>
      </c>
      <c r="R162" s="97">
        <v>81461099.299999177</v>
      </c>
      <c r="S162" s="20">
        <v>81461100</v>
      </c>
      <c r="T162" s="98">
        <f t="shared" si="39"/>
        <v>-0.7000008225440979</v>
      </c>
      <c r="U162" s="219">
        <f t="shared" si="27"/>
        <v>1</v>
      </c>
      <c r="W162" s="134" t="s">
        <v>41</v>
      </c>
      <c r="X162" s="111">
        <f t="shared" si="33"/>
        <v>1</v>
      </c>
      <c r="Y162" s="112">
        <f t="shared" si="34"/>
        <v>1</v>
      </c>
      <c r="Z162" s="112">
        <f t="shared" si="35"/>
        <v>0</v>
      </c>
      <c r="AA162" s="112">
        <f t="shared" si="36"/>
        <v>0</v>
      </c>
      <c r="AB162" s="112">
        <f t="shared" si="37"/>
        <v>0</v>
      </c>
      <c r="AC162" s="124">
        <f t="shared" si="38"/>
        <v>0</v>
      </c>
    </row>
    <row r="163" spans="1:29" ht="15.75">
      <c r="A163" s="250"/>
      <c r="B163" s="135" t="s">
        <v>42</v>
      </c>
      <c r="C163" s="97">
        <v>27285572.329999052</v>
      </c>
      <c r="D163" s="20">
        <v>27285600</v>
      </c>
      <c r="E163" s="98">
        <f t="shared" si="28"/>
        <v>-27.670000948011875</v>
      </c>
      <c r="F163" s="97">
        <v>2546844.64</v>
      </c>
      <c r="G163" s="20" t="s">
        <v>1685</v>
      </c>
      <c r="H163" s="98">
        <f t="shared" si="29"/>
        <v>2546842.64</v>
      </c>
      <c r="I163" s="97">
        <v>435645.34999999992</v>
      </c>
      <c r="J163" s="20" t="s">
        <v>2232</v>
      </c>
      <c r="K163" s="98">
        <f t="shared" si="30"/>
        <v>435210.34999999992</v>
      </c>
      <c r="L163" s="97">
        <v>51307.9</v>
      </c>
      <c r="M163" s="20" t="s">
        <v>2233</v>
      </c>
      <c r="N163" s="98">
        <f t="shared" si="31"/>
        <v>51256.9</v>
      </c>
      <c r="O163" s="97">
        <v>107031.15999999997</v>
      </c>
      <c r="P163" s="20" t="s">
        <v>1704</v>
      </c>
      <c r="Q163" s="98">
        <f t="shared" si="32"/>
        <v>106924.15999999997</v>
      </c>
      <c r="R163" s="97">
        <v>35114925.339999035</v>
      </c>
      <c r="S163" s="20">
        <v>34</v>
      </c>
      <c r="T163" s="98">
        <f t="shared" si="39"/>
        <v>35114891.339999035</v>
      </c>
      <c r="U163" s="219">
        <f t="shared" si="27"/>
        <v>1</v>
      </c>
      <c r="W163" s="135" t="s">
        <v>42</v>
      </c>
      <c r="X163" s="115">
        <f t="shared" si="33"/>
        <v>0</v>
      </c>
      <c r="Y163" s="116">
        <f t="shared" si="34"/>
        <v>1</v>
      </c>
      <c r="Z163" s="116">
        <f t="shared" si="35"/>
        <v>1</v>
      </c>
      <c r="AA163" s="116">
        <f t="shared" si="36"/>
        <v>1</v>
      </c>
      <c r="AB163" s="116">
        <f t="shared" si="37"/>
        <v>1</v>
      </c>
      <c r="AC163" s="122">
        <f t="shared" si="38"/>
        <v>1</v>
      </c>
    </row>
    <row r="164" spans="1:29" ht="15.75">
      <c r="A164" s="250"/>
      <c r="B164" s="105" t="s">
        <v>43</v>
      </c>
      <c r="C164" s="97">
        <v>73322586.77999939</v>
      </c>
      <c r="D164" s="20">
        <v>73322500</v>
      </c>
      <c r="E164" s="98">
        <f t="shared" si="28"/>
        <v>86.779999390244484</v>
      </c>
      <c r="F164" s="97">
        <v>1906539.8200000012</v>
      </c>
      <c r="G164" s="20" t="s">
        <v>1705</v>
      </c>
      <c r="H164" s="98">
        <f t="shared" si="29"/>
        <v>-0.1799999987706542</v>
      </c>
      <c r="I164" s="97">
        <v>132901.06</v>
      </c>
      <c r="J164" s="20" t="s">
        <v>2234</v>
      </c>
      <c r="K164" s="98">
        <f t="shared" si="30"/>
        <v>5.9999999997671694E-2</v>
      </c>
      <c r="L164" s="97">
        <v>285184.35000000009</v>
      </c>
      <c r="M164" s="20" t="s">
        <v>2235</v>
      </c>
      <c r="N164" s="98">
        <f t="shared" si="31"/>
        <v>0.35000000009313226</v>
      </c>
      <c r="O164" s="97">
        <v>269639.46000000002</v>
      </c>
      <c r="P164" s="20" t="s">
        <v>1706</v>
      </c>
      <c r="Q164" s="98">
        <f t="shared" si="32"/>
        <v>0.46000000002095476</v>
      </c>
      <c r="R164" s="97">
        <v>70994124.209999382</v>
      </c>
      <c r="S164" s="20">
        <v>70994100</v>
      </c>
      <c r="T164" s="98">
        <f t="shared" si="39"/>
        <v>24.20999938249588</v>
      </c>
      <c r="U164" s="219">
        <f t="shared" si="27"/>
        <v>1</v>
      </c>
      <c r="W164" s="105" t="s">
        <v>43</v>
      </c>
      <c r="X164" s="115">
        <f t="shared" si="33"/>
        <v>0</v>
      </c>
      <c r="Y164" s="116">
        <f t="shared" si="34"/>
        <v>0</v>
      </c>
      <c r="Z164" s="116">
        <f t="shared" si="35"/>
        <v>0</v>
      </c>
      <c r="AA164" s="116">
        <f t="shared" si="36"/>
        <v>0</v>
      </c>
      <c r="AB164" s="116">
        <f t="shared" si="37"/>
        <v>0</v>
      </c>
      <c r="AC164" s="122">
        <f t="shared" si="38"/>
        <v>0</v>
      </c>
    </row>
    <row r="165" spans="1:29" ht="15.75">
      <c r="A165" s="250"/>
      <c r="B165" s="135" t="s">
        <v>44</v>
      </c>
      <c r="C165" s="97">
        <v>45653292.109999463</v>
      </c>
      <c r="D165" s="20">
        <v>68337400</v>
      </c>
      <c r="E165" s="98">
        <f t="shared" si="28"/>
        <v>-22684107.890000537</v>
      </c>
      <c r="F165" s="97">
        <v>1038771.8200000003</v>
      </c>
      <c r="G165" s="20" t="s">
        <v>1707</v>
      </c>
      <c r="H165" s="98">
        <f t="shared" si="29"/>
        <v>1.8200000002980232</v>
      </c>
      <c r="I165" s="97">
        <v>45612</v>
      </c>
      <c r="J165" s="20" t="s">
        <v>2236</v>
      </c>
      <c r="K165" s="98">
        <f t="shared" si="30"/>
        <v>0</v>
      </c>
      <c r="L165" s="97">
        <v>0</v>
      </c>
      <c r="M165" s="20" t="s">
        <v>80</v>
      </c>
      <c r="N165" s="98">
        <f t="shared" si="31"/>
        <v>0</v>
      </c>
      <c r="O165" s="97">
        <v>418288.78</v>
      </c>
      <c r="P165" s="20" t="s">
        <v>1708</v>
      </c>
      <c r="Q165" s="98">
        <f t="shared" si="32"/>
        <v>-0.21999999997206032</v>
      </c>
      <c r="R165" s="97">
        <v>68337435.639999524</v>
      </c>
      <c r="S165" s="20">
        <v>68337400</v>
      </c>
      <c r="T165" s="98">
        <f t="shared" si="39"/>
        <v>35.639999523758888</v>
      </c>
      <c r="U165" s="219">
        <f t="shared" si="27"/>
        <v>1</v>
      </c>
      <c r="W165" s="135" t="s">
        <v>44</v>
      </c>
      <c r="X165" s="115">
        <f t="shared" si="33"/>
        <v>1</v>
      </c>
      <c r="Y165" s="116">
        <f t="shared" si="34"/>
        <v>0</v>
      </c>
      <c r="Z165" s="116">
        <f t="shared" si="35"/>
        <v>0</v>
      </c>
      <c r="AA165" s="116">
        <f t="shared" si="36"/>
        <v>0</v>
      </c>
      <c r="AB165" s="116">
        <f t="shared" si="37"/>
        <v>0</v>
      </c>
      <c r="AC165" s="122">
        <f t="shared" si="38"/>
        <v>0</v>
      </c>
    </row>
    <row r="166" spans="1:29" ht="15.75">
      <c r="A166" s="250"/>
      <c r="B166" s="135" t="s">
        <v>45</v>
      </c>
      <c r="C166" s="97">
        <v>87783269.379995972</v>
      </c>
      <c r="D166" s="20">
        <v>87783300</v>
      </c>
      <c r="E166" s="98">
        <f t="shared" si="28"/>
        <v>-30.620004028081894</v>
      </c>
      <c r="F166" s="97">
        <v>4022821.6600000011</v>
      </c>
      <c r="G166" s="20" t="s">
        <v>1709</v>
      </c>
      <c r="H166" s="98">
        <f t="shared" si="29"/>
        <v>2101.6600000010803</v>
      </c>
      <c r="I166" s="97">
        <v>152415.15</v>
      </c>
      <c r="J166" s="20" t="s">
        <v>2237</v>
      </c>
      <c r="K166" s="98">
        <f t="shared" si="30"/>
        <v>0.14999999999417923</v>
      </c>
      <c r="L166" s="97">
        <v>94781.5</v>
      </c>
      <c r="M166" s="20" t="s">
        <v>2238</v>
      </c>
      <c r="N166" s="98">
        <f t="shared" si="31"/>
        <v>0</v>
      </c>
      <c r="O166" s="97">
        <v>255696.91</v>
      </c>
      <c r="P166" s="20" t="s">
        <v>1710</v>
      </c>
      <c r="Q166" s="98">
        <f t="shared" si="32"/>
        <v>-65481.09</v>
      </c>
      <c r="R166" s="97">
        <v>91933391.08999595</v>
      </c>
      <c r="S166" s="20">
        <v>91933300</v>
      </c>
      <c r="T166" s="98">
        <f t="shared" si="39"/>
        <v>91.089995950460434</v>
      </c>
      <c r="U166" s="219">
        <f t="shared" si="27"/>
        <v>1</v>
      </c>
      <c r="W166" s="135" t="s">
        <v>45</v>
      </c>
      <c r="X166" s="115">
        <f t="shared" si="33"/>
        <v>0</v>
      </c>
      <c r="Y166" s="116">
        <f t="shared" si="34"/>
        <v>1</v>
      </c>
      <c r="Z166" s="116">
        <f t="shared" si="35"/>
        <v>0</v>
      </c>
      <c r="AA166" s="116">
        <f t="shared" si="36"/>
        <v>0</v>
      </c>
      <c r="AB166" s="116">
        <f t="shared" si="37"/>
        <v>1</v>
      </c>
      <c r="AC166" s="122">
        <f t="shared" si="38"/>
        <v>0</v>
      </c>
    </row>
    <row r="167" spans="1:29" ht="15.75">
      <c r="A167" s="250"/>
      <c r="B167" s="135" t="s">
        <v>46</v>
      </c>
      <c r="C167" s="97">
        <v>43841866.319999598</v>
      </c>
      <c r="D167" s="20">
        <v>20429070</v>
      </c>
      <c r="E167" s="98">
        <f t="shared" si="28"/>
        <v>23412796.319999598</v>
      </c>
      <c r="F167" s="97">
        <v>1770534.5600000012</v>
      </c>
      <c r="G167" s="20" t="s">
        <v>1711</v>
      </c>
      <c r="H167" s="98">
        <f t="shared" si="29"/>
        <v>4.5600000012200326</v>
      </c>
      <c r="I167" s="97">
        <v>108.56</v>
      </c>
      <c r="J167" s="20" t="s">
        <v>2239</v>
      </c>
      <c r="K167" s="98">
        <f t="shared" si="30"/>
        <v>-9.9999999999909051E-3</v>
      </c>
      <c r="L167" s="97">
        <v>0</v>
      </c>
      <c r="M167" s="20" t="s">
        <v>80</v>
      </c>
      <c r="N167" s="98">
        <f t="shared" si="31"/>
        <v>0</v>
      </c>
      <c r="O167" s="97">
        <v>180142.39</v>
      </c>
      <c r="P167" s="20" t="s">
        <v>1712</v>
      </c>
      <c r="Q167" s="98">
        <f t="shared" si="32"/>
        <v>0.39000000001396984</v>
      </c>
      <c r="R167" s="97">
        <v>57349752.979999639</v>
      </c>
      <c r="S167" s="20">
        <v>59300400</v>
      </c>
      <c r="T167" s="98">
        <f t="shared" si="39"/>
        <v>-1950647.0200003609</v>
      </c>
      <c r="U167" s="219">
        <f t="shared" si="27"/>
        <v>1</v>
      </c>
      <c r="W167" s="135" t="s">
        <v>46</v>
      </c>
      <c r="X167" s="115">
        <f t="shared" si="33"/>
        <v>1</v>
      </c>
      <c r="Y167" s="116">
        <f t="shared" si="34"/>
        <v>0</v>
      </c>
      <c r="Z167" s="116">
        <f t="shared" si="35"/>
        <v>0</v>
      </c>
      <c r="AA167" s="116">
        <f t="shared" si="36"/>
        <v>0</v>
      </c>
      <c r="AB167" s="116">
        <f t="shared" si="37"/>
        <v>0</v>
      </c>
      <c r="AC167" s="122">
        <f t="shared" si="38"/>
        <v>1</v>
      </c>
    </row>
    <row r="168" spans="1:29" ht="15.75">
      <c r="A168" s="250"/>
      <c r="B168" s="135" t="s">
        <v>47</v>
      </c>
      <c r="C168" s="97">
        <v>146207171.7999984</v>
      </c>
      <c r="D168" s="20"/>
      <c r="E168" s="98">
        <f t="shared" si="28"/>
        <v>146207171.7999984</v>
      </c>
      <c r="F168" s="97">
        <v>2787747.46</v>
      </c>
      <c r="G168" s="20"/>
      <c r="H168" s="98">
        <f t="shared" si="29"/>
        <v>2787747.46</v>
      </c>
      <c r="I168" s="97">
        <v>75524.479999999996</v>
      </c>
      <c r="J168" s="20"/>
      <c r="K168" s="98">
        <f t="shared" si="30"/>
        <v>75524.479999999996</v>
      </c>
      <c r="L168" s="97">
        <v>128273.64</v>
      </c>
      <c r="M168" s="20"/>
      <c r="N168" s="98">
        <f t="shared" si="31"/>
        <v>128273.64</v>
      </c>
      <c r="O168" s="97">
        <v>229234.39999999997</v>
      </c>
      <c r="P168" s="20"/>
      <c r="Q168" s="98">
        <f t="shared" si="32"/>
        <v>229234.39999999997</v>
      </c>
      <c r="R168" s="97">
        <v>158919110.64999843</v>
      </c>
      <c r="S168" s="20"/>
      <c r="T168" s="98">
        <f t="shared" si="39"/>
        <v>158919110.64999843</v>
      </c>
      <c r="U168" s="219">
        <f t="shared" si="27"/>
        <v>0</v>
      </c>
      <c r="W168" s="135" t="s">
        <v>47</v>
      </c>
      <c r="X168" s="115">
        <f t="shared" si="33"/>
        <v>0</v>
      </c>
      <c r="Y168" s="116">
        <f t="shared" si="34"/>
        <v>0</v>
      </c>
      <c r="Z168" s="116">
        <f t="shared" si="35"/>
        <v>0</v>
      </c>
      <c r="AA168" s="116">
        <f t="shared" si="36"/>
        <v>0</v>
      </c>
      <c r="AB168" s="116">
        <f t="shared" si="37"/>
        <v>0</v>
      </c>
      <c r="AC168" s="122">
        <f t="shared" si="38"/>
        <v>0</v>
      </c>
    </row>
    <row r="169" spans="1:29" ht="15.75">
      <c r="A169" s="250"/>
      <c r="B169" s="135" t="s">
        <v>48</v>
      </c>
      <c r="C169" s="97">
        <v>72461061.159999281</v>
      </c>
      <c r="D169" s="20"/>
      <c r="E169" s="98">
        <f t="shared" si="28"/>
        <v>72461061.159999281</v>
      </c>
      <c r="F169" s="97">
        <v>2460894.8000000017</v>
      </c>
      <c r="G169" s="20"/>
      <c r="H169" s="98">
        <f t="shared" si="29"/>
        <v>2460894.8000000017</v>
      </c>
      <c r="I169" s="97">
        <v>94941.3</v>
      </c>
      <c r="J169" s="20"/>
      <c r="K169" s="98">
        <f t="shared" si="30"/>
        <v>94941.3</v>
      </c>
      <c r="L169" s="97">
        <v>33016.85</v>
      </c>
      <c r="M169" s="20"/>
      <c r="N169" s="98">
        <f t="shared" si="31"/>
        <v>33016.85</v>
      </c>
      <c r="O169" s="97">
        <v>140262.73000000001</v>
      </c>
      <c r="P169" s="20"/>
      <c r="Q169" s="98">
        <f t="shared" si="32"/>
        <v>140262.73000000001</v>
      </c>
      <c r="R169" s="97">
        <v>80575063.399999261</v>
      </c>
      <c r="S169" s="20"/>
      <c r="T169" s="98">
        <f t="shared" si="39"/>
        <v>80575063.399999261</v>
      </c>
      <c r="U169" s="219">
        <f t="shared" si="27"/>
        <v>0</v>
      </c>
      <c r="W169" s="135" t="s">
        <v>48</v>
      </c>
      <c r="X169" s="115">
        <f t="shared" si="33"/>
        <v>0</v>
      </c>
      <c r="Y169" s="116">
        <f t="shared" si="34"/>
        <v>0</v>
      </c>
      <c r="Z169" s="116">
        <f t="shared" si="35"/>
        <v>0</v>
      </c>
      <c r="AA169" s="116">
        <f t="shared" si="36"/>
        <v>0</v>
      </c>
      <c r="AB169" s="116">
        <f t="shared" si="37"/>
        <v>0</v>
      </c>
      <c r="AC169" s="122">
        <f t="shared" si="38"/>
        <v>0</v>
      </c>
    </row>
    <row r="170" spans="1:29" ht="15.75">
      <c r="A170" s="250"/>
      <c r="B170" s="136" t="s">
        <v>49</v>
      </c>
      <c r="C170" s="97">
        <v>24371998.739999555</v>
      </c>
      <c r="D170" s="20"/>
      <c r="E170" s="98">
        <f t="shared" si="28"/>
        <v>24371998.739999555</v>
      </c>
      <c r="F170" s="97">
        <v>806971.05</v>
      </c>
      <c r="G170" s="20"/>
      <c r="H170" s="98">
        <f t="shared" si="29"/>
        <v>806971.05</v>
      </c>
      <c r="I170" s="97">
        <v>7007.54</v>
      </c>
      <c r="J170" s="20"/>
      <c r="K170" s="98">
        <f t="shared" si="30"/>
        <v>7007.54</v>
      </c>
      <c r="L170" s="97">
        <v>0</v>
      </c>
      <c r="M170" s="20"/>
      <c r="N170" s="98">
        <f t="shared" si="31"/>
        <v>0</v>
      </c>
      <c r="O170" s="97">
        <v>247352.67</v>
      </c>
      <c r="P170" s="20"/>
      <c r="Q170" s="98">
        <f t="shared" si="32"/>
        <v>247352.67</v>
      </c>
      <c r="R170" s="97">
        <v>26368277.589999545</v>
      </c>
      <c r="S170" s="20"/>
      <c r="T170" s="98">
        <f t="shared" si="39"/>
        <v>26368277.589999545</v>
      </c>
      <c r="U170" s="219">
        <f t="shared" si="27"/>
        <v>0</v>
      </c>
      <c r="W170" s="136" t="s">
        <v>49</v>
      </c>
      <c r="X170" s="119">
        <f t="shared" si="33"/>
        <v>0</v>
      </c>
      <c r="Y170" s="120">
        <f t="shared" si="34"/>
        <v>0</v>
      </c>
      <c r="Z170" s="120">
        <f t="shared" si="35"/>
        <v>0</v>
      </c>
      <c r="AA170" s="120">
        <f t="shared" si="36"/>
        <v>0</v>
      </c>
      <c r="AB170" s="120">
        <f t="shared" si="37"/>
        <v>0</v>
      </c>
      <c r="AC170" s="125">
        <f t="shared" si="38"/>
        <v>0</v>
      </c>
    </row>
    <row r="171" spans="1:29" ht="15.75" customHeight="1">
      <c r="A171" s="233">
        <v>42513</v>
      </c>
      <c r="B171" s="134" t="s">
        <v>41</v>
      </c>
      <c r="C171" s="217">
        <v>81461099.299999177</v>
      </c>
      <c r="D171" s="95">
        <v>81461100</v>
      </c>
      <c r="E171" s="96">
        <f t="shared" si="28"/>
        <v>-0.7000008225440979</v>
      </c>
      <c r="F171" s="217">
        <v>2824954.9999999995</v>
      </c>
      <c r="G171" s="102" t="s">
        <v>1713</v>
      </c>
      <c r="H171" s="96">
        <f t="shared" si="29"/>
        <v>-5.0000000004656613</v>
      </c>
      <c r="I171" s="217">
        <v>139389.00000000006</v>
      </c>
      <c r="J171" s="95" t="s">
        <v>2240</v>
      </c>
      <c r="K171" s="96">
        <f t="shared" si="30"/>
        <v>0</v>
      </c>
      <c r="L171" s="217">
        <v>205020.78</v>
      </c>
      <c r="M171" s="95" t="s">
        <v>2241</v>
      </c>
      <c r="N171" s="96">
        <f t="shared" si="31"/>
        <v>-0.22000000000116415</v>
      </c>
      <c r="O171" s="217">
        <v>297744.90000000002</v>
      </c>
      <c r="P171" s="95" t="s">
        <v>1714</v>
      </c>
      <c r="Q171" s="96">
        <f t="shared" si="32"/>
        <v>-9.9999999976716936E-2</v>
      </c>
      <c r="R171" s="217">
        <v>78272767.619999185</v>
      </c>
      <c r="S171" s="95">
        <v>78272800</v>
      </c>
      <c r="T171" s="96">
        <f t="shared" si="39"/>
        <v>-32.380000814795494</v>
      </c>
      <c r="U171" s="218">
        <f t="shared" si="27"/>
        <v>1</v>
      </c>
      <c r="W171" s="134" t="s">
        <v>41</v>
      </c>
      <c r="X171" s="115">
        <f t="shared" si="33"/>
        <v>0</v>
      </c>
      <c r="Y171" s="116">
        <f t="shared" si="34"/>
        <v>0</v>
      </c>
      <c r="Z171" s="116">
        <f t="shared" si="35"/>
        <v>0</v>
      </c>
      <c r="AA171" s="116">
        <f t="shared" si="36"/>
        <v>0</v>
      </c>
      <c r="AB171" s="116">
        <f t="shared" si="37"/>
        <v>0</v>
      </c>
      <c r="AC171" s="122">
        <f t="shared" si="38"/>
        <v>0</v>
      </c>
    </row>
    <row r="172" spans="1:29" ht="15.75">
      <c r="A172" s="234"/>
      <c r="B172" s="135" t="s">
        <v>42</v>
      </c>
      <c r="C172" s="97">
        <v>35114925.339999035</v>
      </c>
      <c r="D172" s="20">
        <v>35115000</v>
      </c>
      <c r="E172" s="98">
        <f t="shared" si="28"/>
        <v>-74.660000964999199</v>
      </c>
      <c r="F172" s="97">
        <v>2230872.39</v>
      </c>
      <c r="G172" s="6" t="s">
        <v>1715</v>
      </c>
      <c r="H172" s="98">
        <f t="shared" si="29"/>
        <v>2.3900000001303852</v>
      </c>
      <c r="I172" s="97">
        <v>66215.399999999994</v>
      </c>
      <c r="J172" s="20" t="s">
        <v>2242</v>
      </c>
      <c r="K172" s="98">
        <f t="shared" si="30"/>
        <v>0</v>
      </c>
      <c r="L172" s="97">
        <v>0</v>
      </c>
      <c r="M172" s="20" t="s">
        <v>80</v>
      </c>
      <c r="N172" s="98">
        <f t="shared" si="31"/>
        <v>0</v>
      </c>
      <c r="O172" s="97">
        <v>38160.870000000003</v>
      </c>
      <c r="P172" s="20" t="s">
        <v>1716</v>
      </c>
      <c r="Q172" s="98">
        <f t="shared" si="32"/>
        <v>-2.9999999998835847E-2</v>
      </c>
      <c r="R172" s="97">
        <v>32912107.479999032</v>
      </c>
      <c r="S172" s="20">
        <v>32912100</v>
      </c>
      <c r="T172" s="98">
        <f t="shared" si="39"/>
        <v>7.4799990318715572</v>
      </c>
      <c r="U172" s="219">
        <f t="shared" si="27"/>
        <v>1</v>
      </c>
      <c r="W172" s="135" t="s">
        <v>42</v>
      </c>
      <c r="X172" s="115">
        <f t="shared" si="33"/>
        <v>0</v>
      </c>
      <c r="Y172" s="116">
        <f t="shared" si="34"/>
        <v>0</v>
      </c>
      <c r="Z172" s="116">
        <f t="shared" si="35"/>
        <v>0</v>
      </c>
      <c r="AA172" s="116">
        <f t="shared" si="36"/>
        <v>0</v>
      </c>
      <c r="AB172" s="116">
        <f t="shared" si="37"/>
        <v>0</v>
      </c>
      <c r="AC172" s="122">
        <f t="shared" si="38"/>
        <v>0</v>
      </c>
    </row>
    <row r="173" spans="1:29" ht="15.75">
      <c r="A173" s="234"/>
      <c r="B173" s="105" t="s">
        <v>43</v>
      </c>
      <c r="C173" s="97">
        <v>70994124.209999382</v>
      </c>
      <c r="D173" s="20">
        <v>70994100</v>
      </c>
      <c r="E173" s="98">
        <f t="shared" si="28"/>
        <v>24.20999938249588</v>
      </c>
      <c r="F173" s="97">
        <v>1984705.5399999998</v>
      </c>
      <c r="G173" s="6" t="s">
        <v>1717</v>
      </c>
      <c r="H173" s="98">
        <f t="shared" si="29"/>
        <v>-4.4600000001955777</v>
      </c>
      <c r="I173" s="97">
        <v>181884.15000000011</v>
      </c>
      <c r="J173" s="20" t="s">
        <v>2243</v>
      </c>
      <c r="K173" s="98">
        <f t="shared" si="30"/>
        <v>0.15000000011059456</v>
      </c>
      <c r="L173" s="97">
        <v>122060.34999999998</v>
      </c>
      <c r="M173" s="20" t="s">
        <v>2244</v>
      </c>
      <c r="N173" s="98">
        <f t="shared" si="31"/>
        <v>0.34999999997671694</v>
      </c>
      <c r="O173" s="97">
        <v>215941.56</v>
      </c>
      <c r="P173" s="20" t="s">
        <v>1718</v>
      </c>
      <c r="Q173" s="98">
        <f t="shared" si="32"/>
        <v>-0.44000000000232831</v>
      </c>
      <c r="R173" s="97">
        <v>68853300.909999385</v>
      </c>
      <c r="S173" s="20">
        <v>68853300</v>
      </c>
      <c r="T173" s="98">
        <f t="shared" si="39"/>
        <v>0.90999938547611237</v>
      </c>
      <c r="U173" s="219">
        <f t="shared" si="27"/>
        <v>1</v>
      </c>
      <c r="W173" s="105" t="s">
        <v>43</v>
      </c>
      <c r="X173" s="115">
        <f t="shared" si="33"/>
        <v>0</v>
      </c>
      <c r="Y173" s="116">
        <f t="shared" si="34"/>
        <v>0</v>
      </c>
      <c r="Z173" s="116">
        <f t="shared" si="35"/>
        <v>0</v>
      </c>
      <c r="AA173" s="116">
        <f t="shared" si="36"/>
        <v>0</v>
      </c>
      <c r="AB173" s="116">
        <f t="shared" si="37"/>
        <v>0</v>
      </c>
      <c r="AC173" s="122">
        <f t="shared" si="38"/>
        <v>0</v>
      </c>
    </row>
    <row r="174" spans="1:29" ht="15.75">
      <c r="A174" s="234"/>
      <c r="B174" s="135" t="s">
        <v>44</v>
      </c>
      <c r="C174" s="97">
        <v>68337435.639999524</v>
      </c>
      <c r="D174" s="20">
        <v>0</v>
      </c>
      <c r="E174" s="98">
        <f t="shared" si="28"/>
        <v>68337435.639999524</v>
      </c>
      <c r="F174" s="97">
        <v>1413870.07</v>
      </c>
      <c r="G174" s="6"/>
      <c r="H174" s="98">
        <f t="shared" si="29"/>
        <v>1413870.07</v>
      </c>
      <c r="I174" s="97">
        <v>0</v>
      </c>
      <c r="J174" s="20"/>
      <c r="K174" s="98">
        <f t="shared" si="30"/>
        <v>0</v>
      </c>
      <c r="L174" s="97">
        <v>0</v>
      </c>
      <c r="M174" s="20"/>
      <c r="N174" s="98">
        <f t="shared" si="31"/>
        <v>0</v>
      </c>
      <c r="O174" s="97">
        <v>167319.91999999998</v>
      </c>
      <c r="P174" s="20"/>
      <c r="Q174" s="98">
        <f t="shared" si="32"/>
        <v>167319.91999999998</v>
      </c>
      <c r="R174" s="97">
        <v>66756245.649999522</v>
      </c>
      <c r="S174" s="20">
        <v>0</v>
      </c>
      <c r="T174" s="98">
        <f t="shared" si="39"/>
        <v>66756245.649999522</v>
      </c>
      <c r="U174" s="219">
        <f t="shared" si="27"/>
        <v>0</v>
      </c>
      <c r="W174" s="135" t="s">
        <v>44</v>
      </c>
      <c r="X174" s="115">
        <f t="shared" si="33"/>
        <v>0</v>
      </c>
      <c r="Y174" s="116">
        <f t="shared" si="34"/>
        <v>0</v>
      </c>
      <c r="Z174" s="116">
        <f t="shared" si="35"/>
        <v>0</v>
      </c>
      <c r="AA174" s="116">
        <f t="shared" si="36"/>
        <v>0</v>
      </c>
      <c r="AB174" s="116">
        <f t="shared" si="37"/>
        <v>0</v>
      </c>
      <c r="AC174" s="122">
        <f t="shared" si="38"/>
        <v>0</v>
      </c>
    </row>
    <row r="175" spans="1:29" ht="15.75">
      <c r="A175" s="234"/>
      <c r="B175" s="135" t="s">
        <v>45</v>
      </c>
      <c r="C175" s="97">
        <v>91933391.08999595</v>
      </c>
      <c r="D175" s="20">
        <v>91933300</v>
      </c>
      <c r="E175" s="98">
        <f t="shared" si="28"/>
        <v>91.089995950460434</v>
      </c>
      <c r="F175" s="97">
        <v>4090293.2299999981</v>
      </c>
      <c r="G175" s="6" t="s">
        <v>1719</v>
      </c>
      <c r="H175" s="98">
        <f t="shared" si="29"/>
        <v>3.2299999981187284</v>
      </c>
      <c r="I175" s="97">
        <v>67150.51999999999</v>
      </c>
      <c r="J175" s="20" t="s">
        <v>2245</v>
      </c>
      <c r="K175" s="98">
        <f t="shared" si="30"/>
        <v>1.9999999989522621E-2</v>
      </c>
      <c r="L175" s="97">
        <v>74043.31</v>
      </c>
      <c r="M175" s="20" t="s">
        <v>2246</v>
      </c>
      <c r="N175" s="98">
        <f t="shared" si="31"/>
        <v>9.9999999947613105E-3</v>
      </c>
      <c r="O175" s="97">
        <v>102819.4</v>
      </c>
      <c r="P175" s="20" t="s">
        <v>1720</v>
      </c>
      <c r="Q175" s="98">
        <f t="shared" si="32"/>
        <v>-87561.600000000006</v>
      </c>
      <c r="R175" s="97">
        <v>92255164.039995939</v>
      </c>
      <c r="S175" s="20">
        <v>92255100</v>
      </c>
      <c r="T175" s="98">
        <f t="shared" si="39"/>
        <v>64.039995938539505</v>
      </c>
      <c r="U175" s="219">
        <f t="shared" si="27"/>
        <v>1</v>
      </c>
      <c r="W175" s="135" t="s">
        <v>45</v>
      </c>
      <c r="X175" s="115">
        <f t="shared" si="33"/>
        <v>0</v>
      </c>
      <c r="Y175" s="116">
        <f t="shared" si="34"/>
        <v>0</v>
      </c>
      <c r="Z175" s="116">
        <f t="shared" si="35"/>
        <v>0</v>
      </c>
      <c r="AA175" s="116">
        <f t="shared" si="36"/>
        <v>0</v>
      </c>
      <c r="AB175" s="116">
        <f t="shared" si="37"/>
        <v>1</v>
      </c>
      <c r="AC175" s="122">
        <f t="shared" si="38"/>
        <v>0</v>
      </c>
    </row>
    <row r="176" spans="1:29" ht="15.75">
      <c r="A176" s="234"/>
      <c r="B176" s="135" t="s">
        <v>46</v>
      </c>
      <c r="C176" s="97">
        <v>57349752.979999639</v>
      </c>
      <c r="D176" s="20">
        <v>57349700</v>
      </c>
      <c r="E176" s="98">
        <f t="shared" si="28"/>
        <v>52.979999639093876</v>
      </c>
      <c r="F176" s="97">
        <v>1442790.03</v>
      </c>
      <c r="G176" s="6" t="s">
        <v>1721</v>
      </c>
      <c r="H176" s="98">
        <f t="shared" si="29"/>
        <v>3.0000000027939677E-2</v>
      </c>
      <c r="I176" s="97">
        <v>13245.54</v>
      </c>
      <c r="J176" s="20" t="s">
        <v>2247</v>
      </c>
      <c r="K176" s="98">
        <f t="shared" si="30"/>
        <v>4.0000000000873115E-2</v>
      </c>
      <c r="L176" s="97">
        <v>33910.969999999994</v>
      </c>
      <c r="M176" s="20" t="s">
        <v>2248</v>
      </c>
      <c r="N176" s="98">
        <f t="shared" si="31"/>
        <v>-3.0000000006111804E-2</v>
      </c>
      <c r="O176" s="97">
        <v>119020.71</v>
      </c>
      <c r="P176" s="20" t="s">
        <v>1722</v>
      </c>
      <c r="Q176" s="98">
        <f t="shared" si="32"/>
        <v>4453.7100000000064</v>
      </c>
      <c r="R176" s="97">
        <v>55767276.809999637</v>
      </c>
      <c r="S176" s="20">
        <v>55767300</v>
      </c>
      <c r="T176" s="98">
        <f t="shared" si="39"/>
        <v>-23.190000362694263</v>
      </c>
      <c r="U176" s="219">
        <f t="shared" si="27"/>
        <v>1</v>
      </c>
      <c r="W176" s="135" t="s">
        <v>46</v>
      </c>
      <c r="X176" s="115">
        <f t="shared" si="33"/>
        <v>0</v>
      </c>
      <c r="Y176" s="116">
        <f t="shared" si="34"/>
        <v>0</v>
      </c>
      <c r="Z176" s="116">
        <f t="shared" si="35"/>
        <v>0</v>
      </c>
      <c r="AA176" s="116">
        <f t="shared" si="36"/>
        <v>0</v>
      </c>
      <c r="AB176" s="116">
        <f t="shared" si="37"/>
        <v>1</v>
      </c>
      <c r="AC176" s="122">
        <f t="shared" si="38"/>
        <v>0</v>
      </c>
    </row>
    <row r="177" spans="1:29" ht="15.75">
      <c r="A177" s="234"/>
      <c r="B177" s="135" t="s">
        <v>47</v>
      </c>
      <c r="C177" s="97">
        <v>158919110.64999843</v>
      </c>
      <c r="D177" s="20">
        <v>0</v>
      </c>
      <c r="E177" s="98">
        <f t="shared" si="28"/>
        <v>158919110.64999843</v>
      </c>
      <c r="F177" s="97">
        <v>2469551.4099999992</v>
      </c>
      <c r="G177" s="6"/>
      <c r="H177" s="98">
        <f t="shared" si="29"/>
        <v>2469551.4099999992</v>
      </c>
      <c r="I177" s="97">
        <v>265000.02</v>
      </c>
      <c r="J177" s="20" t="s">
        <v>2249</v>
      </c>
      <c r="K177" s="98">
        <f t="shared" si="30"/>
        <v>-249016.97999999998</v>
      </c>
      <c r="L177" s="97">
        <v>0</v>
      </c>
      <c r="M177" s="20" t="s">
        <v>2250</v>
      </c>
      <c r="N177" s="98">
        <f t="shared" si="31"/>
        <v>-507249</v>
      </c>
      <c r="O177" s="97">
        <v>157377.66</v>
      </c>
      <c r="P177" s="20"/>
      <c r="Q177" s="98">
        <f t="shared" si="32"/>
        <v>157377.66</v>
      </c>
      <c r="R177" s="97">
        <v>156557181.59999841</v>
      </c>
      <c r="S177" s="20">
        <v>0</v>
      </c>
      <c r="T177" s="98">
        <f t="shared" si="39"/>
        <v>156557181.59999841</v>
      </c>
      <c r="U177" s="219">
        <f t="shared" si="27"/>
        <v>0</v>
      </c>
      <c r="W177" s="135" t="s">
        <v>47</v>
      </c>
      <c r="X177" s="115">
        <f t="shared" si="33"/>
        <v>0</v>
      </c>
      <c r="Y177" s="116">
        <f t="shared" si="34"/>
        <v>0</v>
      </c>
      <c r="Z177" s="116">
        <f t="shared" si="35"/>
        <v>1</v>
      </c>
      <c r="AA177" s="116">
        <f t="shared" si="36"/>
        <v>0</v>
      </c>
      <c r="AB177" s="116">
        <f t="shared" si="37"/>
        <v>0</v>
      </c>
      <c r="AC177" s="122">
        <f t="shared" si="38"/>
        <v>0</v>
      </c>
    </row>
    <row r="178" spans="1:29" ht="15.75">
      <c r="A178" s="234"/>
      <c r="B178" s="135" t="s">
        <v>48</v>
      </c>
      <c r="C178" s="97">
        <v>80575063.399999261</v>
      </c>
      <c r="D178" s="20">
        <v>80575000</v>
      </c>
      <c r="E178" s="98">
        <f t="shared" si="28"/>
        <v>63.399999260902405</v>
      </c>
      <c r="F178" s="97">
        <v>3020216.3700000006</v>
      </c>
      <c r="G178" s="6" t="s">
        <v>1723</v>
      </c>
      <c r="H178" s="98">
        <f t="shared" si="29"/>
        <v>-325503.62999999942</v>
      </c>
      <c r="I178" s="97">
        <v>514016.71</v>
      </c>
      <c r="J178" s="20"/>
      <c r="K178" s="98">
        <f t="shared" si="30"/>
        <v>514016.71</v>
      </c>
      <c r="L178" s="97">
        <v>507248.53</v>
      </c>
      <c r="M178" s="20"/>
      <c r="N178" s="98">
        <f t="shared" si="31"/>
        <v>507248.53</v>
      </c>
      <c r="O178" s="97">
        <v>118459.33</v>
      </c>
      <c r="P178" s="20" t="s">
        <v>1724</v>
      </c>
      <c r="Q178" s="98">
        <f t="shared" si="32"/>
        <v>0.33000000000174623</v>
      </c>
      <c r="R178" s="97">
        <v>77443155.87999928</v>
      </c>
      <c r="S178" s="20">
        <v>77443200</v>
      </c>
      <c r="T178" s="98">
        <f t="shared" si="39"/>
        <v>-44.120000720024109</v>
      </c>
      <c r="U178" s="219">
        <f t="shared" si="27"/>
        <v>1</v>
      </c>
      <c r="W178" s="135" t="s">
        <v>48</v>
      </c>
      <c r="X178" s="115">
        <f t="shared" si="33"/>
        <v>0</v>
      </c>
      <c r="Y178" s="116">
        <f t="shared" si="34"/>
        <v>1</v>
      </c>
      <c r="Z178" s="116">
        <f t="shared" si="35"/>
        <v>0</v>
      </c>
      <c r="AA178" s="116">
        <f t="shared" si="36"/>
        <v>0</v>
      </c>
      <c r="AB178" s="116">
        <f t="shared" si="37"/>
        <v>0</v>
      </c>
      <c r="AC178" s="122">
        <f t="shared" si="38"/>
        <v>0</v>
      </c>
    </row>
    <row r="179" spans="1:29" ht="15.75">
      <c r="A179" s="235"/>
      <c r="B179" s="136" t="s">
        <v>49</v>
      </c>
      <c r="C179" s="99">
        <v>26368277.589999545</v>
      </c>
      <c r="D179" s="100"/>
      <c r="E179" s="101">
        <f t="shared" si="28"/>
        <v>26368277.589999545</v>
      </c>
      <c r="F179" s="99">
        <v>889735.23999999987</v>
      </c>
      <c r="G179" s="104"/>
      <c r="H179" s="101">
        <f t="shared" si="29"/>
        <v>889735.23999999987</v>
      </c>
      <c r="I179" s="99">
        <v>0</v>
      </c>
      <c r="J179" s="100"/>
      <c r="K179" s="101">
        <f t="shared" si="30"/>
        <v>0</v>
      </c>
      <c r="L179" s="99">
        <v>0</v>
      </c>
      <c r="M179" s="100"/>
      <c r="N179" s="101">
        <f t="shared" si="31"/>
        <v>0</v>
      </c>
      <c r="O179" s="99">
        <v>70391.47</v>
      </c>
      <c r="P179" s="100"/>
      <c r="Q179" s="101">
        <f t="shared" si="32"/>
        <v>70391.47</v>
      </c>
      <c r="R179" s="99">
        <v>25408150.879999548</v>
      </c>
      <c r="S179" s="100"/>
      <c r="T179" s="101">
        <f t="shared" si="39"/>
        <v>25408150.879999548</v>
      </c>
      <c r="U179" s="220">
        <f t="shared" si="27"/>
        <v>0</v>
      </c>
      <c r="W179" s="136" t="s">
        <v>49</v>
      </c>
      <c r="X179" s="119">
        <f t="shared" si="33"/>
        <v>0</v>
      </c>
      <c r="Y179" s="120">
        <f t="shared" si="34"/>
        <v>0</v>
      </c>
      <c r="Z179" s="120">
        <f t="shared" si="35"/>
        <v>0</v>
      </c>
      <c r="AA179" s="120">
        <f t="shared" si="36"/>
        <v>0</v>
      </c>
      <c r="AB179" s="120">
        <f t="shared" si="37"/>
        <v>0</v>
      </c>
      <c r="AC179" s="125">
        <f t="shared" si="38"/>
        <v>0</v>
      </c>
    </row>
    <row r="180" spans="1:29" ht="15.75" customHeight="1">
      <c r="A180" s="250">
        <v>42514</v>
      </c>
      <c r="B180" s="134" t="s">
        <v>41</v>
      </c>
      <c r="C180" s="97">
        <v>78272767.619999185</v>
      </c>
      <c r="D180" s="20">
        <v>78272800</v>
      </c>
      <c r="E180" s="98">
        <f t="shared" si="28"/>
        <v>-32.380000814795494</v>
      </c>
      <c r="F180" s="97">
        <v>1768898.0700000005</v>
      </c>
      <c r="G180" s="20" t="s">
        <v>1725</v>
      </c>
      <c r="H180" s="98">
        <f t="shared" si="29"/>
        <v>-1.9299999994691461</v>
      </c>
      <c r="I180" s="97">
        <v>226802.61999999985</v>
      </c>
      <c r="J180" s="20" t="s">
        <v>2251</v>
      </c>
      <c r="K180" s="98">
        <f t="shared" si="30"/>
        <v>-0.38000000015017577</v>
      </c>
      <c r="L180" s="97">
        <v>25934.639999999999</v>
      </c>
      <c r="M180" s="20" t="s">
        <v>2252</v>
      </c>
      <c r="N180" s="98">
        <f t="shared" si="31"/>
        <v>4.0000000000873115E-2</v>
      </c>
      <c r="O180" s="97">
        <v>595321.78999999957</v>
      </c>
      <c r="P180" s="20" t="s">
        <v>1726</v>
      </c>
      <c r="Q180" s="98">
        <f t="shared" si="32"/>
        <v>-0.21000000042840838</v>
      </c>
      <c r="R180" s="97">
        <v>82401653.85999918</v>
      </c>
      <c r="S180" s="20">
        <v>82401700</v>
      </c>
      <c r="T180" s="98">
        <f t="shared" si="39"/>
        <v>-46.140000820159912</v>
      </c>
      <c r="U180" s="219">
        <f t="shared" si="27"/>
        <v>1</v>
      </c>
      <c r="W180" s="134" t="s">
        <v>41</v>
      </c>
      <c r="X180" s="111">
        <f t="shared" si="33"/>
        <v>0</v>
      </c>
      <c r="Y180" s="112">
        <f t="shared" si="34"/>
        <v>0</v>
      </c>
      <c r="Z180" s="112">
        <f t="shared" si="35"/>
        <v>0</v>
      </c>
      <c r="AA180" s="112">
        <f t="shared" si="36"/>
        <v>0</v>
      </c>
      <c r="AB180" s="112">
        <f t="shared" si="37"/>
        <v>0</v>
      </c>
      <c r="AC180" s="124">
        <f t="shared" si="38"/>
        <v>0</v>
      </c>
    </row>
    <row r="181" spans="1:29" ht="15.75">
      <c r="A181" s="250"/>
      <c r="B181" s="135" t="s">
        <v>42</v>
      </c>
      <c r="C181" s="97">
        <v>32912107.479999032</v>
      </c>
      <c r="D181" s="20">
        <v>32912100</v>
      </c>
      <c r="E181" s="98">
        <f t="shared" si="28"/>
        <v>7.4799990318715572</v>
      </c>
      <c r="F181" s="97">
        <v>2176971.4500000002</v>
      </c>
      <c r="G181" s="20" t="s">
        <v>1727</v>
      </c>
      <c r="H181" s="98">
        <f t="shared" si="29"/>
        <v>1.4500000001862645</v>
      </c>
      <c r="I181" s="97">
        <v>103018.65</v>
      </c>
      <c r="J181" s="20" t="s">
        <v>2253</v>
      </c>
      <c r="K181" s="98">
        <f t="shared" si="30"/>
        <v>-0.35000000000582077</v>
      </c>
      <c r="L181" s="97">
        <v>35633.300000000003</v>
      </c>
      <c r="M181" s="20" t="s">
        <v>2254</v>
      </c>
      <c r="N181" s="98">
        <f t="shared" si="31"/>
        <v>0</v>
      </c>
      <c r="O181" s="97">
        <v>84905.7</v>
      </c>
      <c r="P181" s="20" t="s">
        <v>1728</v>
      </c>
      <c r="Q181" s="98">
        <f t="shared" si="32"/>
        <v>0</v>
      </c>
      <c r="R181" s="97">
        <v>30717615.679999039</v>
      </c>
      <c r="S181" s="20">
        <v>30717660</v>
      </c>
      <c r="T181" s="98">
        <f t="shared" si="39"/>
        <v>-44.32000096142292</v>
      </c>
      <c r="U181" s="219">
        <f t="shared" si="27"/>
        <v>1</v>
      </c>
      <c r="W181" s="135" t="s">
        <v>42</v>
      </c>
      <c r="X181" s="115">
        <f t="shared" si="33"/>
        <v>0</v>
      </c>
      <c r="Y181" s="116">
        <f t="shared" si="34"/>
        <v>0</v>
      </c>
      <c r="Z181" s="116">
        <f t="shared" si="35"/>
        <v>0</v>
      </c>
      <c r="AA181" s="116">
        <f t="shared" si="36"/>
        <v>0</v>
      </c>
      <c r="AB181" s="116">
        <f t="shared" si="37"/>
        <v>0</v>
      </c>
      <c r="AC181" s="122">
        <f t="shared" si="38"/>
        <v>0</v>
      </c>
    </row>
    <row r="182" spans="1:29" ht="15.75">
      <c r="A182" s="250"/>
      <c r="B182" s="105" t="s">
        <v>43</v>
      </c>
      <c r="C182" s="97">
        <v>68853300.909999385</v>
      </c>
      <c r="D182" s="20">
        <v>68853300</v>
      </c>
      <c r="E182" s="98">
        <f t="shared" si="28"/>
        <v>0.90999938547611237</v>
      </c>
      <c r="F182" s="97">
        <v>2666285.790000001</v>
      </c>
      <c r="G182" s="20" t="s">
        <v>1729</v>
      </c>
      <c r="H182" s="98">
        <f t="shared" si="29"/>
        <v>-4.2099999990314245</v>
      </c>
      <c r="I182" s="97">
        <v>913802.94</v>
      </c>
      <c r="J182" s="20" t="s">
        <v>2255</v>
      </c>
      <c r="K182" s="98">
        <f t="shared" si="30"/>
        <v>-6.0000000055879354E-2</v>
      </c>
      <c r="L182" s="97">
        <v>544284.09</v>
      </c>
      <c r="M182" s="20" t="s">
        <v>2256</v>
      </c>
      <c r="N182" s="98">
        <f t="shared" si="31"/>
        <v>8.999999996740371E-2</v>
      </c>
      <c r="O182" s="97">
        <v>359571.42</v>
      </c>
      <c r="P182" s="20" t="s">
        <v>1730</v>
      </c>
      <c r="Q182" s="98">
        <f t="shared" si="32"/>
        <v>0.41999999998370185</v>
      </c>
      <c r="R182" s="97">
        <v>66196962.549999386</v>
      </c>
      <c r="S182" s="20">
        <v>66197000</v>
      </c>
      <c r="T182" s="98">
        <f t="shared" si="39"/>
        <v>-37.450000613927841</v>
      </c>
      <c r="U182" s="219">
        <f t="shared" si="27"/>
        <v>1</v>
      </c>
      <c r="W182" s="105" t="s">
        <v>43</v>
      </c>
      <c r="X182" s="115">
        <f t="shared" si="33"/>
        <v>0</v>
      </c>
      <c r="Y182" s="116">
        <f t="shared" si="34"/>
        <v>0</v>
      </c>
      <c r="Z182" s="116">
        <f t="shared" si="35"/>
        <v>0</v>
      </c>
      <c r="AA182" s="116">
        <f t="shared" si="36"/>
        <v>0</v>
      </c>
      <c r="AB182" s="116">
        <f t="shared" si="37"/>
        <v>0</v>
      </c>
      <c r="AC182" s="122">
        <f t="shared" si="38"/>
        <v>0</v>
      </c>
    </row>
    <row r="183" spans="1:29" ht="15.75">
      <c r="A183" s="250"/>
      <c r="B183" s="135" t="s">
        <v>44</v>
      </c>
      <c r="C183" s="97">
        <v>66756245.649999522</v>
      </c>
      <c r="D183" s="20">
        <v>0</v>
      </c>
      <c r="E183" s="98">
        <f t="shared" si="28"/>
        <v>66756245.649999522</v>
      </c>
      <c r="F183" s="97">
        <v>1927064.6200000003</v>
      </c>
      <c r="G183" s="20"/>
      <c r="H183" s="98">
        <f t="shared" si="29"/>
        <v>1927064.6200000003</v>
      </c>
      <c r="I183" s="97">
        <v>105138.21</v>
      </c>
      <c r="J183" s="20"/>
      <c r="K183" s="98">
        <f t="shared" si="30"/>
        <v>105138.21</v>
      </c>
      <c r="L183" s="97">
        <v>33723.08</v>
      </c>
      <c r="M183" s="20"/>
      <c r="N183" s="98">
        <f t="shared" si="31"/>
        <v>33723.08</v>
      </c>
      <c r="O183" s="97">
        <v>323824.86</v>
      </c>
      <c r="P183" s="20"/>
      <c r="Q183" s="98">
        <f t="shared" si="32"/>
        <v>323824.86</v>
      </c>
      <c r="R183" s="97">
        <v>64576771.29999952</v>
      </c>
      <c r="S183" s="20">
        <v>0</v>
      </c>
      <c r="T183" s="98">
        <f t="shared" si="39"/>
        <v>64576771.29999952</v>
      </c>
      <c r="U183" s="219">
        <f t="shared" si="27"/>
        <v>0</v>
      </c>
      <c r="W183" s="135" t="s">
        <v>44</v>
      </c>
      <c r="X183" s="115">
        <f t="shared" si="33"/>
        <v>0</v>
      </c>
      <c r="Y183" s="116">
        <f t="shared" si="34"/>
        <v>0</v>
      </c>
      <c r="Z183" s="116">
        <f t="shared" si="35"/>
        <v>0</v>
      </c>
      <c r="AA183" s="116">
        <f t="shared" si="36"/>
        <v>0</v>
      </c>
      <c r="AB183" s="116">
        <f t="shared" si="37"/>
        <v>0</v>
      </c>
      <c r="AC183" s="122">
        <f t="shared" si="38"/>
        <v>0</v>
      </c>
    </row>
    <row r="184" spans="1:29" ht="15.75">
      <c r="A184" s="250"/>
      <c r="B184" s="135" t="s">
        <v>45</v>
      </c>
      <c r="C184" s="97">
        <v>92255164.039995939</v>
      </c>
      <c r="D184" s="20">
        <v>92255100</v>
      </c>
      <c r="E184" s="98">
        <f t="shared" si="28"/>
        <v>64.039995938539505</v>
      </c>
      <c r="F184" s="97">
        <v>3123812.47</v>
      </c>
      <c r="G184" s="20" t="s">
        <v>1731</v>
      </c>
      <c r="H184" s="98">
        <f t="shared" si="29"/>
        <v>2.470000000204891</v>
      </c>
      <c r="I184" s="97">
        <v>10186.77</v>
      </c>
      <c r="J184" s="20" t="s">
        <v>2257</v>
      </c>
      <c r="K184" s="98">
        <f t="shared" si="30"/>
        <v>-2.9999999998835847E-2</v>
      </c>
      <c r="L184" s="97">
        <v>522.04</v>
      </c>
      <c r="M184" s="20" t="s">
        <v>2258</v>
      </c>
      <c r="N184" s="98">
        <f t="shared" si="31"/>
        <v>0</v>
      </c>
      <c r="O184" s="97">
        <v>319509.15000000002</v>
      </c>
      <c r="P184" s="20" t="s">
        <v>1732</v>
      </c>
      <c r="Q184" s="98">
        <f t="shared" si="32"/>
        <v>-309041.84999999998</v>
      </c>
      <c r="R184" s="97">
        <v>88821507.149995938</v>
      </c>
      <c r="S184" s="20">
        <v>88821500</v>
      </c>
      <c r="T184" s="98">
        <f t="shared" si="39"/>
        <v>7.1499959379434586</v>
      </c>
      <c r="U184" s="219">
        <f t="shared" si="27"/>
        <v>1</v>
      </c>
      <c r="W184" s="135" t="s">
        <v>45</v>
      </c>
      <c r="X184" s="115">
        <f t="shared" si="33"/>
        <v>0</v>
      </c>
      <c r="Y184" s="116">
        <f t="shared" si="34"/>
        <v>0</v>
      </c>
      <c r="Z184" s="116">
        <f t="shared" si="35"/>
        <v>0</v>
      </c>
      <c r="AA184" s="116">
        <f t="shared" si="36"/>
        <v>0</v>
      </c>
      <c r="AB184" s="116">
        <f t="shared" si="37"/>
        <v>1</v>
      </c>
      <c r="AC184" s="122">
        <f t="shared" si="38"/>
        <v>0</v>
      </c>
    </row>
    <row r="185" spans="1:29" ht="15.75">
      <c r="A185" s="250"/>
      <c r="B185" s="135" t="s">
        <v>46</v>
      </c>
      <c r="C185" s="97">
        <v>55767276.809999637</v>
      </c>
      <c r="D185" s="20">
        <v>55767300</v>
      </c>
      <c r="E185" s="98">
        <f t="shared" si="28"/>
        <v>-23.190000362694263</v>
      </c>
      <c r="F185" s="97">
        <v>1880738.05</v>
      </c>
      <c r="G185" s="20" t="s">
        <v>1733</v>
      </c>
      <c r="H185" s="98">
        <f t="shared" si="29"/>
        <v>-1.9499999999534339</v>
      </c>
      <c r="I185" s="97">
        <v>2851.27</v>
      </c>
      <c r="J185" s="20" t="s">
        <v>2259</v>
      </c>
      <c r="K185" s="98">
        <f t="shared" si="30"/>
        <v>0</v>
      </c>
      <c r="L185" s="97">
        <v>10000</v>
      </c>
      <c r="M185" s="20" t="s">
        <v>2260</v>
      </c>
      <c r="N185" s="98">
        <f t="shared" si="31"/>
        <v>9990</v>
      </c>
      <c r="O185" s="97">
        <v>214583.02</v>
      </c>
      <c r="P185" s="20" t="s">
        <v>1734</v>
      </c>
      <c r="Q185" s="98">
        <f t="shared" si="32"/>
        <v>-26161.98000000001</v>
      </c>
      <c r="R185" s="97">
        <v>53664807.00999964</v>
      </c>
      <c r="S185" s="20">
        <v>53664800</v>
      </c>
      <c r="T185" s="98">
        <f t="shared" si="39"/>
        <v>7.0099996402859688</v>
      </c>
      <c r="U185" s="219">
        <f t="shared" si="27"/>
        <v>1</v>
      </c>
      <c r="W185" s="135" t="s">
        <v>46</v>
      </c>
      <c r="X185" s="115">
        <f t="shared" si="33"/>
        <v>0</v>
      </c>
      <c r="Y185" s="116">
        <f t="shared" si="34"/>
        <v>0</v>
      </c>
      <c r="Z185" s="116">
        <f t="shared" si="35"/>
        <v>0</v>
      </c>
      <c r="AA185" s="116">
        <f t="shared" si="36"/>
        <v>1</v>
      </c>
      <c r="AB185" s="116">
        <f t="shared" si="37"/>
        <v>1</v>
      </c>
      <c r="AC185" s="122">
        <f t="shared" si="38"/>
        <v>0</v>
      </c>
    </row>
    <row r="186" spans="1:29" ht="15.75">
      <c r="A186" s="250"/>
      <c r="B186" s="135" t="s">
        <v>47</v>
      </c>
      <c r="C186" s="97">
        <v>156557181.59999841</v>
      </c>
      <c r="D186" s="20">
        <v>0</v>
      </c>
      <c r="E186" s="98">
        <f t="shared" si="28"/>
        <v>156557181.59999841</v>
      </c>
      <c r="F186" s="97">
        <v>2606042.2999999998</v>
      </c>
      <c r="G186" s="20"/>
      <c r="H186" s="98">
        <f t="shared" si="29"/>
        <v>2606042.2999999998</v>
      </c>
      <c r="I186" s="97">
        <v>133104.04999999999</v>
      </c>
      <c r="J186" s="20"/>
      <c r="K186" s="98">
        <f t="shared" si="30"/>
        <v>133104.04999999999</v>
      </c>
      <c r="L186" s="97">
        <v>0</v>
      </c>
      <c r="M186" s="20"/>
      <c r="N186" s="98">
        <f t="shared" si="31"/>
        <v>0</v>
      </c>
      <c r="O186" s="97">
        <v>159155.74999999997</v>
      </c>
      <c r="P186" s="20"/>
      <c r="Q186" s="98">
        <f t="shared" si="32"/>
        <v>159155.74999999997</v>
      </c>
      <c r="R186" s="97">
        <v>153925087.59999838</v>
      </c>
      <c r="S186" s="20">
        <v>0</v>
      </c>
      <c r="T186" s="98">
        <f t="shared" si="39"/>
        <v>153925087.59999838</v>
      </c>
      <c r="U186" s="219">
        <f t="shared" si="27"/>
        <v>0</v>
      </c>
      <c r="W186" s="135" t="s">
        <v>47</v>
      </c>
      <c r="X186" s="115">
        <f t="shared" si="33"/>
        <v>0</v>
      </c>
      <c r="Y186" s="116">
        <f t="shared" si="34"/>
        <v>0</v>
      </c>
      <c r="Z186" s="116">
        <f t="shared" si="35"/>
        <v>0</v>
      </c>
      <c r="AA186" s="116">
        <f t="shared" si="36"/>
        <v>0</v>
      </c>
      <c r="AB186" s="116">
        <f t="shared" si="37"/>
        <v>0</v>
      </c>
      <c r="AC186" s="122">
        <f t="shared" si="38"/>
        <v>0</v>
      </c>
    </row>
    <row r="187" spans="1:29" ht="15.75">
      <c r="A187" s="250"/>
      <c r="B187" s="135" t="s">
        <v>48</v>
      </c>
      <c r="C187" s="97">
        <v>77443155.87999928</v>
      </c>
      <c r="D187" s="20">
        <v>77443200</v>
      </c>
      <c r="E187" s="98">
        <f t="shared" si="28"/>
        <v>-44.120000720024109</v>
      </c>
      <c r="F187" s="97">
        <v>2027921.7499999998</v>
      </c>
      <c r="G187" s="20" t="s">
        <v>1735</v>
      </c>
      <c r="H187" s="98">
        <f t="shared" si="29"/>
        <v>3751.7499999997672</v>
      </c>
      <c r="I187" s="97">
        <v>286651.99</v>
      </c>
      <c r="J187" s="20" t="s">
        <v>2261</v>
      </c>
      <c r="K187" s="98">
        <f t="shared" si="30"/>
        <v>-1.0000000009313226E-2</v>
      </c>
      <c r="L187" s="97">
        <v>401403.74999999994</v>
      </c>
      <c r="M187" s="20" t="s">
        <v>2262</v>
      </c>
      <c r="N187" s="98">
        <f t="shared" si="31"/>
        <v>-0.25000000005820766</v>
      </c>
      <c r="O187" s="97">
        <v>119034.6</v>
      </c>
      <c r="P187" s="20" t="s">
        <v>1736</v>
      </c>
      <c r="Q187" s="98">
        <f t="shared" si="32"/>
        <v>-0.39999999999417923</v>
      </c>
      <c r="R187" s="97">
        <v>75181447.769999266</v>
      </c>
      <c r="S187" s="20">
        <v>75181500</v>
      </c>
      <c r="T187" s="98">
        <f t="shared" si="39"/>
        <v>-52.230000734329224</v>
      </c>
      <c r="U187" s="219">
        <f t="shared" si="27"/>
        <v>1</v>
      </c>
      <c r="W187" s="135" t="s">
        <v>48</v>
      </c>
      <c r="X187" s="115">
        <f t="shared" si="33"/>
        <v>0</v>
      </c>
      <c r="Y187" s="116">
        <f t="shared" si="34"/>
        <v>1</v>
      </c>
      <c r="Z187" s="116">
        <f t="shared" si="35"/>
        <v>0</v>
      </c>
      <c r="AA187" s="116">
        <f t="shared" si="36"/>
        <v>0</v>
      </c>
      <c r="AB187" s="116">
        <f t="shared" si="37"/>
        <v>0</v>
      </c>
      <c r="AC187" s="122">
        <f t="shared" si="38"/>
        <v>0</v>
      </c>
    </row>
    <row r="188" spans="1:29" ht="15.75">
      <c r="A188" s="250"/>
      <c r="B188" s="136" t="s">
        <v>49</v>
      </c>
      <c r="C188" s="97">
        <v>25408150.879999548</v>
      </c>
      <c r="D188" s="20"/>
      <c r="E188" s="98">
        <f t="shared" si="28"/>
        <v>25408150.879999548</v>
      </c>
      <c r="F188" s="97">
        <v>1166141.4700000007</v>
      </c>
      <c r="G188" s="20"/>
      <c r="H188" s="98">
        <f t="shared" si="29"/>
        <v>1166141.4700000007</v>
      </c>
      <c r="I188" s="97">
        <v>1004718.0399999998</v>
      </c>
      <c r="J188" s="20"/>
      <c r="K188" s="98">
        <f t="shared" si="30"/>
        <v>1004718.0399999998</v>
      </c>
      <c r="L188" s="97">
        <v>0</v>
      </c>
      <c r="M188" s="20"/>
      <c r="N188" s="98">
        <f t="shared" si="31"/>
        <v>0</v>
      </c>
      <c r="O188" s="97">
        <v>130578.97</v>
      </c>
      <c r="P188" s="20"/>
      <c r="Q188" s="98">
        <f t="shared" si="32"/>
        <v>130578.97</v>
      </c>
      <c r="R188" s="97">
        <v>25456890.329999547</v>
      </c>
      <c r="S188" s="20"/>
      <c r="T188" s="98">
        <f t="shared" si="39"/>
        <v>25456890.329999547</v>
      </c>
      <c r="U188" s="219">
        <f t="shared" si="27"/>
        <v>0</v>
      </c>
      <c r="W188" s="136" t="s">
        <v>49</v>
      </c>
      <c r="X188" s="119">
        <f t="shared" si="33"/>
        <v>0</v>
      </c>
      <c r="Y188" s="120">
        <f t="shared" si="34"/>
        <v>0</v>
      </c>
      <c r="Z188" s="120">
        <f t="shared" si="35"/>
        <v>0</v>
      </c>
      <c r="AA188" s="120">
        <f t="shared" si="36"/>
        <v>0</v>
      </c>
      <c r="AB188" s="120">
        <f t="shared" si="37"/>
        <v>0</v>
      </c>
      <c r="AC188" s="125">
        <f t="shared" si="38"/>
        <v>0</v>
      </c>
    </row>
    <row r="189" spans="1:29" ht="15.75" customHeight="1">
      <c r="A189" s="233">
        <v>42515</v>
      </c>
      <c r="B189" s="134" t="s">
        <v>41</v>
      </c>
      <c r="C189" s="217">
        <v>82401653.85999918</v>
      </c>
      <c r="D189" s="95">
        <v>82401700</v>
      </c>
      <c r="E189" s="96">
        <f t="shared" si="28"/>
        <v>-46.140000820159912</v>
      </c>
      <c r="F189" s="217">
        <v>1843912.0400000003</v>
      </c>
      <c r="G189" s="95" t="s">
        <v>1737</v>
      </c>
      <c r="H189" s="96">
        <f t="shared" si="29"/>
        <v>2.0400000002700835</v>
      </c>
      <c r="I189" s="217">
        <v>92119.159999999974</v>
      </c>
      <c r="J189" s="95" t="s">
        <v>2263</v>
      </c>
      <c r="K189" s="96">
        <f t="shared" si="30"/>
        <v>-4.0000000022700988E-2</v>
      </c>
      <c r="L189" s="217">
        <v>84361.29</v>
      </c>
      <c r="M189" s="95" t="s">
        <v>2264</v>
      </c>
      <c r="N189" s="96">
        <f t="shared" si="31"/>
        <v>-1.0000000009313226E-2</v>
      </c>
      <c r="O189" s="217">
        <v>535800.23</v>
      </c>
      <c r="P189" s="95" t="s">
        <v>1738</v>
      </c>
      <c r="Q189" s="96">
        <f t="shared" si="32"/>
        <v>0.22999999998137355</v>
      </c>
      <c r="R189" s="217">
        <v>80029699.459999174</v>
      </c>
      <c r="S189" s="95">
        <v>80029700</v>
      </c>
      <c r="T189" s="96">
        <f t="shared" si="39"/>
        <v>-0.54000082612037659</v>
      </c>
      <c r="U189" s="218">
        <f t="shared" si="27"/>
        <v>1</v>
      </c>
      <c r="W189" s="134" t="s">
        <v>41</v>
      </c>
      <c r="X189" s="111">
        <f t="shared" si="33"/>
        <v>0</v>
      </c>
      <c r="Y189" s="112">
        <f t="shared" si="34"/>
        <v>0</v>
      </c>
      <c r="Z189" s="112">
        <f t="shared" si="35"/>
        <v>0</v>
      </c>
      <c r="AA189" s="112">
        <f t="shared" si="36"/>
        <v>0</v>
      </c>
      <c r="AB189" s="112">
        <f t="shared" si="37"/>
        <v>0</v>
      </c>
      <c r="AC189" s="124">
        <f t="shared" si="38"/>
        <v>0</v>
      </c>
    </row>
    <row r="190" spans="1:29" ht="15.75">
      <c r="A190" s="234"/>
      <c r="B190" s="135" t="s">
        <v>42</v>
      </c>
      <c r="C190" s="97">
        <v>30717615.679999039</v>
      </c>
      <c r="D190" s="20">
        <v>30717660</v>
      </c>
      <c r="E190" s="98">
        <f t="shared" si="28"/>
        <v>-44.32000096142292</v>
      </c>
      <c r="F190" s="97">
        <v>1861111.9500000011</v>
      </c>
      <c r="G190" s="20" t="s">
        <v>1739</v>
      </c>
      <c r="H190" s="98">
        <f t="shared" si="29"/>
        <v>1.9500000011175871</v>
      </c>
      <c r="I190" s="97">
        <v>35383.96</v>
      </c>
      <c r="J190" s="20" t="s">
        <v>2265</v>
      </c>
      <c r="K190" s="98">
        <f t="shared" si="30"/>
        <v>-4.0000000000873115E-2</v>
      </c>
      <c r="L190" s="97">
        <v>0</v>
      </c>
      <c r="M190" s="20" t="s">
        <v>80</v>
      </c>
      <c r="N190" s="98">
        <f t="shared" si="31"/>
        <v>0</v>
      </c>
      <c r="O190" s="97">
        <v>93978.94</v>
      </c>
      <c r="P190" s="20" t="s">
        <v>1740</v>
      </c>
      <c r="Q190" s="98">
        <f t="shared" si="32"/>
        <v>4.0000000008149073E-2</v>
      </c>
      <c r="R190" s="97">
        <v>34142842.399999037</v>
      </c>
      <c r="S190" s="20">
        <v>34142860</v>
      </c>
      <c r="T190" s="98">
        <f t="shared" si="39"/>
        <v>-17.600000962615013</v>
      </c>
      <c r="U190" s="219">
        <f t="shared" si="27"/>
        <v>1</v>
      </c>
      <c r="W190" s="135" t="s">
        <v>42</v>
      </c>
      <c r="X190" s="115">
        <f t="shared" si="33"/>
        <v>0</v>
      </c>
      <c r="Y190" s="116">
        <f t="shared" si="34"/>
        <v>0</v>
      </c>
      <c r="Z190" s="116">
        <f t="shared" si="35"/>
        <v>0</v>
      </c>
      <c r="AA190" s="116">
        <f t="shared" si="36"/>
        <v>0</v>
      </c>
      <c r="AB190" s="116">
        <f t="shared" si="37"/>
        <v>0</v>
      </c>
      <c r="AC190" s="122">
        <f t="shared" si="38"/>
        <v>0</v>
      </c>
    </row>
    <row r="191" spans="1:29" ht="15.75">
      <c r="A191" s="234"/>
      <c r="B191" s="105" t="s">
        <v>43</v>
      </c>
      <c r="C191" s="97">
        <v>66196962.549999386</v>
      </c>
      <c r="D191" s="20">
        <v>66197000</v>
      </c>
      <c r="E191" s="98">
        <f t="shared" si="28"/>
        <v>-37.450000613927841</v>
      </c>
      <c r="F191" s="97">
        <v>1564080.560000001</v>
      </c>
      <c r="G191" s="20" t="s">
        <v>1741</v>
      </c>
      <c r="H191" s="98">
        <f t="shared" si="29"/>
        <v>0.56000000098720193</v>
      </c>
      <c r="I191" s="97">
        <v>272385.95</v>
      </c>
      <c r="J191" s="20" t="s">
        <v>2266</v>
      </c>
      <c r="K191" s="98">
        <f t="shared" si="30"/>
        <v>-4.9999999988358468E-2</v>
      </c>
      <c r="L191" s="97">
        <v>193698.06</v>
      </c>
      <c r="M191" s="20" t="s">
        <v>2267</v>
      </c>
      <c r="N191" s="98">
        <f t="shared" si="31"/>
        <v>5.9999999997671694E-2</v>
      </c>
      <c r="O191" s="97">
        <v>237387.64</v>
      </c>
      <c r="P191" s="20" t="s">
        <v>1742</v>
      </c>
      <c r="Q191" s="98">
        <f t="shared" si="32"/>
        <v>-0.35999999998603016</v>
      </c>
      <c r="R191" s="97">
        <v>70889441.439999387</v>
      </c>
      <c r="S191" s="20">
        <v>70889400</v>
      </c>
      <c r="T191" s="98">
        <f t="shared" si="39"/>
        <v>41.439999386668205</v>
      </c>
      <c r="U191" s="219">
        <f t="shared" si="27"/>
        <v>1</v>
      </c>
      <c r="W191" s="105" t="s">
        <v>43</v>
      </c>
      <c r="X191" s="115">
        <f t="shared" si="33"/>
        <v>0</v>
      </c>
      <c r="Y191" s="116">
        <f t="shared" si="34"/>
        <v>0</v>
      </c>
      <c r="Z191" s="116">
        <f t="shared" si="35"/>
        <v>0</v>
      </c>
      <c r="AA191" s="116">
        <f t="shared" si="36"/>
        <v>0</v>
      </c>
      <c r="AB191" s="116">
        <f t="shared" si="37"/>
        <v>0</v>
      </c>
      <c r="AC191" s="122">
        <f t="shared" si="38"/>
        <v>0</v>
      </c>
    </row>
    <row r="192" spans="1:29" ht="15.75">
      <c r="A192" s="234"/>
      <c r="B192" s="135" t="s">
        <v>44</v>
      </c>
      <c r="C192" s="97">
        <v>64576771.29999952</v>
      </c>
      <c r="D192" s="20">
        <v>0</v>
      </c>
      <c r="E192" s="98">
        <f t="shared" si="28"/>
        <v>64576771.29999952</v>
      </c>
      <c r="F192" s="97">
        <v>1607158.1400000004</v>
      </c>
      <c r="G192" s="20"/>
      <c r="H192" s="98">
        <f t="shared" si="29"/>
        <v>1607158.1400000004</v>
      </c>
      <c r="I192" s="97">
        <v>62200.219999999994</v>
      </c>
      <c r="J192" s="20"/>
      <c r="K192" s="98">
        <f t="shared" si="30"/>
        <v>62200.219999999994</v>
      </c>
      <c r="L192" s="97">
        <v>0</v>
      </c>
      <c r="M192" s="20"/>
      <c r="N192" s="98">
        <f t="shared" si="31"/>
        <v>0</v>
      </c>
      <c r="O192" s="97">
        <v>383155.04</v>
      </c>
      <c r="P192" s="20"/>
      <c r="Q192" s="98">
        <f t="shared" si="32"/>
        <v>383155.04</v>
      </c>
      <c r="R192" s="97">
        <v>62648658.339999527</v>
      </c>
      <c r="S192" s="20">
        <v>0</v>
      </c>
      <c r="T192" s="98">
        <f t="shared" si="39"/>
        <v>62648658.339999527</v>
      </c>
      <c r="U192" s="219">
        <f t="shared" si="27"/>
        <v>0</v>
      </c>
      <c r="W192" s="135" t="s">
        <v>44</v>
      </c>
      <c r="X192" s="115">
        <f t="shared" si="33"/>
        <v>0</v>
      </c>
      <c r="Y192" s="116">
        <f t="shared" si="34"/>
        <v>0</v>
      </c>
      <c r="Z192" s="116">
        <f t="shared" si="35"/>
        <v>0</v>
      </c>
      <c r="AA192" s="116">
        <f t="shared" si="36"/>
        <v>0</v>
      </c>
      <c r="AB192" s="116">
        <f t="shared" si="37"/>
        <v>0</v>
      </c>
      <c r="AC192" s="122">
        <f t="shared" si="38"/>
        <v>0</v>
      </c>
    </row>
    <row r="193" spans="1:29" ht="15.75">
      <c r="A193" s="234"/>
      <c r="B193" s="135" t="s">
        <v>45</v>
      </c>
      <c r="C193" s="97">
        <v>88821507.149995938</v>
      </c>
      <c r="D193" s="20">
        <v>88821500</v>
      </c>
      <c r="E193" s="98">
        <f t="shared" si="28"/>
        <v>7.1499959379434586</v>
      </c>
      <c r="F193" s="97">
        <v>3203597.2999999989</v>
      </c>
      <c r="G193" s="20" t="s">
        <v>1743</v>
      </c>
      <c r="H193" s="98">
        <f t="shared" si="29"/>
        <v>-2.7000000011175871</v>
      </c>
      <c r="I193" s="97">
        <v>522810.42</v>
      </c>
      <c r="J193" s="20" t="s">
        <v>2268</v>
      </c>
      <c r="K193" s="98">
        <f t="shared" si="30"/>
        <v>0.41999999998370185</v>
      </c>
      <c r="L193" s="97">
        <v>322775.07999999996</v>
      </c>
      <c r="M193" s="20" t="s">
        <v>2269</v>
      </c>
      <c r="N193" s="98">
        <f t="shared" si="31"/>
        <v>7.9999999958090484E-2</v>
      </c>
      <c r="O193" s="97">
        <v>217519.62</v>
      </c>
      <c r="P193" s="20" t="s">
        <v>1744</v>
      </c>
      <c r="Q193" s="98">
        <f t="shared" si="32"/>
        <v>-111348.38</v>
      </c>
      <c r="R193" s="97">
        <v>85600425.569995955</v>
      </c>
      <c r="S193" s="20">
        <v>85600500</v>
      </c>
      <c r="T193" s="98">
        <f t="shared" si="39"/>
        <v>-74.430004045367241</v>
      </c>
      <c r="U193" s="219">
        <f t="shared" ref="U193:U224" si="40">IF(D193=0,0,1)</f>
        <v>1</v>
      </c>
      <c r="W193" s="135" t="s">
        <v>45</v>
      </c>
      <c r="X193" s="115">
        <f t="shared" si="33"/>
        <v>0</v>
      </c>
      <c r="Y193" s="116">
        <f t="shared" si="34"/>
        <v>0</v>
      </c>
      <c r="Z193" s="116">
        <f t="shared" si="35"/>
        <v>0</v>
      </c>
      <c r="AA193" s="116">
        <f t="shared" si="36"/>
        <v>0</v>
      </c>
      <c r="AB193" s="116">
        <f t="shared" si="37"/>
        <v>1</v>
      </c>
      <c r="AC193" s="122">
        <f t="shared" si="38"/>
        <v>0</v>
      </c>
    </row>
    <row r="194" spans="1:29" ht="15.75">
      <c r="A194" s="234"/>
      <c r="B194" s="135" t="s">
        <v>46</v>
      </c>
      <c r="C194" s="97">
        <v>53664807.00999964</v>
      </c>
      <c r="D194" s="20">
        <v>0</v>
      </c>
      <c r="E194" s="98">
        <f t="shared" si="28"/>
        <v>53664807.00999964</v>
      </c>
      <c r="F194" s="97">
        <v>2356168.46</v>
      </c>
      <c r="G194" s="20"/>
      <c r="H194" s="98">
        <f t="shared" si="29"/>
        <v>2356168.46</v>
      </c>
      <c r="I194" s="97">
        <v>57648.77</v>
      </c>
      <c r="J194" s="20"/>
      <c r="K194" s="98">
        <f t="shared" si="30"/>
        <v>57648.77</v>
      </c>
      <c r="L194" s="97">
        <v>325.66000000000003</v>
      </c>
      <c r="M194" s="20"/>
      <c r="N194" s="98">
        <f t="shared" si="31"/>
        <v>325.66000000000003</v>
      </c>
      <c r="O194" s="97">
        <v>365618.71</v>
      </c>
      <c r="P194" s="20"/>
      <c r="Q194" s="98">
        <f t="shared" si="32"/>
        <v>365618.71</v>
      </c>
      <c r="R194" s="97">
        <v>57866208.159999646</v>
      </c>
      <c r="S194" s="20">
        <v>0</v>
      </c>
      <c r="T194" s="98">
        <f t="shared" si="39"/>
        <v>57866208.159999646</v>
      </c>
      <c r="U194" s="219">
        <f t="shared" si="40"/>
        <v>0</v>
      </c>
      <c r="W194" s="135" t="s">
        <v>46</v>
      </c>
      <c r="X194" s="115">
        <f t="shared" si="33"/>
        <v>0</v>
      </c>
      <c r="Y194" s="116">
        <f t="shared" si="34"/>
        <v>0</v>
      </c>
      <c r="Z194" s="116">
        <f t="shared" si="35"/>
        <v>0</v>
      </c>
      <c r="AA194" s="116">
        <f t="shared" si="36"/>
        <v>0</v>
      </c>
      <c r="AB194" s="116">
        <f t="shared" si="37"/>
        <v>0</v>
      </c>
      <c r="AC194" s="122">
        <f t="shared" si="38"/>
        <v>0</v>
      </c>
    </row>
    <row r="195" spans="1:29" ht="15.75">
      <c r="A195" s="234"/>
      <c r="B195" s="135" t="s">
        <v>47</v>
      </c>
      <c r="C195" s="97">
        <v>153925087.59999838</v>
      </c>
      <c r="D195" s="20">
        <v>0</v>
      </c>
      <c r="E195" s="98">
        <f t="shared" si="28"/>
        <v>153925087.59999838</v>
      </c>
      <c r="F195" s="97">
        <v>2250986.9500000011</v>
      </c>
      <c r="G195" s="20"/>
      <c r="H195" s="98">
        <f t="shared" si="29"/>
        <v>2250986.9500000011</v>
      </c>
      <c r="I195" s="97">
        <v>39663.53</v>
      </c>
      <c r="J195" s="20"/>
      <c r="K195" s="98">
        <f t="shared" si="30"/>
        <v>39663.53</v>
      </c>
      <c r="L195" s="97">
        <v>325.66000000000003</v>
      </c>
      <c r="M195" s="20"/>
      <c r="N195" s="98">
        <f t="shared" si="31"/>
        <v>325.66000000000003</v>
      </c>
      <c r="O195" s="97">
        <v>84560.729999999981</v>
      </c>
      <c r="P195" s="20"/>
      <c r="Q195" s="98">
        <f t="shared" si="32"/>
        <v>84560.729999999981</v>
      </c>
      <c r="R195" s="97">
        <v>151628877.78999841</v>
      </c>
      <c r="S195" s="20">
        <v>0</v>
      </c>
      <c r="T195" s="98">
        <f t="shared" si="39"/>
        <v>151628877.78999841</v>
      </c>
      <c r="U195" s="219">
        <f t="shared" si="40"/>
        <v>0</v>
      </c>
      <c r="W195" s="135" t="s">
        <v>47</v>
      </c>
      <c r="X195" s="115">
        <f t="shared" si="33"/>
        <v>0</v>
      </c>
      <c r="Y195" s="116">
        <f t="shared" si="34"/>
        <v>0</v>
      </c>
      <c r="Z195" s="116">
        <f t="shared" si="35"/>
        <v>0</v>
      </c>
      <c r="AA195" s="116">
        <f t="shared" si="36"/>
        <v>0</v>
      </c>
      <c r="AB195" s="116">
        <f t="shared" si="37"/>
        <v>0</v>
      </c>
      <c r="AC195" s="122">
        <f t="shared" si="38"/>
        <v>0</v>
      </c>
    </row>
    <row r="196" spans="1:29" ht="15.75">
      <c r="A196" s="234"/>
      <c r="B196" s="135" t="s">
        <v>48</v>
      </c>
      <c r="C196" s="97">
        <v>75181447.769999266</v>
      </c>
      <c r="D196" s="20">
        <v>55181480</v>
      </c>
      <c r="E196" s="98">
        <f t="shared" si="28"/>
        <v>19999967.769999266</v>
      </c>
      <c r="F196" s="97">
        <v>1579924.7800000005</v>
      </c>
      <c r="G196" s="20" t="s">
        <v>1745</v>
      </c>
      <c r="H196" s="98">
        <f t="shared" si="29"/>
        <v>1423432.7800000005</v>
      </c>
      <c r="I196" s="97">
        <v>152166.43</v>
      </c>
      <c r="J196" s="20" t="s">
        <v>2270</v>
      </c>
      <c r="K196" s="98">
        <f t="shared" si="30"/>
        <v>0.42999999999301508</v>
      </c>
      <c r="L196" s="97">
        <v>52754.13</v>
      </c>
      <c r="M196" s="20" t="s">
        <v>2271</v>
      </c>
      <c r="N196" s="98">
        <f t="shared" si="31"/>
        <v>2.9999999998835847E-2</v>
      </c>
      <c r="O196" s="97">
        <v>183704.86</v>
      </c>
      <c r="P196" s="20" t="s">
        <v>1746</v>
      </c>
      <c r="Q196" s="98">
        <f t="shared" si="32"/>
        <v>-0.14000000001396984</v>
      </c>
      <c r="R196" s="97">
        <v>73517230.429999277</v>
      </c>
      <c r="S196" s="20">
        <v>73555600</v>
      </c>
      <c r="T196" s="98">
        <f t="shared" si="39"/>
        <v>-38369.570000723004</v>
      </c>
      <c r="U196" s="219">
        <f t="shared" si="40"/>
        <v>1</v>
      </c>
      <c r="W196" s="135" t="s">
        <v>48</v>
      </c>
      <c r="X196" s="115">
        <f t="shared" si="33"/>
        <v>1</v>
      </c>
      <c r="Y196" s="116">
        <f t="shared" si="34"/>
        <v>1</v>
      </c>
      <c r="Z196" s="116">
        <f t="shared" si="35"/>
        <v>0</v>
      </c>
      <c r="AA196" s="116">
        <f t="shared" si="36"/>
        <v>0</v>
      </c>
      <c r="AB196" s="116">
        <f t="shared" si="37"/>
        <v>0</v>
      </c>
      <c r="AC196" s="122">
        <f t="shared" si="38"/>
        <v>1</v>
      </c>
    </row>
    <row r="197" spans="1:29" ht="15.75">
      <c r="A197" s="235"/>
      <c r="B197" s="136" t="s">
        <v>49</v>
      </c>
      <c r="C197" s="99">
        <v>25456890.329999547</v>
      </c>
      <c r="D197" s="100"/>
      <c r="E197" s="101">
        <f t="shared" si="28"/>
        <v>25456890.329999547</v>
      </c>
      <c r="F197" s="99">
        <v>597493.9</v>
      </c>
      <c r="G197" s="100"/>
      <c r="H197" s="101">
        <f t="shared" si="29"/>
        <v>597493.9</v>
      </c>
      <c r="I197" s="99">
        <v>47476.85</v>
      </c>
      <c r="J197" s="100"/>
      <c r="K197" s="101">
        <f t="shared" si="30"/>
        <v>47476.85</v>
      </c>
      <c r="L197" s="99">
        <v>467778.94</v>
      </c>
      <c r="M197" s="100"/>
      <c r="N197" s="101">
        <f t="shared" si="31"/>
        <v>467778.94</v>
      </c>
      <c r="O197" s="99">
        <v>156674.20000000001</v>
      </c>
      <c r="P197" s="100"/>
      <c r="Q197" s="101">
        <f t="shared" si="32"/>
        <v>156674.20000000001</v>
      </c>
      <c r="R197" s="99">
        <v>24282420.139999546</v>
      </c>
      <c r="S197" s="100"/>
      <c r="T197" s="101">
        <f t="shared" si="39"/>
        <v>24282420.139999546</v>
      </c>
      <c r="U197" s="220">
        <f t="shared" si="40"/>
        <v>0</v>
      </c>
      <c r="W197" s="136" t="s">
        <v>49</v>
      </c>
      <c r="X197" s="119">
        <f t="shared" si="33"/>
        <v>0</v>
      </c>
      <c r="Y197" s="120">
        <f t="shared" si="34"/>
        <v>0</v>
      </c>
      <c r="Z197" s="120">
        <f t="shared" si="35"/>
        <v>0</v>
      </c>
      <c r="AA197" s="120">
        <f t="shared" si="36"/>
        <v>0</v>
      </c>
      <c r="AB197" s="120">
        <f t="shared" si="37"/>
        <v>0</v>
      </c>
      <c r="AC197" s="125">
        <f t="shared" si="38"/>
        <v>0</v>
      </c>
    </row>
    <row r="198" spans="1:29" ht="15.75" customHeight="1">
      <c r="A198" s="250">
        <v>42516</v>
      </c>
      <c r="B198" s="134" t="s">
        <v>41</v>
      </c>
      <c r="C198" s="97">
        <v>80029699.459999174</v>
      </c>
      <c r="D198" s="20">
        <v>80029700</v>
      </c>
      <c r="E198" s="98">
        <f t="shared" si="28"/>
        <v>-0.54000082612037659</v>
      </c>
      <c r="F198" s="97">
        <v>2538634.67</v>
      </c>
      <c r="G198" s="20" t="s">
        <v>1747</v>
      </c>
      <c r="H198" s="98">
        <f t="shared" si="29"/>
        <v>4.6699999999254942</v>
      </c>
      <c r="I198" s="97">
        <v>557077.55000000005</v>
      </c>
      <c r="J198" s="20" t="s">
        <v>2272</v>
      </c>
      <c r="K198" s="98">
        <f t="shared" si="30"/>
        <v>-0.44999999995343387</v>
      </c>
      <c r="L198" s="97">
        <v>517288.99</v>
      </c>
      <c r="M198" s="20" t="s">
        <v>2273</v>
      </c>
      <c r="N198" s="98">
        <f t="shared" si="31"/>
        <v>-1.0000000009313226E-2</v>
      </c>
      <c r="O198" s="97">
        <v>874999.4600000002</v>
      </c>
      <c r="P198" s="20" t="s">
        <v>1748</v>
      </c>
      <c r="Q198" s="98">
        <f t="shared" si="32"/>
        <v>0.46000000019557774</v>
      </c>
      <c r="R198" s="97">
        <v>76655853.889999181</v>
      </c>
      <c r="S198" s="20">
        <v>76655800</v>
      </c>
      <c r="T198" s="98">
        <f t="shared" si="39"/>
        <v>53.889999181032181</v>
      </c>
      <c r="U198" s="219">
        <f t="shared" si="40"/>
        <v>1</v>
      </c>
      <c r="W198" s="134" t="s">
        <v>41</v>
      </c>
      <c r="X198" s="111">
        <f t="shared" si="33"/>
        <v>0</v>
      </c>
      <c r="Y198" s="112">
        <f t="shared" si="34"/>
        <v>0</v>
      </c>
      <c r="Z198" s="112">
        <f t="shared" si="35"/>
        <v>0</v>
      </c>
      <c r="AA198" s="112">
        <f t="shared" si="36"/>
        <v>0</v>
      </c>
      <c r="AB198" s="112">
        <f t="shared" si="37"/>
        <v>0</v>
      </c>
      <c r="AC198" s="124">
        <f t="shared" si="38"/>
        <v>0</v>
      </c>
    </row>
    <row r="199" spans="1:29" ht="15.75">
      <c r="A199" s="250"/>
      <c r="B199" s="135" t="s">
        <v>42</v>
      </c>
      <c r="C199" s="97">
        <v>34142842.399999037</v>
      </c>
      <c r="D199" s="20">
        <v>34142860</v>
      </c>
      <c r="E199" s="98">
        <f t="shared" si="28"/>
        <v>-17.600000962615013</v>
      </c>
      <c r="F199" s="97">
        <v>1625513.4300000004</v>
      </c>
      <c r="G199" s="20" t="s">
        <v>1749</v>
      </c>
      <c r="H199" s="98">
        <f t="shared" si="29"/>
        <v>3.4300000004004687</v>
      </c>
      <c r="I199" s="97">
        <v>68290.62</v>
      </c>
      <c r="J199" s="20" t="s">
        <v>2274</v>
      </c>
      <c r="K199" s="98">
        <f t="shared" si="30"/>
        <v>1.9999999989522621E-2</v>
      </c>
      <c r="L199" s="97">
        <v>106478.96</v>
      </c>
      <c r="M199" s="20" t="s">
        <v>2275</v>
      </c>
      <c r="N199" s="98">
        <f t="shared" si="31"/>
        <v>-3.9999999993597157E-2</v>
      </c>
      <c r="O199" s="97">
        <v>130825.74</v>
      </c>
      <c r="P199" s="20" t="s">
        <v>1750</v>
      </c>
      <c r="Q199" s="98">
        <f t="shared" si="32"/>
        <v>-0.25999999999476131</v>
      </c>
      <c r="R199" s="97">
        <v>32348314.889999032</v>
      </c>
      <c r="S199" s="20">
        <v>32348300</v>
      </c>
      <c r="T199" s="98">
        <f t="shared" si="39"/>
        <v>14.889999032020569</v>
      </c>
      <c r="U199" s="219">
        <f t="shared" si="40"/>
        <v>1</v>
      </c>
      <c r="W199" s="135" t="s">
        <v>42</v>
      </c>
      <c r="X199" s="115">
        <f t="shared" si="33"/>
        <v>0</v>
      </c>
      <c r="Y199" s="116">
        <f t="shared" si="34"/>
        <v>0</v>
      </c>
      <c r="Z199" s="116">
        <f t="shared" si="35"/>
        <v>0</v>
      </c>
      <c r="AA199" s="116">
        <f t="shared" si="36"/>
        <v>0</v>
      </c>
      <c r="AB199" s="116">
        <f t="shared" si="37"/>
        <v>0</v>
      </c>
      <c r="AC199" s="122">
        <f t="shared" si="38"/>
        <v>0</v>
      </c>
    </row>
    <row r="200" spans="1:29" ht="15.75">
      <c r="A200" s="250"/>
      <c r="B200" s="105" t="s">
        <v>43</v>
      </c>
      <c r="C200" s="97">
        <v>70889441.439999387</v>
      </c>
      <c r="D200" s="20">
        <v>0</v>
      </c>
      <c r="E200" s="98">
        <f t="shared" si="28"/>
        <v>70889441.439999387</v>
      </c>
      <c r="F200" s="97">
        <v>1334520.8799999999</v>
      </c>
      <c r="G200" s="20"/>
      <c r="H200" s="98">
        <f t="shared" si="29"/>
        <v>1334520.8799999999</v>
      </c>
      <c r="I200" s="97">
        <v>46290.17</v>
      </c>
      <c r="J200" s="20"/>
      <c r="K200" s="98">
        <f t="shared" si="30"/>
        <v>46290.17</v>
      </c>
      <c r="L200" s="97">
        <v>9449.2999999999993</v>
      </c>
      <c r="M200" s="20"/>
      <c r="N200" s="98">
        <f t="shared" si="31"/>
        <v>9449.2999999999993</v>
      </c>
      <c r="O200" s="97">
        <v>0</v>
      </c>
      <c r="P200" s="20"/>
      <c r="Q200" s="98">
        <f t="shared" si="32"/>
        <v>0</v>
      </c>
      <c r="R200" s="97">
        <v>69591761.429999381</v>
      </c>
      <c r="S200" s="20">
        <v>0</v>
      </c>
      <c r="T200" s="98">
        <f t="shared" si="39"/>
        <v>69591761.429999381</v>
      </c>
      <c r="U200" s="219">
        <f t="shared" si="40"/>
        <v>0</v>
      </c>
      <c r="W200" s="105" t="s">
        <v>43</v>
      </c>
      <c r="X200" s="115">
        <f t="shared" si="33"/>
        <v>0</v>
      </c>
      <c r="Y200" s="116">
        <f t="shared" si="34"/>
        <v>0</v>
      </c>
      <c r="Z200" s="116">
        <f t="shared" si="35"/>
        <v>0</v>
      </c>
      <c r="AA200" s="116">
        <f t="shared" si="36"/>
        <v>0</v>
      </c>
      <c r="AB200" s="116">
        <f t="shared" si="37"/>
        <v>0</v>
      </c>
      <c r="AC200" s="122">
        <f t="shared" si="38"/>
        <v>0</v>
      </c>
    </row>
    <row r="201" spans="1:29" ht="15.75">
      <c r="A201" s="250"/>
      <c r="B201" s="135" t="s">
        <v>44</v>
      </c>
      <c r="C201" s="97">
        <v>62648658.339999527</v>
      </c>
      <c r="D201" s="20">
        <v>62648700</v>
      </c>
      <c r="E201" s="98">
        <f t="shared" ref="E201:E242" si="41">C201-D201</f>
        <v>-41.66000047326088</v>
      </c>
      <c r="F201" s="97">
        <v>1440341.9199999995</v>
      </c>
      <c r="G201" s="20" t="s">
        <v>1751</v>
      </c>
      <c r="H201" s="98">
        <f t="shared" ref="H201:H242" si="42">F201-G201</f>
        <v>-7628.0800000005402</v>
      </c>
      <c r="I201" s="97">
        <v>27405.26</v>
      </c>
      <c r="J201" s="20" t="s">
        <v>2276</v>
      </c>
      <c r="K201" s="98">
        <f t="shared" ref="K201:K242" si="43">I201-J201</f>
        <v>0.25999999999839929</v>
      </c>
      <c r="L201" s="97">
        <v>10651.03</v>
      </c>
      <c r="M201" s="20" t="s">
        <v>2277</v>
      </c>
      <c r="N201" s="98">
        <f t="shared" ref="N201:N242" si="44">L201-M201</f>
        <v>3.0000000000654836E-2</v>
      </c>
      <c r="O201" s="97">
        <v>275351.62000000005</v>
      </c>
      <c r="P201" s="20" t="s">
        <v>1752</v>
      </c>
      <c r="Q201" s="98">
        <f t="shared" ref="Q201:Q242" si="45">O201-P201</f>
        <v>0.62000000005355105</v>
      </c>
      <c r="R201" s="97">
        <v>60949719.029999524</v>
      </c>
      <c r="S201" s="20">
        <v>60942100</v>
      </c>
      <c r="T201" s="98">
        <f t="shared" si="39"/>
        <v>7619.0299995243549</v>
      </c>
      <c r="U201" s="219">
        <f t="shared" si="40"/>
        <v>1</v>
      </c>
      <c r="W201" s="135" t="s">
        <v>44</v>
      </c>
      <c r="X201" s="115">
        <f t="shared" si="33"/>
        <v>0</v>
      </c>
      <c r="Y201" s="116">
        <f t="shared" si="34"/>
        <v>1</v>
      </c>
      <c r="Z201" s="116">
        <f t="shared" si="35"/>
        <v>0</v>
      </c>
      <c r="AA201" s="116">
        <f t="shared" si="36"/>
        <v>0</v>
      </c>
      <c r="AB201" s="116">
        <f t="shared" si="37"/>
        <v>0</v>
      </c>
      <c r="AC201" s="122">
        <f t="shared" si="38"/>
        <v>1</v>
      </c>
    </row>
    <row r="202" spans="1:29" ht="15.75">
      <c r="A202" s="250"/>
      <c r="B202" s="135" t="s">
        <v>45</v>
      </c>
      <c r="C202" s="97">
        <v>85600425.569995955</v>
      </c>
      <c r="D202" s="20">
        <v>85600500</v>
      </c>
      <c r="E202" s="98">
        <f t="shared" si="41"/>
        <v>-74.430004045367241</v>
      </c>
      <c r="F202" s="97">
        <v>2951659.92</v>
      </c>
      <c r="G202" s="20" t="s">
        <v>1753</v>
      </c>
      <c r="H202" s="98">
        <f t="shared" si="42"/>
        <v>-8.0000000074505806E-2</v>
      </c>
      <c r="I202" s="97">
        <v>272624.11</v>
      </c>
      <c r="J202" s="20" t="s">
        <v>2278</v>
      </c>
      <c r="K202" s="98">
        <f t="shared" si="43"/>
        <v>0.10999999998603016</v>
      </c>
      <c r="L202" s="97">
        <v>124236.57</v>
      </c>
      <c r="M202" s="20" t="s">
        <v>1754</v>
      </c>
      <c r="N202" s="98">
        <f t="shared" si="44"/>
        <v>-0.42999999999301508</v>
      </c>
      <c r="O202" s="97">
        <v>240041.59999999998</v>
      </c>
      <c r="P202" s="20" t="s">
        <v>1754</v>
      </c>
      <c r="Q202" s="98">
        <f t="shared" si="45"/>
        <v>115804.59999999998</v>
      </c>
      <c r="R202" s="97">
        <v>82557111.589995936</v>
      </c>
      <c r="S202" s="20">
        <v>82797200</v>
      </c>
      <c r="T202" s="98">
        <f t="shared" si="39"/>
        <v>-240088.41000406444</v>
      </c>
      <c r="U202" s="219">
        <f t="shared" si="40"/>
        <v>1</v>
      </c>
      <c r="W202" s="135" t="s">
        <v>45</v>
      </c>
      <c r="X202" s="115">
        <f t="shared" ref="X202:X242" si="46">+IF(AND(C202&lt;&gt;0,D202&lt;&gt;0,OR(E202&gt;100,E202&lt;-100)),1,0)</f>
        <v>0</v>
      </c>
      <c r="Y202" s="116">
        <f t="shared" ref="Y202:Y242" si="47">+IF(AND(F202&lt;&gt;0,G202&lt;&gt;0,OR(H202&gt;100,H202&lt;-100)),1,0)</f>
        <v>0</v>
      </c>
      <c r="Z202" s="116">
        <f t="shared" ref="Z202:Z242" si="48">+IF(AND(I202&lt;&gt;0,J202&lt;&gt;0,OR(K202&gt;100,K202&lt;-100)),1,0)</f>
        <v>0</v>
      </c>
      <c r="AA202" s="116">
        <f t="shared" ref="AA202:AA242" si="49">+IF(AND(L202&lt;&gt;0,M202&lt;&gt;0,OR(N202&gt;100,N202&lt;-100)),1,0)</f>
        <v>0</v>
      </c>
      <c r="AB202" s="116">
        <f t="shared" ref="AB202:AB242" si="50">+IF(AND(O202&lt;&gt;0,P202&lt;&gt;0,OR(Q202&gt;100,Q202&lt;-100)),1,0)</f>
        <v>1</v>
      </c>
      <c r="AC202" s="122">
        <f t="shared" ref="AC202:AC242" si="51">+IF(AND(R202&lt;&gt;0,S202&lt;&gt;0,OR(T202&gt;100,T202&lt;-100)),1,0)</f>
        <v>1</v>
      </c>
    </row>
    <row r="203" spans="1:29" ht="15.75">
      <c r="A203" s="250"/>
      <c r="B203" s="135" t="s">
        <v>46</v>
      </c>
      <c r="C203" s="97">
        <v>57866208.159999646</v>
      </c>
      <c r="D203" s="20">
        <v>57866200</v>
      </c>
      <c r="E203" s="98">
        <f t="shared" si="41"/>
        <v>8.1599996462464333</v>
      </c>
      <c r="F203" s="97">
        <v>2095145.6000000008</v>
      </c>
      <c r="G203" s="20" t="s">
        <v>1755</v>
      </c>
      <c r="H203" s="98">
        <f t="shared" si="42"/>
        <v>-4.3999999992083758</v>
      </c>
      <c r="I203" s="97">
        <v>0</v>
      </c>
      <c r="J203" s="20" t="s">
        <v>80</v>
      </c>
      <c r="K203" s="98">
        <f t="shared" si="43"/>
        <v>0</v>
      </c>
      <c r="L203" s="97">
        <v>0</v>
      </c>
      <c r="M203" s="20" t="s">
        <v>80</v>
      </c>
      <c r="N203" s="98">
        <f t="shared" si="44"/>
        <v>0</v>
      </c>
      <c r="O203" s="97">
        <v>0</v>
      </c>
      <c r="P203" s="20" t="s">
        <v>80</v>
      </c>
      <c r="Q203" s="98">
        <f t="shared" si="45"/>
        <v>0</v>
      </c>
      <c r="R203" s="97">
        <v>55771062.559999637</v>
      </c>
      <c r="S203" s="20">
        <v>55771100</v>
      </c>
      <c r="T203" s="98">
        <f t="shared" si="39"/>
        <v>-37.440000362694263</v>
      </c>
      <c r="U203" s="219">
        <f t="shared" si="40"/>
        <v>1</v>
      </c>
      <c r="W203" s="135" t="s">
        <v>46</v>
      </c>
      <c r="X203" s="115">
        <f t="shared" si="46"/>
        <v>0</v>
      </c>
      <c r="Y203" s="116">
        <f t="shared" si="47"/>
        <v>0</v>
      </c>
      <c r="Z203" s="116">
        <f t="shared" si="48"/>
        <v>0</v>
      </c>
      <c r="AA203" s="116">
        <f t="shared" si="49"/>
        <v>0</v>
      </c>
      <c r="AB203" s="116">
        <f t="shared" si="50"/>
        <v>0</v>
      </c>
      <c r="AC203" s="122">
        <f t="shared" si="51"/>
        <v>0</v>
      </c>
    </row>
    <row r="204" spans="1:29" ht="15.75">
      <c r="A204" s="250"/>
      <c r="B204" s="135" t="s">
        <v>47</v>
      </c>
      <c r="C204" s="97">
        <v>151628877.78999841</v>
      </c>
      <c r="D204" s="20">
        <v>0</v>
      </c>
      <c r="E204" s="98">
        <f t="shared" si="41"/>
        <v>151628877.78999841</v>
      </c>
      <c r="F204" s="97">
        <v>2449418.2700000005</v>
      </c>
      <c r="G204" s="20"/>
      <c r="H204" s="98">
        <f t="shared" si="42"/>
        <v>2449418.2700000005</v>
      </c>
      <c r="I204" s="97">
        <v>312612.71999999997</v>
      </c>
      <c r="J204" s="20"/>
      <c r="K204" s="98">
        <f t="shared" si="43"/>
        <v>312612.71999999997</v>
      </c>
      <c r="L204" s="97">
        <v>794</v>
      </c>
      <c r="M204" s="20"/>
      <c r="N204" s="98">
        <f t="shared" si="44"/>
        <v>794</v>
      </c>
      <c r="O204" s="97">
        <v>0</v>
      </c>
      <c r="P204" s="20"/>
      <c r="Q204" s="98">
        <f t="shared" si="45"/>
        <v>0</v>
      </c>
      <c r="R204" s="97">
        <v>170793375.16999844</v>
      </c>
      <c r="S204" s="20">
        <v>0</v>
      </c>
      <c r="T204" s="98">
        <f t="shared" si="39"/>
        <v>170793375.16999844</v>
      </c>
      <c r="U204" s="219">
        <f t="shared" si="40"/>
        <v>0</v>
      </c>
      <c r="W204" s="135" t="s">
        <v>47</v>
      </c>
      <c r="X204" s="115">
        <f t="shared" si="46"/>
        <v>0</v>
      </c>
      <c r="Y204" s="116">
        <f t="shared" si="47"/>
        <v>0</v>
      </c>
      <c r="Z204" s="116">
        <f t="shared" si="48"/>
        <v>0</v>
      </c>
      <c r="AA204" s="116">
        <f t="shared" si="49"/>
        <v>0</v>
      </c>
      <c r="AB204" s="116">
        <f t="shared" si="50"/>
        <v>0</v>
      </c>
      <c r="AC204" s="122">
        <f t="shared" si="51"/>
        <v>0</v>
      </c>
    </row>
    <row r="205" spans="1:29" ht="15.75">
      <c r="A205" s="250"/>
      <c r="B205" s="135" t="s">
        <v>48</v>
      </c>
      <c r="C205" s="97">
        <v>73517230.429999277</v>
      </c>
      <c r="D205" s="20">
        <v>69555600</v>
      </c>
      <c r="E205" s="98">
        <f t="shared" si="41"/>
        <v>3961630.429999277</v>
      </c>
      <c r="F205" s="97">
        <v>1380729.7700000005</v>
      </c>
      <c r="G205" s="20" t="s">
        <v>1756</v>
      </c>
      <c r="H205" s="98">
        <f t="shared" si="42"/>
        <v>-7300.2299999995157</v>
      </c>
      <c r="I205" s="97">
        <v>159769.49</v>
      </c>
      <c r="J205" s="20" t="s">
        <v>2279</v>
      </c>
      <c r="K205" s="98">
        <f t="shared" si="43"/>
        <v>0.48999999999068677</v>
      </c>
      <c r="L205" s="97">
        <v>25179.3</v>
      </c>
      <c r="M205" s="20" t="s">
        <v>2280</v>
      </c>
      <c r="N205" s="98">
        <f t="shared" si="44"/>
        <v>0</v>
      </c>
      <c r="O205" s="97">
        <v>0</v>
      </c>
      <c r="P205" s="20" t="s">
        <v>80</v>
      </c>
      <c r="Q205" s="98">
        <f t="shared" si="45"/>
        <v>0</v>
      </c>
      <c r="R205" s="97">
        <v>76477419.589999259</v>
      </c>
      <c r="S205" s="20">
        <v>76477500</v>
      </c>
      <c r="T205" s="98">
        <f t="shared" si="39"/>
        <v>-80.410000741481781</v>
      </c>
      <c r="U205" s="219">
        <f t="shared" si="40"/>
        <v>1</v>
      </c>
      <c r="W205" s="135" t="s">
        <v>48</v>
      </c>
      <c r="X205" s="115">
        <f t="shared" si="46"/>
        <v>1</v>
      </c>
      <c r="Y205" s="116">
        <f t="shared" si="47"/>
        <v>1</v>
      </c>
      <c r="Z205" s="116">
        <f t="shared" si="48"/>
        <v>0</v>
      </c>
      <c r="AA205" s="116">
        <f t="shared" si="49"/>
        <v>0</v>
      </c>
      <c r="AB205" s="116">
        <f t="shared" si="50"/>
        <v>0</v>
      </c>
      <c r="AC205" s="122">
        <f t="shared" si="51"/>
        <v>0</v>
      </c>
    </row>
    <row r="206" spans="1:29" ht="15.75">
      <c r="A206" s="250"/>
      <c r="B206" s="136" t="s">
        <v>49</v>
      </c>
      <c r="C206" s="97">
        <v>24282420.139999546</v>
      </c>
      <c r="D206" s="20"/>
      <c r="E206" s="98">
        <f t="shared" si="41"/>
        <v>24282420.139999546</v>
      </c>
      <c r="F206" s="97">
        <v>611658.72</v>
      </c>
      <c r="G206" s="20"/>
      <c r="H206" s="98">
        <f t="shared" si="42"/>
        <v>611658.72</v>
      </c>
      <c r="I206" s="97">
        <v>1207851.8400000005</v>
      </c>
      <c r="J206" s="20"/>
      <c r="K206" s="98">
        <f t="shared" si="43"/>
        <v>1207851.8400000005</v>
      </c>
      <c r="L206" s="97">
        <v>0</v>
      </c>
      <c r="M206" s="20"/>
      <c r="N206" s="98">
        <f t="shared" si="44"/>
        <v>0</v>
      </c>
      <c r="O206" s="97">
        <v>0</v>
      </c>
      <c r="P206" s="20"/>
      <c r="Q206" s="98">
        <f t="shared" si="45"/>
        <v>0</v>
      </c>
      <c r="R206" s="97">
        <v>24908534.629999548</v>
      </c>
      <c r="S206" s="20"/>
      <c r="T206" s="98">
        <f t="shared" si="39"/>
        <v>24908534.629999548</v>
      </c>
      <c r="U206" s="219">
        <f t="shared" si="40"/>
        <v>0</v>
      </c>
      <c r="W206" s="136" t="s">
        <v>49</v>
      </c>
      <c r="X206" s="119">
        <f t="shared" si="46"/>
        <v>0</v>
      </c>
      <c r="Y206" s="120">
        <f t="shared" si="47"/>
        <v>0</v>
      </c>
      <c r="Z206" s="120">
        <f t="shared" si="48"/>
        <v>0</v>
      </c>
      <c r="AA206" s="120">
        <f t="shared" si="49"/>
        <v>0</v>
      </c>
      <c r="AB206" s="120">
        <f t="shared" si="50"/>
        <v>0</v>
      </c>
      <c r="AC206" s="125">
        <f t="shared" si="51"/>
        <v>0</v>
      </c>
    </row>
    <row r="207" spans="1:29" ht="15.75" customHeight="1">
      <c r="A207" s="233">
        <v>42518</v>
      </c>
      <c r="B207" s="134" t="s">
        <v>41</v>
      </c>
      <c r="C207" s="217">
        <v>76655853.889999181</v>
      </c>
      <c r="D207" s="95"/>
      <c r="E207" s="96">
        <f t="shared" si="41"/>
        <v>76655853.889999181</v>
      </c>
      <c r="F207" s="217">
        <v>705777.2</v>
      </c>
      <c r="G207" s="224"/>
      <c r="H207" s="96">
        <f t="shared" si="42"/>
        <v>705777.2</v>
      </c>
      <c r="I207" s="217">
        <v>0</v>
      </c>
      <c r="J207" s="95"/>
      <c r="K207" s="96">
        <f t="shared" si="43"/>
        <v>0</v>
      </c>
      <c r="L207" s="217">
        <v>0</v>
      </c>
      <c r="M207" s="95"/>
      <c r="N207" s="96">
        <f t="shared" si="44"/>
        <v>0</v>
      </c>
      <c r="O207" s="217">
        <v>0</v>
      </c>
      <c r="P207" s="95"/>
      <c r="Q207" s="96">
        <f t="shared" si="45"/>
        <v>0</v>
      </c>
      <c r="R207" s="217">
        <v>75950076.689999193</v>
      </c>
      <c r="S207" s="95"/>
      <c r="T207" s="96">
        <f t="shared" si="39"/>
        <v>75950076.689999193</v>
      </c>
      <c r="U207" s="218">
        <f t="shared" si="40"/>
        <v>0</v>
      </c>
      <c r="W207" s="134" t="s">
        <v>41</v>
      </c>
      <c r="X207" s="111">
        <f t="shared" si="46"/>
        <v>0</v>
      </c>
      <c r="Y207" s="112">
        <f t="shared" si="47"/>
        <v>0</v>
      </c>
      <c r="Z207" s="112">
        <f t="shared" si="48"/>
        <v>0</v>
      </c>
      <c r="AA207" s="112">
        <f t="shared" si="49"/>
        <v>0</v>
      </c>
      <c r="AB207" s="112">
        <f t="shared" si="50"/>
        <v>0</v>
      </c>
      <c r="AC207" s="124">
        <f t="shared" si="51"/>
        <v>0</v>
      </c>
    </row>
    <row r="208" spans="1:29" ht="15.75">
      <c r="A208" s="234"/>
      <c r="B208" s="135" t="s">
        <v>42</v>
      </c>
      <c r="C208" s="97"/>
      <c r="D208" s="20"/>
      <c r="E208" s="98">
        <f t="shared" si="41"/>
        <v>0</v>
      </c>
      <c r="F208" s="97"/>
      <c r="G208" s="20"/>
      <c r="H208" s="98">
        <f t="shared" si="42"/>
        <v>0</v>
      </c>
      <c r="I208" s="97"/>
      <c r="J208" s="20"/>
      <c r="K208" s="98">
        <f t="shared" si="43"/>
        <v>0</v>
      </c>
      <c r="L208" s="97"/>
      <c r="M208" s="20"/>
      <c r="N208" s="98">
        <f t="shared" si="44"/>
        <v>0</v>
      </c>
      <c r="O208" s="97"/>
      <c r="P208" s="20"/>
      <c r="Q208" s="98">
        <f t="shared" si="45"/>
        <v>0</v>
      </c>
      <c r="R208" s="97"/>
      <c r="S208" s="20"/>
      <c r="T208" s="98">
        <f t="shared" si="39"/>
        <v>0</v>
      </c>
      <c r="U208" s="219">
        <f t="shared" si="40"/>
        <v>0</v>
      </c>
      <c r="W208" s="135" t="s">
        <v>42</v>
      </c>
      <c r="X208" s="115">
        <f t="shared" si="46"/>
        <v>0</v>
      </c>
      <c r="Y208" s="116">
        <f t="shared" si="47"/>
        <v>0</v>
      </c>
      <c r="Z208" s="116">
        <f t="shared" si="48"/>
        <v>0</v>
      </c>
      <c r="AA208" s="116">
        <f t="shared" si="49"/>
        <v>0</v>
      </c>
      <c r="AB208" s="116">
        <f t="shared" si="50"/>
        <v>0</v>
      </c>
      <c r="AC208" s="122">
        <f t="shared" si="51"/>
        <v>0</v>
      </c>
    </row>
    <row r="209" spans="1:29" ht="15.75">
      <c r="A209" s="234"/>
      <c r="B209" s="105" t="s">
        <v>43</v>
      </c>
      <c r="C209" s="97">
        <v>69591761.429999381</v>
      </c>
      <c r="D209" s="20"/>
      <c r="E209" s="98">
        <f t="shared" si="41"/>
        <v>69591761.429999381</v>
      </c>
      <c r="F209" s="97">
        <v>763379.33</v>
      </c>
      <c r="G209" s="20"/>
      <c r="H209" s="98">
        <f t="shared" si="42"/>
        <v>763379.33</v>
      </c>
      <c r="I209" s="97">
        <v>0</v>
      </c>
      <c r="J209" s="20"/>
      <c r="K209" s="98">
        <f t="shared" si="43"/>
        <v>0</v>
      </c>
      <c r="L209" s="97">
        <v>0</v>
      </c>
      <c r="M209" s="20"/>
      <c r="N209" s="98">
        <f t="shared" si="44"/>
        <v>0</v>
      </c>
      <c r="O209" s="97">
        <v>218317.99</v>
      </c>
      <c r="P209" s="20"/>
      <c r="Q209" s="98">
        <f t="shared" si="45"/>
        <v>218317.99</v>
      </c>
      <c r="R209" s="97">
        <v>68610064.109999388</v>
      </c>
      <c r="S209" s="20"/>
      <c r="T209" s="98">
        <f t="shared" si="39"/>
        <v>68610064.109999388</v>
      </c>
      <c r="U209" s="219">
        <f t="shared" si="40"/>
        <v>0</v>
      </c>
      <c r="W209" s="105" t="s">
        <v>43</v>
      </c>
      <c r="X209" s="115">
        <f t="shared" si="46"/>
        <v>0</v>
      </c>
      <c r="Y209" s="116">
        <f t="shared" si="47"/>
        <v>0</v>
      </c>
      <c r="Z209" s="116">
        <f t="shared" si="48"/>
        <v>0</v>
      </c>
      <c r="AA209" s="116">
        <f t="shared" si="49"/>
        <v>0</v>
      </c>
      <c r="AB209" s="116">
        <f t="shared" si="50"/>
        <v>0</v>
      </c>
      <c r="AC209" s="122">
        <f t="shared" si="51"/>
        <v>0</v>
      </c>
    </row>
    <row r="210" spans="1:29" ht="15.75">
      <c r="A210" s="234"/>
      <c r="B210" s="135" t="s">
        <v>44</v>
      </c>
      <c r="C210" s="97">
        <v>60949719.029999524</v>
      </c>
      <c r="D210" s="20"/>
      <c r="E210" s="98">
        <f t="shared" si="41"/>
        <v>60949719.029999524</v>
      </c>
      <c r="F210" s="97">
        <v>758459.49999999988</v>
      </c>
      <c r="G210" s="20"/>
      <c r="H210" s="98">
        <f t="shared" si="42"/>
        <v>758459.49999999988</v>
      </c>
      <c r="I210" s="97">
        <v>0</v>
      </c>
      <c r="J210" s="20"/>
      <c r="K210" s="98">
        <f t="shared" si="43"/>
        <v>0</v>
      </c>
      <c r="L210" s="97">
        <v>0</v>
      </c>
      <c r="M210" s="20"/>
      <c r="N210" s="98">
        <f t="shared" si="44"/>
        <v>0</v>
      </c>
      <c r="O210" s="97">
        <v>0</v>
      </c>
      <c r="P210" s="20"/>
      <c r="Q210" s="98">
        <f t="shared" si="45"/>
        <v>0</v>
      </c>
      <c r="R210" s="97">
        <v>60191259.529999524</v>
      </c>
      <c r="S210" s="20"/>
      <c r="T210" s="98">
        <f t="shared" si="39"/>
        <v>60191259.529999524</v>
      </c>
      <c r="U210" s="219">
        <f t="shared" si="40"/>
        <v>0</v>
      </c>
      <c r="W210" s="135" t="s">
        <v>44</v>
      </c>
      <c r="X210" s="115">
        <f t="shared" si="46"/>
        <v>0</v>
      </c>
      <c r="Y210" s="116">
        <f t="shared" si="47"/>
        <v>0</v>
      </c>
      <c r="Z210" s="116">
        <f t="shared" si="48"/>
        <v>0</v>
      </c>
      <c r="AA210" s="116">
        <f t="shared" si="49"/>
        <v>0</v>
      </c>
      <c r="AB210" s="116">
        <f t="shared" si="50"/>
        <v>0</v>
      </c>
      <c r="AC210" s="122">
        <f t="shared" si="51"/>
        <v>0</v>
      </c>
    </row>
    <row r="211" spans="1:29" ht="15.75">
      <c r="A211" s="234"/>
      <c r="B211" s="135" t="s">
        <v>45</v>
      </c>
      <c r="C211" s="97">
        <v>82557111.589995936</v>
      </c>
      <c r="D211" s="20"/>
      <c r="E211" s="98">
        <f t="shared" si="41"/>
        <v>82557111.589995936</v>
      </c>
      <c r="F211" s="97">
        <v>1425097.3600000006</v>
      </c>
      <c r="G211" s="20"/>
      <c r="H211" s="98">
        <f t="shared" si="42"/>
        <v>1425097.3600000006</v>
      </c>
      <c r="I211" s="97">
        <v>0</v>
      </c>
      <c r="J211" s="20"/>
      <c r="K211" s="98">
        <f t="shared" si="43"/>
        <v>0</v>
      </c>
      <c r="L211" s="97">
        <v>0</v>
      </c>
      <c r="M211" s="20"/>
      <c r="N211" s="98">
        <f t="shared" si="44"/>
        <v>0</v>
      </c>
      <c r="O211" s="97">
        <v>0</v>
      </c>
      <c r="P211" s="20"/>
      <c r="Q211" s="98">
        <f t="shared" si="45"/>
        <v>0</v>
      </c>
      <c r="R211" s="97">
        <v>81132014.229995966</v>
      </c>
      <c r="S211" s="20"/>
      <c r="T211" s="98">
        <f t="shared" si="39"/>
        <v>81132014.229995966</v>
      </c>
      <c r="U211" s="219">
        <f t="shared" si="40"/>
        <v>0</v>
      </c>
      <c r="W211" s="135" t="s">
        <v>45</v>
      </c>
      <c r="X211" s="115">
        <f t="shared" si="46"/>
        <v>0</v>
      </c>
      <c r="Y211" s="116">
        <f t="shared" si="47"/>
        <v>0</v>
      </c>
      <c r="Z211" s="116">
        <f t="shared" si="48"/>
        <v>0</v>
      </c>
      <c r="AA211" s="116">
        <f t="shared" si="49"/>
        <v>0</v>
      </c>
      <c r="AB211" s="116">
        <f t="shared" si="50"/>
        <v>0</v>
      </c>
      <c r="AC211" s="122">
        <f t="shared" si="51"/>
        <v>0</v>
      </c>
    </row>
    <row r="212" spans="1:29" ht="15.75">
      <c r="A212" s="234"/>
      <c r="B212" s="135" t="s">
        <v>46</v>
      </c>
      <c r="C212" s="97">
        <v>55771062.559999637</v>
      </c>
      <c r="D212" s="20"/>
      <c r="E212" s="98">
        <f t="shared" si="41"/>
        <v>55771062.559999637</v>
      </c>
      <c r="F212" s="97">
        <v>676877.57</v>
      </c>
      <c r="G212" s="20"/>
      <c r="H212" s="98">
        <f t="shared" si="42"/>
        <v>676877.57</v>
      </c>
      <c r="I212" s="97">
        <v>0</v>
      </c>
      <c r="J212" s="20"/>
      <c r="K212" s="98">
        <f t="shared" si="43"/>
        <v>0</v>
      </c>
      <c r="L212" s="97">
        <v>0</v>
      </c>
      <c r="M212" s="20"/>
      <c r="N212" s="98">
        <f t="shared" si="44"/>
        <v>0</v>
      </c>
      <c r="O212" s="97">
        <v>321526.42</v>
      </c>
      <c r="P212" s="20"/>
      <c r="Q212" s="98">
        <f t="shared" si="45"/>
        <v>321526.42</v>
      </c>
      <c r="R212" s="97">
        <v>54772658.569999635</v>
      </c>
      <c r="S212" s="20"/>
      <c r="T212" s="98">
        <f t="shared" si="39"/>
        <v>54772658.569999635</v>
      </c>
      <c r="U212" s="219">
        <f t="shared" si="40"/>
        <v>0</v>
      </c>
      <c r="W212" s="135" t="s">
        <v>46</v>
      </c>
      <c r="X212" s="115">
        <f t="shared" si="46"/>
        <v>0</v>
      </c>
      <c r="Y212" s="116">
        <f t="shared" si="47"/>
        <v>0</v>
      </c>
      <c r="Z212" s="116">
        <f t="shared" si="48"/>
        <v>0</v>
      </c>
      <c r="AA212" s="116">
        <f t="shared" si="49"/>
        <v>0</v>
      </c>
      <c r="AB212" s="116">
        <f t="shared" si="50"/>
        <v>0</v>
      </c>
      <c r="AC212" s="122">
        <f t="shared" si="51"/>
        <v>0</v>
      </c>
    </row>
    <row r="213" spans="1:29" ht="15.75">
      <c r="A213" s="234"/>
      <c r="B213" s="135" t="s">
        <v>47</v>
      </c>
      <c r="C213" s="97"/>
      <c r="D213" s="20"/>
      <c r="E213" s="98">
        <f t="shared" si="41"/>
        <v>0</v>
      </c>
      <c r="F213" s="97"/>
      <c r="G213" s="20"/>
      <c r="H213" s="98">
        <f t="shared" si="42"/>
        <v>0</v>
      </c>
      <c r="I213" s="97"/>
      <c r="J213" s="20"/>
      <c r="K213" s="98">
        <f t="shared" si="43"/>
        <v>0</v>
      </c>
      <c r="L213" s="97"/>
      <c r="M213" s="20"/>
      <c r="N213" s="98">
        <f t="shared" si="44"/>
        <v>0</v>
      </c>
      <c r="O213" s="97"/>
      <c r="P213" s="20"/>
      <c r="Q213" s="98">
        <f t="shared" si="45"/>
        <v>0</v>
      </c>
      <c r="R213" s="97"/>
      <c r="S213" s="20"/>
      <c r="T213" s="98">
        <f t="shared" si="39"/>
        <v>0</v>
      </c>
      <c r="U213" s="219">
        <f t="shared" si="40"/>
        <v>0</v>
      </c>
      <c r="W213" s="135" t="s">
        <v>47</v>
      </c>
      <c r="X213" s="115">
        <f t="shared" si="46"/>
        <v>0</v>
      </c>
      <c r="Y213" s="116">
        <f t="shared" si="47"/>
        <v>0</v>
      </c>
      <c r="Z213" s="116">
        <f t="shared" si="48"/>
        <v>0</v>
      </c>
      <c r="AA213" s="116">
        <f t="shared" si="49"/>
        <v>0</v>
      </c>
      <c r="AB213" s="116">
        <f t="shared" si="50"/>
        <v>0</v>
      </c>
      <c r="AC213" s="122">
        <f t="shared" si="51"/>
        <v>0</v>
      </c>
    </row>
    <row r="214" spans="1:29" ht="15.75">
      <c r="A214" s="234"/>
      <c r="B214" s="135" t="s">
        <v>48</v>
      </c>
      <c r="C214" s="97">
        <v>76477419.589999259</v>
      </c>
      <c r="D214" s="20"/>
      <c r="E214" s="98">
        <f t="shared" si="41"/>
        <v>76477419.589999259</v>
      </c>
      <c r="F214" s="97">
        <v>692921.2899999998</v>
      </c>
      <c r="G214" s="20"/>
      <c r="H214" s="98">
        <f t="shared" si="42"/>
        <v>692921.2899999998</v>
      </c>
      <c r="I214" s="97">
        <v>0</v>
      </c>
      <c r="J214" s="20"/>
      <c r="K214" s="98">
        <f t="shared" si="43"/>
        <v>0</v>
      </c>
      <c r="L214" s="97">
        <v>0</v>
      </c>
      <c r="M214" s="20"/>
      <c r="N214" s="98">
        <f t="shared" si="44"/>
        <v>0</v>
      </c>
      <c r="O214" s="97">
        <v>152102.51999999999</v>
      </c>
      <c r="P214" s="20"/>
      <c r="Q214" s="98">
        <f t="shared" si="45"/>
        <v>152102.51999999999</v>
      </c>
      <c r="R214" s="97">
        <v>75632395.779999256</v>
      </c>
      <c r="S214" s="20"/>
      <c r="T214" s="98">
        <f t="shared" si="39"/>
        <v>75632395.779999256</v>
      </c>
      <c r="U214" s="219">
        <f t="shared" si="40"/>
        <v>0</v>
      </c>
      <c r="W214" s="135" t="s">
        <v>48</v>
      </c>
      <c r="X214" s="115">
        <f t="shared" si="46"/>
        <v>0</v>
      </c>
      <c r="Y214" s="116">
        <f t="shared" si="47"/>
        <v>0</v>
      </c>
      <c r="Z214" s="116">
        <f t="shared" si="48"/>
        <v>0</v>
      </c>
      <c r="AA214" s="116">
        <f t="shared" si="49"/>
        <v>0</v>
      </c>
      <c r="AB214" s="116">
        <f t="shared" si="50"/>
        <v>0</v>
      </c>
      <c r="AC214" s="122">
        <f t="shared" si="51"/>
        <v>0</v>
      </c>
    </row>
    <row r="215" spans="1:29" ht="15.75">
      <c r="A215" s="235"/>
      <c r="B215" s="136" t="s">
        <v>49</v>
      </c>
      <c r="C215" s="99">
        <v>24908534.629999548</v>
      </c>
      <c r="D215" s="100"/>
      <c r="E215" s="101">
        <f t="shared" si="41"/>
        <v>24908534.629999548</v>
      </c>
      <c r="F215" s="99">
        <v>213419.16999999995</v>
      </c>
      <c r="G215" s="100"/>
      <c r="H215" s="101">
        <f t="shared" si="42"/>
        <v>213419.16999999995</v>
      </c>
      <c r="I215" s="99">
        <v>0</v>
      </c>
      <c r="J215" s="100"/>
      <c r="K215" s="101">
        <f t="shared" si="43"/>
        <v>0</v>
      </c>
      <c r="L215" s="99">
        <v>0</v>
      </c>
      <c r="M215" s="100"/>
      <c r="N215" s="101">
        <f t="shared" si="44"/>
        <v>0</v>
      </c>
      <c r="O215" s="99">
        <v>165471.24</v>
      </c>
      <c r="P215" s="100"/>
      <c r="Q215" s="101">
        <f t="shared" si="45"/>
        <v>165471.24</v>
      </c>
      <c r="R215" s="99">
        <v>24529644.219999548</v>
      </c>
      <c r="S215" s="100"/>
      <c r="T215" s="101">
        <f t="shared" si="39"/>
        <v>24529644.219999548</v>
      </c>
      <c r="U215" s="220">
        <f t="shared" si="40"/>
        <v>0</v>
      </c>
      <c r="W215" s="136" t="s">
        <v>49</v>
      </c>
      <c r="X215" s="119">
        <f t="shared" si="46"/>
        <v>0</v>
      </c>
      <c r="Y215" s="120">
        <f t="shared" si="47"/>
        <v>0</v>
      </c>
      <c r="Z215" s="120">
        <f t="shared" si="48"/>
        <v>0</v>
      </c>
      <c r="AA215" s="120">
        <f t="shared" si="49"/>
        <v>0</v>
      </c>
      <c r="AB215" s="120">
        <f t="shared" si="50"/>
        <v>0</v>
      </c>
      <c r="AC215" s="125">
        <f t="shared" si="51"/>
        <v>0</v>
      </c>
    </row>
    <row r="216" spans="1:29" ht="15.75">
      <c r="A216" s="249">
        <v>42519</v>
      </c>
      <c r="B216" s="134" t="s">
        <v>41</v>
      </c>
      <c r="C216" s="217">
        <v>75950076.689999193</v>
      </c>
      <c r="D216" s="95">
        <v>75950100</v>
      </c>
      <c r="E216" s="96">
        <f t="shared" si="41"/>
        <v>-23.31000080704689</v>
      </c>
      <c r="F216" s="217">
        <v>1702902.2400000007</v>
      </c>
      <c r="G216" s="95" t="s">
        <v>1757</v>
      </c>
      <c r="H216" s="96">
        <f t="shared" si="42"/>
        <v>2.2400000006891787</v>
      </c>
      <c r="I216" s="217">
        <v>106227.11</v>
      </c>
      <c r="J216" s="95" t="s">
        <v>2281</v>
      </c>
      <c r="K216" s="96">
        <f t="shared" si="43"/>
        <v>0.11000000000058208</v>
      </c>
      <c r="L216" s="217">
        <v>53275.419999999991</v>
      </c>
      <c r="M216" s="95" t="s">
        <v>2282</v>
      </c>
      <c r="N216" s="96">
        <f t="shared" si="44"/>
        <v>1.9999999989522621E-2</v>
      </c>
      <c r="O216" s="217">
        <v>1028595.6499999997</v>
      </c>
      <c r="P216" s="95" t="s">
        <v>1758</v>
      </c>
      <c r="Q216" s="96">
        <f t="shared" si="45"/>
        <v>-4.3500000003259629</v>
      </c>
      <c r="R216" s="217">
        <v>78371492.86999917</v>
      </c>
      <c r="S216" s="95">
        <v>78371500</v>
      </c>
      <c r="T216" s="96">
        <f t="shared" si="39"/>
        <v>-7.1300008296966553</v>
      </c>
      <c r="U216" s="218">
        <f t="shared" si="40"/>
        <v>1</v>
      </c>
      <c r="W216" s="134" t="s">
        <v>41</v>
      </c>
      <c r="X216" s="111">
        <f t="shared" si="46"/>
        <v>0</v>
      </c>
      <c r="Y216" s="112">
        <f t="shared" si="47"/>
        <v>0</v>
      </c>
      <c r="Z216" s="112">
        <f t="shared" si="48"/>
        <v>0</v>
      </c>
      <c r="AA216" s="112">
        <f t="shared" si="49"/>
        <v>0</v>
      </c>
      <c r="AB216" s="112">
        <f t="shared" si="50"/>
        <v>0</v>
      </c>
      <c r="AC216" s="124">
        <f t="shared" si="51"/>
        <v>0</v>
      </c>
    </row>
    <row r="217" spans="1:29" ht="15.75">
      <c r="A217" s="250"/>
      <c r="B217" s="135" t="s">
        <v>42</v>
      </c>
      <c r="C217" s="97">
        <v>32348314.889999032</v>
      </c>
      <c r="D217" s="20">
        <v>32348300</v>
      </c>
      <c r="E217" s="98">
        <f t="shared" si="41"/>
        <v>14.889999032020569</v>
      </c>
      <c r="F217" s="97">
        <v>2460978.1199999992</v>
      </c>
      <c r="G217" s="20" t="s">
        <v>1759</v>
      </c>
      <c r="H217" s="98">
        <f t="shared" si="42"/>
        <v>-1.8800000008195639</v>
      </c>
      <c r="I217" s="97">
        <v>27317.909999999996</v>
      </c>
      <c r="J217" s="20" t="s">
        <v>2283</v>
      </c>
      <c r="K217" s="98">
        <f t="shared" si="43"/>
        <v>9.9999999947613105E-3</v>
      </c>
      <c r="L217" s="97">
        <v>12222.03</v>
      </c>
      <c r="M217" s="20" t="s">
        <v>2284</v>
      </c>
      <c r="N217" s="98">
        <f t="shared" si="44"/>
        <v>3.0000000000654836E-2</v>
      </c>
      <c r="O217" s="97">
        <v>102986.45</v>
      </c>
      <c r="P217" s="20" t="s">
        <v>1760</v>
      </c>
      <c r="Q217" s="98">
        <f t="shared" si="45"/>
        <v>0.44999999999708962</v>
      </c>
      <c r="R217" s="97">
        <v>29799446.199999038</v>
      </c>
      <c r="S217" s="20">
        <v>29799500</v>
      </c>
      <c r="T217" s="98">
        <f t="shared" si="39"/>
        <v>-53.800000961869955</v>
      </c>
      <c r="U217" s="219">
        <f t="shared" si="40"/>
        <v>1</v>
      </c>
      <c r="W217" s="135" t="s">
        <v>42</v>
      </c>
      <c r="X217" s="115">
        <f t="shared" si="46"/>
        <v>0</v>
      </c>
      <c r="Y217" s="116">
        <f t="shared" si="47"/>
        <v>0</v>
      </c>
      <c r="Z217" s="116">
        <f t="shared" si="48"/>
        <v>0</v>
      </c>
      <c r="AA217" s="116">
        <f t="shared" si="49"/>
        <v>0</v>
      </c>
      <c r="AB217" s="116">
        <f t="shared" si="50"/>
        <v>0</v>
      </c>
      <c r="AC217" s="122">
        <f t="shared" si="51"/>
        <v>0</v>
      </c>
    </row>
    <row r="218" spans="1:29" ht="15.75">
      <c r="A218" s="250"/>
      <c r="B218" s="105" t="s">
        <v>43</v>
      </c>
      <c r="C218" s="97">
        <v>68610064.109999388</v>
      </c>
      <c r="D218" s="20">
        <v>68610100</v>
      </c>
      <c r="E218" s="98">
        <f t="shared" si="41"/>
        <v>-35.890000611543655</v>
      </c>
      <c r="F218" s="97">
        <v>1886005</v>
      </c>
      <c r="G218" s="20" t="s">
        <v>1761</v>
      </c>
      <c r="H218" s="98">
        <f t="shared" si="42"/>
        <v>-5</v>
      </c>
      <c r="I218" s="97">
        <v>151044.46</v>
      </c>
      <c r="J218" s="20"/>
      <c r="K218" s="98">
        <f t="shared" si="43"/>
        <v>151044.46</v>
      </c>
      <c r="L218" s="97">
        <v>249611.51999999999</v>
      </c>
      <c r="M218" s="20"/>
      <c r="N218" s="98">
        <f t="shared" si="44"/>
        <v>249611.51999999999</v>
      </c>
      <c r="O218" s="97">
        <v>434960.22</v>
      </c>
      <c r="P218" s="20" t="s">
        <v>1762</v>
      </c>
      <c r="Q218" s="98">
        <f t="shared" si="45"/>
        <v>0.21999999997206032</v>
      </c>
      <c r="R218" s="97">
        <v>89425977.03999947</v>
      </c>
      <c r="S218" s="20">
        <v>89326100</v>
      </c>
      <c r="T218" s="98">
        <f t="shared" si="39"/>
        <v>99877.039999470115</v>
      </c>
      <c r="U218" s="219">
        <f t="shared" si="40"/>
        <v>1</v>
      </c>
      <c r="W218" s="105" t="s">
        <v>43</v>
      </c>
      <c r="X218" s="115">
        <f t="shared" si="46"/>
        <v>0</v>
      </c>
      <c r="Y218" s="116">
        <f t="shared" si="47"/>
        <v>0</v>
      </c>
      <c r="Z218" s="116">
        <f t="shared" si="48"/>
        <v>0</v>
      </c>
      <c r="AA218" s="116">
        <f t="shared" si="49"/>
        <v>0</v>
      </c>
      <c r="AB218" s="116">
        <f t="shared" si="50"/>
        <v>0</v>
      </c>
      <c r="AC218" s="122">
        <f t="shared" si="51"/>
        <v>1</v>
      </c>
    </row>
    <row r="219" spans="1:29" ht="15.75">
      <c r="A219" s="250"/>
      <c r="B219" s="135" t="s">
        <v>44</v>
      </c>
      <c r="C219" s="97">
        <v>60191259.529999524</v>
      </c>
      <c r="D219" s="20">
        <v>60942100</v>
      </c>
      <c r="E219" s="98">
        <f t="shared" si="41"/>
        <v>-750840.47000047565</v>
      </c>
      <c r="F219" s="97">
        <v>1842501.14</v>
      </c>
      <c r="G219" s="20" t="s">
        <v>1763</v>
      </c>
      <c r="H219" s="98">
        <f t="shared" si="42"/>
        <v>-10498.860000000102</v>
      </c>
      <c r="I219" s="97">
        <v>11434.32</v>
      </c>
      <c r="J219" s="20" t="s">
        <v>2285</v>
      </c>
      <c r="K219" s="98">
        <f t="shared" si="43"/>
        <v>0.31999999999970896</v>
      </c>
      <c r="L219" s="97">
        <v>0</v>
      </c>
      <c r="M219" s="20" t="s">
        <v>80</v>
      </c>
      <c r="N219" s="98">
        <f t="shared" si="44"/>
        <v>0</v>
      </c>
      <c r="O219" s="97">
        <v>1350152.5299999993</v>
      </c>
      <c r="P219" s="20" t="s">
        <v>1764</v>
      </c>
      <c r="Q219" s="98">
        <f t="shared" si="45"/>
        <v>2.5299999993294477</v>
      </c>
      <c r="R219" s="97">
        <v>57010040.179999523</v>
      </c>
      <c r="S219" s="20">
        <v>57269500</v>
      </c>
      <c r="T219" s="98">
        <f t="shared" si="39"/>
        <v>-259459.82000047714</v>
      </c>
      <c r="U219" s="219">
        <f t="shared" si="40"/>
        <v>1</v>
      </c>
      <c r="W219" s="135" t="s">
        <v>44</v>
      </c>
      <c r="X219" s="115">
        <f t="shared" si="46"/>
        <v>1</v>
      </c>
      <c r="Y219" s="116">
        <f t="shared" si="47"/>
        <v>1</v>
      </c>
      <c r="Z219" s="116">
        <f t="shared" si="48"/>
        <v>0</v>
      </c>
      <c r="AA219" s="116">
        <f t="shared" si="49"/>
        <v>0</v>
      </c>
      <c r="AB219" s="116">
        <f t="shared" si="50"/>
        <v>0</v>
      </c>
      <c r="AC219" s="122">
        <f t="shared" si="51"/>
        <v>1</v>
      </c>
    </row>
    <row r="220" spans="1:29" ht="15.75">
      <c r="A220" s="250"/>
      <c r="B220" s="135" t="s">
        <v>45</v>
      </c>
      <c r="C220" s="97">
        <v>81132014.229995966</v>
      </c>
      <c r="D220" s="20">
        <v>81132004</v>
      </c>
      <c r="E220" s="98">
        <f t="shared" si="41"/>
        <v>10.229995965957642</v>
      </c>
      <c r="F220" s="97">
        <v>5018304.7199999988</v>
      </c>
      <c r="G220" s="20" t="s">
        <v>1765</v>
      </c>
      <c r="H220" s="98">
        <f t="shared" si="42"/>
        <v>4.7199999988079071</v>
      </c>
      <c r="I220" s="97">
        <v>267074.67</v>
      </c>
      <c r="J220" s="20" t="s">
        <v>2286</v>
      </c>
      <c r="K220" s="98">
        <f t="shared" si="43"/>
        <v>-0.33000000001629815</v>
      </c>
      <c r="L220" s="97">
        <v>188934.42</v>
      </c>
      <c r="M220" s="20" t="s">
        <v>2287</v>
      </c>
      <c r="N220" s="98">
        <f t="shared" si="44"/>
        <v>0.42000000001280569</v>
      </c>
      <c r="O220" s="97">
        <v>423103.31</v>
      </c>
      <c r="P220" s="20" t="s">
        <v>1766</v>
      </c>
      <c r="Q220" s="98">
        <f t="shared" si="45"/>
        <v>-114509.69</v>
      </c>
      <c r="R220" s="97">
        <v>84494703.379995957</v>
      </c>
      <c r="S220" s="20">
        <v>84494700</v>
      </c>
      <c r="T220" s="98">
        <f t="shared" ref="T220:T228" si="52">R220-S220</f>
        <v>3.3799959570169449</v>
      </c>
      <c r="U220" s="219">
        <f t="shared" si="40"/>
        <v>1</v>
      </c>
      <c r="W220" s="135" t="s">
        <v>45</v>
      </c>
      <c r="X220" s="115">
        <f t="shared" si="46"/>
        <v>0</v>
      </c>
      <c r="Y220" s="116">
        <f t="shared" si="47"/>
        <v>0</v>
      </c>
      <c r="Z220" s="116">
        <f t="shared" si="48"/>
        <v>0</v>
      </c>
      <c r="AA220" s="116">
        <f t="shared" si="49"/>
        <v>0</v>
      </c>
      <c r="AB220" s="116">
        <f t="shared" si="50"/>
        <v>1</v>
      </c>
      <c r="AC220" s="122">
        <f t="shared" si="51"/>
        <v>0</v>
      </c>
    </row>
    <row r="221" spans="1:29" ht="15.75">
      <c r="A221" s="250"/>
      <c r="B221" s="135" t="s">
        <v>46</v>
      </c>
      <c r="C221" s="97"/>
      <c r="D221" s="20">
        <v>57866200</v>
      </c>
      <c r="E221" s="98">
        <f t="shared" si="41"/>
        <v>-57866200</v>
      </c>
      <c r="F221" s="97"/>
      <c r="G221" s="20" t="s">
        <v>1767</v>
      </c>
      <c r="H221" s="98">
        <f t="shared" si="42"/>
        <v>-2303940</v>
      </c>
      <c r="I221" s="97"/>
      <c r="J221" s="20" t="s">
        <v>2288</v>
      </c>
      <c r="K221" s="98">
        <f t="shared" si="43"/>
        <v>-341602</v>
      </c>
      <c r="L221" s="97"/>
      <c r="M221" s="20" t="s">
        <v>2289</v>
      </c>
      <c r="N221" s="98">
        <f t="shared" si="44"/>
        <v>-284653</v>
      </c>
      <c r="O221" s="97"/>
      <c r="P221" s="20" t="s">
        <v>1768</v>
      </c>
      <c r="Q221" s="98">
        <f t="shared" si="45"/>
        <v>-799450</v>
      </c>
      <c r="R221" s="97"/>
      <c r="S221" s="20">
        <v>55114300</v>
      </c>
      <c r="T221" s="98">
        <f t="shared" si="52"/>
        <v>-55114300</v>
      </c>
      <c r="U221" s="219">
        <f t="shared" si="40"/>
        <v>1</v>
      </c>
      <c r="W221" s="135" t="s">
        <v>46</v>
      </c>
      <c r="X221" s="115">
        <f t="shared" si="46"/>
        <v>0</v>
      </c>
      <c r="Y221" s="116">
        <f t="shared" si="47"/>
        <v>0</v>
      </c>
      <c r="Z221" s="116">
        <f t="shared" si="48"/>
        <v>0</v>
      </c>
      <c r="AA221" s="116">
        <f t="shared" si="49"/>
        <v>0</v>
      </c>
      <c r="AB221" s="116">
        <f t="shared" si="50"/>
        <v>0</v>
      </c>
      <c r="AC221" s="122">
        <f t="shared" si="51"/>
        <v>0</v>
      </c>
    </row>
    <row r="222" spans="1:29" ht="15.75">
      <c r="A222" s="250"/>
      <c r="B222" s="135" t="s">
        <v>47</v>
      </c>
      <c r="C222" s="97">
        <v>170793375.16999844</v>
      </c>
      <c r="D222" s="20"/>
      <c r="E222" s="98">
        <f t="shared" si="41"/>
        <v>170793375.16999844</v>
      </c>
      <c r="F222" s="97">
        <v>4524250.3999999948</v>
      </c>
      <c r="G222" s="20"/>
      <c r="H222" s="98">
        <f t="shared" si="42"/>
        <v>4524250.3999999948</v>
      </c>
      <c r="I222" s="97">
        <v>71620.06</v>
      </c>
      <c r="J222" s="20"/>
      <c r="K222" s="98">
        <f t="shared" si="43"/>
        <v>71620.06</v>
      </c>
      <c r="L222" s="97">
        <v>1512.42</v>
      </c>
      <c r="M222" s="20"/>
      <c r="N222" s="98">
        <f t="shared" si="44"/>
        <v>1512.42</v>
      </c>
      <c r="O222" s="97">
        <v>362243.86</v>
      </c>
      <c r="P222" s="20"/>
      <c r="Q222" s="98">
        <f t="shared" si="45"/>
        <v>362243.86</v>
      </c>
      <c r="R222" s="97">
        <v>165976988.54999843</v>
      </c>
      <c r="S222" s="20"/>
      <c r="T222" s="98">
        <f t="shared" si="52"/>
        <v>165976988.54999843</v>
      </c>
      <c r="U222" s="219">
        <f t="shared" si="40"/>
        <v>0</v>
      </c>
      <c r="W222" s="135" t="s">
        <v>47</v>
      </c>
      <c r="X222" s="115">
        <f t="shared" si="46"/>
        <v>0</v>
      </c>
      <c r="Y222" s="116">
        <f t="shared" si="47"/>
        <v>0</v>
      </c>
      <c r="Z222" s="116">
        <f t="shared" si="48"/>
        <v>0</v>
      </c>
      <c r="AA222" s="116">
        <f t="shared" si="49"/>
        <v>0</v>
      </c>
      <c r="AB222" s="116">
        <f t="shared" si="50"/>
        <v>0</v>
      </c>
      <c r="AC222" s="122">
        <f t="shared" si="51"/>
        <v>0</v>
      </c>
    </row>
    <row r="223" spans="1:29" ht="15.75">
      <c r="A223" s="250"/>
      <c r="B223" s="135" t="s">
        <v>48</v>
      </c>
      <c r="C223" s="97">
        <v>75632395.779999256</v>
      </c>
      <c r="D223" s="20"/>
      <c r="E223" s="98">
        <f t="shared" si="41"/>
        <v>75632395.779999256</v>
      </c>
      <c r="F223" s="97">
        <v>2087107.0000000012</v>
      </c>
      <c r="G223" s="20"/>
      <c r="H223" s="98">
        <f t="shared" si="42"/>
        <v>2087107.0000000012</v>
      </c>
      <c r="I223" s="97">
        <v>240462.36</v>
      </c>
      <c r="J223" s="20"/>
      <c r="K223" s="98">
        <f t="shared" si="43"/>
        <v>240462.36</v>
      </c>
      <c r="L223" s="97">
        <v>65418.3</v>
      </c>
      <c r="M223" s="20"/>
      <c r="N223" s="98">
        <f t="shared" si="44"/>
        <v>65418.3</v>
      </c>
      <c r="O223" s="97">
        <v>225093.87</v>
      </c>
      <c r="P223" s="20"/>
      <c r="Q223" s="98">
        <f t="shared" si="45"/>
        <v>225093.87</v>
      </c>
      <c r="R223" s="97">
        <v>73495238.969999254</v>
      </c>
      <c r="S223" s="20"/>
      <c r="T223" s="98">
        <f t="shared" si="52"/>
        <v>73495238.969999254</v>
      </c>
      <c r="U223" s="219">
        <f t="shared" si="40"/>
        <v>0</v>
      </c>
      <c r="W223" s="135" t="s">
        <v>48</v>
      </c>
      <c r="X223" s="115">
        <f t="shared" si="46"/>
        <v>0</v>
      </c>
      <c r="Y223" s="116">
        <f t="shared" si="47"/>
        <v>0</v>
      </c>
      <c r="Z223" s="116">
        <f t="shared" si="48"/>
        <v>0</v>
      </c>
      <c r="AA223" s="116">
        <f t="shared" si="49"/>
        <v>0</v>
      </c>
      <c r="AB223" s="116">
        <f t="shared" si="50"/>
        <v>0</v>
      </c>
      <c r="AC223" s="122">
        <f t="shared" si="51"/>
        <v>0</v>
      </c>
    </row>
    <row r="224" spans="1:29" ht="15.75">
      <c r="A224" s="251"/>
      <c r="B224" s="136" t="s">
        <v>49</v>
      </c>
      <c r="C224" s="99">
        <v>24529644.219999548</v>
      </c>
      <c r="D224" s="100"/>
      <c r="E224" s="101">
        <f t="shared" si="41"/>
        <v>24529644.219999548</v>
      </c>
      <c r="F224" s="99">
        <v>686118.73</v>
      </c>
      <c r="G224" s="100"/>
      <c r="H224" s="101">
        <f t="shared" si="42"/>
        <v>686118.73</v>
      </c>
      <c r="I224" s="99">
        <v>0</v>
      </c>
      <c r="J224" s="100"/>
      <c r="K224" s="101">
        <f t="shared" si="43"/>
        <v>0</v>
      </c>
      <c r="L224" s="99">
        <v>0</v>
      </c>
      <c r="M224" s="100"/>
      <c r="N224" s="101">
        <f t="shared" si="44"/>
        <v>0</v>
      </c>
      <c r="O224" s="99">
        <v>142309.98000000001</v>
      </c>
      <c r="P224" s="100"/>
      <c r="Q224" s="101">
        <f t="shared" si="45"/>
        <v>142309.98000000001</v>
      </c>
      <c r="R224" s="99">
        <v>26633495.919999551</v>
      </c>
      <c r="S224" s="100"/>
      <c r="T224" s="101">
        <f t="shared" si="52"/>
        <v>26633495.919999551</v>
      </c>
      <c r="U224" s="220">
        <f t="shared" si="40"/>
        <v>0</v>
      </c>
      <c r="W224" s="136" t="s">
        <v>49</v>
      </c>
      <c r="X224" s="119">
        <f t="shared" si="46"/>
        <v>0</v>
      </c>
      <c r="Y224" s="120">
        <f t="shared" si="47"/>
        <v>0</v>
      </c>
      <c r="Z224" s="120">
        <f t="shared" si="48"/>
        <v>0</v>
      </c>
      <c r="AA224" s="120">
        <f t="shared" si="49"/>
        <v>0</v>
      </c>
      <c r="AB224" s="120">
        <f t="shared" si="50"/>
        <v>0</v>
      </c>
      <c r="AC224" s="125">
        <f t="shared" si="51"/>
        <v>0</v>
      </c>
    </row>
    <row r="225" spans="1:29" ht="15.75">
      <c r="A225" s="249">
        <v>42520</v>
      </c>
      <c r="B225" s="134" t="s">
        <v>41</v>
      </c>
      <c r="C225" s="217">
        <v>78371492.86999917</v>
      </c>
      <c r="D225" s="95">
        <v>78371500</v>
      </c>
      <c r="E225" s="96">
        <f t="shared" si="41"/>
        <v>-7.1300008296966553</v>
      </c>
      <c r="F225" s="217">
        <v>1695446.6000000006</v>
      </c>
      <c r="G225" s="95" t="s">
        <v>1769</v>
      </c>
      <c r="H225" s="96">
        <f t="shared" si="42"/>
        <v>-3.3999999994412065</v>
      </c>
      <c r="I225" s="217">
        <v>97357.04</v>
      </c>
      <c r="J225" s="95" t="s">
        <v>2290</v>
      </c>
      <c r="K225" s="96">
        <f t="shared" si="43"/>
        <v>3.9999999993597157E-2</v>
      </c>
      <c r="L225" s="217">
        <v>106096.19</v>
      </c>
      <c r="M225" s="95" t="s">
        <v>2291</v>
      </c>
      <c r="N225" s="96">
        <f t="shared" si="44"/>
        <v>0.19000000000232831</v>
      </c>
      <c r="O225" s="217">
        <v>547552.30000000005</v>
      </c>
      <c r="P225" s="95" t="s">
        <v>1770</v>
      </c>
      <c r="Q225" s="96">
        <f t="shared" si="45"/>
        <v>0.30000000004656613</v>
      </c>
      <c r="R225" s="217">
        <v>76135528.60999918</v>
      </c>
      <c r="S225" s="95">
        <v>76135500</v>
      </c>
      <c r="T225" s="96">
        <f t="shared" si="52"/>
        <v>28.609999179840088</v>
      </c>
      <c r="U225" s="218">
        <f t="shared" ref="U225:U233" si="53">IF(D225=0,0,1)</f>
        <v>1</v>
      </c>
      <c r="W225" s="134" t="s">
        <v>41</v>
      </c>
      <c r="X225" s="111">
        <f t="shared" si="46"/>
        <v>0</v>
      </c>
      <c r="Y225" s="112">
        <f t="shared" si="47"/>
        <v>0</v>
      </c>
      <c r="Z225" s="112">
        <f t="shared" si="48"/>
        <v>0</v>
      </c>
      <c r="AA225" s="112">
        <f t="shared" si="49"/>
        <v>0</v>
      </c>
      <c r="AB225" s="112">
        <f t="shared" si="50"/>
        <v>0</v>
      </c>
      <c r="AC225" s="124">
        <f t="shared" si="51"/>
        <v>0</v>
      </c>
    </row>
    <row r="226" spans="1:29" ht="15.75">
      <c r="A226" s="250"/>
      <c r="B226" s="135" t="s">
        <v>42</v>
      </c>
      <c r="C226" s="97">
        <v>29799446.199999038</v>
      </c>
      <c r="D226" s="20">
        <v>29799500</v>
      </c>
      <c r="E226" s="98">
        <f t="shared" si="41"/>
        <v>-53.800000961869955</v>
      </c>
      <c r="F226" s="97">
        <v>2458327.31</v>
      </c>
      <c r="G226" s="20" t="s">
        <v>1771</v>
      </c>
      <c r="H226" s="98">
        <f t="shared" si="42"/>
        <v>-2.6899999999441206</v>
      </c>
      <c r="I226" s="97">
        <v>29218.339999999997</v>
      </c>
      <c r="J226" s="20" t="s">
        <v>2292</v>
      </c>
      <c r="K226" s="98">
        <f t="shared" si="43"/>
        <v>3.9999999997235136E-2</v>
      </c>
      <c r="L226" s="97">
        <v>0</v>
      </c>
      <c r="M226" s="20" t="s">
        <v>80</v>
      </c>
      <c r="N226" s="98">
        <f t="shared" si="44"/>
        <v>0</v>
      </c>
      <c r="O226" s="97">
        <v>51328.239999999991</v>
      </c>
      <c r="P226" s="20" t="s">
        <v>1772</v>
      </c>
      <c r="Q226" s="98">
        <f t="shared" si="45"/>
        <v>3.9999999993597157E-2</v>
      </c>
      <c r="R226" s="97">
        <v>30205433.309999038</v>
      </c>
      <c r="S226" s="20">
        <v>30205430</v>
      </c>
      <c r="T226" s="98">
        <f t="shared" si="52"/>
        <v>3.3099990375339985</v>
      </c>
      <c r="U226" s="219">
        <f t="shared" si="53"/>
        <v>1</v>
      </c>
      <c r="W226" s="135" t="s">
        <v>42</v>
      </c>
      <c r="X226" s="115">
        <f t="shared" si="46"/>
        <v>0</v>
      </c>
      <c r="Y226" s="116">
        <f t="shared" si="47"/>
        <v>0</v>
      </c>
      <c r="Z226" s="116">
        <f t="shared" si="48"/>
        <v>0</v>
      </c>
      <c r="AA226" s="116">
        <f t="shared" si="49"/>
        <v>0</v>
      </c>
      <c r="AB226" s="116">
        <f t="shared" si="50"/>
        <v>0</v>
      </c>
      <c r="AC226" s="122">
        <f t="shared" si="51"/>
        <v>0</v>
      </c>
    </row>
    <row r="227" spans="1:29" ht="15.75">
      <c r="A227" s="250"/>
      <c r="B227" s="105" t="s">
        <v>43</v>
      </c>
      <c r="C227" s="97">
        <v>89425977.03999947</v>
      </c>
      <c r="D227" s="20">
        <v>89425900</v>
      </c>
      <c r="E227" s="98">
        <f t="shared" si="41"/>
        <v>77.039999470114708</v>
      </c>
      <c r="F227" s="97">
        <v>2624769.2000000011</v>
      </c>
      <c r="G227" s="20" t="s">
        <v>1773</v>
      </c>
      <c r="H227" s="98">
        <f t="shared" si="42"/>
        <v>-0.79999999888241291</v>
      </c>
      <c r="I227" s="97">
        <v>162514.9</v>
      </c>
      <c r="J227" s="20" t="s">
        <v>2293</v>
      </c>
      <c r="K227" s="98">
        <f t="shared" si="43"/>
        <v>-0.10000000000582077</v>
      </c>
      <c r="L227" s="97">
        <v>82625.09</v>
      </c>
      <c r="M227" s="20" t="s">
        <v>2294</v>
      </c>
      <c r="N227" s="98">
        <f t="shared" si="44"/>
        <v>-1.0000000009313226E-2</v>
      </c>
      <c r="O227" s="97">
        <v>309738.33</v>
      </c>
      <c r="P227" s="20" t="s">
        <v>1774</v>
      </c>
      <c r="Q227" s="98">
        <f t="shared" si="45"/>
        <v>0.33000000001629815</v>
      </c>
      <c r="R227" s="97">
        <v>86579793.27999945</v>
      </c>
      <c r="S227" s="20">
        <v>47520820</v>
      </c>
      <c r="T227" s="98">
        <f t="shared" si="52"/>
        <v>39058973.27999945</v>
      </c>
      <c r="U227" s="219">
        <f t="shared" si="53"/>
        <v>1</v>
      </c>
      <c r="W227" s="105" t="s">
        <v>43</v>
      </c>
      <c r="X227" s="115">
        <f t="shared" si="46"/>
        <v>0</v>
      </c>
      <c r="Y227" s="116">
        <f t="shared" si="47"/>
        <v>0</v>
      </c>
      <c r="Z227" s="116">
        <f t="shared" si="48"/>
        <v>0</v>
      </c>
      <c r="AA227" s="116">
        <f t="shared" si="49"/>
        <v>0</v>
      </c>
      <c r="AB227" s="116">
        <f t="shared" si="50"/>
        <v>0</v>
      </c>
      <c r="AC227" s="122">
        <f t="shared" si="51"/>
        <v>1</v>
      </c>
    </row>
    <row r="228" spans="1:29" ht="15.75">
      <c r="A228" s="250"/>
      <c r="B228" s="135" t="s">
        <v>44</v>
      </c>
      <c r="C228" s="97"/>
      <c r="D228" s="20">
        <v>0</v>
      </c>
      <c r="E228" s="98">
        <f t="shared" si="41"/>
        <v>0</v>
      </c>
      <c r="F228" s="97"/>
      <c r="G228" s="20"/>
      <c r="H228" s="98">
        <f t="shared" si="42"/>
        <v>0</v>
      </c>
      <c r="I228" s="97"/>
      <c r="J228" s="20"/>
      <c r="K228" s="98">
        <f t="shared" si="43"/>
        <v>0</v>
      </c>
      <c r="L228" s="97"/>
      <c r="M228" s="20"/>
      <c r="N228" s="98">
        <f t="shared" si="44"/>
        <v>0</v>
      </c>
      <c r="O228" s="97"/>
      <c r="P228" s="20"/>
      <c r="Q228" s="98">
        <f t="shared" si="45"/>
        <v>0</v>
      </c>
      <c r="R228" s="97"/>
      <c r="S228" s="20">
        <v>0</v>
      </c>
      <c r="T228" s="98">
        <f t="shared" si="52"/>
        <v>0</v>
      </c>
      <c r="U228" s="219">
        <f t="shared" si="53"/>
        <v>0</v>
      </c>
      <c r="W228" s="135" t="s">
        <v>44</v>
      </c>
      <c r="X228" s="115">
        <f t="shared" si="46"/>
        <v>0</v>
      </c>
      <c r="Y228" s="116">
        <f t="shared" si="47"/>
        <v>0</v>
      </c>
      <c r="Z228" s="116">
        <f t="shared" si="48"/>
        <v>0</v>
      </c>
      <c r="AA228" s="116">
        <f t="shared" si="49"/>
        <v>0</v>
      </c>
      <c r="AB228" s="116">
        <f t="shared" si="50"/>
        <v>0</v>
      </c>
      <c r="AC228" s="122">
        <f t="shared" si="51"/>
        <v>0</v>
      </c>
    </row>
    <row r="229" spans="1:29" ht="15.75">
      <c r="A229" s="250"/>
      <c r="B229" s="135" t="s">
        <v>45</v>
      </c>
      <c r="C229" s="97">
        <v>84494703.379995957</v>
      </c>
      <c r="D229" s="20">
        <v>84494700</v>
      </c>
      <c r="E229" s="98">
        <f t="shared" si="41"/>
        <v>3.3799959570169449</v>
      </c>
      <c r="F229" s="97">
        <v>4194137.3299999977</v>
      </c>
      <c r="G229" s="20" t="s">
        <v>1775</v>
      </c>
      <c r="H229" s="98">
        <f t="shared" si="42"/>
        <v>-2.6700000022538006</v>
      </c>
      <c r="I229" s="97">
        <v>200339.43999999997</v>
      </c>
      <c r="J229" s="20" t="s">
        <v>2295</v>
      </c>
      <c r="K229" s="98">
        <f t="shared" si="43"/>
        <v>0.43999999997322448</v>
      </c>
      <c r="L229" s="97">
        <v>44435.150000000067</v>
      </c>
      <c r="M229" s="20" t="s">
        <v>2296</v>
      </c>
      <c r="N229" s="98">
        <f t="shared" si="44"/>
        <v>5.0000000068394002E-2</v>
      </c>
      <c r="O229" s="97">
        <v>143031.07999999999</v>
      </c>
      <c r="P229" s="20" t="s">
        <v>1776</v>
      </c>
      <c r="Q229" s="98">
        <f t="shared" si="45"/>
        <v>-170834.92</v>
      </c>
      <c r="R229" s="97">
        <v>98611686.749996036</v>
      </c>
      <c r="S229" s="20">
        <v>98611700</v>
      </c>
      <c r="T229" s="98">
        <f t="shared" ref="T229:T237" si="54">R229-S229</f>
        <v>-13.250003963708878</v>
      </c>
      <c r="U229" s="219">
        <f t="shared" si="53"/>
        <v>1</v>
      </c>
      <c r="W229" s="135" t="s">
        <v>45</v>
      </c>
      <c r="X229" s="115">
        <f t="shared" si="46"/>
        <v>0</v>
      </c>
      <c r="Y229" s="116">
        <f t="shared" si="47"/>
        <v>0</v>
      </c>
      <c r="Z229" s="116">
        <f t="shared" si="48"/>
        <v>0</v>
      </c>
      <c r="AA229" s="116">
        <f t="shared" si="49"/>
        <v>0</v>
      </c>
      <c r="AB229" s="116">
        <f t="shared" si="50"/>
        <v>1</v>
      </c>
      <c r="AC229" s="122">
        <f t="shared" si="51"/>
        <v>0</v>
      </c>
    </row>
    <row r="230" spans="1:29" ht="15.75">
      <c r="A230" s="250"/>
      <c r="B230" s="135" t="s">
        <v>46</v>
      </c>
      <c r="C230" s="97">
        <v>54772658.569999635</v>
      </c>
      <c r="D230" s="20">
        <v>57866200</v>
      </c>
      <c r="E230" s="98">
        <f t="shared" si="41"/>
        <v>-3093541.4300003648</v>
      </c>
      <c r="F230" s="97">
        <v>2303936.7799999998</v>
      </c>
      <c r="G230" s="20" t="s">
        <v>1777</v>
      </c>
      <c r="H230" s="98">
        <f t="shared" si="42"/>
        <v>2100751.7799999998</v>
      </c>
      <c r="I230" s="97">
        <v>341601.62</v>
      </c>
      <c r="J230" s="20"/>
      <c r="K230" s="98">
        <f t="shared" si="43"/>
        <v>341601.62</v>
      </c>
      <c r="L230" s="97">
        <v>284652.49</v>
      </c>
      <c r="M230" s="20"/>
      <c r="N230" s="98">
        <f t="shared" si="44"/>
        <v>284652.49</v>
      </c>
      <c r="O230" s="97">
        <v>799449.97999999986</v>
      </c>
      <c r="P230" s="20" t="s">
        <v>1778</v>
      </c>
      <c r="Q230" s="98">
        <f t="shared" si="45"/>
        <v>229469.97999999986</v>
      </c>
      <c r="R230" s="97">
        <v>51726220.93999964</v>
      </c>
      <c r="S230" s="20">
        <v>55095300</v>
      </c>
      <c r="T230" s="98">
        <f t="shared" si="54"/>
        <v>-3369079.06000036</v>
      </c>
      <c r="U230" s="219">
        <f t="shared" si="53"/>
        <v>1</v>
      </c>
      <c r="W230" s="135" t="s">
        <v>46</v>
      </c>
      <c r="X230" s="115">
        <f t="shared" si="46"/>
        <v>1</v>
      </c>
      <c r="Y230" s="116">
        <f t="shared" si="47"/>
        <v>1</v>
      </c>
      <c r="Z230" s="116">
        <f t="shared" si="48"/>
        <v>0</v>
      </c>
      <c r="AA230" s="116">
        <f t="shared" si="49"/>
        <v>0</v>
      </c>
      <c r="AB230" s="116">
        <f t="shared" si="50"/>
        <v>1</v>
      </c>
      <c r="AC230" s="122">
        <f t="shared" si="51"/>
        <v>1</v>
      </c>
    </row>
    <row r="231" spans="1:29" ht="15.75">
      <c r="A231" s="250"/>
      <c r="B231" s="135" t="s">
        <v>47</v>
      </c>
      <c r="C231" s="97">
        <v>165976988.54999843</v>
      </c>
      <c r="D231" s="20">
        <v>0</v>
      </c>
      <c r="E231" s="98">
        <f t="shared" si="41"/>
        <v>165976988.54999843</v>
      </c>
      <c r="F231" s="97">
        <v>3436642.6300000013</v>
      </c>
      <c r="G231" s="20"/>
      <c r="H231" s="98">
        <f t="shared" si="42"/>
        <v>3436642.6300000013</v>
      </c>
      <c r="I231" s="97">
        <v>299089.53000000003</v>
      </c>
      <c r="J231" s="20"/>
      <c r="K231" s="98">
        <f t="shared" si="43"/>
        <v>299089.53000000003</v>
      </c>
      <c r="L231" s="97">
        <v>87232.71</v>
      </c>
      <c r="M231" s="20"/>
      <c r="N231" s="98">
        <f t="shared" si="44"/>
        <v>87232.71</v>
      </c>
      <c r="O231" s="97">
        <v>232612.86</v>
      </c>
      <c r="P231" s="20"/>
      <c r="Q231" s="98">
        <f t="shared" si="45"/>
        <v>232612.86</v>
      </c>
      <c r="R231" s="97">
        <v>183994735.21999848</v>
      </c>
      <c r="S231" s="20">
        <v>0</v>
      </c>
      <c r="T231" s="98">
        <f t="shared" si="54"/>
        <v>183994735.21999848</v>
      </c>
      <c r="U231" s="219">
        <f t="shared" si="53"/>
        <v>0</v>
      </c>
      <c r="W231" s="135" t="s">
        <v>47</v>
      </c>
      <c r="X231" s="115">
        <f t="shared" si="46"/>
        <v>0</v>
      </c>
      <c r="Y231" s="116">
        <f t="shared" si="47"/>
        <v>0</v>
      </c>
      <c r="Z231" s="116">
        <f t="shared" si="48"/>
        <v>0</v>
      </c>
      <c r="AA231" s="116">
        <f t="shared" si="49"/>
        <v>0</v>
      </c>
      <c r="AB231" s="116">
        <f t="shared" si="50"/>
        <v>0</v>
      </c>
      <c r="AC231" s="122">
        <f t="shared" si="51"/>
        <v>0</v>
      </c>
    </row>
    <row r="232" spans="1:29" ht="15.75">
      <c r="A232" s="250"/>
      <c r="B232" s="135" t="s">
        <v>48</v>
      </c>
      <c r="C232" s="97">
        <v>73495238.969999254</v>
      </c>
      <c r="D232" s="20">
        <v>0</v>
      </c>
      <c r="E232" s="98">
        <f t="shared" si="41"/>
        <v>73495238.969999254</v>
      </c>
      <c r="F232" s="97">
        <v>1795375</v>
      </c>
      <c r="G232" s="20"/>
      <c r="H232" s="98">
        <f t="shared" si="42"/>
        <v>1795375</v>
      </c>
      <c r="I232" s="97">
        <v>221988.77</v>
      </c>
      <c r="J232" s="20"/>
      <c r="K232" s="98">
        <f t="shared" si="43"/>
        <v>221988.77</v>
      </c>
      <c r="L232" s="97">
        <v>311950.82000000012</v>
      </c>
      <c r="M232" s="20"/>
      <c r="N232" s="98">
        <f t="shared" si="44"/>
        <v>311950.82000000012</v>
      </c>
      <c r="O232" s="97">
        <v>166662.47000000006</v>
      </c>
      <c r="P232" s="20"/>
      <c r="Q232" s="98">
        <f t="shared" si="45"/>
        <v>166662.47000000006</v>
      </c>
      <c r="R232" s="97">
        <v>89099405.839999273</v>
      </c>
      <c r="S232" s="20">
        <v>0</v>
      </c>
      <c r="T232" s="98">
        <f t="shared" si="54"/>
        <v>89099405.839999273</v>
      </c>
      <c r="U232" s="219">
        <f t="shared" si="53"/>
        <v>0</v>
      </c>
      <c r="W232" s="135" t="s">
        <v>48</v>
      </c>
      <c r="X232" s="115">
        <f t="shared" si="46"/>
        <v>0</v>
      </c>
      <c r="Y232" s="116">
        <f t="shared" si="47"/>
        <v>0</v>
      </c>
      <c r="Z232" s="116">
        <f t="shared" si="48"/>
        <v>0</v>
      </c>
      <c r="AA232" s="116">
        <f t="shared" si="49"/>
        <v>0</v>
      </c>
      <c r="AB232" s="116">
        <f t="shared" si="50"/>
        <v>0</v>
      </c>
      <c r="AC232" s="122">
        <f t="shared" si="51"/>
        <v>0</v>
      </c>
    </row>
    <row r="233" spans="1:29" ht="15.75">
      <c r="A233" s="251"/>
      <c r="B233" s="136" t="s">
        <v>49</v>
      </c>
      <c r="C233" s="99">
        <v>26633495.919999551</v>
      </c>
      <c r="D233" s="100">
        <v>26633500</v>
      </c>
      <c r="E233" s="101">
        <f t="shared" si="41"/>
        <v>-4.0800004489719868</v>
      </c>
      <c r="F233" s="99">
        <v>803186.48</v>
      </c>
      <c r="G233" s="100" t="s">
        <v>1779</v>
      </c>
      <c r="H233" s="101">
        <f t="shared" si="42"/>
        <v>-0.52000000001862645</v>
      </c>
      <c r="I233" s="99">
        <v>0</v>
      </c>
      <c r="J233" s="100" t="s">
        <v>80</v>
      </c>
      <c r="K233" s="101">
        <f t="shared" si="43"/>
        <v>0</v>
      </c>
      <c r="L233" s="99">
        <v>0</v>
      </c>
      <c r="M233" s="100" t="s">
        <v>80</v>
      </c>
      <c r="N233" s="101">
        <f t="shared" si="44"/>
        <v>0</v>
      </c>
      <c r="O233" s="99">
        <v>163526.94</v>
      </c>
      <c r="P233" s="100" t="s">
        <v>1780</v>
      </c>
      <c r="Q233" s="101">
        <f t="shared" si="45"/>
        <v>-64277.06</v>
      </c>
      <c r="R233" s="99">
        <v>25704448.449999552</v>
      </c>
      <c r="S233" s="100">
        <v>25704400</v>
      </c>
      <c r="T233" s="101">
        <f t="shared" si="54"/>
        <v>48.449999552220106</v>
      </c>
      <c r="U233" s="220">
        <f t="shared" si="53"/>
        <v>1</v>
      </c>
      <c r="W233" s="136" t="s">
        <v>49</v>
      </c>
      <c r="X233" s="119">
        <f t="shared" si="46"/>
        <v>0</v>
      </c>
      <c r="Y233" s="120">
        <f t="shared" si="47"/>
        <v>0</v>
      </c>
      <c r="Z233" s="120">
        <f t="shared" si="48"/>
        <v>0</v>
      </c>
      <c r="AA233" s="120">
        <f t="shared" si="49"/>
        <v>0</v>
      </c>
      <c r="AB233" s="120">
        <f t="shared" si="50"/>
        <v>1</v>
      </c>
      <c r="AC233" s="125">
        <f t="shared" si="51"/>
        <v>0</v>
      </c>
    </row>
    <row r="234" spans="1:29" ht="15.75">
      <c r="A234" s="249">
        <v>42521</v>
      </c>
      <c r="B234" s="134" t="s">
        <v>41</v>
      </c>
      <c r="C234" s="217">
        <v>76135528.60999918</v>
      </c>
      <c r="D234" s="95">
        <v>76135500</v>
      </c>
      <c r="E234" s="96">
        <f t="shared" si="41"/>
        <v>28.609999179840088</v>
      </c>
      <c r="F234" s="217">
        <v>1710058.0600000003</v>
      </c>
      <c r="G234" s="95" t="s">
        <v>1781</v>
      </c>
      <c r="H234" s="96">
        <f t="shared" si="42"/>
        <v>-1.93999999971129</v>
      </c>
      <c r="I234" s="217">
        <v>115204.21</v>
      </c>
      <c r="J234" s="95" t="s">
        <v>2297</v>
      </c>
      <c r="K234" s="96">
        <f t="shared" si="43"/>
        <v>0.21000000000640284</v>
      </c>
      <c r="L234" s="217">
        <v>74982.13</v>
      </c>
      <c r="M234" s="95" t="s">
        <v>2298</v>
      </c>
      <c r="N234" s="96">
        <f t="shared" si="44"/>
        <v>2.9999999998835847E-2</v>
      </c>
      <c r="O234" s="217">
        <v>600507.23</v>
      </c>
      <c r="P234" s="95" t="s">
        <v>1782</v>
      </c>
      <c r="Q234" s="96">
        <f t="shared" si="45"/>
        <v>0.22999999998137355</v>
      </c>
      <c r="R234" s="217">
        <v>87370310.499999166</v>
      </c>
      <c r="S234" s="95">
        <v>87370300</v>
      </c>
      <c r="T234" s="96">
        <f t="shared" si="54"/>
        <v>10.499999165534973</v>
      </c>
      <c r="U234" s="218">
        <f t="shared" ref="U234:U242" si="55">IF(D234=0,0,1)</f>
        <v>1</v>
      </c>
      <c r="W234" s="134" t="s">
        <v>41</v>
      </c>
      <c r="X234" s="111">
        <f t="shared" si="46"/>
        <v>0</v>
      </c>
      <c r="Y234" s="112">
        <f t="shared" si="47"/>
        <v>0</v>
      </c>
      <c r="Z234" s="112">
        <f t="shared" si="48"/>
        <v>0</v>
      </c>
      <c r="AA234" s="112">
        <f t="shared" si="49"/>
        <v>0</v>
      </c>
      <c r="AB234" s="112">
        <f t="shared" si="50"/>
        <v>0</v>
      </c>
      <c r="AC234" s="124">
        <f t="shared" si="51"/>
        <v>0</v>
      </c>
    </row>
    <row r="235" spans="1:29" ht="15.75">
      <c r="A235" s="250"/>
      <c r="B235" s="135" t="s">
        <v>42</v>
      </c>
      <c r="C235" s="97">
        <v>30205433.309999038</v>
      </c>
      <c r="D235" s="20">
        <v>30205430</v>
      </c>
      <c r="E235" s="98">
        <f t="shared" si="41"/>
        <v>3.3099990375339985</v>
      </c>
      <c r="F235" s="97">
        <v>1501748.8300000012</v>
      </c>
      <c r="G235" s="20" t="s">
        <v>1783</v>
      </c>
      <c r="H235" s="98">
        <f t="shared" si="42"/>
        <v>-1.169999998761341</v>
      </c>
      <c r="I235" s="97">
        <v>27376.67</v>
      </c>
      <c r="J235" s="20" t="s">
        <v>2299</v>
      </c>
      <c r="K235" s="98">
        <f t="shared" si="43"/>
        <v>-179727.33000000002</v>
      </c>
      <c r="L235" s="97">
        <v>207103.52</v>
      </c>
      <c r="M235" s="20" t="s">
        <v>2299</v>
      </c>
      <c r="N235" s="98">
        <f t="shared" si="44"/>
        <v>-0.48000000001047738</v>
      </c>
      <c r="O235" s="97">
        <v>72037.5</v>
      </c>
      <c r="P235" s="20" t="s">
        <v>1784</v>
      </c>
      <c r="Q235" s="98">
        <f t="shared" si="45"/>
        <v>0</v>
      </c>
      <c r="R235" s="97">
        <v>28451920.129999038</v>
      </c>
      <c r="S235" s="20">
        <v>28451970</v>
      </c>
      <c r="T235" s="98">
        <f t="shared" si="54"/>
        <v>-49.870000962167978</v>
      </c>
      <c r="U235" s="219">
        <f t="shared" si="55"/>
        <v>1</v>
      </c>
      <c r="W235" s="135" t="s">
        <v>42</v>
      </c>
      <c r="X235" s="115">
        <f t="shared" si="46"/>
        <v>0</v>
      </c>
      <c r="Y235" s="116">
        <f t="shared" si="47"/>
        <v>0</v>
      </c>
      <c r="Z235" s="116">
        <f t="shared" si="48"/>
        <v>1</v>
      </c>
      <c r="AA235" s="116">
        <f t="shared" si="49"/>
        <v>0</v>
      </c>
      <c r="AB235" s="116">
        <f t="shared" si="50"/>
        <v>0</v>
      </c>
      <c r="AC235" s="122">
        <f t="shared" si="51"/>
        <v>0</v>
      </c>
    </row>
    <row r="236" spans="1:29" ht="15.75">
      <c r="A236" s="250"/>
      <c r="B236" s="105" t="s">
        <v>43</v>
      </c>
      <c r="C236" s="97">
        <v>86579793.27999945</v>
      </c>
      <c r="D236" s="20">
        <v>47520820</v>
      </c>
      <c r="E236" s="98">
        <f t="shared" si="41"/>
        <v>39058973.27999945</v>
      </c>
      <c r="F236" s="97">
        <v>2223806.7400000002</v>
      </c>
      <c r="G236" s="20" t="s">
        <v>1785</v>
      </c>
      <c r="H236" s="98">
        <f t="shared" si="42"/>
        <v>-3.2599999997764826</v>
      </c>
      <c r="I236" s="97">
        <v>672505.42</v>
      </c>
      <c r="J236" s="20" t="s">
        <v>2300</v>
      </c>
      <c r="K236" s="98">
        <f t="shared" si="43"/>
        <v>0.42000000004190952</v>
      </c>
      <c r="L236" s="97">
        <v>1138372.18</v>
      </c>
      <c r="M236" s="20" t="s">
        <v>2301</v>
      </c>
      <c r="N236" s="98">
        <f t="shared" si="44"/>
        <v>2.1799999999348074</v>
      </c>
      <c r="O236" s="97">
        <v>462899.12</v>
      </c>
      <c r="P236" s="20" t="s">
        <v>1786</v>
      </c>
      <c r="Q236" s="98">
        <f t="shared" si="45"/>
        <v>0.11999999999534339</v>
      </c>
      <c r="R236" s="97">
        <v>83427220.65999946</v>
      </c>
      <c r="S236" s="20">
        <v>83427200</v>
      </c>
      <c r="T236" s="98">
        <f t="shared" si="54"/>
        <v>20.659999459981918</v>
      </c>
      <c r="U236" s="219">
        <f t="shared" si="55"/>
        <v>1</v>
      </c>
      <c r="W236" s="105" t="s">
        <v>43</v>
      </c>
      <c r="X236" s="115">
        <f t="shared" si="46"/>
        <v>1</v>
      </c>
      <c r="Y236" s="116">
        <f t="shared" si="47"/>
        <v>0</v>
      </c>
      <c r="Z236" s="116">
        <f t="shared" si="48"/>
        <v>0</v>
      </c>
      <c r="AA236" s="116">
        <f t="shared" si="49"/>
        <v>0</v>
      </c>
      <c r="AB236" s="116">
        <f t="shared" si="50"/>
        <v>0</v>
      </c>
      <c r="AC236" s="122">
        <f t="shared" si="51"/>
        <v>0</v>
      </c>
    </row>
    <row r="237" spans="1:29" ht="15.75">
      <c r="A237" s="250"/>
      <c r="B237" s="135" t="s">
        <v>44</v>
      </c>
      <c r="C237" s="97"/>
      <c r="D237" s="20">
        <v>0</v>
      </c>
      <c r="E237" s="98">
        <f t="shared" si="41"/>
        <v>0</v>
      </c>
      <c r="F237" s="97"/>
      <c r="G237" s="20"/>
      <c r="H237" s="98">
        <f t="shared" si="42"/>
        <v>0</v>
      </c>
      <c r="I237" s="97"/>
      <c r="J237" s="20"/>
      <c r="K237" s="98">
        <f t="shared" si="43"/>
        <v>0</v>
      </c>
      <c r="L237" s="97"/>
      <c r="M237" s="20"/>
      <c r="N237" s="98">
        <f t="shared" si="44"/>
        <v>0</v>
      </c>
      <c r="O237" s="97"/>
      <c r="P237" s="20"/>
      <c r="Q237" s="98">
        <f t="shared" si="45"/>
        <v>0</v>
      </c>
      <c r="R237" s="97"/>
      <c r="S237" s="20">
        <v>0</v>
      </c>
      <c r="T237" s="98">
        <f t="shared" si="54"/>
        <v>0</v>
      </c>
      <c r="U237" s="219">
        <f t="shared" si="55"/>
        <v>0</v>
      </c>
      <c r="W237" s="135" t="s">
        <v>44</v>
      </c>
      <c r="X237" s="115">
        <f t="shared" si="46"/>
        <v>0</v>
      </c>
      <c r="Y237" s="116">
        <f t="shared" si="47"/>
        <v>0</v>
      </c>
      <c r="Z237" s="116">
        <f t="shared" si="48"/>
        <v>0</v>
      </c>
      <c r="AA237" s="116">
        <f t="shared" si="49"/>
        <v>0</v>
      </c>
      <c r="AB237" s="116">
        <f t="shared" si="50"/>
        <v>0</v>
      </c>
      <c r="AC237" s="122">
        <f t="shared" si="51"/>
        <v>0</v>
      </c>
    </row>
    <row r="238" spans="1:29" ht="15.75">
      <c r="A238" s="250"/>
      <c r="B238" s="135" t="s">
        <v>45</v>
      </c>
      <c r="C238" s="97">
        <v>98611686.749996036</v>
      </c>
      <c r="D238" s="20">
        <v>98611700</v>
      </c>
      <c r="E238" s="98">
        <f t="shared" si="41"/>
        <v>-13.250003963708878</v>
      </c>
      <c r="F238" s="97">
        <v>3206480.8399999994</v>
      </c>
      <c r="G238" s="20" t="s">
        <v>1787</v>
      </c>
      <c r="H238" s="98">
        <f t="shared" si="42"/>
        <v>0.8399999993853271</v>
      </c>
      <c r="I238" s="97">
        <v>488440.07000000024</v>
      </c>
      <c r="J238" s="20" t="s">
        <v>2302</v>
      </c>
      <c r="K238" s="98">
        <f t="shared" si="43"/>
        <v>3434.0700000002398</v>
      </c>
      <c r="L238" s="97">
        <v>410624.42999999993</v>
      </c>
      <c r="M238" s="20" t="s">
        <v>2303</v>
      </c>
      <c r="N238" s="98">
        <f t="shared" si="44"/>
        <v>0.42999999993480742</v>
      </c>
      <c r="O238" s="97">
        <v>242725.33</v>
      </c>
      <c r="P238" s="20" t="s">
        <v>1788</v>
      </c>
      <c r="Q238" s="98">
        <f t="shared" si="45"/>
        <v>-76961.670000000013</v>
      </c>
      <c r="R238" s="97">
        <v>95240296.219996035</v>
      </c>
      <c r="S238" s="20">
        <v>95240300</v>
      </c>
      <c r="T238" s="98">
        <f t="shared" ref="T238:T242" si="56">R238-S238</f>
        <v>-3.7800039649009705</v>
      </c>
      <c r="U238" s="219">
        <f t="shared" si="55"/>
        <v>1</v>
      </c>
      <c r="W238" s="135" t="s">
        <v>45</v>
      </c>
      <c r="X238" s="115">
        <f t="shared" si="46"/>
        <v>0</v>
      </c>
      <c r="Y238" s="116">
        <f t="shared" si="47"/>
        <v>0</v>
      </c>
      <c r="Z238" s="116">
        <f t="shared" si="48"/>
        <v>1</v>
      </c>
      <c r="AA238" s="116">
        <f t="shared" si="49"/>
        <v>0</v>
      </c>
      <c r="AB238" s="116">
        <f t="shared" si="50"/>
        <v>1</v>
      </c>
      <c r="AC238" s="122">
        <f t="shared" si="51"/>
        <v>0</v>
      </c>
    </row>
    <row r="239" spans="1:29" ht="15.75">
      <c r="A239" s="250"/>
      <c r="B239" s="135" t="s">
        <v>46</v>
      </c>
      <c r="C239" s="97">
        <v>51726220.93999964</v>
      </c>
      <c r="D239" s="20">
        <v>55114300</v>
      </c>
      <c r="E239" s="98">
        <f t="shared" si="41"/>
        <v>-3388079.06000036</v>
      </c>
      <c r="F239" s="97">
        <v>5240782.49</v>
      </c>
      <c r="G239" s="20" t="s">
        <v>1789</v>
      </c>
      <c r="H239" s="98">
        <f t="shared" si="42"/>
        <v>2.4900000002235174</v>
      </c>
      <c r="I239" s="97">
        <v>133317.94999999998</v>
      </c>
      <c r="J239" s="20" t="s">
        <v>2304</v>
      </c>
      <c r="K239" s="98">
        <f t="shared" si="43"/>
        <v>-5.0000000017462298E-2</v>
      </c>
      <c r="L239" s="97">
        <v>54694.32</v>
      </c>
      <c r="M239" s="20" t="s">
        <v>2305</v>
      </c>
      <c r="N239" s="98">
        <f t="shared" si="44"/>
        <v>1.9999999996798579E-2</v>
      </c>
      <c r="O239" s="97">
        <v>1179867.3700000003</v>
      </c>
      <c r="P239" s="20" t="s">
        <v>1790</v>
      </c>
      <c r="Q239" s="98">
        <f t="shared" si="45"/>
        <v>-2.6299999996554106</v>
      </c>
      <c r="R239" s="97">
        <v>48659205.659999639</v>
      </c>
      <c r="S239" s="20">
        <v>55143900</v>
      </c>
      <c r="T239" s="98">
        <f t="shared" si="56"/>
        <v>-6484694.3400003612</v>
      </c>
      <c r="U239" s="219">
        <f t="shared" si="55"/>
        <v>1</v>
      </c>
      <c r="W239" s="135" t="s">
        <v>46</v>
      </c>
      <c r="X239" s="115">
        <f t="shared" si="46"/>
        <v>1</v>
      </c>
      <c r="Y239" s="116">
        <f t="shared" si="47"/>
        <v>0</v>
      </c>
      <c r="Z239" s="116">
        <f t="shared" si="48"/>
        <v>0</v>
      </c>
      <c r="AA239" s="116">
        <f t="shared" si="49"/>
        <v>0</v>
      </c>
      <c r="AB239" s="116">
        <f t="shared" si="50"/>
        <v>0</v>
      </c>
      <c r="AC239" s="122">
        <f t="shared" si="51"/>
        <v>1</v>
      </c>
    </row>
    <row r="240" spans="1:29" ht="15.75">
      <c r="A240" s="250"/>
      <c r="B240" s="135" t="s">
        <v>47</v>
      </c>
      <c r="C240" s="97">
        <v>183994735.21999848</v>
      </c>
      <c r="D240" s="20">
        <v>0</v>
      </c>
      <c r="E240" s="98">
        <f t="shared" si="41"/>
        <v>183994735.21999848</v>
      </c>
      <c r="F240" s="97">
        <v>3311795.43</v>
      </c>
      <c r="G240" s="20"/>
      <c r="H240" s="98">
        <f t="shared" si="42"/>
        <v>3311795.43</v>
      </c>
      <c r="I240" s="97">
        <v>157790.53000000006</v>
      </c>
      <c r="J240" s="20"/>
      <c r="K240" s="98">
        <f t="shared" si="43"/>
        <v>157790.53000000006</v>
      </c>
      <c r="L240" s="97">
        <v>3310.08</v>
      </c>
      <c r="M240" s="20"/>
      <c r="N240" s="98">
        <f t="shared" si="44"/>
        <v>3310.08</v>
      </c>
      <c r="O240" s="97">
        <v>186214.54</v>
      </c>
      <c r="P240" s="20"/>
      <c r="Q240" s="98">
        <f t="shared" si="45"/>
        <v>186214.54</v>
      </c>
      <c r="R240" s="97">
        <v>180651205.69999847</v>
      </c>
      <c r="S240" s="20">
        <v>0</v>
      </c>
      <c r="T240" s="98">
        <f t="shared" si="56"/>
        <v>180651205.69999847</v>
      </c>
      <c r="U240" s="219">
        <f t="shared" si="55"/>
        <v>0</v>
      </c>
      <c r="W240" s="135" t="s">
        <v>47</v>
      </c>
      <c r="X240" s="115">
        <f t="shared" si="46"/>
        <v>0</v>
      </c>
      <c r="Y240" s="116">
        <f t="shared" si="47"/>
        <v>0</v>
      </c>
      <c r="Z240" s="116">
        <f t="shared" si="48"/>
        <v>0</v>
      </c>
      <c r="AA240" s="116">
        <f t="shared" si="49"/>
        <v>0</v>
      </c>
      <c r="AB240" s="116">
        <f t="shared" si="50"/>
        <v>0</v>
      </c>
      <c r="AC240" s="122">
        <f t="shared" si="51"/>
        <v>0</v>
      </c>
    </row>
    <row r="241" spans="1:29" ht="15.75">
      <c r="A241" s="250"/>
      <c r="B241" s="135" t="s">
        <v>48</v>
      </c>
      <c r="C241" s="97">
        <v>89099405.839999273</v>
      </c>
      <c r="D241" s="20">
        <v>0</v>
      </c>
      <c r="E241" s="98">
        <f t="shared" si="41"/>
        <v>89099405.839999273</v>
      </c>
      <c r="F241" s="97">
        <v>1744241.4999999988</v>
      </c>
      <c r="G241" s="20"/>
      <c r="H241" s="98">
        <f t="shared" si="42"/>
        <v>1744241.4999999988</v>
      </c>
      <c r="I241" s="97">
        <v>99760.53</v>
      </c>
      <c r="J241" s="20"/>
      <c r="K241" s="98">
        <f t="shared" si="43"/>
        <v>99760.53</v>
      </c>
      <c r="L241" s="97">
        <v>23082.54</v>
      </c>
      <c r="M241" s="20"/>
      <c r="N241" s="98">
        <f t="shared" si="44"/>
        <v>23082.54</v>
      </c>
      <c r="O241" s="97">
        <v>225573</v>
      </c>
      <c r="P241" s="20"/>
      <c r="Q241" s="98">
        <f t="shared" si="45"/>
        <v>225573</v>
      </c>
      <c r="R241" s="97">
        <v>87206269.329999268</v>
      </c>
      <c r="S241" s="20">
        <v>0</v>
      </c>
      <c r="T241" s="98">
        <f t="shared" si="56"/>
        <v>87206269.329999268</v>
      </c>
      <c r="U241" s="219">
        <f t="shared" si="55"/>
        <v>0</v>
      </c>
      <c r="W241" s="135" t="s">
        <v>48</v>
      </c>
      <c r="X241" s="115">
        <f t="shared" si="46"/>
        <v>0</v>
      </c>
      <c r="Y241" s="116">
        <f t="shared" si="47"/>
        <v>0</v>
      </c>
      <c r="Z241" s="116">
        <f t="shared" si="48"/>
        <v>0</v>
      </c>
      <c r="AA241" s="116">
        <f t="shared" si="49"/>
        <v>0</v>
      </c>
      <c r="AB241" s="116">
        <f t="shared" si="50"/>
        <v>0</v>
      </c>
      <c r="AC241" s="122">
        <f t="shared" si="51"/>
        <v>0</v>
      </c>
    </row>
    <row r="242" spans="1:29" ht="15.75">
      <c r="A242" s="251"/>
      <c r="B242" s="136" t="s">
        <v>49</v>
      </c>
      <c r="C242" s="99">
        <v>25704448.449999552</v>
      </c>
      <c r="D242" s="100">
        <v>25704400</v>
      </c>
      <c r="E242" s="101">
        <f t="shared" si="41"/>
        <v>48.449999552220106</v>
      </c>
      <c r="F242" s="99">
        <v>994797.19000000041</v>
      </c>
      <c r="G242" s="100" t="s">
        <v>1791</v>
      </c>
      <c r="H242" s="101">
        <f t="shared" si="42"/>
        <v>0.19000000040978193</v>
      </c>
      <c r="I242" s="99">
        <v>22758.35</v>
      </c>
      <c r="J242" s="100"/>
      <c r="K242" s="101">
        <f t="shared" si="43"/>
        <v>22758.35</v>
      </c>
      <c r="L242" s="99">
        <v>23008.2</v>
      </c>
      <c r="M242" s="100"/>
      <c r="N242" s="101">
        <f t="shared" si="44"/>
        <v>23008.2</v>
      </c>
      <c r="O242" s="99">
        <v>281391.05</v>
      </c>
      <c r="P242" s="100" t="s">
        <v>1792</v>
      </c>
      <c r="Q242" s="101">
        <f t="shared" si="45"/>
        <v>4.9999999988358468E-2</v>
      </c>
      <c r="R242" s="99">
        <v>28994703.009999551</v>
      </c>
      <c r="S242" s="100">
        <v>28994700</v>
      </c>
      <c r="T242" s="101">
        <f t="shared" si="56"/>
        <v>3.0099995508790016</v>
      </c>
      <c r="U242" s="220">
        <f t="shared" si="55"/>
        <v>1</v>
      </c>
      <c r="W242" s="136" t="s">
        <v>49</v>
      </c>
      <c r="X242" s="119">
        <f t="shared" si="46"/>
        <v>0</v>
      </c>
      <c r="Y242" s="120">
        <f t="shared" si="47"/>
        <v>0</v>
      </c>
      <c r="Z242" s="120">
        <f t="shared" si="48"/>
        <v>0</v>
      </c>
      <c r="AA242" s="120">
        <f t="shared" si="49"/>
        <v>0</v>
      </c>
      <c r="AB242" s="120">
        <f t="shared" si="50"/>
        <v>0</v>
      </c>
      <c r="AC242" s="125">
        <f t="shared" si="51"/>
        <v>0</v>
      </c>
    </row>
    <row r="243" spans="1:29">
      <c r="B243" s="225"/>
      <c r="G243" s="20"/>
      <c r="P243" s="20"/>
    </row>
    <row r="244" spans="1:29">
      <c r="B244" s="225"/>
      <c r="G244" s="20"/>
      <c r="P244" s="20"/>
      <c r="U244" s="193" t="s">
        <v>1332</v>
      </c>
      <c r="X244" s="91" t="s">
        <v>13</v>
      </c>
      <c r="Y244" s="91" t="s">
        <v>14</v>
      </c>
      <c r="Z244" s="110" t="s">
        <v>15</v>
      </c>
      <c r="AA244" s="91" t="s">
        <v>16</v>
      </c>
      <c r="AB244" s="91" t="s">
        <v>17</v>
      </c>
      <c r="AC244" s="91" t="s">
        <v>18</v>
      </c>
    </row>
    <row r="245" spans="1:29">
      <c r="B245" s="4"/>
      <c r="G245" s="20"/>
      <c r="P245" s="20"/>
      <c r="U245" s="190">
        <f>U9+U18+U27+U36+U45+U54+U63+U72+U81+U90+U99+U108+U117+U126+U135+U144+U153+U162+U171+U180+U189+U198+U207+U216+U225+U234</f>
        <v>22</v>
      </c>
      <c r="W245" s="134" t="s">
        <v>41</v>
      </c>
      <c r="X245" s="111">
        <f t="shared" ref="X245:AC245" si="57">X9+X18+X27+X36+X45+X54+X63+X72+X81+X90+X99+X108+X117+X126+X135+X144+X153+X162+X171+X180+X189+X198+X207+X216+X225+X234</f>
        <v>1</v>
      </c>
      <c r="Y245" s="112">
        <f t="shared" si="57"/>
        <v>1</v>
      </c>
      <c r="Z245" s="112">
        <f t="shared" si="57"/>
        <v>0</v>
      </c>
      <c r="AA245" s="112">
        <f t="shared" si="57"/>
        <v>0</v>
      </c>
      <c r="AB245" s="112">
        <f t="shared" si="57"/>
        <v>0</v>
      </c>
      <c r="AC245" s="114">
        <f t="shared" si="57"/>
        <v>1</v>
      </c>
    </row>
    <row r="246" spans="1:29">
      <c r="B246" s="225"/>
      <c r="G246" s="20"/>
      <c r="P246" s="20"/>
      <c r="U246" s="191">
        <f t="shared" ref="U246:U253" si="58">U10+U19+U28+U37+U46+U55+U64+U73+U82+U91+U100+U109+U118+U127+U136+U145+U154+U163+U172+U181+U190+U199+U208+U217+U226+U235</f>
        <v>20</v>
      </c>
      <c r="W246" s="135" t="s">
        <v>42</v>
      </c>
      <c r="X246" s="115">
        <f t="shared" ref="X246:AC253" si="59">X10+X19+X28+X37+X46+X55+X64+X73+X82+X91+X100+X109+X118+X127+X136+X145+X154+X163+X172+X181+X190+X199+X208+X217+X226+X235</f>
        <v>5</v>
      </c>
      <c r="Y246" s="116">
        <f t="shared" si="59"/>
        <v>3</v>
      </c>
      <c r="Z246" s="116">
        <f t="shared" si="59"/>
        <v>3</v>
      </c>
      <c r="AA246" s="116">
        <f t="shared" si="59"/>
        <v>1</v>
      </c>
      <c r="AB246" s="116">
        <f t="shared" si="59"/>
        <v>1</v>
      </c>
      <c r="AC246" s="118">
        <f t="shared" si="59"/>
        <v>2</v>
      </c>
    </row>
    <row r="247" spans="1:29">
      <c r="B247" s="225"/>
      <c r="G247" s="20"/>
      <c r="P247" s="20"/>
      <c r="U247" s="191">
        <f t="shared" si="58"/>
        <v>18</v>
      </c>
      <c r="W247" s="105" t="s">
        <v>43</v>
      </c>
      <c r="X247" s="115">
        <f t="shared" si="59"/>
        <v>1</v>
      </c>
      <c r="Y247" s="116">
        <f t="shared" si="59"/>
        <v>3</v>
      </c>
      <c r="Z247" s="116">
        <f t="shared" si="59"/>
        <v>1</v>
      </c>
      <c r="AA247" s="116">
        <f t="shared" si="59"/>
        <v>1</v>
      </c>
      <c r="AB247" s="116">
        <f t="shared" si="59"/>
        <v>2</v>
      </c>
      <c r="AC247" s="118">
        <f t="shared" si="59"/>
        <v>4</v>
      </c>
    </row>
    <row r="248" spans="1:29">
      <c r="B248" s="225"/>
      <c r="U248" s="191">
        <f t="shared" si="58"/>
        <v>11</v>
      </c>
      <c r="W248" s="135" t="s">
        <v>44</v>
      </c>
      <c r="X248" s="115">
        <f t="shared" si="59"/>
        <v>4</v>
      </c>
      <c r="Y248" s="116">
        <f t="shared" si="59"/>
        <v>6</v>
      </c>
      <c r="Z248" s="116">
        <f t="shared" si="59"/>
        <v>1</v>
      </c>
      <c r="AA248" s="116">
        <f t="shared" si="59"/>
        <v>0</v>
      </c>
      <c r="AB248" s="116">
        <f t="shared" si="59"/>
        <v>0</v>
      </c>
      <c r="AC248" s="118">
        <f t="shared" si="59"/>
        <v>5</v>
      </c>
    </row>
    <row r="249" spans="1:29">
      <c r="B249" s="225"/>
      <c r="U249" s="191">
        <f t="shared" si="58"/>
        <v>22</v>
      </c>
      <c r="W249" s="135" t="s">
        <v>45</v>
      </c>
      <c r="X249" s="115">
        <f t="shared" si="59"/>
        <v>0</v>
      </c>
      <c r="Y249" s="116">
        <f t="shared" si="59"/>
        <v>2</v>
      </c>
      <c r="Z249" s="116">
        <f t="shared" si="59"/>
        <v>2</v>
      </c>
      <c r="AA249" s="116">
        <f t="shared" si="59"/>
        <v>0</v>
      </c>
      <c r="AB249" s="116">
        <f t="shared" si="59"/>
        <v>21</v>
      </c>
      <c r="AC249" s="118">
        <f t="shared" si="59"/>
        <v>3</v>
      </c>
    </row>
    <row r="250" spans="1:29">
      <c r="B250" s="225"/>
      <c r="U250" s="191">
        <f t="shared" si="58"/>
        <v>19</v>
      </c>
      <c r="W250" s="135" t="s">
        <v>46</v>
      </c>
      <c r="X250" s="115">
        <f t="shared" si="59"/>
        <v>11</v>
      </c>
      <c r="Y250" s="116">
        <f t="shared" si="59"/>
        <v>4</v>
      </c>
      <c r="Z250" s="116">
        <f t="shared" si="59"/>
        <v>1</v>
      </c>
      <c r="AA250" s="116">
        <f t="shared" si="59"/>
        <v>2</v>
      </c>
      <c r="AB250" s="116">
        <f t="shared" si="59"/>
        <v>4</v>
      </c>
      <c r="AC250" s="118">
        <f t="shared" si="59"/>
        <v>12</v>
      </c>
    </row>
    <row r="251" spans="1:29">
      <c r="B251" s="225"/>
      <c r="U251" s="191">
        <f t="shared" si="58"/>
        <v>0</v>
      </c>
      <c r="W251" s="135" t="s">
        <v>47</v>
      </c>
      <c r="X251" s="115">
        <f t="shared" si="59"/>
        <v>0</v>
      </c>
      <c r="Y251" s="116">
        <f t="shared" si="59"/>
        <v>0</v>
      </c>
      <c r="Z251" s="116">
        <f t="shared" si="59"/>
        <v>1</v>
      </c>
      <c r="AA251" s="116">
        <f t="shared" si="59"/>
        <v>0</v>
      </c>
      <c r="AB251" s="116">
        <f t="shared" si="59"/>
        <v>0</v>
      </c>
      <c r="AC251" s="118">
        <f t="shared" si="59"/>
        <v>0</v>
      </c>
    </row>
    <row r="252" spans="1:29">
      <c r="B252" s="3"/>
      <c r="U252" s="191">
        <f t="shared" si="58"/>
        <v>4</v>
      </c>
      <c r="W252" s="135" t="s">
        <v>48</v>
      </c>
      <c r="X252" s="115">
        <f t="shared" si="59"/>
        <v>2</v>
      </c>
      <c r="Y252" s="116">
        <f t="shared" si="59"/>
        <v>4</v>
      </c>
      <c r="Z252" s="116">
        <f t="shared" si="59"/>
        <v>0</v>
      </c>
      <c r="AA252" s="116">
        <f t="shared" si="59"/>
        <v>0</v>
      </c>
      <c r="AB252" s="116">
        <f t="shared" si="59"/>
        <v>0</v>
      </c>
      <c r="AC252" s="118">
        <f t="shared" si="59"/>
        <v>1</v>
      </c>
    </row>
    <row r="253" spans="1:29">
      <c r="U253" s="192">
        <f t="shared" si="58"/>
        <v>2</v>
      </c>
      <c r="W253" s="136" t="s">
        <v>49</v>
      </c>
      <c r="X253" s="119">
        <f t="shared" si="59"/>
        <v>0</v>
      </c>
      <c r="Y253" s="120">
        <f t="shared" si="59"/>
        <v>0</v>
      </c>
      <c r="Z253" s="120">
        <f t="shared" si="59"/>
        <v>0</v>
      </c>
      <c r="AA253" s="120">
        <f t="shared" si="59"/>
        <v>0</v>
      </c>
      <c r="AB253" s="120">
        <f t="shared" si="59"/>
        <v>1</v>
      </c>
      <c r="AC253" s="221">
        <f t="shared" si="59"/>
        <v>0</v>
      </c>
    </row>
    <row r="254" spans="1:29">
      <c r="X254" s="116"/>
      <c r="Y254" s="116"/>
      <c r="Z254" s="116"/>
      <c r="AA254" s="116"/>
      <c r="AB254" s="116"/>
      <c r="AC254" s="116"/>
    </row>
  </sheetData>
  <mergeCells count="34">
    <mergeCell ref="A144:A152"/>
    <mergeCell ref="A153:A161"/>
    <mergeCell ref="A162:A170"/>
    <mergeCell ref="U7:U8"/>
    <mergeCell ref="A9:A17"/>
    <mergeCell ref="A18:A26"/>
    <mergeCell ref="A27:A35"/>
    <mergeCell ref="L7:N7"/>
    <mergeCell ref="O7:Q7"/>
    <mergeCell ref="B7:B8"/>
    <mergeCell ref="C7:E7"/>
    <mergeCell ref="F7:H7"/>
    <mergeCell ref="I7:K7"/>
    <mergeCell ref="R7:T7"/>
    <mergeCell ref="A36:A44"/>
    <mergeCell ref="A135:A143"/>
    <mergeCell ref="A45:A53"/>
    <mergeCell ref="A54:A62"/>
    <mergeCell ref="A63:A71"/>
    <mergeCell ref="A72:A80"/>
    <mergeCell ref="A81:A89"/>
    <mergeCell ref="A90:A98"/>
    <mergeCell ref="A99:A107"/>
    <mergeCell ref="A108:A116"/>
    <mergeCell ref="A117:A125"/>
    <mergeCell ref="A126:A134"/>
    <mergeCell ref="A171:A179"/>
    <mergeCell ref="A180:A188"/>
    <mergeCell ref="A225:A233"/>
    <mergeCell ref="A234:A242"/>
    <mergeCell ref="A198:A206"/>
    <mergeCell ref="A207:A215"/>
    <mergeCell ref="A216:A224"/>
    <mergeCell ref="A189:A19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3"/>
  <sheetViews>
    <sheetView topLeftCell="A127" zoomScale="70" zoomScaleNormal="70" workbookViewId="0">
      <selection activeCell="U164" sqref="U164:U172"/>
    </sheetView>
  </sheetViews>
  <sheetFormatPr baseColWidth="10" defaultRowHeight="15"/>
  <cols>
    <col min="1" max="1" width="10.140625" customWidth="1"/>
    <col min="2" max="2" width="19.140625" customWidth="1"/>
    <col min="3" max="3" width="12.42578125" bestFit="1" customWidth="1"/>
    <col min="4" max="4" width="17.85546875" bestFit="1" customWidth="1"/>
    <col min="5" max="5" width="13.42578125" bestFit="1" customWidth="1"/>
    <col min="6" max="6" width="11.7109375" bestFit="1" customWidth="1"/>
    <col min="7" max="7" width="12.85546875" bestFit="1" customWidth="1"/>
    <col min="8" max="8" width="13.42578125" customWidth="1"/>
    <col min="9" max="10" width="12" customWidth="1"/>
    <col min="11" max="11" width="12" style="138" customWidth="1"/>
    <col min="12" max="13" width="12" customWidth="1"/>
    <col min="14" max="14" width="12" style="138" customWidth="1"/>
    <col min="15" max="18" width="12" customWidth="1"/>
    <col min="19" max="20" width="13.42578125" customWidth="1"/>
    <col min="21" max="21" width="10.85546875" customWidth="1"/>
    <col min="22" max="22" width="5" customWidth="1"/>
    <col min="23" max="23" width="15.28515625" customWidth="1"/>
    <col min="24" max="29" width="8.85546875" style="88" customWidth="1"/>
  </cols>
  <sheetData>
    <row r="1" spans="1:29" ht="18.75">
      <c r="B1" s="107" t="s">
        <v>0</v>
      </c>
      <c r="C1" s="107"/>
      <c r="D1" s="107"/>
      <c r="E1" s="45"/>
      <c r="F1" s="45"/>
      <c r="G1" s="45"/>
      <c r="H1" s="45"/>
    </row>
    <row r="2" spans="1:29" ht="18.75">
      <c r="B2" s="107" t="s">
        <v>1</v>
      </c>
      <c r="C2" s="107"/>
      <c r="D2" s="107"/>
      <c r="E2" s="45"/>
      <c r="F2" s="45"/>
      <c r="G2" s="45"/>
      <c r="H2" s="45"/>
    </row>
    <row r="4" spans="1:29" ht="21">
      <c r="B4" s="1" t="s">
        <v>2</v>
      </c>
      <c r="C4" s="108"/>
      <c r="D4" s="108"/>
      <c r="E4" s="108"/>
      <c r="F4" s="108"/>
      <c r="G4" s="108"/>
      <c r="H4" s="108"/>
      <c r="I4" s="108"/>
      <c r="J4" s="108"/>
      <c r="K4" s="139"/>
    </row>
    <row r="5" spans="1:29" ht="21">
      <c r="B5" s="1" t="s">
        <v>50</v>
      </c>
      <c r="C5" s="108"/>
      <c r="D5" s="108"/>
      <c r="E5" s="109"/>
      <c r="F5" s="108"/>
      <c r="G5" s="108"/>
      <c r="H5" s="108"/>
      <c r="I5" s="108"/>
      <c r="J5" s="108"/>
      <c r="K5" s="139"/>
    </row>
    <row r="7" spans="1:29" ht="22.5" customHeight="1" thickBot="1">
      <c r="B7" s="245" t="s">
        <v>3</v>
      </c>
      <c r="C7" s="247" t="s">
        <v>4</v>
      </c>
      <c r="D7" s="243"/>
      <c r="E7" s="248"/>
      <c r="F7" s="242" t="s">
        <v>5</v>
      </c>
      <c r="G7" s="243"/>
      <c r="H7" s="244"/>
      <c r="I7" s="247" t="s">
        <v>6</v>
      </c>
      <c r="J7" s="243"/>
      <c r="K7" s="244"/>
      <c r="L7" s="242" t="s">
        <v>7</v>
      </c>
      <c r="M7" s="243"/>
      <c r="N7" s="244"/>
      <c r="O7" s="236" t="s">
        <v>11</v>
      </c>
      <c r="P7" s="237"/>
      <c r="Q7" s="238"/>
      <c r="R7" s="236" t="s">
        <v>12</v>
      </c>
      <c r="S7" s="237"/>
      <c r="T7" s="239"/>
      <c r="U7" s="240" t="s">
        <v>1331</v>
      </c>
      <c r="V7" s="89"/>
    </row>
    <row r="8" spans="1:29" s="2" customFormat="1" ht="12.75" customHeight="1">
      <c r="B8" s="246"/>
      <c r="C8" s="127" t="s">
        <v>8</v>
      </c>
      <c r="D8" s="128" t="s">
        <v>9</v>
      </c>
      <c r="E8" s="129" t="s">
        <v>10</v>
      </c>
      <c r="F8" s="130" t="s">
        <v>8</v>
      </c>
      <c r="G8" s="131" t="s">
        <v>9</v>
      </c>
      <c r="H8" s="129" t="s">
        <v>10</v>
      </c>
      <c r="I8" s="130" t="s">
        <v>8</v>
      </c>
      <c r="J8" s="131" t="s">
        <v>9</v>
      </c>
      <c r="K8" s="140" t="s">
        <v>10</v>
      </c>
      <c r="L8" s="130" t="s">
        <v>8</v>
      </c>
      <c r="M8" s="131" t="s">
        <v>9</v>
      </c>
      <c r="N8" s="140" t="s">
        <v>10</v>
      </c>
      <c r="O8" s="130" t="s">
        <v>8</v>
      </c>
      <c r="P8" s="128" t="s">
        <v>9</v>
      </c>
      <c r="Q8" s="129" t="s">
        <v>10</v>
      </c>
      <c r="R8" s="130" t="s">
        <v>8</v>
      </c>
      <c r="S8" s="131" t="s">
        <v>9</v>
      </c>
      <c r="T8" s="132" t="s">
        <v>10</v>
      </c>
      <c r="U8" s="254"/>
      <c r="V8" s="89"/>
      <c r="W8"/>
      <c r="X8" s="91" t="s">
        <v>13</v>
      </c>
      <c r="Y8" s="91" t="s">
        <v>14</v>
      </c>
      <c r="Z8" s="110" t="s">
        <v>15</v>
      </c>
      <c r="AA8" s="91" t="s">
        <v>16</v>
      </c>
      <c r="AB8" s="91" t="s">
        <v>17</v>
      </c>
      <c r="AC8" s="91" t="s">
        <v>18</v>
      </c>
    </row>
    <row r="9" spans="1:29" s="2" customFormat="1" ht="12.75" customHeight="1">
      <c r="A9" s="249">
        <v>42522</v>
      </c>
      <c r="B9" s="134" t="s">
        <v>41</v>
      </c>
      <c r="C9" s="217">
        <v>87370310.499999166</v>
      </c>
      <c r="D9" s="95">
        <v>87370300</v>
      </c>
      <c r="E9" s="96">
        <f t="shared" ref="E9:E72" si="0">C9-D9</f>
        <v>10.499999165534973</v>
      </c>
      <c r="F9" s="217">
        <v>2064442.7200000011</v>
      </c>
      <c r="G9" s="95" t="s">
        <v>1793</v>
      </c>
      <c r="H9" s="96">
        <f t="shared" ref="H9:H72" si="1">F9-G9</f>
        <v>2.7200000011362135</v>
      </c>
      <c r="I9" s="217">
        <v>15616.09</v>
      </c>
      <c r="J9" s="95" t="s">
        <v>2306</v>
      </c>
      <c r="K9" s="96">
        <f t="shared" ref="K9:K72" si="2">I9-J9</f>
        <v>-1.0000000000218279E-2</v>
      </c>
      <c r="L9" s="217">
        <v>4992.47</v>
      </c>
      <c r="M9" s="95" t="s">
        <v>2307</v>
      </c>
      <c r="N9" s="96">
        <f t="shared" ref="N9:N72" si="3">L9-M9</f>
        <v>0</v>
      </c>
      <c r="O9" s="217">
        <v>542980.61000000034</v>
      </c>
      <c r="P9" s="95" t="s">
        <v>1794</v>
      </c>
      <c r="Q9" s="96">
        <f t="shared" ref="Q9:Q72" si="4">O9-P9</f>
        <v>-0.38999999966472387</v>
      </c>
      <c r="R9" s="217">
        <v>84773510.789999172</v>
      </c>
      <c r="S9" s="95">
        <v>84773500</v>
      </c>
      <c r="T9" s="96">
        <f>R9-S9</f>
        <v>10.789999172091484</v>
      </c>
      <c r="U9" s="218">
        <f>IF(D9=0,0,1)</f>
        <v>1</v>
      </c>
      <c r="V9" s="89"/>
      <c r="W9" s="134" t="s">
        <v>41</v>
      </c>
      <c r="X9" s="111">
        <f>+IF(AND(C9&lt;&gt;0,D9&lt;&gt;0,OR(E9&gt;100,E9&lt;-100)),1,0)</f>
        <v>0</v>
      </c>
      <c r="Y9" s="112">
        <f>+IF(AND(F9&lt;&gt;0,G9&lt;&gt;0,OR(H9&gt;100,H9&lt;-100)),1,0)</f>
        <v>0</v>
      </c>
      <c r="Z9" s="112">
        <f>+IF(AND(I9&lt;&gt;0,J9&lt;&gt;0,OR(K9&gt;100,K9&lt;-100)),1,0)</f>
        <v>0</v>
      </c>
      <c r="AA9" s="113">
        <f>+IF(AND(L9&lt;&gt;0,M9&lt;&gt;0,OR(N9&gt;100,N9&lt;-100)),1,0)</f>
        <v>0</v>
      </c>
      <c r="AB9" s="113">
        <f>+IF(AND(O9&lt;&gt;0,P9&lt;&gt;0,OR(Q9&gt;100,Q9&lt;-100)),1,0)</f>
        <v>0</v>
      </c>
      <c r="AC9" s="114">
        <f>+IF(AND(R9&lt;&gt;0,S9&lt;&gt;0,OR(T9&gt;100,T9&lt;-100)),1,0)</f>
        <v>0</v>
      </c>
    </row>
    <row r="10" spans="1:29" s="2" customFormat="1" ht="12.75" customHeight="1">
      <c r="A10" s="250"/>
      <c r="B10" s="135" t="s">
        <v>42</v>
      </c>
      <c r="C10" s="97">
        <v>28451920.129999038</v>
      </c>
      <c r="D10" s="20">
        <v>28451970</v>
      </c>
      <c r="E10" s="98">
        <f t="shared" si="0"/>
        <v>-49.870000962167978</v>
      </c>
      <c r="F10" s="97">
        <v>1484328.9000000004</v>
      </c>
      <c r="G10" s="20" t="s">
        <v>1795</v>
      </c>
      <c r="H10" s="98">
        <f t="shared" si="1"/>
        <v>-1.099999999627471</v>
      </c>
      <c r="I10" s="97">
        <v>11518.88</v>
      </c>
      <c r="J10" s="20" t="s">
        <v>2308</v>
      </c>
      <c r="K10" s="98">
        <f t="shared" si="2"/>
        <v>-2.0000000000436557E-2</v>
      </c>
      <c r="L10" s="97">
        <v>15414.45</v>
      </c>
      <c r="M10" s="20" t="s">
        <v>2309</v>
      </c>
      <c r="N10" s="98">
        <f t="shared" si="3"/>
        <v>-4.9999999999272404E-2</v>
      </c>
      <c r="O10" s="97">
        <v>51521.08</v>
      </c>
      <c r="P10" s="20" t="s">
        <v>1796</v>
      </c>
      <c r="Q10" s="98">
        <f t="shared" si="4"/>
        <v>-1.9999999996798579E-2</v>
      </c>
      <c r="R10" s="97">
        <v>26912174.579999033</v>
      </c>
      <c r="S10" s="20">
        <v>26912200</v>
      </c>
      <c r="T10" s="98">
        <f t="shared" ref="T10:T17" si="5">R10-S10</f>
        <v>-25.420000966638327</v>
      </c>
      <c r="U10" s="219">
        <f t="shared" ref="U10:U73" si="6">IF(D10=0,0,1)</f>
        <v>1</v>
      </c>
      <c r="V10" s="89"/>
      <c r="W10" s="135" t="s">
        <v>42</v>
      </c>
      <c r="X10" s="115">
        <f t="shared" ref="X10:X73" si="7">+IF(AND(C10&lt;&gt;0,D10&lt;&gt;0,OR(E10&gt;100,E10&lt;-100)),1,0)</f>
        <v>0</v>
      </c>
      <c r="Y10" s="116">
        <f t="shared" ref="Y10:Y73" si="8">+IF(AND(F10&lt;&gt;0,G10&lt;&gt;0,OR(H10&gt;100,H10&lt;-100)),1,0)</f>
        <v>0</v>
      </c>
      <c r="Z10" s="116">
        <f t="shared" ref="Z10:Z73" si="9">+IF(AND(I10&lt;&gt;0,J10&lt;&gt;0,OR(K10&gt;100,K10&lt;-100)),1,0)</f>
        <v>0</v>
      </c>
      <c r="AA10" s="117">
        <f t="shared" ref="AA10:AA73" si="10">+IF(AND(L10&lt;&gt;0,M10&lt;&gt;0,OR(N10&gt;100,N10&lt;-100)),1,0)</f>
        <v>0</v>
      </c>
      <c r="AB10" s="117">
        <f t="shared" ref="AB10:AB73" si="11">+IF(AND(O10&lt;&gt;0,P10&lt;&gt;0,OR(Q10&gt;100,Q10&lt;-100)),1,0)</f>
        <v>0</v>
      </c>
      <c r="AC10" s="118">
        <f t="shared" ref="AC10:AC73" si="12">+IF(AND(R10&lt;&gt;0,S10&lt;&gt;0,OR(T10&gt;100,T10&lt;-100)),1,0)</f>
        <v>0</v>
      </c>
    </row>
    <row r="11" spans="1:29" s="2" customFormat="1" ht="12.75" customHeight="1">
      <c r="A11" s="250"/>
      <c r="B11" s="105" t="s">
        <v>43</v>
      </c>
      <c r="C11" s="97">
        <v>83427220.65999946</v>
      </c>
      <c r="D11" s="20">
        <v>83427200</v>
      </c>
      <c r="E11" s="98">
        <f t="shared" si="0"/>
        <v>20.659999459981918</v>
      </c>
      <c r="F11" s="97">
        <v>1971956.3600000006</v>
      </c>
      <c r="G11" s="20" t="s">
        <v>1797</v>
      </c>
      <c r="H11" s="98">
        <f t="shared" si="1"/>
        <v>-3.6399999994318932</v>
      </c>
      <c r="I11" s="97">
        <v>252863.89</v>
      </c>
      <c r="J11" s="20" t="s">
        <v>2310</v>
      </c>
      <c r="K11" s="98">
        <f t="shared" si="2"/>
        <v>-0.10999999998603016</v>
      </c>
      <c r="L11" s="97">
        <v>144753.4</v>
      </c>
      <c r="M11" s="20" t="s">
        <v>2311</v>
      </c>
      <c r="N11" s="98">
        <f t="shared" si="3"/>
        <v>0.39999999999417923</v>
      </c>
      <c r="O11" s="97">
        <v>646871.23999999987</v>
      </c>
      <c r="P11" s="20" t="s">
        <v>1798</v>
      </c>
      <c r="Q11" s="98">
        <f t="shared" si="4"/>
        <v>0.23999999987427145</v>
      </c>
      <c r="R11" s="97">
        <v>80916503.549999446</v>
      </c>
      <c r="S11" s="20">
        <v>80916500</v>
      </c>
      <c r="T11" s="98">
        <f t="shared" si="5"/>
        <v>3.5499994456768036</v>
      </c>
      <c r="U11" s="219">
        <f t="shared" si="6"/>
        <v>1</v>
      </c>
      <c r="V11" s="89"/>
      <c r="W11" s="105" t="s">
        <v>43</v>
      </c>
      <c r="X11" s="115">
        <f t="shared" si="7"/>
        <v>0</v>
      </c>
      <c r="Y11" s="116">
        <f t="shared" si="8"/>
        <v>0</v>
      </c>
      <c r="Z11" s="116">
        <f t="shared" si="9"/>
        <v>0</v>
      </c>
      <c r="AA11" s="117">
        <f t="shared" si="10"/>
        <v>0</v>
      </c>
      <c r="AB11" s="117">
        <f t="shared" si="11"/>
        <v>0</v>
      </c>
      <c r="AC11" s="118">
        <f t="shared" si="12"/>
        <v>0</v>
      </c>
    </row>
    <row r="12" spans="1:29" s="2" customFormat="1" ht="12.75" customHeight="1">
      <c r="A12" s="250"/>
      <c r="B12" s="135" t="s">
        <v>44</v>
      </c>
      <c r="C12" s="97"/>
      <c r="D12" s="20">
        <v>0</v>
      </c>
      <c r="E12" s="98">
        <f t="shared" si="0"/>
        <v>0</v>
      </c>
      <c r="F12" s="97"/>
      <c r="G12" s="20"/>
      <c r="H12" s="98">
        <f t="shared" si="1"/>
        <v>0</v>
      </c>
      <c r="I12" s="97"/>
      <c r="J12" s="20"/>
      <c r="K12" s="98">
        <f t="shared" si="2"/>
        <v>0</v>
      </c>
      <c r="L12" s="97"/>
      <c r="M12" s="20"/>
      <c r="N12" s="98">
        <f t="shared" si="3"/>
        <v>0</v>
      </c>
      <c r="O12" s="97"/>
      <c r="P12" s="20"/>
      <c r="Q12" s="98">
        <f t="shared" si="4"/>
        <v>0</v>
      </c>
      <c r="R12" s="97"/>
      <c r="S12" s="20">
        <v>0</v>
      </c>
      <c r="T12" s="98">
        <f t="shared" si="5"/>
        <v>0</v>
      </c>
      <c r="U12" s="219">
        <f t="shared" si="6"/>
        <v>0</v>
      </c>
      <c r="V12" s="89"/>
      <c r="W12" s="135" t="s">
        <v>44</v>
      </c>
      <c r="X12" s="115">
        <f t="shared" si="7"/>
        <v>0</v>
      </c>
      <c r="Y12" s="116">
        <f t="shared" si="8"/>
        <v>0</v>
      </c>
      <c r="Z12" s="116">
        <f t="shared" si="9"/>
        <v>0</v>
      </c>
      <c r="AA12" s="117">
        <f t="shared" si="10"/>
        <v>0</v>
      </c>
      <c r="AB12" s="117">
        <f t="shared" si="11"/>
        <v>0</v>
      </c>
      <c r="AC12" s="118">
        <f t="shared" si="12"/>
        <v>0</v>
      </c>
    </row>
    <row r="13" spans="1:29" s="2" customFormat="1" ht="12.75" customHeight="1">
      <c r="A13" s="250"/>
      <c r="B13" s="135" t="s">
        <v>45</v>
      </c>
      <c r="C13" s="97">
        <v>95240296.219996035</v>
      </c>
      <c r="D13" s="20">
        <v>95240300</v>
      </c>
      <c r="E13" s="98">
        <f t="shared" si="0"/>
        <v>-3.7800039649009705</v>
      </c>
      <c r="F13" s="97">
        <v>5067646.51</v>
      </c>
      <c r="G13" s="20" t="s">
        <v>1799</v>
      </c>
      <c r="H13" s="98">
        <f t="shared" si="1"/>
        <v>-3.4900000002235174</v>
      </c>
      <c r="I13" s="97">
        <v>151941.24</v>
      </c>
      <c r="J13" s="20" t="s">
        <v>2312</v>
      </c>
      <c r="K13" s="98">
        <f t="shared" si="2"/>
        <v>0.23999999999068677</v>
      </c>
      <c r="L13" s="97">
        <v>157703.18999999992</v>
      </c>
      <c r="M13" s="20" t="s">
        <v>2313</v>
      </c>
      <c r="N13" s="98">
        <f t="shared" si="3"/>
        <v>0.18999999991501682</v>
      </c>
      <c r="O13" s="97">
        <v>193801.82999999996</v>
      </c>
      <c r="P13" s="20" t="s">
        <v>1800</v>
      </c>
      <c r="Q13" s="98">
        <f t="shared" si="4"/>
        <v>-0.17000000004190952</v>
      </c>
      <c r="R13" s="97">
        <v>89973085.929996058</v>
      </c>
      <c r="S13" s="20">
        <v>89973000</v>
      </c>
      <c r="T13" s="98">
        <f t="shared" si="5"/>
        <v>85.929996058344841</v>
      </c>
      <c r="U13" s="219">
        <f t="shared" si="6"/>
        <v>1</v>
      </c>
      <c r="V13" s="89"/>
      <c r="W13" s="135" t="s">
        <v>45</v>
      </c>
      <c r="X13" s="115">
        <f t="shared" si="7"/>
        <v>0</v>
      </c>
      <c r="Y13" s="116">
        <f t="shared" si="8"/>
        <v>0</v>
      </c>
      <c r="Z13" s="116">
        <f t="shared" si="9"/>
        <v>0</v>
      </c>
      <c r="AA13" s="117">
        <f t="shared" si="10"/>
        <v>0</v>
      </c>
      <c r="AB13" s="117">
        <f t="shared" si="11"/>
        <v>0</v>
      </c>
      <c r="AC13" s="118">
        <f t="shared" si="12"/>
        <v>0</v>
      </c>
    </row>
    <row r="14" spans="1:29" s="2" customFormat="1" ht="12.75" customHeight="1">
      <c r="A14" s="250"/>
      <c r="B14" s="135" t="s">
        <v>46</v>
      </c>
      <c r="C14" s="97">
        <v>48659205.659999639</v>
      </c>
      <c r="D14" s="20">
        <v>55143900</v>
      </c>
      <c r="E14" s="98">
        <f t="shared" si="0"/>
        <v>-6484694.3400003612</v>
      </c>
      <c r="F14" s="97">
        <v>2373198.4599999995</v>
      </c>
      <c r="G14" s="20" t="s">
        <v>1801</v>
      </c>
      <c r="H14" s="98">
        <f t="shared" si="1"/>
        <v>-1.5400000005029142</v>
      </c>
      <c r="I14" s="97">
        <v>311679.47000000009</v>
      </c>
      <c r="J14" s="20" t="s">
        <v>2314</v>
      </c>
      <c r="K14" s="98">
        <f t="shared" si="2"/>
        <v>0.47000000008847564</v>
      </c>
      <c r="L14" s="97">
        <v>159662.10999999999</v>
      </c>
      <c r="M14" s="20" t="s">
        <v>2315</v>
      </c>
      <c r="N14" s="98">
        <f t="shared" si="3"/>
        <v>0.10999999998603016</v>
      </c>
      <c r="O14" s="97">
        <v>325298.03999999998</v>
      </c>
      <c r="P14" s="20" t="s">
        <v>1802</v>
      </c>
      <c r="Q14" s="98">
        <f t="shared" si="4"/>
        <v>3.9999999979045242E-2</v>
      </c>
      <c r="R14" s="97">
        <v>46112726.519999638</v>
      </c>
      <c r="S14" s="20">
        <v>53719800</v>
      </c>
      <c r="T14" s="98">
        <f t="shared" si="5"/>
        <v>-7607073.4800003618</v>
      </c>
      <c r="U14" s="219">
        <f t="shared" si="6"/>
        <v>1</v>
      </c>
      <c r="V14" s="89"/>
      <c r="W14" s="135" t="s">
        <v>46</v>
      </c>
      <c r="X14" s="115">
        <f t="shared" si="7"/>
        <v>1</v>
      </c>
      <c r="Y14" s="116">
        <f t="shared" si="8"/>
        <v>0</v>
      </c>
      <c r="Z14" s="116">
        <f t="shared" si="9"/>
        <v>0</v>
      </c>
      <c r="AA14" s="117">
        <f t="shared" si="10"/>
        <v>0</v>
      </c>
      <c r="AB14" s="117">
        <f t="shared" si="11"/>
        <v>0</v>
      </c>
      <c r="AC14" s="118">
        <f t="shared" si="12"/>
        <v>1</v>
      </c>
    </row>
    <row r="15" spans="1:29" s="2" customFormat="1" ht="12.75" customHeight="1">
      <c r="A15" s="250"/>
      <c r="B15" s="135" t="s">
        <v>47</v>
      </c>
      <c r="C15" s="97">
        <v>180651205.69999847</v>
      </c>
      <c r="D15" s="20">
        <v>0</v>
      </c>
      <c r="E15" s="98">
        <f t="shared" si="0"/>
        <v>180651205.69999847</v>
      </c>
      <c r="F15" s="97">
        <v>3513633.92</v>
      </c>
      <c r="G15" s="20"/>
      <c r="H15" s="98">
        <f t="shared" si="1"/>
        <v>3513633.92</v>
      </c>
      <c r="I15" s="97">
        <v>219961.78</v>
      </c>
      <c r="J15" s="20"/>
      <c r="K15" s="98">
        <f t="shared" si="2"/>
        <v>219961.78</v>
      </c>
      <c r="L15" s="97">
        <v>34589.459999999992</v>
      </c>
      <c r="M15" s="20"/>
      <c r="N15" s="98">
        <f t="shared" si="3"/>
        <v>34589.459999999992</v>
      </c>
      <c r="O15" s="97">
        <v>127150.46000000002</v>
      </c>
      <c r="P15" s="20"/>
      <c r="Q15" s="98">
        <f t="shared" si="4"/>
        <v>127150.46000000002</v>
      </c>
      <c r="R15" s="97">
        <v>177195793.63999847</v>
      </c>
      <c r="S15" s="20">
        <v>0</v>
      </c>
      <c r="T15" s="98">
        <f t="shared" si="5"/>
        <v>177195793.63999847</v>
      </c>
      <c r="U15" s="219">
        <f t="shared" si="6"/>
        <v>0</v>
      </c>
      <c r="V15" s="89"/>
      <c r="W15" s="135" t="s">
        <v>47</v>
      </c>
      <c r="X15" s="115">
        <f t="shared" si="7"/>
        <v>0</v>
      </c>
      <c r="Y15" s="116">
        <f t="shared" si="8"/>
        <v>0</v>
      </c>
      <c r="Z15" s="116">
        <f t="shared" si="9"/>
        <v>0</v>
      </c>
      <c r="AA15" s="117">
        <f t="shared" si="10"/>
        <v>0</v>
      </c>
      <c r="AB15" s="117">
        <f t="shared" si="11"/>
        <v>0</v>
      </c>
      <c r="AC15" s="118">
        <f t="shared" si="12"/>
        <v>0</v>
      </c>
    </row>
    <row r="16" spans="1:29" s="2" customFormat="1" ht="12.75" customHeight="1">
      <c r="A16" s="250"/>
      <c r="B16" s="135" t="s">
        <v>48</v>
      </c>
      <c r="C16" s="97">
        <v>87206269.329999268</v>
      </c>
      <c r="D16" s="20">
        <v>0</v>
      </c>
      <c r="E16" s="98">
        <f t="shared" si="0"/>
        <v>87206269.329999268</v>
      </c>
      <c r="F16" s="97">
        <v>1611717.5699999994</v>
      </c>
      <c r="G16" s="20"/>
      <c r="H16" s="98">
        <f t="shared" si="1"/>
        <v>1611717.5699999994</v>
      </c>
      <c r="I16" s="97">
        <v>63038.52</v>
      </c>
      <c r="J16" s="20"/>
      <c r="K16" s="98">
        <f t="shared" si="2"/>
        <v>63038.52</v>
      </c>
      <c r="L16" s="97">
        <v>2820.01</v>
      </c>
      <c r="M16" s="20"/>
      <c r="N16" s="98">
        <f t="shared" si="3"/>
        <v>2820.01</v>
      </c>
      <c r="O16" s="97">
        <v>277812.40000000002</v>
      </c>
      <c r="P16" s="20"/>
      <c r="Q16" s="98">
        <f t="shared" si="4"/>
        <v>277812.40000000002</v>
      </c>
      <c r="R16" s="97">
        <v>85376957.86999929</v>
      </c>
      <c r="S16" s="20">
        <v>0</v>
      </c>
      <c r="T16" s="98">
        <f t="shared" si="5"/>
        <v>85376957.86999929</v>
      </c>
      <c r="U16" s="219">
        <f t="shared" si="6"/>
        <v>0</v>
      </c>
      <c r="V16" s="89"/>
      <c r="W16" s="135" t="s">
        <v>48</v>
      </c>
      <c r="X16" s="115">
        <f t="shared" si="7"/>
        <v>0</v>
      </c>
      <c r="Y16" s="116">
        <f t="shared" si="8"/>
        <v>0</v>
      </c>
      <c r="Z16" s="116">
        <f t="shared" si="9"/>
        <v>0</v>
      </c>
      <c r="AA16" s="117">
        <f t="shared" si="10"/>
        <v>0</v>
      </c>
      <c r="AB16" s="117">
        <f t="shared" si="11"/>
        <v>0</v>
      </c>
      <c r="AC16" s="118">
        <f t="shared" si="12"/>
        <v>0</v>
      </c>
    </row>
    <row r="17" spans="1:29" s="2" customFormat="1" ht="12.75" customHeight="1">
      <c r="A17" s="251"/>
      <c r="B17" s="136" t="s">
        <v>49</v>
      </c>
      <c r="C17" s="99">
        <v>28994703.009999551</v>
      </c>
      <c r="D17" s="100">
        <v>28994700</v>
      </c>
      <c r="E17" s="101">
        <f t="shared" si="0"/>
        <v>3.0099995508790016</v>
      </c>
      <c r="F17" s="99">
        <v>1028515.81</v>
      </c>
      <c r="G17" s="100" t="s">
        <v>1803</v>
      </c>
      <c r="H17" s="101">
        <f t="shared" si="1"/>
        <v>-4.1899999999441206</v>
      </c>
      <c r="I17" s="99">
        <v>3264.6899999999996</v>
      </c>
      <c r="J17" s="100" t="s">
        <v>2316</v>
      </c>
      <c r="K17" s="101">
        <f t="shared" si="2"/>
        <v>0</v>
      </c>
      <c r="L17" s="99">
        <v>2271.06</v>
      </c>
      <c r="M17" s="100" t="s">
        <v>2317</v>
      </c>
      <c r="N17" s="101">
        <f t="shared" si="3"/>
        <v>0</v>
      </c>
      <c r="O17" s="99">
        <v>123614.63</v>
      </c>
      <c r="P17" s="100" t="s">
        <v>1804</v>
      </c>
      <c r="Q17" s="101">
        <f t="shared" si="4"/>
        <v>-0.36999999999534339</v>
      </c>
      <c r="R17" s="99">
        <v>27843566.199999552</v>
      </c>
      <c r="S17" s="100">
        <v>27843600</v>
      </c>
      <c r="T17" s="101">
        <f t="shared" si="5"/>
        <v>-33.800000447779894</v>
      </c>
      <c r="U17" s="220">
        <f t="shared" si="6"/>
        <v>1</v>
      </c>
      <c r="V17" s="89"/>
      <c r="W17" s="136" t="s">
        <v>49</v>
      </c>
      <c r="X17" s="119">
        <f t="shared" si="7"/>
        <v>0</v>
      </c>
      <c r="Y17" s="120">
        <f t="shared" si="8"/>
        <v>0</v>
      </c>
      <c r="Z17" s="120">
        <f t="shared" si="9"/>
        <v>0</v>
      </c>
      <c r="AA17" s="121">
        <f t="shared" si="10"/>
        <v>0</v>
      </c>
      <c r="AB17" s="121">
        <f t="shared" si="11"/>
        <v>0</v>
      </c>
      <c r="AC17" s="221">
        <f t="shared" si="12"/>
        <v>0</v>
      </c>
    </row>
    <row r="18" spans="1:29" ht="15.75" customHeight="1">
      <c r="A18" s="249">
        <v>42523</v>
      </c>
      <c r="B18" s="134" t="s">
        <v>41</v>
      </c>
      <c r="C18" s="217">
        <v>84773510.789999172</v>
      </c>
      <c r="D18" s="95">
        <v>84773500</v>
      </c>
      <c r="E18" s="96">
        <f t="shared" si="0"/>
        <v>10.789999172091484</v>
      </c>
      <c r="F18" s="217">
        <v>1752809.66</v>
      </c>
      <c r="G18" s="95" t="s">
        <v>1805</v>
      </c>
      <c r="H18" s="96">
        <f t="shared" si="1"/>
        <v>-0.34000000008381903</v>
      </c>
      <c r="I18" s="217">
        <v>59012.59</v>
      </c>
      <c r="J18" s="95" t="s">
        <v>2318</v>
      </c>
      <c r="K18" s="96">
        <f t="shared" si="2"/>
        <v>-1.0000000002037268E-2</v>
      </c>
      <c r="L18" s="217">
        <v>56175.679999999928</v>
      </c>
      <c r="M18" s="95" t="s">
        <v>2319</v>
      </c>
      <c r="N18" s="96">
        <f t="shared" si="3"/>
        <v>-2.0000000069558155E-2</v>
      </c>
      <c r="O18" s="217">
        <v>643171.92000000004</v>
      </c>
      <c r="P18" s="95" t="s">
        <v>1806</v>
      </c>
      <c r="Q18" s="96">
        <f t="shared" si="4"/>
        <v>-7.9999999958090484E-2</v>
      </c>
      <c r="R18" s="217">
        <v>82380366.11999917</v>
      </c>
      <c r="S18" s="95">
        <v>82380400</v>
      </c>
      <c r="T18" s="96">
        <f>R18-S18</f>
        <v>-33.880000829696655</v>
      </c>
      <c r="U18" s="218">
        <f t="shared" si="6"/>
        <v>1</v>
      </c>
      <c r="W18" s="134" t="s">
        <v>41</v>
      </c>
      <c r="X18" s="111">
        <f t="shared" si="7"/>
        <v>0</v>
      </c>
      <c r="Y18" s="112">
        <f t="shared" si="8"/>
        <v>0</v>
      </c>
      <c r="Z18" s="112">
        <f t="shared" si="9"/>
        <v>0</v>
      </c>
      <c r="AA18" s="113">
        <f t="shared" si="10"/>
        <v>0</v>
      </c>
      <c r="AB18" s="113">
        <f t="shared" si="11"/>
        <v>0</v>
      </c>
      <c r="AC18" s="114">
        <f t="shared" si="12"/>
        <v>0</v>
      </c>
    </row>
    <row r="19" spans="1:29" ht="15.75">
      <c r="A19" s="250"/>
      <c r="B19" s="135" t="s">
        <v>42</v>
      </c>
      <c r="C19" s="97">
        <v>26912174.579999033</v>
      </c>
      <c r="D19" s="20">
        <v>26912200</v>
      </c>
      <c r="E19" s="98">
        <f t="shared" si="0"/>
        <v>-25.420000966638327</v>
      </c>
      <c r="F19" s="97">
        <v>1316824.5899999999</v>
      </c>
      <c r="G19" s="20" t="s">
        <v>1807</v>
      </c>
      <c r="H19" s="98">
        <f t="shared" si="1"/>
        <v>4.5899999998509884</v>
      </c>
      <c r="I19" s="97">
        <v>49702.21</v>
      </c>
      <c r="J19" s="20" t="s">
        <v>2320</v>
      </c>
      <c r="K19" s="98">
        <f t="shared" si="2"/>
        <v>1.0000000002037268E-2</v>
      </c>
      <c r="L19" s="97">
        <v>23370.720000000001</v>
      </c>
      <c r="M19" s="20" t="s">
        <v>2321</v>
      </c>
      <c r="N19" s="98">
        <f t="shared" si="3"/>
        <v>2.0000000000436557E-2</v>
      </c>
      <c r="O19" s="97">
        <v>73127.999999999956</v>
      </c>
      <c r="P19" s="20" t="s">
        <v>1808</v>
      </c>
      <c r="Q19" s="98">
        <f t="shared" si="4"/>
        <v>0</v>
      </c>
      <c r="R19" s="97">
        <v>25548553.479999032</v>
      </c>
      <c r="S19" s="20">
        <v>25548500</v>
      </c>
      <c r="T19" s="98">
        <f t="shared" ref="T19:T91" si="13">R19-S19</f>
        <v>53.479999031871557</v>
      </c>
      <c r="U19" s="219">
        <f t="shared" si="6"/>
        <v>1</v>
      </c>
      <c r="W19" s="135" t="s">
        <v>42</v>
      </c>
      <c r="X19" s="115">
        <f t="shared" si="7"/>
        <v>0</v>
      </c>
      <c r="Y19" s="116">
        <f t="shared" si="8"/>
        <v>0</v>
      </c>
      <c r="Z19" s="116">
        <f t="shared" si="9"/>
        <v>0</v>
      </c>
      <c r="AA19" s="117">
        <f t="shared" si="10"/>
        <v>0</v>
      </c>
      <c r="AB19" s="117">
        <f t="shared" si="11"/>
        <v>0</v>
      </c>
      <c r="AC19" s="118">
        <f t="shared" si="12"/>
        <v>0</v>
      </c>
    </row>
    <row r="20" spans="1:29" ht="15.75">
      <c r="A20" s="250"/>
      <c r="B20" s="105" t="s">
        <v>43</v>
      </c>
      <c r="C20" s="97">
        <v>80916503.549999446</v>
      </c>
      <c r="D20" s="20">
        <v>0</v>
      </c>
      <c r="E20" s="98">
        <f t="shared" si="0"/>
        <v>80916503.549999446</v>
      </c>
      <c r="F20" s="97">
        <v>1925699.85</v>
      </c>
      <c r="G20" s="20"/>
      <c r="H20" s="98">
        <f t="shared" si="1"/>
        <v>1925699.85</v>
      </c>
      <c r="I20" s="97">
        <v>321463.18999999994</v>
      </c>
      <c r="J20" s="20"/>
      <c r="K20" s="98">
        <f t="shared" si="2"/>
        <v>321463.18999999994</v>
      </c>
      <c r="L20" s="97">
        <v>33903.17</v>
      </c>
      <c r="M20" s="20"/>
      <c r="N20" s="98">
        <f t="shared" si="3"/>
        <v>33903.17</v>
      </c>
      <c r="O20" s="97">
        <v>395959.7300000001</v>
      </c>
      <c r="P20" s="20"/>
      <c r="Q20" s="98">
        <f t="shared" si="4"/>
        <v>395959.7300000001</v>
      </c>
      <c r="R20" s="97">
        <v>83558122.109999448</v>
      </c>
      <c r="S20" s="20">
        <v>0</v>
      </c>
      <c r="T20" s="98">
        <f t="shared" si="13"/>
        <v>83558122.109999448</v>
      </c>
      <c r="U20" s="219">
        <f t="shared" si="6"/>
        <v>0</v>
      </c>
      <c r="W20" s="105" t="s">
        <v>43</v>
      </c>
      <c r="X20" s="115">
        <f t="shared" si="7"/>
        <v>0</v>
      </c>
      <c r="Y20" s="116">
        <f t="shared" si="8"/>
        <v>0</v>
      </c>
      <c r="Z20" s="116">
        <f t="shared" si="9"/>
        <v>0</v>
      </c>
      <c r="AA20" s="117">
        <f t="shared" si="10"/>
        <v>0</v>
      </c>
      <c r="AB20" s="117">
        <f t="shared" si="11"/>
        <v>0</v>
      </c>
      <c r="AC20" s="118">
        <f t="shared" si="12"/>
        <v>0</v>
      </c>
    </row>
    <row r="21" spans="1:29" ht="15.75">
      <c r="A21" s="250"/>
      <c r="B21" s="135" t="s">
        <v>44</v>
      </c>
      <c r="C21" s="97">
        <v>57010040.179999523</v>
      </c>
      <c r="D21" s="20">
        <v>0</v>
      </c>
      <c r="E21" s="98">
        <f t="shared" si="0"/>
        <v>57010040.179999523</v>
      </c>
      <c r="F21" s="97">
        <v>6500764.1300000008</v>
      </c>
      <c r="G21" s="20"/>
      <c r="H21" s="98">
        <f t="shared" si="1"/>
        <v>6500764.1300000008</v>
      </c>
      <c r="I21" s="97">
        <v>187550.6</v>
      </c>
      <c r="J21" s="20"/>
      <c r="K21" s="98">
        <f t="shared" si="2"/>
        <v>187550.6</v>
      </c>
      <c r="L21" s="97">
        <v>417986.11</v>
      </c>
      <c r="M21" s="20"/>
      <c r="N21" s="98">
        <f t="shared" si="3"/>
        <v>417986.11</v>
      </c>
      <c r="O21" s="97">
        <v>2906597.0900000012</v>
      </c>
      <c r="P21" s="20"/>
      <c r="Q21" s="98">
        <f t="shared" si="4"/>
        <v>2906597.0900000012</v>
      </c>
      <c r="R21" s="97">
        <v>73142384.509999529</v>
      </c>
      <c r="S21" s="20">
        <v>0</v>
      </c>
      <c r="T21" s="98">
        <f t="shared" si="13"/>
        <v>73142384.509999529</v>
      </c>
      <c r="U21" s="219">
        <f t="shared" si="6"/>
        <v>0</v>
      </c>
      <c r="W21" s="135" t="s">
        <v>44</v>
      </c>
      <c r="X21" s="115">
        <f t="shared" si="7"/>
        <v>0</v>
      </c>
      <c r="Y21" s="116">
        <f t="shared" si="8"/>
        <v>0</v>
      </c>
      <c r="Z21" s="116">
        <f t="shared" si="9"/>
        <v>0</v>
      </c>
      <c r="AA21" s="117">
        <f t="shared" si="10"/>
        <v>0</v>
      </c>
      <c r="AB21" s="117">
        <f t="shared" si="11"/>
        <v>0</v>
      </c>
      <c r="AC21" s="118">
        <f t="shared" si="12"/>
        <v>0</v>
      </c>
    </row>
    <row r="22" spans="1:29" ht="15.75">
      <c r="A22" s="250"/>
      <c r="B22" s="135" t="s">
        <v>45</v>
      </c>
      <c r="C22" s="97">
        <v>89973085.929996058</v>
      </c>
      <c r="D22" s="20">
        <v>89973000</v>
      </c>
      <c r="E22" s="98">
        <f t="shared" si="0"/>
        <v>85.929996058344841</v>
      </c>
      <c r="F22" s="97">
        <v>3614702.7700000014</v>
      </c>
      <c r="G22" s="20" t="s">
        <v>1809</v>
      </c>
      <c r="H22" s="98">
        <f t="shared" si="1"/>
        <v>2.7700000014156103</v>
      </c>
      <c r="I22" s="97">
        <v>63110.16</v>
      </c>
      <c r="J22" s="20" t="s">
        <v>2322</v>
      </c>
      <c r="K22" s="98">
        <f t="shared" si="2"/>
        <v>-3.9999999993597157E-2</v>
      </c>
      <c r="L22" s="97">
        <v>468.34</v>
      </c>
      <c r="M22" s="20" t="s">
        <v>2323</v>
      </c>
      <c r="N22" s="98">
        <f t="shared" si="3"/>
        <v>0</v>
      </c>
      <c r="O22" s="97">
        <v>142105.38</v>
      </c>
      <c r="P22" s="20" t="s">
        <v>1810</v>
      </c>
      <c r="Q22" s="98">
        <f t="shared" si="4"/>
        <v>0.38000000000465661</v>
      </c>
      <c r="R22" s="97">
        <v>86278919.599996045</v>
      </c>
      <c r="S22" s="20">
        <v>86278900</v>
      </c>
      <c r="T22" s="98">
        <f t="shared" si="13"/>
        <v>19.599996045231819</v>
      </c>
      <c r="U22" s="219">
        <f t="shared" si="6"/>
        <v>1</v>
      </c>
      <c r="W22" s="135" t="s">
        <v>45</v>
      </c>
      <c r="X22" s="115">
        <f t="shared" si="7"/>
        <v>0</v>
      </c>
      <c r="Y22" s="116">
        <f t="shared" si="8"/>
        <v>0</v>
      </c>
      <c r="Z22" s="116">
        <f t="shared" si="9"/>
        <v>0</v>
      </c>
      <c r="AA22" s="117">
        <f t="shared" si="10"/>
        <v>0</v>
      </c>
      <c r="AB22" s="117">
        <f t="shared" si="11"/>
        <v>0</v>
      </c>
      <c r="AC22" s="118">
        <f t="shared" si="12"/>
        <v>0</v>
      </c>
    </row>
    <row r="23" spans="1:29" ht="15.75">
      <c r="A23" s="250"/>
      <c r="B23" s="135" t="s">
        <v>46</v>
      </c>
      <c r="C23" s="97">
        <v>46112726.519999638</v>
      </c>
      <c r="D23" s="20">
        <v>53719800</v>
      </c>
      <c r="E23" s="98">
        <f t="shared" si="0"/>
        <v>-7607073.4800003618</v>
      </c>
      <c r="F23" s="97">
        <v>2284912.2000000002</v>
      </c>
      <c r="G23" s="20" t="s">
        <v>1811</v>
      </c>
      <c r="H23" s="98">
        <f t="shared" si="1"/>
        <v>2.2000000001862645</v>
      </c>
      <c r="I23" s="97">
        <v>180547.90999999997</v>
      </c>
      <c r="J23" s="20" t="s">
        <v>2324</v>
      </c>
      <c r="K23" s="98">
        <f t="shared" si="2"/>
        <v>-9.0000000025611371E-2</v>
      </c>
      <c r="L23" s="97">
        <v>177446.69</v>
      </c>
      <c r="M23" s="20" t="s">
        <v>2325</v>
      </c>
      <c r="N23" s="98">
        <f t="shared" si="3"/>
        <v>-0.30999999999767169</v>
      </c>
      <c r="O23" s="97">
        <v>345656.47</v>
      </c>
      <c r="P23" s="20" t="s">
        <v>1812</v>
      </c>
      <c r="Q23" s="98">
        <f t="shared" si="4"/>
        <v>0.46999999997206032</v>
      </c>
      <c r="R23" s="97">
        <v>47671627.549999639</v>
      </c>
      <c r="S23" s="20">
        <v>53719800</v>
      </c>
      <c r="T23" s="98">
        <f t="shared" si="13"/>
        <v>-6048172.4500003606</v>
      </c>
      <c r="U23" s="219">
        <f t="shared" si="6"/>
        <v>1</v>
      </c>
      <c r="W23" s="135" t="s">
        <v>46</v>
      </c>
      <c r="X23" s="115">
        <f t="shared" si="7"/>
        <v>1</v>
      </c>
      <c r="Y23" s="116">
        <f t="shared" si="8"/>
        <v>0</v>
      </c>
      <c r="Z23" s="116">
        <f t="shared" si="9"/>
        <v>0</v>
      </c>
      <c r="AA23" s="117">
        <f t="shared" si="10"/>
        <v>0</v>
      </c>
      <c r="AB23" s="117">
        <f t="shared" si="11"/>
        <v>0</v>
      </c>
      <c r="AC23" s="118">
        <f t="shared" si="12"/>
        <v>1</v>
      </c>
    </row>
    <row r="24" spans="1:29" ht="15.75">
      <c r="A24" s="250"/>
      <c r="B24" s="135" t="s">
        <v>47</v>
      </c>
      <c r="C24" s="97">
        <v>177195793.63999847</v>
      </c>
      <c r="D24" s="20">
        <v>0</v>
      </c>
      <c r="E24" s="98">
        <f t="shared" si="0"/>
        <v>177195793.63999847</v>
      </c>
      <c r="F24" s="97">
        <v>3681240.3699999987</v>
      </c>
      <c r="G24" s="20"/>
      <c r="H24" s="98">
        <f t="shared" si="1"/>
        <v>3681240.3699999987</v>
      </c>
      <c r="I24" s="97">
        <v>96165.219999999987</v>
      </c>
      <c r="J24" s="20"/>
      <c r="K24" s="98">
        <f t="shared" si="2"/>
        <v>96165.219999999987</v>
      </c>
      <c r="L24" s="97">
        <v>234.17</v>
      </c>
      <c r="M24" s="20"/>
      <c r="N24" s="98">
        <f t="shared" si="3"/>
        <v>234.17</v>
      </c>
      <c r="O24" s="97">
        <v>179345.18</v>
      </c>
      <c r="P24" s="20"/>
      <c r="Q24" s="98">
        <f t="shared" si="4"/>
        <v>179345.18</v>
      </c>
      <c r="R24" s="97">
        <v>173431139.13999847</v>
      </c>
      <c r="S24" s="20">
        <v>0</v>
      </c>
      <c r="T24" s="98">
        <f t="shared" si="13"/>
        <v>173431139.13999847</v>
      </c>
      <c r="U24" s="219">
        <f t="shared" si="6"/>
        <v>0</v>
      </c>
      <c r="W24" s="135" t="s">
        <v>47</v>
      </c>
      <c r="X24" s="115">
        <f t="shared" si="7"/>
        <v>0</v>
      </c>
      <c r="Y24" s="116">
        <f t="shared" si="8"/>
        <v>0</v>
      </c>
      <c r="Z24" s="116">
        <f t="shared" si="9"/>
        <v>0</v>
      </c>
      <c r="AA24" s="117">
        <f t="shared" si="10"/>
        <v>0</v>
      </c>
      <c r="AB24" s="117">
        <f t="shared" si="11"/>
        <v>0</v>
      </c>
      <c r="AC24" s="118">
        <f t="shared" si="12"/>
        <v>0</v>
      </c>
    </row>
    <row r="25" spans="1:29" ht="15.75">
      <c r="A25" s="250"/>
      <c r="B25" s="135" t="s">
        <v>48</v>
      </c>
      <c r="C25" s="97">
        <v>85376957.86999929</v>
      </c>
      <c r="D25" s="20">
        <v>0</v>
      </c>
      <c r="E25" s="98">
        <f t="shared" si="0"/>
        <v>85376957.86999929</v>
      </c>
      <c r="F25" s="97">
        <v>1338941.7999999998</v>
      </c>
      <c r="G25" s="20"/>
      <c r="H25" s="98">
        <f t="shared" si="1"/>
        <v>1338941.7999999998</v>
      </c>
      <c r="I25" s="97">
        <v>253604.45999999996</v>
      </c>
      <c r="J25" s="20"/>
      <c r="K25" s="98">
        <f t="shared" si="2"/>
        <v>253604.45999999996</v>
      </c>
      <c r="L25" s="97">
        <v>213728.02</v>
      </c>
      <c r="M25" s="20"/>
      <c r="N25" s="98">
        <f t="shared" si="3"/>
        <v>213728.02</v>
      </c>
      <c r="O25" s="97">
        <v>300077.84999999998</v>
      </c>
      <c r="P25" s="20"/>
      <c r="Q25" s="98">
        <f t="shared" si="4"/>
        <v>300077.84999999998</v>
      </c>
      <c r="R25" s="97">
        <v>83777814.659999296</v>
      </c>
      <c r="S25" s="20">
        <v>0</v>
      </c>
      <c r="T25" s="98">
        <f t="shared" si="13"/>
        <v>83777814.659999296</v>
      </c>
      <c r="U25" s="219">
        <f t="shared" si="6"/>
        <v>0</v>
      </c>
      <c r="W25" s="135" t="s">
        <v>48</v>
      </c>
      <c r="X25" s="115">
        <f t="shared" si="7"/>
        <v>0</v>
      </c>
      <c r="Y25" s="116">
        <f t="shared" si="8"/>
        <v>0</v>
      </c>
      <c r="Z25" s="116">
        <f t="shared" si="9"/>
        <v>0</v>
      </c>
      <c r="AA25" s="117">
        <f t="shared" si="10"/>
        <v>0</v>
      </c>
      <c r="AB25" s="117">
        <f t="shared" si="11"/>
        <v>0</v>
      </c>
      <c r="AC25" s="118">
        <f t="shared" si="12"/>
        <v>0</v>
      </c>
    </row>
    <row r="26" spans="1:29" ht="15.75">
      <c r="A26" s="251"/>
      <c r="B26" s="136" t="s">
        <v>49</v>
      </c>
      <c r="C26" s="99">
        <v>27843566.199999552</v>
      </c>
      <c r="D26" s="100">
        <v>27843600</v>
      </c>
      <c r="E26" s="101">
        <f t="shared" si="0"/>
        <v>-33.800000447779894</v>
      </c>
      <c r="F26" s="99">
        <v>1138467.8700000001</v>
      </c>
      <c r="G26" s="100" t="s">
        <v>1813</v>
      </c>
      <c r="H26" s="101">
        <f t="shared" si="1"/>
        <v>-2.1299999998882413</v>
      </c>
      <c r="I26" s="99">
        <v>7062.92</v>
      </c>
      <c r="J26" s="100" t="s">
        <v>2326</v>
      </c>
      <c r="K26" s="101">
        <f t="shared" si="2"/>
        <v>0</v>
      </c>
      <c r="L26" s="99">
        <v>17448.060000000001</v>
      </c>
      <c r="M26" s="100" t="s">
        <v>2327</v>
      </c>
      <c r="N26" s="101">
        <f t="shared" si="3"/>
        <v>-3.9999999997235136E-2</v>
      </c>
      <c r="O26" s="99">
        <v>166907.41999999998</v>
      </c>
      <c r="P26" s="100" t="s">
        <v>80</v>
      </c>
      <c r="Q26" s="101">
        <f t="shared" si="4"/>
        <v>166907.41999999998</v>
      </c>
      <c r="R26" s="99">
        <v>26527805.769999553</v>
      </c>
      <c r="S26" s="100">
        <v>26694700</v>
      </c>
      <c r="T26" s="101">
        <f t="shared" si="13"/>
        <v>-166894.23000044748</v>
      </c>
      <c r="U26" s="220">
        <f t="shared" si="6"/>
        <v>1</v>
      </c>
      <c r="W26" s="136" t="s">
        <v>49</v>
      </c>
      <c r="X26" s="119">
        <f t="shared" si="7"/>
        <v>0</v>
      </c>
      <c r="Y26" s="120">
        <f t="shared" si="8"/>
        <v>0</v>
      </c>
      <c r="Z26" s="120">
        <f t="shared" si="9"/>
        <v>0</v>
      </c>
      <c r="AA26" s="121">
        <f t="shared" si="10"/>
        <v>0</v>
      </c>
      <c r="AB26" s="121">
        <f t="shared" si="11"/>
        <v>1</v>
      </c>
      <c r="AC26" s="221">
        <f t="shared" si="12"/>
        <v>1</v>
      </c>
    </row>
    <row r="27" spans="1:29" ht="15.75" customHeight="1">
      <c r="A27" s="249">
        <v>42525</v>
      </c>
      <c r="B27" s="134" t="s">
        <v>41</v>
      </c>
      <c r="C27" s="97">
        <v>82380366.11999917</v>
      </c>
      <c r="D27" s="20"/>
      <c r="E27" s="98">
        <f t="shared" si="0"/>
        <v>82380366.11999917</v>
      </c>
      <c r="F27" s="97">
        <v>407133.65999999986</v>
      </c>
      <c r="G27" s="20"/>
      <c r="H27" s="98">
        <f t="shared" si="1"/>
        <v>407133.65999999986</v>
      </c>
      <c r="I27" s="97">
        <v>0</v>
      </c>
      <c r="J27" s="20"/>
      <c r="K27" s="98">
        <f t="shared" si="2"/>
        <v>0</v>
      </c>
      <c r="L27" s="97">
        <v>0</v>
      </c>
      <c r="M27" s="20"/>
      <c r="N27" s="98">
        <f t="shared" si="3"/>
        <v>0</v>
      </c>
      <c r="O27" s="97">
        <v>0</v>
      </c>
      <c r="P27" s="20"/>
      <c r="Q27" s="98">
        <f t="shared" si="4"/>
        <v>0</v>
      </c>
      <c r="R27" s="97">
        <v>81973232.459999174</v>
      </c>
      <c r="S27" s="20"/>
      <c r="T27" s="98">
        <f t="shared" si="13"/>
        <v>81973232.459999174</v>
      </c>
      <c r="U27" s="219">
        <f t="shared" si="6"/>
        <v>0</v>
      </c>
      <c r="W27" s="134" t="s">
        <v>41</v>
      </c>
      <c r="X27" s="115">
        <f t="shared" si="7"/>
        <v>0</v>
      </c>
      <c r="Y27" s="116">
        <f t="shared" si="8"/>
        <v>0</v>
      </c>
      <c r="Z27" s="116">
        <f t="shared" si="9"/>
        <v>0</v>
      </c>
      <c r="AA27" s="116">
        <f t="shared" si="10"/>
        <v>0</v>
      </c>
      <c r="AB27" s="117">
        <f t="shared" si="11"/>
        <v>0</v>
      </c>
      <c r="AC27" s="122">
        <f t="shared" si="12"/>
        <v>0</v>
      </c>
    </row>
    <row r="28" spans="1:29" ht="15.75">
      <c r="A28" s="250"/>
      <c r="B28" s="135" t="s">
        <v>42</v>
      </c>
      <c r="C28" s="97"/>
      <c r="D28" s="20"/>
      <c r="E28" s="98">
        <f t="shared" si="0"/>
        <v>0</v>
      </c>
      <c r="F28" s="97"/>
      <c r="G28" s="20"/>
      <c r="H28" s="98">
        <f t="shared" si="1"/>
        <v>0</v>
      </c>
      <c r="I28" s="97"/>
      <c r="J28" s="20"/>
      <c r="K28" s="98">
        <f t="shared" si="2"/>
        <v>0</v>
      </c>
      <c r="L28" s="97"/>
      <c r="M28" s="20"/>
      <c r="N28" s="98">
        <f t="shared" si="3"/>
        <v>0</v>
      </c>
      <c r="O28" s="97"/>
      <c r="P28" s="20"/>
      <c r="Q28" s="98">
        <f t="shared" si="4"/>
        <v>0</v>
      </c>
      <c r="R28" s="97"/>
      <c r="S28" s="20"/>
      <c r="T28" s="98">
        <f t="shared" si="13"/>
        <v>0</v>
      </c>
      <c r="U28" s="219">
        <f t="shared" si="6"/>
        <v>0</v>
      </c>
      <c r="W28" s="135" t="s">
        <v>42</v>
      </c>
      <c r="X28" s="115">
        <f t="shared" si="7"/>
        <v>0</v>
      </c>
      <c r="Y28" s="116">
        <f t="shared" si="8"/>
        <v>0</v>
      </c>
      <c r="Z28" s="116">
        <f t="shared" si="9"/>
        <v>0</v>
      </c>
      <c r="AA28" s="116">
        <f t="shared" si="10"/>
        <v>0</v>
      </c>
      <c r="AB28" s="117">
        <f t="shared" si="11"/>
        <v>0</v>
      </c>
      <c r="AC28" s="122">
        <f t="shared" si="12"/>
        <v>0</v>
      </c>
    </row>
    <row r="29" spans="1:29" ht="15.75">
      <c r="A29" s="250"/>
      <c r="B29" s="105" t="s">
        <v>43</v>
      </c>
      <c r="C29" s="97"/>
      <c r="D29" s="20"/>
      <c r="E29" s="98">
        <f t="shared" si="0"/>
        <v>0</v>
      </c>
      <c r="F29" s="97"/>
      <c r="G29" s="20"/>
      <c r="H29" s="98">
        <f t="shared" si="1"/>
        <v>0</v>
      </c>
      <c r="I29" s="97"/>
      <c r="J29" s="20"/>
      <c r="K29" s="98">
        <f t="shared" si="2"/>
        <v>0</v>
      </c>
      <c r="L29" s="97"/>
      <c r="M29" s="20"/>
      <c r="N29" s="98">
        <f t="shared" si="3"/>
        <v>0</v>
      </c>
      <c r="O29" s="97"/>
      <c r="P29" s="20"/>
      <c r="Q29" s="98">
        <f t="shared" si="4"/>
        <v>0</v>
      </c>
      <c r="R29" s="97"/>
      <c r="S29" s="20"/>
      <c r="T29" s="98">
        <f t="shared" si="13"/>
        <v>0</v>
      </c>
      <c r="U29" s="219">
        <f t="shared" si="6"/>
        <v>0</v>
      </c>
      <c r="W29" s="105" t="s">
        <v>43</v>
      </c>
      <c r="X29" s="115">
        <f t="shared" si="7"/>
        <v>0</v>
      </c>
      <c r="Y29" s="116">
        <f t="shared" si="8"/>
        <v>0</v>
      </c>
      <c r="Z29" s="116">
        <f t="shared" si="9"/>
        <v>0</v>
      </c>
      <c r="AA29" s="116">
        <f t="shared" si="10"/>
        <v>0</v>
      </c>
      <c r="AB29" s="117">
        <f t="shared" si="11"/>
        <v>0</v>
      </c>
      <c r="AC29" s="122">
        <f t="shared" si="12"/>
        <v>0</v>
      </c>
    </row>
    <row r="30" spans="1:29" ht="15.75">
      <c r="A30" s="250"/>
      <c r="B30" s="135" t="s">
        <v>44</v>
      </c>
      <c r="C30" s="97"/>
      <c r="D30" s="20"/>
      <c r="E30" s="98">
        <f t="shared" si="0"/>
        <v>0</v>
      </c>
      <c r="F30" s="97"/>
      <c r="G30" s="20"/>
      <c r="H30" s="98">
        <f t="shared" si="1"/>
        <v>0</v>
      </c>
      <c r="I30" s="97"/>
      <c r="J30" s="20"/>
      <c r="K30" s="98">
        <f t="shared" si="2"/>
        <v>0</v>
      </c>
      <c r="L30" s="97"/>
      <c r="M30" s="20"/>
      <c r="N30" s="98">
        <f t="shared" si="3"/>
        <v>0</v>
      </c>
      <c r="O30" s="97"/>
      <c r="P30" s="20"/>
      <c r="Q30" s="98">
        <f t="shared" si="4"/>
        <v>0</v>
      </c>
      <c r="R30" s="97"/>
      <c r="S30" s="20"/>
      <c r="T30" s="98">
        <f t="shared" si="13"/>
        <v>0</v>
      </c>
      <c r="U30" s="219">
        <f t="shared" si="6"/>
        <v>0</v>
      </c>
      <c r="W30" s="135" t="s">
        <v>44</v>
      </c>
      <c r="X30" s="115">
        <f t="shared" si="7"/>
        <v>0</v>
      </c>
      <c r="Y30" s="4">
        <f t="shared" si="8"/>
        <v>0</v>
      </c>
      <c r="Z30" s="123">
        <f t="shared" si="9"/>
        <v>0</v>
      </c>
      <c r="AA30" s="4">
        <f t="shared" si="10"/>
        <v>0</v>
      </c>
      <c r="AB30" s="117">
        <f t="shared" si="11"/>
        <v>0</v>
      </c>
      <c r="AC30" s="122">
        <f t="shared" si="12"/>
        <v>0</v>
      </c>
    </row>
    <row r="31" spans="1:29" ht="15.75">
      <c r="A31" s="250"/>
      <c r="B31" s="135" t="s">
        <v>45</v>
      </c>
      <c r="C31" s="97">
        <v>86278919.599996045</v>
      </c>
      <c r="D31" s="20"/>
      <c r="E31" s="98">
        <f t="shared" si="0"/>
        <v>86278919.599996045</v>
      </c>
      <c r="F31" s="97">
        <v>1479580.8900000004</v>
      </c>
      <c r="G31" s="20"/>
      <c r="H31" s="98">
        <f t="shared" si="1"/>
        <v>1479580.8900000004</v>
      </c>
      <c r="I31" s="97">
        <v>0</v>
      </c>
      <c r="J31" s="20"/>
      <c r="K31" s="98">
        <f t="shared" si="2"/>
        <v>0</v>
      </c>
      <c r="L31" s="97">
        <v>0</v>
      </c>
      <c r="M31" s="20"/>
      <c r="N31" s="98">
        <f t="shared" si="3"/>
        <v>0</v>
      </c>
      <c r="O31" s="97">
        <v>0</v>
      </c>
      <c r="P31" s="20"/>
      <c r="Q31" s="98">
        <f t="shared" si="4"/>
        <v>0</v>
      </c>
      <c r="R31" s="97">
        <v>84799338.709996045</v>
      </c>
      <c r="S31" s="20"/>
      <c r="T31" s="98">
        <f t="shared" si="13"/>
        <v>84799338.709996045</v>
      </c>
      <c r="U31" s="219">
        <f t="shared" si="6"/>
        <v>0</v>
      </c>
      <c r="W31" s="135" t="s">
        <v>45</v>
      </c>
      <c r="X31" s="115">
        <f t="shared" si="7"/>
        <v>0</v>
      </c>
      <c r="Y31" s="4">
        <f t="shared" si="8"/>
        <v>0</v>
      </c>
      <c r="Z31" s="123">
        <f t="shared" si="9"/>
        <v>0</v>
      </c>
      <c r="AA31" s="4">
        <f t="shared" si="10"/>
        <v>0</v>
      </c>
      <c r="AB31" s="4">
        <f t="shared" si="11"/>
        <v>0</v>
      </c>
      <c r="AC31" s="122">
        <f t="shared" si="12"/>
        <v>0</v>
      </c>
    </row>
    <row r="32" spans="1:29" ht="15.75">
      <c r="A32" s="250"/>
      <c r="B32" s="135" t="s">
        <v>46</v>
      </c>
      <c r="C32" s="97"/>
      <c r="D32" s="20"/>
      <c r="E32" s="98">
        <f t="shared" si="0"/>
        <v>0</v>
      </c>
      <c r="F32" s="97"/>
      <c r="G32" s="20"/>
      <c r="H32" s="98">
        <f t="shared" si="1"/>
        <v>0</v>
      </c>
      <c r="I32" s="97"/>
      <c r="J32" s="20"/>
      <c r="K32" s="98">
        <f t="shared" si="2"/>
        <v>0</v>
      </c>
      <c r="L32" s="97"/>
      <c r="M32" s="20"/>
      <c r="N32" s="98">
        <f t="shared" si="3"/>
        <v>0</v>
      </c>
      <c r="O32" s="97"/>
      <c r="P32" s="20"/>
      <c r="Q32" s="98">
        <f t="shared" si="4"/>
        <v>0</v>
      </c>
      <c r="R32" s="97"/>
      <c r="S32" s="20"/>
      <c r="T32" s="98">
        <f t="shared" si="13"/>
        <v>0</v>
      </c>
      <c r="U32" s="219">
        <f t="shared" si="6"/>
        <v>0</v>
      </c>
      <c r="W32" s="135" t="s">
        <v>46</v>
      </c>
      <c r="X32" s="115">
        <f t="shared" si="7"/>
        <v>0</v>
      </c>
      <c r="Y32" s="4">
        <f t="shared" si="8"/>
        <v>0</v>
      </c>
      <c r="Z32" s="123">
        <f t="shared" si="9"/>
        <v>0</v>
      </c>
      <c r="AA32" s="4">
        <f t="shared" si="10"/>
        <v>0</v>
      </c>
      <c r="AB32" s="4">
        <f t="shared" si="11"/>
        <v>0</v>
      </c>
      <c r="AC32" s="122">
        <f t="shared" si="12"/>
        <v>0</v>
      </c>
    </row>
    <row r="33" spans="1:29" ht="15.75">
      <c r="A33" s="250"/>
      <c r="B33" s="135" t="s">
        <v>47</v>
      </c>
      <c r="C33" s="97"/>
      <c r="D33" s="20"/>
      <c r="E33" s="98">
        <f t="shared" si="0"/>
        <v>0</v>
      </c>
      <c r="F33" s="97"/>
      <c r="G33" s="20"/>
      <c r="H33" s="98">
        <f t="shared" si="1"/>
        <v>0</v>
      </c>
      <c r="I33" s="97"/>
      <c r="J33" s="20"/>
      <c r="K33" s="98">
        <f t="shared" si="2"/>
        <v>0</v>
      </c>
      <c r="L33" s="97"/>
      <c r="M33" s="20"/>
      <c r="N33" s="98">
        <f t="shared" si="3"/>
        <v>0</v>
      </c>
      <c r="O33" s="97"/>
      <c r="P33" s="20"/>
      <c r="Q33" s="98">
        <f t="shared" si="4"/>
        <v>0</v>
      </c>
      <c r="R33" s="97"/>
      <c r="S33" s="20"/>
      <c r="T33" s="98">
        <f t="shared" si="13"/>
        <v>0</v>
      </c>
      <c r="U33" s="219">
        <f t="shared" si="6"/>
        <v>0</v>
      </c>
      <c r="W33" s="135" t="s">
        <v>47</v>
      </c>
      <c r="X33" s="115">
        <f t="shared" si="7"/>
        <v>0</v>
      </c>
      <c r="Y33" s="4">
        <f t="shared" si="8"/>
        <v>0</v>
      </c>
      <c r="Z33" s="123">
        <f t="shared" si="9"/>
        <v>0</v>
      </c>
      <c r="AA33" s="4">
        <f t="shared" si="10"/>
        <v>0</v>
      </c>
      <c r="AB33" s="4">
        <f t="shared" si="11"/>
        <v>0</v>
      </c>
      <c r="AC33" s="122">
        <f t="shared" si="12"/>
        <v>0</v>
      </c>
    </row>
    <row r="34" spans="1:29" ht="15.75">
      <c r="A34" s="250"/>
      <c r="B34" s="135" t="s">
        <v>48</v>
      </c>
      <c r="C34" s="97"/>
      <c r="D34" s="20"/>
      <c r="E34" s="98">
        <f t="shared" si="0"/>
        <v>0</v>
      </c>
      <c r="F34" s="97"/>
      <c r="G34" s="20"/>
      <c r="H34" s="98">
        <f t="shared" si="1"/>
        <v>0</v>
      </c>
      <c r="I34" s="97"/>
      <c r="J34" s="20"/>
      <c r="K34" s="98">
        <f t="shared" si="2"/>
        <v>0</v>
      </c>
      <c r="L34" s="97"/>
      <c r="M34" s="20"/>
      <c r="N34" s="98">
        <f t="shared" si="3"/>
        <v>0</v>
      </c>
      <c r="O34" s="97"/>
      <c r="P34" s="20"/>
      <c r="Q34" s="98">
        <f t="shared" si="4"/>
        <v>0</v>
      </c>
      <c r="R34" s="97"/>
      <c r="S34" s="20"/>
      <c r="T34" s="98">
        <f t="shared" si="13"/>
        <v>0</v>
      </c>
      <c r="U34" s="219">
        <f t="shared" si="6"/>
        <v>0</v>
      </c>
      <c r="W34" s="135" t="s">
        <v>48</v>
      </c>
      <c r="X34" s="115">
        <f t="shared" si="7"/>
        <v>0</v>
      </c>
      <c r="Y34" s="4">
        <f t="shared" si="8"/>
        <v>0</v>
      </c>
      <c r="Z34" s="123">
        <f t="shared" si="9"/>
        <v>0</v>
      </c>
      <c r="AA34" s="4">
        <f t="shared" si="10"/>
        <v>0</v>
      </c>
      <c r="AB34" s="4">
        <f t="shared" si="11"/>
        <v>0</v>
      </c>
      <c r="AC34" s="122">
        <f t="shared" si="12"/>
        <v>0</v>
      </c>
    </row>
    <row r="35" spans="1:29" ht="15.75">
      <c r="A35" s="251"/>
      <c r="B35" s="136" t="s">
        <v>49</v>
      </c>
      <c r="C35" s="97"/>
      <c r="D35" s="20"/>
      <c r="E35" s="98">
        <f t="shared" si="0"/>
        <v>0</v>
      </c>
      <c r="F35" s="97"/>
      <c r="G35" s="20"/>
      <c r="H35" s="98">
        <f t="shared" si="1"/>
        <v>0</v>
      </c>
      <c r="I35" s="97"/>
      <c r="J35" s="20"/>
      <c r="K35" s="98">
        <f t="shared" si="2"/>
        <v>0</v>
      </c>
      <c r="L35" s="97"/>
      <c r="M35" s="20"/>
      <c r="N35" s="98">
        <f t="shared" si="3"/>
        <v>0</v>
      </c>
      <c r="O35" s="97"/>
      <c r="P35" s="20"/>
      <c r="Q35" s="98">
        <f t="shared" si="4"/>
        <v>0</v>
      </c>
      <c r="R35" s="97"/>
      <c r="S35" s="20"/>
      <c r="T35" s="98">
        <f t="shared" si="13"/>
        <v>0</v>
      </c>
      <c r="U35" s="219">
        <f t="shared" si="6"/>
        <v>0</v>
      </c>
      <c r="W35" s="136" t="s">
        <v>49</v>
      </c>
      <c r="X35" s="115">
        <f t="shared" si="7"/>
        <v>0</v>
      </c>
      <c r="Y35" s="4">
        <f t="shared" si="8"/>
        <v>0</v>
      </c>
      <c r="Z35" s="123">
        <f t="shared" si="9"/>
        <v>0</v>
      </c>
      <c r="AA35" s="4">
        <f t="shared" si="10"/>
        <v>0</v>
      </c>
      <c r="AB35" s="4">
        <f t="shared" si="11"/>
        <v>0</v>
      </c>
      <c r="AC35" s="122">
        <f t="shared" si="12"/>
        <v>0</v>
      </c>
    </row>
    <row r="36" spans="1:29" ht="15.75" customHeight="1">
      <c r="A36" s="249">
        <v>42526</v>
      </c>
      <c r="B36" s="134" t="s">
        <v>41</v>
      </c>
      <c r="C36" s="217">
        <v>81973232.459999174</v>
      </c>
      <c r="D36" s="95">
        <v>81973200</v>
      </c>
      <c r="E36" s="96">
        <f t="shared" si="0"/>
        <v>32.459999173879623</v>
      </c>
      <c r="F36" s="217">
        <v>2728707.21</v>
      </c>
      <c r="G36" s="95" t="s">
        <v>1814</v>
      </c>
      <c r="H36" s="96">
        <f t="shared" si="1"/>
        <v>-2.7900000000372529</v>
      </c>
      <c r="I36" s="217">
        <v>60453.04</v>
      </c>
      <c r="J36" s="95" t="s">
        <v>2328</v>
      </c>
      <c r="K36" s="96">
        <f t="shared" si="2"/>
        <v>4.0000000000873115E-2</v>
      </c>
      <c r="L36" s="217">
        <v>252391.11999999909</v>
      </c>
      <c r="M36" s="95" t="s">
        <v>2329</v>
      </c>
      <c r="N36" s="96">
        <f t="shared" si="3"/>
        <v>-0.88000000090687536</v>
      </c>
      <c r="O36" s="217">
        <v>807682.8</v>
      </c>
      <c r="P36" s="95" t="s">
        <v>1815</v>
      </c>
      <c r="Q36" s="96">
        <f t="shared" si="4"/>
        <v>0.80000000004656613</v>
      </c>
      <c r="R36" s="217">
        <v>78244904.36999917</v>
      </c>
      <c r="S36" s="95">
        <v>78245000</v>
      </c>
      <c r="T36" s="96">
        <f t="shared" si="13"/>
        <v>-95.630000829696655</v>
      </c>
      <c r="U36" s="218">
        <f t="shared" si="6"/>
        <v>1</v>
      </c>
      <c r="W36" s="134" t="s">
        <v>41</v>
      </c>
      <c r="X36" s="111">
        <f t="shared" si="7"/>
        <v>0</v>
      </c>
      <c r="Y36" s="112">
        <f t="shared" si="8"/>
        <v>0</v>
      </c>
      <c r="Z36" s="112">
        <f t="shared" si="9"/>
        <v>0</v>
      </c>
      <c r="AA36" s="112">
        <f t="shared" si="10"/>
        <v>0</v>
      </c>
      <c r="AB36" s="112">
        <f t="shared" si="11"/>
        <v>0</v>
      </c>
      <c r="AC36" s="124">
        <f t="shared" si="12"/>
        <v>0</v>
      </c>
    </row>
    <row r="37" spans="1:29" ht="15.75">
      <c r="A37" s="250"/>
      <c r="B37" s="135" t="s">
        <v>42</v>
      </c>
      <c r="C37" s="97">
        <v>25548553.479999032</v>
      </c>
      <c r="D37" s="20">
        <v>25548500</v>
      </c>
      <c r="E37" s="98">
        <f t="shared" si="0"/>
        <v>53.479999031871557</v>
      </c>
      <c r="F37" s="97">
        <v>4072609.6999999983</v>
      </c>
      <c r="G37" s="20" t="s">
        <v>1816</v>
      </c>
      <c r="H37" s="98">
        <f t="shared" si="1"/>
        <v>-0.30000000167638063</v>
      </c>
      <c r="I37" s="97">
        <v>62064.039999999994</v>
      </c>
      <c r="J37" s="20" t="s">
        <v>2330</v>
      </c>
      <c r="K37" s="98">
        <f t="shared" si="2"/>
        <v>3.9999999993597157E-2</v>
      </c>
      <c r="L37" s="97">
        <v>30534.21</v>
      </c>
      <c r="M37" s="20" t="s">
        <v>2331</v>
      </c>
      <c r="N37" s="98">
        <f t="shared" si="3"/>
        <v>9.9999999983992893E-3</v>
      </c>
      <c r="O37" s="97">
        <v>133260.32999999999</v>
      </c>
      <c r="P37" s="20" t="s">
        <v>1817</v>
      </c>
      <c r="Q37" s="98">
        <f t="shared" si="4"/>
        <v>0.32999999998719431</v>
      </c>
      <c r="R37" s="97">
        <v>21374213.279999029</v>
      </c>
      <c r="S37" s="20">
        <v>21374200</v>
      </c>
      <c r="T37" s="98">
        <f t="shared" si="13"/>
        <v>13.279999028891325</v>
      </c>
      <c r="U37" s="219">
        <f t="shared" si="6"/>
        <v>1</v>
      </c>
      <c r="W37" s="135" t="s">
        <v>42</v>
      </c>
      <c r="X37" s="115">
        <f t="shared" si="7"/>
        <v>0</v>
      </c>
      <c r="Y37" s="116">
        <f t="shared" si="8"/>
        <v>0</v>
      </c>
      <c r="Z37" s="116">
        <f t="shared" si="9"/>
        <v>0</v>
      </c>
      <c r="AA37" s="116">
        <f t="shared" si="10"/>
        <v>0</v>
      </c>
      <c r="AB37" s="116">
        <f t="shared" si="11"/>
        <v>0</v>
      </c>
      <c r="AC37" s="122">
        <f t="shared" si="12"/>
        <v>0</v>
      </c>
    </row>
    <row r="38" spans="1:29" ht="15.75">
      <c r="A38" s="250"/>
      <c r="B38" s="105" t="s">
        <v>43</v>
      </c>
      <c r="C38" s="97">
        <v>83558122.109999448</v>
      </c>
      <c r="D38" s="20">
        <v>83558100</v>
      </c>
      <c r="E38" s="98">
        <f t="shared" si="0"/>
        <v>22.109999448060989</v>
      </c>
      <c r="F38" s="97">
        <v>3211687.4299999992</v>
      </c>
      <c r="G38" s="20" t="s">
        <v>1818</v>
      </c>
      <c r="H38" s="98">
        <f t="shared" si="1"/>
        <v>-2.5700000007636845</v>
      </c>
      <c r="I38" s="97">
        <v>170644.29</v>
      </c>
      <c r="J38" s="20" t="s">
        <v>2332</v>
      </c>
      <c r="K38" s="98">
        <f t="shared" si="2"/>
        <v>0.29000000000814907</v>
      </c>
      <c r="L38" s="97">
        <v>96785.34</v>
      </c>
      <c r="M38" s="20" t="s">
        <v>2333</v>
      </c>
      <c r="N38" s="98">
        <f t="shared" si="3"/>
        <v>-5.9999999997671694E-2</v>
      </c>
      <c r="O38" s="97">
        <v>932036.21</v>
      </c>
      <c r="P38" s="20" t="s">
        <v>1819</v>
      </c>
      <c r="Q38" s="98">
        <f t="shared" si="4"/>
        <v>0.2099999999627471</v>
      </c>
      <c r="R38" s="97">
        <v>79488257.419999421</v>
      </c>
      <c r="S38" s="20">
        <v>79488300</v>
      </c>
      <c r="T38" s="98">
        <f t="shared" si="13"/>
        <v>-42.580000579357147</v>
      </c>
      <c r="U38" s="219">
        <f t="shared" si="6"/>
        <v>1</v>
      </c>
      <c r="W38" s="105" t="s">
        <v>43</v>
      </c>
      <c r="X38" s="115">
        <f t="shared" si="7"/>
        <v>0</v>
      </c>
      <c r="Y38" s="116">
        <f t="shared" si="8"/>
        <v>0</v>
      </c>
      <c r="Z38" s="116">
        <f t="shared" si="9"/>
        <v>0</v>
      </c>
      <c r="AA38" s="116">
        <f t="shared" si="10"/>
        <v>0</v>
      </c>
      <c r="AB38" s="116">
        <f t="shared" si="11"/>
        <v>0</v>
      </c>
      <c r="AC38" s="122">
        <f t="shared" si="12"/>
        <v>0</v>
      </c>
    </row>
    <row r="39" spans="1:29" ht="15.75">
      <c r="A39" s="250"/>
      <c r="B39" s="135" t="s">
        <v>44</v>
      </c>
      <c r="C39" s="97">
        <v>73142384.509999529</v>
      </c>
      <c r="D39" s="20">
        <v>73142400</v>
      </c>
      <c r="E39" s="98">
        <f t="shared" si="0"/>
        <v>-15.49000047147274</v>
      </c>
      <c r="F39" s="97">
        <v>4576350.09</v>
      </c>
      <c r="G39" s="20" t="s">
        <v>1820</v>
      </c>
      <c r="H39" s="98">
        <f t="shared" si="1"/>
        <v>-86139.910000000149</v>
      </c>
      <c r="I39" s="97">
        <v>230062.81</v>
      </c>
      <c r="J39" s="20" t="s">
        <v>2334</v>
      </c>
      <c r="K39" s="98">
        <f t="shared" si="2"/>
        <v>0.80999999999767169</v>
      </c>
      <c r="L39" s="97">
        <v>236201.27999999997</v>
      </c>
      <c r="M39" s="20" t="s">
        <v>2335</v>
      </c>
      <c r="N39" s="98">
        <f t="shared" si="3"/>
        <v>0.27999999996973202</v>
      </c>
      <c r="O39" s="97">
        <v>1446112.6200000006</v>
      </c>
      <c r="P39" s="20" t="s">
        <v>1821</v>
      </c>
      <c r="Q39" s="98">
        <f t="shared" si="4"/>
        <v>2.62000000057742</v>
      </c>
      <c r="R39" s="97">
        <v>67113783.329999536</v>
      </c>
      <c r="S39" s="20">
        <v>67083800</v>
      </c>
      <c r="T39" s="98">
        <f t="shared" si="13"/>
        <v>29983.329999536276</v>
      </c>
      <c r="U39" s="219">
        <f t="shared" si="6"/>
        <v>1</v>
      </c>
      <c r="W39" s="135" t="s">
        <v>44</v>
      </c>
      <c r="X39" s="115">
        <f t="shared" si="7"/>
        <v>0</v>
      </c>
      <c r="Y39" s="116">
        <f t="shared" si="8"/>
        <v>1</v>
      </c>
      <c r="Z39" s="116">
        <f t="shared" si="9"/>
        <v>0</v>
      </c>
      <c r="AA39" s="116">
        <f t="shared" si="10"/>
        <v>0</v>
      </c>
      <c r="AB39" s="116">
        <f t="shared" si="11"/>
        <v>0</v>
      </c>
      <c r="AC39" s="122">
        <f t="shared" si="12"/>
        <v>1</v>
      </c>
    </row>
    <row r="40" spans="1:29" ht="15.75">
      <c r="A40" s="250"/>
      <c r="B40" s="135" t="s">
        <v>45</v>
      </c>
      <c r="C40" s="97">
        <v>84799338.709996045</v>
      </c>
      <c r="D40" s="20">
        <v>84799300</v>
      </c>
      <c r="E40" s="98">
        <f t="shared" si="0"/>
        <v>38.709996044635773</v>
      </c>
      <c r="F40" s="97">
        <v>4831977.71</v>
      </c>
      <c r="G40" s="20" t="s">
        <v>1822</v>
      </c>
      <c r="H40" s="98">
        <f t="shared" si="1"/>
        <v>-2.2900000000372529</v>
      </c>
      <c r="I40" s="97">
        <v>197283.10999999996</v>
      </c>
      <c r="J40" s="20" t="s">
        <v>2336</v>
      </c>
      <c r="K40" s="98">
        <f t="shared" si="2"/>
        <v>0.10999999995692633</v>
      </c>
      <c r="L40" s="97">
        <v>9300.7900000000009</v>
      </c>
      <c r="M40" s="20" t="s">
        <v>2337</v>
      </c>
      <c r="N40" s="98">
        <f t="shared" si="3"/>
        <v>0</v>
      </c>
      <c r="O40" s="97">
        <v>306619.40000000002</v>
      </c>
      <c r="P40" s="20" t="s">
        <v>1823</v>
      </c>
      <c r="Q40" s="98">
        <f t="shared" si="4"/>
        <v>0.40000000002328306</v>
      </c>
      <c r="R40" s="97">
        <v>79848723.919996053</v>
      </c>
      <c r="S40" s="20">
        <v>79848700</v>
      </c>
      <c r="T40" s="98">
        <f t="shared" si="13"/>
        <v>23.919996052980423</v>
      </c>
      <c r="U40" s="219">
        <f t="shared" si="6"/>
        <v>1</v>
      </c>
      <c r="W40" s="135" t="s">
        <v>45</v>
      </c>
      <c r="X40" s="115">
        <f t="shared" si="7"/>
        <v>0</v>
      </c>
      <c r="Y40" s="116">
        <f t="shared" si="8"/>
        <v>0</v>
      </c>
      <c r="Z40" s="116">
        <f t="shared" si="9"/>
        <v>0</v>
      </c>
      <c r="AA40" s="116">
        <f t="shared" si="10"/>
        <v>0</v>
      </c>
      <c r="AB40" s="116">
        <f t="shared" si="11"/>
        <v>0</v>
      </c>
      <c r="AC40" s="122">
        <f t="shared" si="12"/>
        <v>0</v>
      </c>
    </row>
    <row r="41" spans="1:29" ht="15.75">
      <c r="A41" s="250"/>
      <c r="B41" s="135" t="s">
        <v>46</v>
      </c>
      <c r="C41" s="97">
        <v>47671627.549999639</v>
      </c>
      <c r="D41" s="20">
        <v>50479600</v>
      </c>
      <c r="E41" s="98">
        <f t="shared" si="0"/>
        <v>-2807972.4500003606</v>
      </c>
      <c r="F41" s="97">
        <v>3939444.6200000006</v>
      </c>
      <c r="G41" s="20" t="s">
        <v>1824</v>
      </c>
      <c r="H41" s="98">
        <f t="shared" si="1"/>
        <v>4.62000000057742</v>
      </c>
      <c r="I41" s="97">
        <v>31529.53</v>
      </c>
      <c r="J41" s="20" t="s">
        <v>2338</v>
      </c>
      <c r="K41" s="98">
        <f t="shared" si="2"/>
        <v>2.9999999998835847E-2</v>
      </c>
      <c r="L41" s="97">
        <v>0</v>
      </c>
      <c r="M41" s="20" t="s">
        <v>80</v>
      </c>
      <c r="N41" s="98">
        <f t="shared" si="3"/>
        <v>0</v>
      </c>
      <c r="O41" s="97">
        <v>1017984.87</v>
      </c>
      <c r="P41" s="20" t="s">
        <v>1825</v>
      </c>
      <c r="Q41" s="98">
        <f t="shared" si="4"/>
        <v>4.8699999999953434</v>
      </c>
      <c r="R41" s="97">
        <v>42745727.589999646</v>
      </c>
      <c r="S41" s="20">
        <v>47703200</v>
      </c>
      <c r="T41" s="98">
        <f t="shared" si="13"/>
        <v>-4957472.4100003541</v>
      </c>
      <c r="U41" s="219">
        <f t="shared" si="6"/>
        <v>1</v>
      </c>
      <c r="W41" s="135" t="s">
        <v>46</v>
      </c>
      <c r="X41" s="115">
        <f t="shared" si="7"/>
        <v>1</v>
      </c>
      <c r="Y41" s="116">
        <f t="shared" si="8"/>
        <v>0</v>
      </c>
      <c r="Z41" s="116">
        <f t="shared" si="9"/>
        <v>0</v>
      </c>
      <c r="AA41" s="116">
        <f t="shared" si="10"/>
        <v>0</v>
      </c>
      <c r="AB41" s="116">
        <f t="shared" si="11"/>
        <v>0</v>
      </c>
      <c r="AC41" s="122">
        <f t="shared" si="12"/>
        <v>1</v>
      </c>
    </row>
    <row r="42" spans="1:29" ht="15.75">
      <c r="A42" s="250"/>
      <c r="B42" s="135" t="s">
        <v>47</v>
      </c>
      <c r="C42" s="97">
        <v>173431139.13999847</v>
      </c>
      <c r="D42" s="20">
        <v>0</v>
      </c>
      <c r="E42" s="98">
        <f t="shared" si="0"/>
        <v>173431139.13999847</v>
      </c>
      <c r="F42" s="97">
        <v>6069697.7399999974</v>
      </c>
      <c r="G42" s="20"/>
      <c r="H42" s="98">
        <f t="shared" si="1"/>
        <v>6069697.7399999974</v>
      </c>
      <c r="I42" s="97">
        <v>174909.85</v>
      </c>
      <c r="J42" s="20"/>
      <c r="K42" s="98">
        <f t="shared" si="2"/>
        <v>174909.85</v>
      </c>
      <c r="L42" s="97">
        <v>201798.21</v>
      </c>
      <c r="M42" s="20"/>
      <c r="N42" s="98">
        <f t="shared" si="3"/>
        <v>201798.21</v>
      </c>
      <c r="O42" s="97">
        <v>407380.74000000005</v>
      </c>
      <c r="P42" s="20"/>
      <c r="Q42" s="98">
        <f t="shared" si="4"/>
        <v>407380.74000000005</v>
      </c>
      <c r="R42" s="97">
        <v>166927172.29999846</v>
      </c>
      <c r="S42" s="20">
        <v>0</v>
      </c>
      <c r="T42" s="98">
        <f t="shared" si="13"/>
        <v>166927172.29999846</v>
      </c>
      <c r="U42" s="219">
        <f t="shared" si="6"/>
        <v>0</v>
      </c>
      <c r="W42" s="135" t="s">
        <v>47</v>
      </c>
      <c r="X42" s="115">
        <f t="shared" si="7"/>
        <v>0</v>
      </c>
      <c r="Y42" s="116">
        <f t="shared" si="8"/>
        <v>0</v>
      </c>
      <c r="Z42" s="116">
        <f t="shared" si="9"/>
        <v>0</v>
      </c>
      <c r="AA42" s="116">
        <f t="shared" si="10"/>
        <v>0</v>
      </c>
      <c r="AB42" s="116">
        <f t="shared" si="11"/>
        <v>0</v>
      </c>
      <c r="AC42" s="122">
        <f t="shared" si="12"/>
        <v>0</v>
      </c>
    </row>
    <row r="43" spans="1:29" ht="15.75">
      <c r="A43" s="250"/>
      <c r="B43" s="135" t="s">
        <v>48</v>
      </c>
      <c r="C43" s="97">
        <v>83777814.659999296</v>
      </c>
      <c r="D43" s="20">
        <v>0</v>
      </c>
      <c r="E43" s="98">
        <f t="shared" si="0"/>
        <v>83777814.659999296</v>
      </c>
      <c r="F43" s="97">
        <v>2434509.5100000016</v>
      </c>
      <c r="G43" s="20"/>
      <c r="H43" s="98">
        <f t="shared" si="1"/>
        <v>2434509.5100000016</v>
      </c>
      <c r="I43" s="97">
        <v>76084.28</v>
      </c>
      <c r="J43" s="20"/>
      <c r="K43" s="98">
        <f t="shared" si="2"/>
        <v>76084.28</v>
      </c>
      <c r="L43" s="97">
        <v>183027.59000000003</v>
      </c>
      <c r="M43" s="20"/>
      <c r="N43" s="98">
        <f t="shared" si="3"/>
        <v>183027.59000000003</v>
      </c>
      <c r="O43" s="97">
        <v>419258.46000000014</v>
      </c>
      <c r="P43" s="20"/>
      <c r="Q43" s="98">
        <f t="shared" si="4"/>
        <v>419258.46000000014</v>
      </c>
      <c r="R43" s="97">
        <v>80817103.37999928</v>
      </c>
      <c r="S43" s="20">
        <v>0</v>
      </c>
      <c r="T43" s="98">
        <f t="shared" si="13"/>
        <v>80817103.37999928</v>
      </c>
      <c r="U43" s="219">
        <f t="shared" si="6"/>
        <v>0</v>
      </c>
      <c r="W43" s="135" t="s">
        <v>48</v>
      </c>
      <c r="X43" s="115">
        <f t="shared" si="7"/>
        <v>0</v>
      </c>
      <c r="Y43" s="116">
        <f t="shared" si="8"/>
        <v>0</v>
      </c>
      <c r="Z43" s="116">
        <f t="shared" si="9"/>
        <v>0</v>
      </c>
      <c r="AA43" s="116">
        <f t="shared" si="10"/>
        <v>0</v>
      </c>
      <c r="AB43" s="116">
        <f t="shared" si="11"/>
        <v>0</v>
      </c>
      <c r="AC43" s="122">
        <f t="shared" si="12"/>
        <v>0</v>
      </c>
    </row>
    <row r="44" spans="1:29" ht="15.75">
      <c r="A44" s="251"/>
      <c r="B44" s="136" t="s">
        <v>49</v>
      </c>
      <c r="C44" s="99">
        <v>26527805.769999553</v>
      </c>
      <c r="D44" s="100">
        <v>26694700</v>
      </c>
      <c r="E44" s="101">
        <f t="shared" si="0"/>
        <v>-166894.23000044748</v>
      </c>
      <c r="F44" s="99">
        <v>1689262.47</v>
      </c>
      <c r="G44" s="100" t="s">
        <v>1826</v>
      </c>
      <c r="H44" s="101">
        <f t="shared" si="1"/>
        <v>2.4699999999720603</v>
      </c>
      <c r="I44" s="99">
        <v>68569.710000000006</v>
      </c>
      <c r="J44" s="100" t="s">
        <v>2339</v>
      </c>
      <c r="K44" s="101">
        <f t="shared" si="2"/>
        <v>1.0000000009313226E-2</v>
      </c>
      <c r="L44" s="99">
        <v>1.9</v>
      </c>
      <c r="M44" s="100" t="s">
        <v>2340</v>
      </c>
      <c r="N44" s="101">
        <f t="shared" si="3"/>
        <v>0</v>
      </c>
      <c r="O44" s="99">
        <v>439847.44000000018</v>
      </c>
      <c r="P44" s="100" t="s">
        <v>1827</v>
      </c>
      <c r="Q44" s="101">
        <f t="shared" si="4"/>
        <v>0.44000000017695129</v>
      </c>
      <c r="R44" s="99">
        <v>24467263.669999555</v>
      </c>
      <c r="S44" s="100">
        <v>24467240</v>
      </c>
      <c r="T44" s="101">
        <f t="shared" si="13"/>
        <v>23.669999554753304</v>
      </c>
      <c r="U44" s="220">
        <f t="shared" si="6"/>
        <v>1</v>
      </c>
      <c r="W44" s="136" t="s">
        <v>49</v>
      </c>
      <c r="X44" s="119">
        <f t="shared" si="7"/>
        <v>1</v>
      </c>
      <c r="Y44" s="120">
        <f t="shared" si="8"/>
        <v>0</v>
      </c>
      <c r="Z44" s="120">
        <f t="shared" si="9"/>
        <v>0</v>
      </c>
      <c r="AA44" s="120">
        <f t="shared" si="10"/>
        <v>0</v>
      </c>
      <c r="AB44" s="120">
        <f t="shared" si="11"/>
        <v>0</v>
      </c>
      <c r="AC44" s="125">
        <f t="shared" si="12"/>
        <v>0</v>
      </c>
    </row>
    <row r="45" spans="1:29" ht="15.75" customHeight="1">
      <c r="A45" s="249">
        <v>42527</v>
      </c>
      <c r="B45" s="134" t="s">
        <v>41</v>
      </c>
      <c r="C45" s="97">
        <v>78244904.36999917</v>
      </c>
      <c r="D45" s="20">
        <v>78245000</v>
      </c>
      <c r="E45" s="98">
        <f t="shared" si="0"/>
        <v>-95.630000829696655</v>
      </c>
      <c r="F45" s="97">
        <v>1905716.1000000006</v>
      </c>
      <c r="G45" s="20" t="s">
        <v>1828</v>
      </c>
      <c r="H45" s="98">
        <f t="shared" si="1"/>
        <v>-3.8999999994412065</v>
      </c>
      <c r="I45" s="97">
        <v>79087.7</v>
      </c>
      <c r="J45" s="20" t="s">
        <v>2341</v>
      </c>
      <c r="K45" s="98">
        <f t="shared" si="2"/>
        <v>0</v>
      </c>
      <c r="L45" s="97">
        <v>62219.579999999805</v>
      </c>
      <c r="M45" s="20" t="s">
        <v>2342</v>
      </c>
      <c r="N45" s="98">
        <f t="shared" si="3"/>
        <v>-2.0000000193249434E-2</v>
      </c>
      <c r="O45" s="97">
        <v>567620.22</v>
      </c>
      <c r="P45" s="20" t="s">
        <v>1829</v>
      </c>
      <c r="Q45" s="98">
        <f t="shared" si="4"/>
        <v>0.21999999997206032</v>
      </c>
      <c r="R45" s="97">
        <v>77122027.049999177</v>
      </c>
      <c r="S45" s="20">
        <v>77122000</v>
      </c>
      <c r="T45" s="98">
        <f t="shared" si="13"/>
        <v>27.049999177455902</v>
      </c>
      <c r="U45" s="219">
        <f t="shared" si="6"/>
        <v>1</v>
      </c>
      <c r="W45" s="134" t="s">
        <v>41</v>
      </c>
      <c r="X45" s="111">
        <f t="shared" si="7"/>
        <v>0</v>
      </c>
      <c r="Y45" s="112">
        <f t="shared" si="8"/>
        <v>0</v>
      </c>
      <c r="Z45" s="112">
        <f t="shared" si="9"/>
        <v>0</v>
      </c>
      <c r="AA45" s="112">
        <f t="shared" si="10"/>
        <v>0</v>
      </c>
      <c r="AB45" s="112">
        <f t="shared" si="11"/>
        <v>0</v>
      </c>
      <c r="AC45" s="124">
        <f t="shared" si="12"/>
        <v>0</v>
      </c>
    </row>
    <row r="46" spans="1:29" ht="15.75">
      <c r="A46" s="250"/>
      <c r="B46" s="135" t="s">
        <v>42</v>
      </c>
      <c r="C46" s="97">
        <v>21374213.279999029</v>
      </c>
      <c r="D46" s="90">
        <v>21374200</v>
      </c>
      <c r="E46" s="98">
        <f t="shared" si="0"/>
        <v>13.279999028891325</v>
      </c>
      <c r="F46" s="97">
        <v>1794084.68</v>
      </c>
      <c r="G46" s="6" t="s">
        <v>1830</v>
      </c>
      <c r="H46" s="98">
        <f t="shared" si="1"/>
        <v>4.6799999999348074</v>
      </c>
      <c r="I46" s="97">
        <v>111312.09999999998</v>
      </c>
      <c r="J46" s="20" t="s">
        <v>2343</v>
      </c>
      <c r="K46" s="98">
        <f t="shared" si="2"/>
        <v>9.9999999976716936E-2</v>
      </c>
      <c r="L46" s="97">
        <v>68413.63</v>
      </c>
      <c r="M46" s="20" t="s">
        <v>2344</v>
      </c>
      <c r="N46" s="98">
        <f t="shared" si="3"/>
        <v>2.9999999998835847E-2</v>
      </c>
      <c r="O46" s="97">
        <v>117523.51</v>
      </c>
      <c r="P46" s="6" t="s">
        <v>1831</v>
      </c>
      <c r="Q46" s="98">
        <f t="shared" si="4"/>
        <v>-0.49000000000523869</v>
      </c>
      <c r="R46" s="97">
        <v>19505503.559999034</v>
      </c>
      <c r="S46" s="6">
        <v>19505490</v>
      </c>
      <c r="T46" s="98">
        <f t="shared" si="13"/>
        <v>13.559999033808708</v>
      </c>
      <c r="U46" s="219">
        <f t="shared" si="6"/>
        <v>1</v>
      </c>
      <c r="W46" s="135" t="s">
        <v>42</v>
      </c>
      <c r="X46" s="115">
        <f t="shared" si="7"/>
        <v>0</v>
      </c>
      <c r="Y46" s="116">
        <f t="shared" si="8"/>
        <v>0</v>
      </c>
      <c r="Z46" s="116">
        <f t="shared" si="9"/>
        <v>0</v>
      </c>
      <c r="AA46" s="116">
        <f t="shared" si="10"/>
        <v>0</v>
      </c>
      <c r="AB46" s="116">
        <f t="shared" si="11"/>
        <v>0</v>
      </c>
      <c r="AC46" s="122">
        <f t="shared" si="12"/>
        <v>0</v>
      </c>
    </row>
    <row r="47" spans="1:29" ht="15.75">
      <c r="A47" s="250"/>
      <c r="B47" s="105" t="s">
        <v>43</v>
      </c>
      <c r="C47" s="97">
        <v>79488257.419999421</v>
      </c>
      <c r="D47" s="6">
        <v>79488300</v>
      </c>
      <c r="E47" s="98">
        <f t="shared" si="0"/>
        <v>-42.580000579357147</v>
      </c>
      <c r="F47" s="97">
        <v>2383273.7300000014</v>
      </c>
      <c r="G47" s="6" t="s">
        <v>1832</v>
      </c>
      <c r="H47" s="98">
        <f t="shared" si="1"/>
        <v>233.73000000137836</v>
      </c>
      <c r="I47" s="97">
        <v>265569.31</v>
      </c>
      <c r="J47" s="20" t="s">
        <v>2345</v>
      </c>
      <c r="K47" s="98">
        <f t="shared" si="2"/>
        <v>0.30999999999767169</v>
      </c>
      <c r="L47" s="97">
        <v>80453.399999999994</v>
      </c>
      <c r="M47" s="20" t="s">
        <v>2346</v>
      </c>
      <c r="N47" s="98">
        <f t="shared" si="3"/>
        <v>0</v>
      </c>
      <c r="O47" s="97">
        <v>598927.0199999999</v>
      </c>
      <c r="P47" s="6" t="s">
        <v>1833</v>
      </c>
      <c r="Q47" s="98">
        <f t="shared" si="4"/>
        <v>1.999999990221113E-2</v>
      </c>
      <c r="R47" s="97">
        <v>80246804.589999422</v>
      </c>
      <c r="S47" s="6">
        <v>80246800</v>
      </c>
      <c r="T47" s="98">
        <f t="shared" si="13"/>
        <v>4.5899994224309921</v>
      </c>
      <c r="U47" s="219">
        <f t="shared" si="6"/>
        <v>1</v>
      </c>
      <c r="W47" s="105" t="s">
        <v>43</v>
      </c>
      <c r="X47" s="115">
        <f t="shared" si="7"/>
        <v>0</v>
      </c>
      <c r="Y47" s="116">
        <f t="shared" si="8"/>
        <v>1</v>
      </c>
      <c r="Z47" s="116">
        <f t="shared" si="9"/>
        <v>0</v>
      </c>
      <c r="AA47" s="116">
        <f t="shared" si="10"/>
        <v>0</v>
      </c>
      <c r="AB47" s="116">
        <f t="shared" si="11"/>
        <v>0</v>
      </c>
      <c r="AC47" s="122">
        <f t="shared" si="12"/>
        <v>0</v>
      </c>
    </row>
    <row r="48" spans="1:29" ht="15.75">
      <c r="A48" s="250"/>
      <c r="B48" s="135" t="s">
        <v>44</v>
      </c>
      <c r="C48" s="97">
        <v>67113783.329999536</v>
      </c>
      <c r="D48" s="6">
        <v>67083800</v>
      </c>
      <c r="E48" s="98">
        <f t="shared" si="0"/>
        <v>29983.329999536276</v>
      </c>
      <c r="F48" s="97">
        <v>2958127.8599999989</v>
      </c>
      <c r="G48" s="6" t="s">
        <v>1834</v>
      </c>
      <c r="H48" s="98">
        <f t="shared" si="1"/>
        <v>-26452.140000001062</v>
      </c>
      <c r="I48" s="97">
        <v>24714.52</v>
      </c>
      <c r="J48" s="20" t="s">
        <v>2347</v>
      </c>
      <c r="K48" s="98">
        <f t="shared" si="2"/>
        <v>0.52000000000043656</v>
      </c>
      <c r="L48" s="97">
        <v>516460.24</v>
      </c>
      <c r="M48" s="20" t="s">
        <v>2348</v>
      </c>
      <c r="N48" s="98">
        <f t="shared" si="3"/>
        <v>-98.760000000009313</v>
      </c>
      <c r="O48" s="97">
        <v>1316962.7</v>
      </c>
      <c r="P48" s="6" t="s">
        <v>1835</v>
      </c>
      <c r="Q48" s="98">
        <f t="shared" si="4"/>
        <v>2.6999999999534339</v>
      </c>
      <c r="R48" s="97">
        <v>62346947.049999543</v>
      </c>
      <c r="S48" s="6">
        <v>62320500</v>
      </c>
      <c r="T48" s="98">
        <f t="shared" si="13"/>
        <v>26447.049999542534</v>
      </c>
      <c r="U48" s="219">
        <f t="shared" si="6"/>
        <v>1</v>
      </c>
      <c r="W48" s="135" t="s">
        <v>44</v>
      </c>
      <c r="X48" s="115">
        <f t="shared" si="7"/>
        <v>1</v>
      </c>
      <c r="Y48" s="116">
        <f t="shared" si="8"/>
        <v>1</v>
      </c>
      <c r="Z48" s="116">
        <f t="shared" si="9"/>
        <v>0</v>
      </c>
      <c r="AA48" s="116">
        <f t="shared" si="10"/>
        <v>0</v>
      </c>
      <c r="AB48" s="116">
        <f t="shared" si="11"/>
        <v>0</v>
      </c>
      <c r="AC48" s="122">
        <f t="shared" si="12"/>
        <v>1</v>
      </c>
    </row>
    <row r="49" spans="1:29" ht="15.75">
      <c r="A49" s="250"/>
      <c r="B49" s="135" t="s">
        <v>45</v>
      </c>
      <c r="C49" s="97">
        <v>79848723.919996053</v>
      </c>
      <c r="D49" s="6">
        <v>79848700</v>
      </c>
      <c r="E49" s="98">
        <f t="shared" si="0"/>
        <v>23.919996052980423</v>
      </c>
      <c r="F49" s="97">
        <v>3325583.790000001</v>
      </c>
      <c r="G49" s="6" t="s">
        <v>1836</v>
      </c>
      <c r="H49" s="98">
        <f t="shared" si="1"/>
        <v>3.7900000009685755</v>
      </c>
      <c r="I49" s="97">
        <v>64004.71</v>
      </c>
      <c r="J49" s="20" t="s">
        <v>2349</v>
      </c>
      <c r="K49" s="98">
        <f t="shared" si="2"/>
        <v>1.0000000002037268E-2</v>
      </c>
      <c r="L49" s="97">
        <v>481.77</v>
      </c>
      <c r="M49" s="20" t="s">
        <v>2350</v>
      </c>
      <c r="N49" s="98">
        <f t="shared" si="3"/>
        <v>0</v>
      </c>
      <c r="O49" s="97">
        <v>190930.57000000007</v>
      </c>
      <c r="P49" s="6" t="s">
        <v>1837</v>
      </c>
      <c r="Q49" s="98">
        <f t="shared" si="4"/>
        <v>-3226.4299999999348</v>
      </c>
      <c r="R49" s="97">
        <v>78701755.119996056</v>
      </c>
      <c r="S49" s="6">
        <v>78701800</v>
      </c>
      <c r="T49" s="98">
        <f t="shared" si="13"/>
        <v>-44.880003944039345</v>
      </c>
      <c r="U49" s="219">
        <f t="shared" si="6"/>
        <v>1</v>
      </c>
      <c r="W49" s="135" t="s">
        <v>45</v>
      </c>
      <c r="X49" s="115">
        <f t="shared" si="7"/>
        <v>0</v>
      </c>
      <c r="Y49" s="116">
        <f t="shared" si="8"/>
        <v>0</v>
      </c>
      <c r="Z49" s="116">
        <f t="shared" si="9"/>
        <v>0</v>
      </c>
      <c r="AA49" s="116">
        <f t="shared" si="10"/>
        <v>0</v>
      </c>
      <c r="AB49" s="116">
        <f t="shared" si="11"/>
        <v>1</v>
      </c>
      <c r="AC49" s="122">
        <f t="shared" si="12"/>
        <v>0</v>
      </c>
    </row>
    <row r="50" spans="1:29" ht="15.75">
      <c r="A50" s="250"/>
      <c r="B50" s="135" t="s">
        <v>46</v>
      </c>
      <c r="C50" s="97">
        <v>42745727.589999646</v>
      </c>
      <c r="D50" s="6">
        <v>54</v>
      </c>
      <c r="E50" s="98">
        <f t="shared" si="0"/>
        <v>42745673.589999646</v>
      </c>
      <c r="F50" s="97">
        <v>2313427.1699999995</v>
      </c>
      <c r="G50" s="6" t="s">
        <v>1685</v>
      </c>
      <c r="H50" s="98">
        <f t="shared" si="1"/>
        <v>2313425.1699999995</v>
      </c>
      <c r="I50" s="97">
        <v>34425.269999999997</v>
      </c>
      <c r="J50" s="20" t="s">
        <v>2351</v>
      </c>
      <c r="K50" s="98">
        <f t="shared" si="2"/>
        <v>-3.0000000006111804E-2</v>
      </c>
      <c r="L50" s="97">
        <v>0</v>
      </c>
      <c r="M50" s="20"/>
      <c r="N50" s="98">
        <f t="shared" si="3"/>
        <v>0</v>
      </c>
      <c r="O50" s="97">
        <v>721399.69</v>
      </c>
      <c r="P50" s="6" t="s">
        <v>1838</v>
      </c>
      <c r="Q50" s="98">
        <f t="shared" si="4"/>
        <v>-0.31000000005587935</v>
      </c>
      <c r="R50" s="97">
        <v>39745325.99999965</v>
      </c>
      <c r="S50" s="6">
        <v>44</v>
      </c>
      <c r="T50" s="98">
        <f t="shared" si="13"/>
        <v>39745281.99999965</v>
      </c>
      <c r="U50" s="219">
        <f t="shared" si="6"/>
        <v>1</v>
      </c>
      <c r="W50" s="135" t="s">
        <v>46</v>
      </c>
      <c r="X50" s="115">
        <f t="shared" si="7"/>
        <v>1</v>
      </c>
      <c r="Y50" s="116">
        <f t="shared" si="8"/>
        <v>1</v>
      </c>
      <c r="Z50" s="116">
        <f t="shared" si="9"/>
        <v>0</v>
      </c>
      <c r="AA50" s="116">
        <f t="shared" si="10"/>
        <v>0</v>
      </c>
      <c r="AB50" s="116">
        <f t="shared" si="11"/>
        <v>0</v>
      </c>
      <c r="AC50" s="122">
        <f t="shared" si="12"/>
        <v>1</v>
      </c>
    </row>
    <row r="51" spans="1:29" ht="15.75">
      <c r="A51" s="250"/>
      <c r="B51" s="135" t="s">
        <v>47</v>
      </c>
      <c r="C51" s="97">
        <v>166927172.29999846</v>
      </c>
      <c r="D51" s="6">
        <v>0</v>
      </c>
      <c r="E51" s="98">
        <f t="shared" si="0"/>
        <v>166927172.29999846</v>
      </c>
      <c r="F51" s="97">
        <v>4194202.35</v>
      </c>
      <c r="G51" s="6"/>
      <c r="H51" s="98">
        <f t="shared" si="1"/>
        <v>4194202.35</v>
      </c>
      <c r="I51" s="97">
        <v>236213.40999999997</v>
      </c>
      <c r="J51" s="20"/>
      <c r="K51" s="98">
        <f t="shared" si="2"/>
        <v>236213.40999999997</v>
      </c>
      <c r="L51" s="97">
        <v>951663.14</v>
      </c>
      <c r="M51" s="20"/>
      <c r="N51" s="98">
        <f t="shared" si="3"/>
        <v>951663.14</v>
      </c>
      <c r="O51" s="97">
        <v>320008.96999999997</v>
      </c>
      <c r="P51" s="6"/>
      <c r="Q51" s="98">
        <f t="shared" si="4"/>
        <v>320008.96999999997</v>
      </c>
      <c r="R51" s="97">
        <v>161697511.24999848</v>
      </c>
      <c r="S51" s="6">
        <v>0</v>
      </c>
      <c r="T51" s="98">
        <f t="shared" si="13"/>
        <v>161697511.24999848</v>
      </c>
      <c r="U51" s="219">
        <f t="shared" si="6"/>
        <v>0</v>
      </c>
      <c r="W51" s="135" t="s">
        <v>47</v>
      </c>
      <c r="X51" s="115">
        <f t="shared" si="7"/>
        <v>0</v>
      </c>
      <c r="Y51" s="116">
        <f t="shared" si="8"/>
        <v>0</v>
      </c>
      <c r="Z51" s="116">
        <f t="shared" si="9"/>
        <v>0</v>
      </c>
      <c r="AA51" s="116">
        <f t="shared" si="10"/>
        <v>0</v>
      </c>
      <c r="AB51" s="116">
        <f t="shared" si="11"/>
        <v>0</v>
      </c>
      <c r="AC51" s="122">
        <f t="shared" si="12"/>
        <v>0</v>
      </c>
    </row>
    <row r="52" spans="1:29" ht="15.75">
      <c r="A52" s="250"/>
      <c r="B52" s="135" t="s">
        <v>48</v>
      </c>
      <c r="C52" s="97">
        <v>80817103.37999928</v>
      </c>
      <c r="D52" s="6">
        <v>0</v>
      </c>
      <c r="E52" s="98">
        <f t="shared" si="0"/>
        <v>80817103.37999928</v>
      </c>
      <c r="F52" s="97">
        <v>1427080.7899999993</v>
      </c>
      <c r="G52" s="6"/>
      <c r="H52" s="98">
        <f t="shared" si="1"/>
        <v>1427080.7899999993</v>
      </c>
      <c r="I52" s="97">
        <v>490867.43</v>
      </c>
      <c r="J52" s="20"/>
      <c r="K52" s="98">
        <f t="shared" si="2"/>
        <v>490867.43</v>
      </c>
      <c r="L52" s="97">
        <v>454825.88</v>
      </c>
      <c r="M52" s="20"/>
      <c r="N52" s="98">
        <f t="shared" si="3"/>
        <v>454825.88</v>
      </c>
      <c r="O52" s="97">
        <v>366830.53</v>
      </c>
      <c r="P52" s="6"/>
      <c r="Q52" s="98">
        <f t="shared" si="4"/>
        <v>366830.53</v>
      </c>
      <c r="R52" s="97">
        <v>84554346.439999297</v>
      </c>
      <c r="S52" s="6">
        <v>0</v>
      </c>
      <c r="T52" s="98">
        <f t="shared" si="13"/>
        <v>84554346.439999297</v>
      </c>
      <c r="U52" s="219">
        <f t="shared" si="6"/>
        <v>0</v>
      </c>
      <c r="W52" s="135" t="s">
        <v>48</v>
      </c>
      <c r="X52" s="115">
        <f t="shared" si="7"/>
        <v>0</v>
      </c>
      <c r="Y52" s="116">
        <f t="shared" si="8"/>
        <v>0</v>
      </c>
      <c r="Z52" s="116">
        <f t="shared" si="9"/>
        <v>0</v>
      </c>
      <c r="AA52" s="116">
        <f t="shared" si="10"/>
        <v>0</v>
      </c>
      <c r="AB52" s="116">
        <f t="shared" si="11"/>
        <v>0</v>
      </c>
      <c r="AC52" s="122">
        <f t="shared" si="12"/>
        <v>0</v>
      </c>
    </row>
    <row r="53" spans="1:29" ht="15.75">
      <c r="A53" s="251"/>
      <c r="B53" s="136" t="s">
        <v>49</v>
      </c>
      <c r="C53" s="97"/>
      <c r="D53" s="6">
        <v>24467240</v>
      </c>
      <c r="E53" s="98">
        <f t="shared" si="0"/>
        <v>-24467240</v>
      </c>
      <c r="F53" s="97"/>
      <c r="G53" s="6" t="s">
        <v>1839</v>
      </c>
      <c r="H53" s="98">
        <f t="shared" si="1"/>
        <v>-524161</v>
      </c>
      <c r="I53" s="97"/>
      <c r="J53" s="20"/>
      <c r="K53" s="98">
        <f t="shared" si="2"/>
        <v>0</v>
      </c>
      <c r="L53" s="97"/>
      <c r="M53" s="20"/>
      <c r="N53" s="98">
        <f t="shared" si="3"/>
        <v>0</v>
      </c>
      <c r="O53" s="97"/>
      <c r="P53" s="6" t="s">
        <v>1840</v>
      </c>
      <c r="Q53" s="98">
        <f t="shared" si="4"/>
        <v>-214697</v>
      </c>
      <c r="R53" s="97"/>
      <c r="S53" s="6">
        <v>23760360</v>
      </c>
      <c r="T53" s="98">
        <f t="shared" si="13"/>
        <v>-23760360</v>
      </c>
      <c r="U53" s="219">
        <f t="shared" si="6"/>
        <v>1</v>
      </c>
      <c r="W53" s="136" t="s">
        <v>49</v>
      </c>
      <c r="X53" s="119">
        <f t="shared" si="7"/>
        <v>0</v>
      </c>
      <c r="Y53" s="120">
        <f t="shared" si="8"/>
        <v>0</v>
      </c>
      <c r="Z53" s="120">
        <f t="shared" si="9"/>
        <v>0</v>
      </c>
      <c r="AA53" s="120">
        <f t="shared" si="10"/>
        <v>0</v>
      </c>
      <c r="AB53" s="120">
        <f t="shared" si="11"/>
        <v>0</v>
      </c>
      <c r="AC53" s="125">
        <f t="shared" si="12"/>
        <v>0</v>
      </c>
    </row>
    <row r="54" spans="1:29" ht="15.75" customHeight="1">
      <c r="A54" s="249">
        <v>42528</v>
      </c>
      <c r="B54" s="134" t="s">
        <v>41</v>
      </c>
      <c r="C54" s="217">
        <v>77122027.049999177</v>
      </c>
      <c r="D54" s="95">
        <v>77122000</v>
      </c>
      <c r="E54" s="96">
        <f t="shared" si="0"/>
        <v>27.049999177455902</v>
      </c>
      <c r="F54" s="217">
        <v>1722399.7800000012</v>
      </c>
      <c r="G54" s="95" t="s">
        <v>1841</v>
      </c>
      <c r="H54" s="96">
        <f t="shared" si="1"/>
        <v>-0.2199999988079071</v>
      </c>
      <c r="I54" s="217">
        <v>48652.169999999991</v>
      </c>
      <c r="J54" s="95" t="s">
        <v>2352</v>
      </c>
      <c r="K54" s="96">
        <f t="shared" si="2"/>
        <v>-3.0000000006111804E-2</v>
      </c>
      <c r="L54" s="217">
        <v>75759.55</v>
      </c>
      <c r="M54" s="95" t="s">
        <v>2353</v>
      </c>
      <c r="N54" s="96">
        <f t="shared" si="3"/>
        <v>5.0000000002910383E-2</v>
      </c>
      <c r="O54" s="217">
        <v>381572.64</v>
      </c>
      <c r="P54" s="95" t="s">
        <v>1842</v>
      </c>
      <c r="Q54" s="96">
        <f t="shared" si="4"/>
        <v>-0.35999999998603016</v>
      </c>
      <c r="R54" s="217">
        <v>74990947.249999166</v>
      </c>
      <c r="S54" s="95">
        <v>74990900</v>
      </c>
      <c r="T54" s="96">
        <f t="shared" si="13"/>
        <v>47.249999165534973</v>
      </c>
      <c r="U54" s="218">
        <f t="shared" si="6"/>
        <v>1</v>
      </c>
      <c r="W54" s="134" t="s">
        <v>41</v>
      </c>
      <c r="X54" s="115">
        <f t="shared" si="7"/>
        <v>0</v>
      </c>
      <c r="Y54" s="116">
        <f t="shared" si="8"/>
        <v>0</v>
      </c>
      <c r="Z54" s="116">
        <f t="shared" si="9"/>
        <v>0</v>
      </c>
      <c r="AA54" s="116">
        <f t="shared" si="10"/>
        <v>0</v>
      </c>
      <c r="AB54" s="116">
        <f t="shared" si="11"/>
        <v>0</v>
      </c>
      <c r="AC54" s="122">
        <f t="shared" si="12"/>
        <v>0</v>
      </c>
    </row>
    <row r="55" spans="1:29" ht="15.75">
      <c r="A55" s="250"/>
      <c r="B55" s="135" t="s">
        <v>42</v>
      </c>
      <c r="C55" s="97">
        <v>19505503.559999034</v>
      </c>
      <c r="D55" s="20">
        <v>19505490</v>
      </c>
      <c r="E55" s="98">
        <f t="shared" si="0"/>
        <v>13.559999033808708</v>
      </c>
      <c r="F55" s="97">
        <v>1548146.22</v>
      </c>
      <c r="G55" s="20" t="s">
        <v>1843</v>
      </c>
      <c r="H55" s="98">
        <f t="shared" si="1"/>
        <v>-3.7800000000279397</v>
      </c>
      <c r="I55" s="97">
        <v>29702.880000000001</v>
      </c>
      <c r="J55" s="20" t="s">
        <v>2354</v>
      </c>
      <c r="K55" s="98">
        <f t="shared" si="2"/>
        <v>-2.0000000000436557E-2</v>
      </c>
      <c r="L55" s="97">
        <v>51345.03</v>
      </c>
      <c r="M55" s="20" t="s">
        <v>2355</v>
      </c>
      <c r="N55" s="98">
        <f t="shared" si="3"/>
        <v>2.9999999998835847E-2</v>
      </c>
      <c r="O55" s="97">
        <v>64283.46</v>
      </c>
      <c r="P55" s="20" t="s">
        <v>1844</v>
      </c>
      <c r="Q55" s="98">
        <f t="shared" si="4"/>
        <v>-4.0000000000873115E-2</v>
      </c>
      <c r="R55" s="97">
        <v>17871431.729999036</v>
      </c>
      <c r="S55" s="20">
        <v>17871460</v>
      </c>
      <c r="T55" s="98">
        <f t="shared" si="13"/>
        <v>-28.270000964403152</v>
      </c>
      <c r="U55" s="219">
        <f t="shared" si="6"/>
        <v>1</v>
      </c>
      <c r="W55" s="135" t="s">
        <v>42</v>
      </c>
      <c r="X55" s="115">
        <f t="shared" si="7"/>
        <v>0</v>
      </c>
      <c r="Y55" s="116">
        <f t="shared" si="8"/>
        <v>0</v>
      </c>
      <c r="Z55" s="116">
        <f t="shared" si="9"/>
        <v>0</v>
      </c>
      <c r="AA55" s="116">
        <f t="shared" si="10"/>
        <v>0</v>
      </c>
      <c r="AB55" s="116">
        <f t="shared" si="11"/>
        <v>0</v>
      </c>
      <c r="AC55" s="122">
        <f t="shared" si="12"/>
        <v>0</v>
      </c>
    </row>
    <row r="56" spans="1:29" ht="15.75">
      <c r="A56" s="250"/>
      <c r="B56" s="105" t="s">
        <v>43</v>
      </c>
      <c r="C56" s="97">
        <v>80246804.589999422</v>
      </c>
      <c r="D56" s="20">
        <v>0</v>
      </c>
      <c r="E56" s="98">
        <f t="shared" si="0"/>
        <v>80246804.589999422</v>
      </c>
      <c r="F56" s="97">
        <v>2406714.61</v>
      </c>
      <c r="G56" s="20"/>
      <c r="H56" s="98">
        <f t="shared" si="1"/>
        <v>2406714.61</v>
      </c>
      <c r="I56" s="97">
        <v>68647.17</v>
      </c>
      <c r="J56" s="20"/>
      <c r="K56" s="98">
        <f t="shared" si="2"/>
        <v>68647.17</v>
      </c>
      <c r="L56" s="97">
        <v>59126.57</v>
      </c>
      <c r="M56" s="20"/>
      <c r="N56" s="98">
        <f t="shared" si="3"/>
        <v>59126.57</v>
      </c>
      <c r="O56" s="97">
        <v>910489.96999999986</v>
      </c>
      <c r="P56" s="20"/>
      <c r="Q56" s="98">
        <f t="shared" si="4"/>
        <v>910489.96999999986</v>
      </c>
      <c r="R56" s="97">
        <v>76939120.609999433</v>
      </c>
      <c r="S56" s="20">
        <v>0</v>
      </c>
      <c r="T56" s="98">
        <f t="shared" si="13"/>
        <v>76939120.609999433</v>
      </c>
      <c r="U56" s="219">
        <f t="shared" si="6"/>
        <v>0</v>
      </c>
      <c r="W56" s="105" t="s">
        <v>43</v>
      </c>
      <c r="X56" s="115">
        <f t="shared" si="7"/>
        <v>0</v>
      </c>
      <c r="Y56" s="116">
        <f t="shared" si="8"/>
        <v>0</v>
      </c>
      <c r="Z56" s="116">
        <f t="shared" si="9"/>
        <v>0</v>
      </c>
      <c r="AA56" s="116">
        <f t="shared" si="10"/>
        <v>0</v>
      </c>
      <c r="AB56" s="116">
        <f t="shared" si="11"/>
        <v>0</v>
      </c>
      <c r="AC56" s="122">
        <f t="shared" si="12"/>
        <v>0</v>
      </c>
    </row>
    <row r="57" spans="1:29" ht="15.75">
      <c r="A57" s="250"/>
      <c r="B57" s="135" t="s">
        <v>44</v>
      </c>
      <c r="C57" s="97">
        <v>62346947.049999543</v>
      </c>
      <c r="D57" s="20">
        <v>62320500</v>
      </c>
      <c r="E57" s="98">
        <f t="shared" si="0"/>
        <v>26447.049999542534</v>
      </c>
      <c r="F57" s="97">
        <v>2107999.0199999996</v>
      </c>
      <c r="G57" s="20" t="s">
        <v>1845</v>
      </c>
      <c r="H57" s="98">
        <f t="shared" si="1"/>
        <v>-9280.980000000447</v>
      </c>
      <c r="I57" s="97">
        <v>32903.870000000003</v>
      </c>
      <c r="J57" s="20" t="s">
        <v>2356</v>
      </c>
      <c r="K57" s="98">
        <f t="shared" si="2"/>
        <v>0.87000000000261934</v>
      </c>
      <c r="L57" s="97">
        <v>0</v>
      </c>
      <c r="M57" s="20"/>
      <c r="N57" s="98">
        <f t="shared" si="3"/>
        <v>0</v>
      </c>
      <c r="O57" s="97">
        <v>634009.18999999994</v>
      </c>
      <c r="P57" s="20" t="s">
        <v>1846</v>
      </c>
      <c r="Q57" s="98">
        <f t="shared" si="4"/>
        <v>0.18999999994412065</v>
      </c>
      <c r="R57" s="97">
        <v>59637842.709999539</v>
      </c>
      <c r="S57" s="20">
        <v>59628600</v>
      </c>
      <c r="T57" s="98">
        <f t="shared" si="13"/>
        <v>9242.7099995389581</v>
      </c>
      <c r="U57" s="219">
        <f t="shared" si="6"/>
        <v>1</v>
      </c>
      <c r="W57" s="135" t="s">
        <v>44</v>
      </c>
      <c r="X57" s="115">
        <f t="shared" si="7"/>
        <v>1</v>
      </c>
      <c r="Y57" s="116">
        <f t="shared" si="8"/>
        <v>1</v>
      </c>
      <c r="Z57" s="116">
        <f t="shared" si="9"/>
        <v>0</v>
      </c>
      <c r="AA57" s="116">
        <f t="shared" si="10"/>
        <v>0</v>
      </c>
      <c r="AB57" s="116">
        <f t="shared" si="11"/>
        <v>0</v>
      </c>
      <c r="AC57" s="122">
        <f t="shared" si="12"/>
        <v>1</v>
      </c>
    </row>
    <row r="58" spans="1:29" ht="15.75">
      <c r="A58" s="250"/>
      <c r="B58" s="135" t="s">
        <v>45</v>
      </c>
      <c r="C58" s="97">
        <v>78701755.119996056</v>
      </c>
      <c r="D58" s="20">
        <v>78701800</v>
      </c>
      <c r="E58" s="98">
        <f t="shared" si="0"/>
        <v>-44.880003944039345</v>
      </c>
      <c r="F58" s="97">
        <v>2976642.0200000014</v>
      </c>
      <c r="G58" s="20" t="s">
        <v>1847</v>
      </c>
      <c r="H58" s="98">
        <f t="shared" si="1"/>
        <v>2.0200000014156103</v>
      </c>
      <c r="I58" s="97">
        <v>23850.97</v>
      </c>
      <c r="J58" s="20" t="s">
        <v>2357</v>
      </c>
      <c r="K58" s="98">
        <f t="shared" si="2"/>
        <v>-2.9999999998835847E-2</v>
      </c>
      <c r="L58" s="97">
        <v>1036.6599999999999</v>
      </c>
      <c r="M58" s="20" t="s">
        <v>2358</v>
      </c>
      <c r="N58" s="98">
        <f t="shared" si="3"/>
        <v>0</v>
      </c>
      <c r="O58" s="97">
        <v>223319.14</v>
      </c>
      <c r="P58" s="20" t="s">
        <v>1848</v>
      </c>
      <c r="Q58" s="98">
        <f t="shared" si="4"/>
        <v>0.14000000001396984</v>
      </c>
      <c r="R58" s="97">
        <v>75524608.269996047</v>
      </c>
      <c r="S58" s="20">
        <v>75524600</v>
      </c>
      <c r="T58" s="98">
        <f t="shared" si="13"/>
        <v>8.2699960470199585</v>
      </c>
      <c r="U58" s="219">
        <f t="shared" si="6"/>
        <v>1</v>
      </c>
      <c r="W58" s="135" t="s">
        <v>45</v>
      </c>
      <c r="X58" s="115">
        <f t="shared" si="7"/>
        <v>0</v>
      </c>
      <c r="Y58" s="116">
        <f t="shared" si="8"/>
        <v>0</v>
      </c>
      <c r="Z58" s="116">
        <f t="shared" si="9"/>
        <v>0</v>
      </c>
      <c r="AA58" s="116">
        <f t="shared" si="10"/>
        <v>0</v>
      </c>
      <c r="AB58" s="116">
        <f t="shared" si="11"/>
        <v>0</v>
      </c>
      <c r="AC58" s="122">
        <f t="shared" si="12"/>
        <v>0</v>
      </c>
    </row>
    <row r="59" spans="1:29" ht="15.75">
      <c r="A59" s="250"/>
      <c r="B59" s="135" t="s">
        <v>46</v>
      </c>
      <c r="C59" s="97">
        <v>39745325.99999965</v>
      </c>
      <c r="D59" s="20">
        <v>45421700</v>
      </c>
      <c r="E59" s="98">
        <f t="shared" si="0"/>
        <v>-5676374.0000003502</v>
      </c>
      <c r="F59" s="97">
        <v>1916309.3200000005</v>
      </c>
      <c r="G59" s="20" t="s">
        <v>1849</v>
      </c>
      <c r="H59" s="98">
        <f t="shared" si="1"/>
        <v>-0.67999999946914613</v>
      </c>
      <c r="I59" s="97">
        <v>9385.64</v>
      </c>
      <c r="J59" s="20" t="s">
        <v>2359</v>
      </c>
      <c r="K59" s="98">
        <f t="shared" si="2"/>
        <v>0</v>
      </c>
      <c r="L59" s="97">
        <v>0</v>
      </c>
      <c r="M59" s="20"/>
      <c r="N59" s="98">
        <f t="shared" si="3"/>
        <v>0</v>
      </c>
      <c r="O59" s="97">
        <v>338382.51</v>
      </c>
      <c r="P59" s="20" t="s">
        <v>1850</v>
      </c>
      <c r="Q59" s="98">
        <f t="shared" si="4"/>
        <v>-0.48999999999068677</v>
      </c>
      <c r="R59" s="97">
        <v>41605724.649999626</v>
      </c>
      <c r="S59" s="20">
        <v>51843700</v>
      </c>
      <c r="T59" s="98">
        <f t="shared" si="13"/>
        <v>-10237975.350000374</v>
      </c>
      <c r="U59" s="219">
        <f t="shared" si="6"/>
        <v>1</v>
      </c>
      <c r="W59" s="135" t="s">
        <v>46</v>
      </c>
      <c r="X59" s="115">
        <f t="shared" si="7"/>
        <v>1</v>
      </c>
      <c r="Y59" s="116">
        <f t="shared" si="8"/>
        <v>0</v>
      </c>
      <c r="Z59" s="116">
        <f t="shared" si="9"/>
        <v>0</v>
      </c>
      <c r="AA59" s="116">
        <f t="shared" si="10"/>
        <v>0</v>
      </c>
      <c r="AB59" s="116">
        <f t="shared" si="11"/>
        <v>0</v>
      </c>
      <c r="AC59" s="122">
        <f t="shared" si="12"/>
        <v>1</v>
      </c>
    </row>
    <row r="60" spans="1:29" ht="16.5" customHeight="1">
      <c r="A60" s="250"/>
      <c r="B60" s="135" t="s">
        <v>47</v>
      </c>
      <c r="C60" s="97">
        <v>161697511.24999848</v>
      </c>
      <c r="D60" s="20"/>
      <c r="E60" s="98">
        <f t="shared" si="0"/>
        <v>161697511.24999848</v>
      </c>
      <c r="F60" s="97">
        <v>4069506.3600000017</v>
      </c>
      <c r="G60" s="20"/>
      <c r="H60" s="98">
        <f t="shared" si="1"/>
        <v>4069506.3600000017</v>
      </c>
      <c r="I60" s="97">
        <v>263797.11</v>
      </c>
      <c r="J60" s="20"/>
      <c r="K60" s="98">
        <f t="shared" si="2"/>
        <v>263797.11</v>
      </c>
      <c r="L60" s="97">
        <v>383856.98</v>
      </c>
      <c r="M60" s="20"/>
      <c r="N60" s="98">
        <f t="shared" si="3"/>
        <v>383856.98</v>
      </c>
      <c r="O60" s="97">
        <v>275503.77</v>
      </c>
      <c r="P60" s="20"/>
      <c r="Q60" s="98">
        <f t="shared" si="4"/>
        <v>275503.77</v>
      </c>
      <c r="R60" s="97">
        <v>157232441.24999851</v>
      </c>
      <c r="S60" s="20"/>
      <c r="T60" s="98">
        <f t="shared" si="13"/>
        <v>157232441.24999851</v>
      </c>
      <c r="U60" s="219">
        <f t="shared" si="6"/>
        <v>0</v>
      </c>
      <c r="W60" s="135" t="s">
        <v>47</v>
      </c>
      <c r="X60" s="115">
        <f t="shared" si="7"/>
        <v>0</v>
      </c>
      <c r="Y60" s="116">
        <f t="shared" si="8"/>
        <v>0</v>
      </c>
      <c r="Z60" s="116">
        <f t="shared" si="9"/>
        <v>0</v>
      </c>
      <c r="AA60" s="116">
        <f t="shared" si="10"/>
        <v>0</v>
      </c>
      <c r="AB60" s="116">
        <f t="shared" si="11"/>
        <v>0</v>
      </c>
      <c r="AC60" s="122">
        <f t="shared" si="12"/>
        <v>0</v>
      </c>
    </row>
    <row r="61" spans="1:29" ht="15.75">
      <c r="A61" s="250"/>
      <c r="B61" s="135" t="s">
        <v>48</v>
      </c>
      <c r="C61" s="97">
        <v>84554346.439999297</v>
      </c>
      <c r="D61" s="20"/>
      <c r="E61" s="98">
        <f t="shared" si="0"/>
        <v>84554346.439999297</v>
      </c>
      <c r="F61" s="97">
        <v>1424733.42</v>
      </c>
      <c r="G61" s="20"/>
      <c r="H61" s="98">
        <f t="shared" si="1"/>
        <v>1424733.42</v>
      </c>
      <c r="I61" s="97">
        <v>138218.28</v>
      </c>
      <c r="J61" s="20"/>
      <c r="K61" s="98">
        <f t="shared" si="2"/>
        <v>138218.28</v>
      </c>
      <c r="L61" s="97">
        <v>96656.15</v>
      </c>
      <c r="M61" s="20"/>
      <c r="N61" s="98">
        <f t="shared" si="3"/>
        <v>96656.15</v>
      </c>
      <c r="O61" s="97">
        <v>290988.63</v>
      </c>
      <c r="P61" s="20"/>
      <c r="Q61" s="98">
        <f t="shared" si="4"/>
        <v>290988.63</v>
      </c>
      <c r="R61" s="97">
        <v>82880186.519999295</v>
      </c>
      <c r="S61" s="20"/>
      <c r="T61" s="98">
        <f t="shared" si="13"/>
        <v>82880186.519999295</v>
      </c>
      <c r="U61" s="219">
        <f t="shared" si="6"/>
        <v>0</v>
      </c>
      <c r="W61" s="135" t="s">
        <v>48</v>
      </c>
      <c r="X61" s="115">
        <f t="shared" si="7"/>
        <v>0</v>
      </c>
      <c r="Y61" s="116">
        <f t="shared" si="8"/>
        <v>0</v>
      </c>
      <c r="Z61" s="116">
        <f t="shared" si="9"/>
        <v>0</v>
      </c>
      <c r="AA61" s="116">
        <f t="shared" si="10"/>
        <v>0</v>
      </c>
      <c r="AB61" s="116">
        <f t="shared" si="11"/>
        <v>0</v>
      </c>
      <c r="AC61" s="122">
        <f t="shared" si="12"/>
        <v>0</v>
      </c>
    </row>
    <row r="62" spans="1:29" ht="15.75">
      <c r="A62" s="251"/>
      <c r="B62" s="136" t="s">
        <v>49</v>
      </c>
      <c r="C62" s="99">
        <v>24467263.669999555</v>
      </c>
      <c r="D62" s="100"/>
      <c r="E62" s="101">
        <f t="shared" si="0"/>
        <v>24467263.669999555</v>
      </c>
      <c r="F62" s="99">
        <v>1343291.67</v>
      </c>
      <c r="G62" s="100"/>
      <c r="H62" s="101">
        <f t="shared" si="1"/>
        <v>1343291.67</v>
      </c>
      <c r="I62" s="99">
        <v>45361.35</v>
      </c>
      <c r="J62" s="100"/>
      <c r="K62" s="101">
        <f t="shared" si="2"/>
        <v>45361.35</v>
      </c>
      <c r="L62" s="99">
        <v>0</v>
      </c>
      <c r="M62" s="100"/>
      <c r="N62" s="101">
        <f t="shared" si="3"/>
        <v>0</v>
      </c>
      <c r="O62" s="99">
        <v>392827.15000000014</v>
      </c>
      <c r="P62" s="100"/>
      <c r="Q62" s="101">
        <f t="shared" si="4"/>
        <v>392827.15000000014</v>
      </c>
      <c r="R62" s="99">
        <v>22776506.199999556</v>
      </c>
      <c r="S62" s="100"/>
      <c r="T62" s="101">
        <f t="shared" si="13"/>
        <v>22776506.199999556</v>
      </c>
      <c r="U62" s="220">
        <f t="shared" si="6"/>
        <v>0</v>
      </c>
      <c r="W62" s="135" t="s">
        <v>49</v>
      </c>
      <c r="X62" s="115">
        <f t="shared" si="7"/>
        <v>0</v>
      </c>
      <c r="Y62" s="116">
        <f t="shared" si="8"/>
        <v>0</v>
      </c>
      <c r="Z62" s="116">
        <f t="shared" si="9"/>
        <v>0</v>
      </c>
      <c r="AA62" s="116">
        <f t="shared" si="10"/>
        <v>0</v>
      </c>
      <c r="AB62" s="116">
        <f t="shared" si="11"/>
        <v>0</v>
      </c>
      <c r="AC62" s="122">
        <f t="shared" si="12"/>
        <v>0</v>
      </c>
    </row>
    <row r="63" spans="1:29" ht="15.75" customHeight="1">
      <c r="A63" s="249">
        <v>42529</v>
      </c>
      <c r="B63" s="134" t="s">
        <v>41</v>
      </c>
      <c r="C63" s="217">
        <v>74990947.249999166</v>
      </c>
      <c r="D63" s="95">
        <v>74980900</v>
      </c>
      <c r="E63" s="96">
        <f t="shared" si="0"/>
        <v>10047.249999165535</v>
      </c>
      <c r="F63" s="217">
        <v>1547624.0900000005</v>
      </c>
      <c r="G63" s="95" t="s">
        <v>1851</v>
      </c>
      <c r="H63" s="96">
        <f t="shared" si="1"/>
        <v>4.0900000005494803</v>
      </c>
      <c r="I63" s="217">
        <v>338761.35999999993</v>
      </c>
      <c r="J63" s="95" t="s">
        <v>2360</v>
      </c>
      <c r="K63" s="96">
        <f t="shared" si="2"/>
        <v>0.3599999999278225</v>
      </c>
      <c r="L63" s="217">
        <v>66713.210000000006</v>
      </c>
      <c r="M63" s="95" t="s">
        <v>2361</v>
      </c>
      <c r="N63" s="96">
        <f t="shared" si="3"/>
        <v>1.0000000009313226E-2</v>
      </c>
      <c r="O63" s="217">
        <v>536640.86999999988</v>
      </c>
      <c r="P63" s="95" t="s">
        <v>1852</v>
      </c>
      <c r="Q63" s="96">
        <f t="shared" si="4"/>
        <v>-0.13000000012107193</v>
      </c>
      <c r="R63" s="217">
        <v>73178730.439999148</v>
      </c>
      <c r="S63" s="95">
        <v>73178700</v>
      </c>
      <c r="T63" s="96">
        <f t="shared" si="13"/>
        <v>30.439999148249626</v>
      </c>
      <c r="U63" s="218">
        <f t="shared" si="6"/>
        <v>1</v>
      </c>
      <c r="W63" s="134" t="s">
        <v>41</v>
      </c>
      <c r="X63" s="111">
        <f t="shared" si="7"/>
        <v>1</v>
      </c>
      <c r="Y63" s="112">
        <f t="shared" si="8"/>
        <v>0</v>
      </c>
      <c r="Z63" s="112">
        <f t="shared" si="9"/>
        <v>0</v>
      </c>
      <c r="AA63" s="112">
        <f t="shared" si="10"/>
        <v>0</v>
      </c>
      <c r="AB63" s="112">
        <f t="shared" si="11"/>
        <v>0</v>
      </c>
      <c r="AC63" s="124">
        <f t="shared" si="12"/>
        <v>0</v>
      </c>
    </row>
    <row r="64" spans="1:29" ht="15.75">
      <c r="A64" s="250"/>
      <c r="B64" s="135" t="s">
        <v>42</v>
      </c>
      <c r="C64" s="97">
        <v>17871431.729999036</v>
      </c>
      <c r="D64" s="20">
        <v>17871460</v>
      </c>
      <c r="E64" s="98">
        <f t="shared" si="0"/>
        <v>-28.270000964403152</v>
      </c>
      <c r="F64" s="97">
        <v>919683.4500000003</v>
      </c>
      <c r="G64" s="20" t="s">
        <v>1853</v>
      </c>
      <c r="H64" s="98">
        <f t="shared" si="1"/>
        <v>0.45000000030267984</v>
      </c>
      <c r="I64" s="97">
        <v>35599.909999999996</v>
      </c>
      <c r="J64" s="20" t="s">
        <v>2362</v>
      </c>
      <c r="K64" s="98">
        <f t="shared" si="2"/>
        <v>9.9999999947613105E-3</v>
      </c>
      <c r="L64" s="97">
        <v>0</v>
      </c>
      <c r="M64" s="20" t="s">
        <v>80</v>
      </c>
      <c r="N64" s="98">
        <f t="shared" si="3"/>
        <v>0</v>
      </c>
      <c r="O64" s="97">
        <v>59632.91</v>
      </c>
      <c r="P64" s="20" t="s">
        <v>1854</v>
      </c>
      <c r="Q64" s="98">
        <f t="shared" si="4"/>
        <v>1.0000000002037268E-2</v>
      </c>
      <c r="R64" s="97">
        <v>16927715.279999033</v>
      </c>
      <c r="S64" s="20">
        <v>16927730</v>
      </c>
      <c r="T64" s="98">
        <f t="shared" si="13"/>
        <v>-14.720000967383385</v>
      </c>
      <c r="U64" s="219">
        <f t="shared" si="6"/>
        <v>1</v>
      </c>
      <c r="W64" s="135" t="s">
        <v>42</v>
      </c>
      <c r="X64" s="115">
        <f t="shared" si="7"/>
        <v>0</v>
      </c>
      <c r="Y64" s="116">
        <f t="shared" si="8"/>
        <v>0</v>
      </c>
      <c r="Z64" s="116">
        <f t="shared" si="9"/>
        <v>0</v>
      </c>
      <c r="AA64" s="116">
        <f t="shared" si="10"/>
        <v>0</v>
      </c>
      <c r="AB64" s="116">
        <f t="shared" si="11"/>
        <v>0</v>
      </c>
      <c r="AC64" s="122">
        <f t="shared" si="12"/>
        <v>0</v>
      </c>
    </row>
    <row r="65" spans="1:29" ht="15.75">
      <c r="A65" s="250"/>
      <c r="B65" s="105" t="s">
        <v>43</v>
      </c>
      <c r="C65" s="97">
        <v>76939120.609999433</v>
      </c>
      <c r="D65" s="20">
        <v>76939200</v>
      </c>
      <c r="E65" s="98">
        <f t="shared" si="0"/>
        <v>-79.390000566840172</v>
      </c>
      <c r="F65" s="97">
        <v>1974543.71</v>
      </c>
      <c r="G65" s="20" t="s">
        <v>1855</v>
      </c>
      <c r="H65" s="98">
        <f t="shared" si="1"/>
        <v>3.7099999999627471</v>
      </c>
      <c r="I65" s="97">
        <v>407221.75</v>
      </c>
      <c r="J65" s="20" t="s">
        <v>2363</v>
      </c>
      <c r="K65" s="98">
        <f t="shared" si="2"/>
        <v>-0.25</v>
      </c>
      <c r="L65" s="97">
        <v>476161.37</v>
      </c>
      <c r="M65" s="20" t="s">
        <v>2364</v>
      </c>
      <c r="N65" s="98">
        <f t="shared" si="3"/>
        <v>0.36999999999534339</v>
      </c>
      <c r="O65" s="97">
        <v>801589.16000000027</v>
      </c>
      <c r="P65" s="20" t="s">
        <v>1856</v>
      </c>
      <c r="Q65" s="98">
        <f t="shared" si="4"/>
        <v>0.16000000026542693</v>
      </c>
      <c r="R65" s="97">
        <v>74094048.119999453</v>
      </c>
      <c r="S65" s="20">
        <v>74094100</v>
      </c>
      <c r="T65" s="98">
        <f t="shared" si="13"/>
        <v>-51.880000546574593</v>
      </c>
      <c r="U65" s="219">
        <f t="shared" si="6"/>
        <v>1</v>
      </c>
      <c r="W65" s="105" t="s">
        <v>43</v>
      </c>
      <c r="X65" s="115">
        <f t="shared" si="7"/>
        <v>0</v>
      </c>
      <c r="Y65" s="116">
        <f t="shared" si="8"/>
        <v>0</v>
      </c>
      <c r="Z65" s="116">
        <f t="shared" si="9"/>
        <v>0</v>
      </c>
      <c r="AA65" s="116">
        <f t="shared" si="10"/>
        <v>0</v>
      </c>
      <c r="AB65" s="116">
        <f t="shared" si="11"/>
        <v>0</v>
      </c>
      <c r="AC65" s="122">
        <f t="shared" si="12"/>
        <v>0</v>
      </c>
    </row>
    <row r="66" spans="1:29" ht="15.75">
      <c r="A66" s="250"/>
      <c r="B66" s="135" t="s">
        <v>44</v>
      </c>
      <c r="C66" s="97">
        <v>59637842.709999539</v>
      </c>
      <c r="D66" s="20">
        <v>40035200</v>
      </c>
      <c r="E66" s="98">
        <f t="shared" si="0"/>
        <v>19602642.709999539</v>
      </c>
      <c r="F66" s="97">
        <v>2377110.5900000008</v>
      </c>
      <c r="G66" s="20" t="s">
        <v>1857</v>
      </c>
      <c r="H66" s="98">
        <f t="shared" si="1"/>
        <v>-12109.409999999218</v>
      </c>
      <c r="I66" s="97">
        <v>27403.72</v>
      </c>
      <c r="J66" s="20" t="s">
        <v>2365</v>
      </c>
      <c r="K66" s="98">
        <f t="shared" si="2"/>
        <v>0.72000000000116415</v>
      </c>
      <c r="L66" s="97">
        <v>99405.28</v>
      </c>
      <c r="M66" s="20" t="s">
        <v>2366</v>
      </c>
      <c r="N66" s="98">
        <f t="shared" si="3"/>
        <v>0.27999999999883585</v>
      </c>
      <c r="O66" s="97">
        <v>328156.15999999997</v>
      </c>
      <c r="P66" s="20" t="s">
        <v>1858</v>
      </c>
      <c r="Q66" s="98">
        <f t="shared" si="4"/>
        <v>0.15999999997438863</v>
      </c>
      <c r="R66" s="97">
        <v>61480830.589999542</v>
      </c>
      <c r="S66" s="20">
        <v>61468700</v>
      </c>
      <c r="T66" s="98">
        <f t="shared" si="13"/>
        <v>12130.58999954164</v>
      </c>
      <c r="U66" s="219">
        <f t="shared" si="6"/>
        <v>1</v>
      </c>
      <c r="W66" s="135" t="s">
        <v>44</v>
      </c>
      <c r="X66" s="115">
        <f t="shared" si="7"/>
        <v>1</v>
      </c>
      <c r="Y66" s="116">
        <f t="shared" si="8"/>
        <v>1</v>
      </c>
      <c r="Z66" s="116">
        <f t="shared" si="9"/>
        <v>0</v>
      </c>
      <c r="AA66" s="116">
        <f t="shared" si="10"/>
        <v>0</v>
      </c>
      <c r="AB66" s="116">
        <f t="shared" si="11"/>
        <v>0</v>
      </c>
      <c r="AC66" s="122">
        <f t="shared" si="12"/>
        <v>1</v>
      </c>
    </row>
    <row r="67" spans="1:29" ht="15.75">
      <c r="A67" s="250"/>
      <c r="B67" s="135" t="s">
        <v>45</v>
      </c>
      <c r="C67" s="97">
        <v>75524608.269996047</v>
      </c>
      <c r="D67" s="20">
        <v>75524600</v>
      </c>
      <c r="E67" s="98">
        <f t="shared" si="0"/>
        <v>8.2699960470199585</v>
      </c>
      <c r="F67" s="97">
        <v>2965541.98</v>
      </c>
      <c r="G67" s="20" t="s">
        <v>1859</v>
      </c>
      <c r="H67" s="98">
        <f t="shared" si="1"/>
        <v>1.9799999999813735</v>
      </c>
      <c r="I67" s="97">
        <v>145001.72</v>
      </c>
      <c r="J67" s="20" t="s">
        <v>2367</v>
      </c>
      <c r="K67" s="98">
        <f t="shared" si="2"/>
        <v>-0.27999999999883585</v>
      </c>
      <c r="L67" s="97">
        <v>19215.11</v>
      </c>
      <c r="M67" s="20" t="s">
        <v>2368</v>
      </c>
      <c r="N67" s="98">
        <f t="shared" si="3"/>
        <v>1.0000000002037268E-2</v>
      </c>
      <c r="O67" s="97">
        <v>88736.4</v>
      </c>
      <c r="P67" s="20" t="s">
        <v>1860</v>
      </c>
      <c r="Q67" s="98">
        <f t="shared" si="4"/>
        <v>0</v>
      </c>
      <c r="R67" s="97">
        <v>72596116.499996051</v>
      </c>
      <c r="S67" s="20">
        <v>72596100</v>
      </c>
      <c r="T67" s="98">
        <f t="shared" si="13"/>
        <v>16.499996051192284</v>
      </c>
      <c r="U67" s="219">
        <f t="shared" si="6"/>
        <v>1</v>
      </c>
      <c r="W67" s="135" t="s">
        <v>45</v>
      </c>
      <c r="X67" s="115">
        <f t="shared" si="7"/>
        <v>0</v>
      </c>
      <c r="Y67" s="116">
        <f t="shared" si="8"/>
        <v>0</v>
      </c>
      <c r="Z67" s="116">
        <f t="shared" si="9"/>
        <v>0</v>
      </c>
      <c r="AA67" s="116">
        <f t="shared" si="10"/>
        <v>0</v>
      </c>
      <c r="AB67" s="116">
        <f t="shared" si="11"/>
        <v>0</v>
      </c>
      <c r="AC67" s="122">
        <f t="shared" si="12"/>
        <v>0</v>
      </c>
    </row>
    <row r="68" spans="1:29" ht="15.75">
      <c r="A68" s="250"/>
      <c r="B68" s="135" t="s">
        <v>46</v>
      </c>
      <c r="C68" s="97">
        <v>41605724.649999626</v>
      </c>
      <c r="D68" s="20">
        <v>51843700</v>
      </c>
      <c r="E68" s="98">
        <f t="shared" si="0"/>
        <v>-10237975.350000374</v>
      </c>
      <c r="F68" s="97">
        <v>1951294.9000000006</v>
      </c>
      <c r="G68" s="20" t="s">
        <v>1861</v>
      </c>
      <c r="H68" s="98">
        <f t="shared" si="1"/>
        <v>4.9000000006053597</v>
      </c>
      <c r="I68" s="97">
        <v>29451.5</v>
      </c>
      <c r="J68" s="20" t="s">
        <v>2369</v>
      </c>
      <c r="K68" s="98">
        <f t="shared" si="2"/>
        <v>0</v>
      </c>
      <c r="L68" s="97">
        <v>0</v>
      </c>
      <c r="M68" s="20" t="s">
        <v>80</v>
      </c>
      <c r="N68" s="98">
        <f t="shared" si="3"/>
        <v>0</v>
      </c>
      <c r="O68" s="97">
        <v>313291.53999999998</v>
      </c>
      <c r="P68" s="20" t="s">
        <v>1862</v>
      </c>
      <c r="Q68" s="98">
        <f t="shared" si="4"/>
        <v>-0.46000000002095476</v>
      </c>
      <c r="R68" s="97">
        <v>39370589.709999643</v>
      </c>
      <c r="S68" s="20">
        <v>41635700</v>
      </c>
      <c r="T68" s="98">
        <f t="shared" si="13"/>
        <v>-2265110.2900003567</v>
      </c>
      <c r="U68" s="219">
        <f t="shared" si="6"/>
        <v>1</v>
      </c>
      <c r="W68" s="135" t="s">
        <v>46</v>
      </c>
      <c r="X68" s="115">
        <f t="shared" si="7"/>
        <v>1</v>
      </c>
      <c r="Y68" s="116">
        <f t="shared" si="8"/>
        <v>0</v>
      </c>
      <c r="Z68" s="116">
        <f t="shared" si="9"/>
        <v>0</v>
      </c>
      <c r="AA68" s="116">
        <f t="shared" si="10"/>
        <v>0</v>
      </c>
      <c r="AB68" s="116">
        <f t="shared" si="11"/>
        <v>0</v>
      </c>
      <c r="AC68" s="122">
        <f t="shared" si="12"/>
        <v>1</v>
      </c>
    </row>
    <row r="69" spans="1:29" ht="15.75">
      <c r="A69" s="250"/>
      <c r="B69" s="135" t="s">
        <v>47</v>
      </c>
      <c r="C69" s="97">
        <v>157232441.24999851</v>
      </c>
      <c r="D69" s="20">
        <v>0</v>
      </c>
      <c r="E69" s="98">
        <f t="shared" si="0"/>
        <v>157232441.24999851</v>
      </c>
      <c r="F69" s="97">
        <v>5152616.47</v>
      </c>
      <c r="G69" s="20"/>
      <c r="H69" s="98">
        <f t="shared" si="1"/>
        <v>5152616.47</v>
      </c>
      <c r="I69" s="97">
        <v>360557.81</v>
      </c>
      <c r="J69" s="20"/>
      <c r="K69" s="98">
        <f t="shared" si="2"/>
        <v>360557.81</v>
      </c>
      <c r="L69" s="97">
        <v>210034.88</v>
      </c>
      <c r="M69" s="20"/>
      <c r="N69" s="98">
        <f t="shared" si="3"/>
        <v>210034.88</v>
      </c>
      <c r="O69" s="97">
        <v>305966.21999999997</v>
      </c>
      <c r="P69" s="20"/>
      <c r="Q69" s="98">
        <f t="shared" si="4"/>
        <v>305966.21999999997</v>
      </c>
      <c r="R69" s="97">
        <v>151924381.48999852</v>
      </c>
      <c r="S69" s="20">
        <v>0</v>
      </c>
      <c r="T69" s="98">
        <f t="shared" si="13"/>
        <v>151924381.48999852</v>
      </c>
      <c r="U69" s="219">
        <f t="shared" si="6"/>
        <v>0</v>
      </c>
      <c r="W69" s="135" t="s">
        <v>47</v>
      </c>
      <c r="X69" s="115">
        <f t="shared" si="7"/>
        <v>0</v>
      </c>
      <c r="Y69" s="116">
        <f t="shared" si="8"/>
        <v>0</v>
      </c>
      <c r="Z69" s="116">
        <f t="shared" si="9"/>
        <v>0</v>
      </c>
      <c r="AA69" s="116">
        <f t="shared" si="10"/>
        <v>0</v>
      </c>
      <c r="AB69" s="116">
        <f t="shared" si="11"/>
        <v>0</v>
      </c>
      <c r="AC69" s="122">
        <f t="shared" si="12"/>
        <v>0</v>
      </c>
    </row>
    <row r="70" spans="1:29" ht="15.75">
      <c r="A70" s="250"/>
      <c r="B70" s="135" t="s">
        <v>48</v>
      </c>
      <c r="C70" s="97">
        <v>82880186.519999295</v>
      </c>
      <c r="D70" s="20">
        <v>82880200</v>
      </c>
      <c r="E70" s="98">
        <f t="shared" si="0"/>
        <v>-13.480000704526901</v>
      </c>
      <c r="F70" s="97">
        <v>1688507.0000000002</v>
      </c>
      <c r="G70" s="20" t="s">
        <v>1863</v>
      </c>
      <c r="H70" s="98">
        <f t="shared" si="1"/>
        <v>13147.000000000233</v>
      </c>
      <c r="I70" s="97">
        <v>32071.179999999997</v>
      </c>
      <c r="J70" s="20" t="s">
        <v>2370</v>
      </c>
      <c r="K70" s="98">
        <f t="shared" si="2"/>
        <v>-2.0000000004074536E-2</v>
      </c>
      <c r="L70" s="97">
        <v>665036.6</v>
      </c>
      <c r="M70" s="20" t="s">
        <v>2371</v>
      </c>
      <c r="N70" s="98">
        <f t="shared" si="3"/>
        <v>-0.40000000002328306</v>
      </c>
      <c r="O70" s="97">
        <v>213486.46999999997</v>
      </c>
      <c r="P70" s="20" t="s">
        <v>1864</v>
      </c>
      <c r="Q70" s="98">
        <f t="shared" si="4"/>
        <v>-0.53000000002793968</v>
      </c>
      <c r="R70" s="97">
        <v>80345227.629999295</v>
      </c>
      <c r="S70" s="20">
        <v>80345200</v>
      </c>
      <c r="T70" s="98">
        <f t="shared" si="13"/>
        <v>27.629999294877052</v>
      </c>
      <c r="U70" s="219">
        <f t="shared" si="6"/>
        <v>1</v>
      </c>
      <c r="W70" s="135" t="s">
        <v>48</v>
      </c>
      <c r="X70" s="115">
        <f t="shared" si="7"/>
        <v>0</v>
      </c>
      <c r="Y70" s="116">
        <f t="shared" si="8"/>
        <v>1</v>
      </c>
      <c r="Z70" s="116">
        <f t="shared" si="9"/>
        <v>0</v>
      </c>
      <c r="AA70" s="116">
        <f t="shared" si="10"/>
        <v>0</v>
      </c>
      <c r="AB70" s="116">
        <f t="shared" si="11"/>
        <v>0</v>
      </c>
      <c r="AC70" s="122">
        <f t="shared" si="12"/>
        <v>0</v>
      </c>
    </row>
    <row r="71" spans="1:29" ht="15.75">
      <c r="A71" s="251"/>
      <c r="B71" s="136" t="s">
        <v>49</v>
      </c>
      <c r="C71" s="99">
        <v>22776506.199999556</v>
      </c>
      <c r="D71" s="100"/>
      <c r="E71" s="101">
        <f t="shared" si="0"/>
        <v>22776506.199999556</v>
      </c>
      <c r="F71" s="99">
        <v>1060177.2199999997</v>
      </c>
      <c r="G71" s="100"/>
      <c r="H71" s="101">
        <f t="shared" si="1"/>
        <v>1060177.2199999997</v>
      </c>
      <c r="I71" s="99">
        <v>48735.29</v>
      </c>
      <c r="J71" s="100"/>
      <c r="K71" s="101">
        <f t="shared" si="2"/>
        <v>48735.29</v>
      </c>
      <c r="L71" s="99">
        <v>0</v>
      </c>
      <c r="M71" s="100"/>
      <c r="N71" s="101">
        <f t="shared" si="3"/>
        <v>0</v>
      </c>
      <c r="O71" s="99">
        <v>190698.41</v>
      </c>
      <c r="P71" s="100"/>
      <c r="Q71" s="101">
        <f t="shared" si="4"/>
        <v>190698.41</v>
      </c>
      <c r="R71" s="99">
        <v>21574365.859999556</v>
      </c>
      <c r="S71" s="100"/>
      <c r="T71" s="101">
        <f t="shared" si="13"/>
        <v>21574365.859999556</v>
      </c>
      <c r="U71" s="220">
        <f t="shared" si="6"/>
        <v>0</v>
      </c>
      <c r="W71" s="136" t="s">
        <v>49</v>
      </c>
      <c r="X71" s="119">
        <f t="shared" si="7"/>
        <v>0</v>
      </c>
      <c r="Y71" s="120">
        <f t="shared" si="8"/>
        <v>0</v>
      </c>
      <c r="Z71" s="120">
        <f t="shared" si="9"/>
        <v>0</v>
      </c>
      <c r="AA71" s="120">
        <f t="shared" si="10"/>
        <v>0</v>
      </c>
      <c r="AB71" s="120">
        <f t="shared" si="11"/>
        <v>0</v>
      </c>
      <c r="AC71" s="125">
        <f t="shared" si="12"/>
        <v>0</v>
      </c>
    </row>
    <row r="72" spans="1:29" ht="15.75" customHeight="1">
      <c r="A72" s="249">
        <v>42530</v>
      </c>
      <c r="B72" s="134" t="s">
        <v>41</v>
      </c>
      <c r="C72" s="97">
        <v>73178730.439999148</v>
      </c>
      <c r="D72" s="20">
        <v>73178700</v>
      </c>
      <c r="E72" s="98">
        <f t="shared" si="0"/>
        <v>30.439999148249626</v>
      </c>
      <c r="F72" s="97">
        <v>2014789.3599999994</v>
      </c>
      <c r="G72" s="20" t="s">
        <v>1865</v>
      </c>
      <c r="H72" s="98">
        <f t="shared" si="1"/>
        <v>-0.64000000059604645</v>
      </c>
      <c r="I72" s="97">
        <v>270444.75</v>
      </c>
      <c r="J72" s="20" t="s">
        <v>2372</v>
      </c>
      <c r="K72" s="98">
        <f t="shared" si="2"/>
        <v>-0.25</v>
      </c>
      <c r="L72" s="97">
        <v>188978.83</v>
      </c>
      <c r="M72" s="20" t="s">
        <v>2373</v>
      </c>
      <c r="N72" s="98">
        <f t="shared" si="3"/>
        <v>-0.17000000001280569</v>
      </c>
      <c r="O72" s="97">
        <v>388148.84</v>
      </c>
      <c r="P72" s="20" t="s">
        <v>1866</v>
      </c>
      <c r="Q72" s="98">
        <f t="shared" si="4"/>
        <v>-0.15999999997438863</v>
      </c>
      <c r="R72" s="97">
        <v>70857258.159999147</v>
      </c>
      <c r="S72" s="20">
        <v>70857200</v>
      </c>
      <c r="T72" s="98">
        <f t="shared" si="13"/>
        <v>58.159999147057533</v>
      </c>
      <c r="U72" s="219">
        <f t="shared" si="6"/>
        <v>1</v>
      </c>
      <c r="W72" s="134" t="s">
        <v>41</v>
      </c>
      <c r="X72" s="111">
        <f t="shared" si="7"/>
        <v>0</v>
      </c>
      <c r="Y72" s="112">
        <f t="shared" si="8"/>
        <v>0</v>
      </c>
      <c r="Z72" s="112">
        <f t="shared" si="9"/>
        <v>0</v>
      </c>
      <c r="AA72" s="112">
        <f t="shared" si="10"/>
        <v>0</v>
      </c>
      <c r="AB72" s="112">
        <f t="shared" si="11"/>
        <v>0</v>
      </c>
      <c r="AC72" s="124">
        <f t="shared" si="12"/>
        <v>0</v>
      </c>
    </row>
    <row r="73" spans="1:29" ht="15.75">
      <c r="A73" s="250"/>
      <c r="B73" s="135" t="s">
        <v>42</v>
      </c>
      <c r="C73" s="97">
        <v>16927715.279999033</v>
      </c>
      <c r="D73" s="20">
        <v>16927730</v>
      </c>
      <c r="E73" s="98">
        <f t="shared" ref="E73:E136" si="14">C73-D73</f>
        <v>-14.720000967383385</v>
      </c>
      <c r="F73" s="97">
        <v>1136829.1499999999</v>
      </c>
      <c r="G73" s="20" t="s">
        <v>1867</v>
      </c>
      <c r="H73" s="98">
        <f t="shared" ref="H73:H136" si="15">F73-G73</f>
        <v>-0.85000000009313226</v>
      </c>
      <c r="I73" s="97">
        <v>45042.03</v>
      </c>
      <c r="J73" s="20" t="s">
        <v>2374</v>
      </c>
      <c r="K73" s="98">
        <f t="shared" ref="K73:K136" si="16">I73-J73</f>
        <v>2.9999999998835847E-2</v>
      </c>
      <c r="L73" s="97">
        <v>33729.199999999997</v>
      </c>
      <c r="M73" s="20" t="s">
        <v>2375</v>
      </c>
      <c r="N73" s="98">
        <f t="shared" ref="N73:N136" si="17">L73-M73</f>
        <v>0</v>
      </c>
      <c r="O73" s="97">
        <v>91051.520000000004</v>
      </c>
      <c r="P73" s="20" t="s">
        <v>1868</v>
      </c>
      <c r="Q73" s="98">
        <f t="shared" ref="Q73:Q136" si="18">O73-P73</f>
        <v>2.0000000004074536E-2</v>
      </c>
      <c r="R73" s="97">
        <v>22415800.589999028</v>
      </c>
      <c r="S73" s="20">
        <v>22515800</v>
      </c>
      <c r="T73" s="98">
        <f t="shared" si="13"/>
        <v>-99999.41000097245</v>
      </c>
      <c r="U73" s="219">
        <f t="shared" si="6"/>
        <v>1</v>
      </c>
      <c r="W73" s="135" t="s">
        <v>42</v>
      </c>
      <c r="X73" s="115">
        <f t="shared" si="7"/>
        <v>0</v>
      </c>
      <c r="Y73" s="116">
        <f t="shared" si="8"/>
        <v>0</v>
      </c>
      <c r="Z73" s="116">
        <f t="shared" si="9"/>
        <v>0</v>
      </c>
      <c r="AA73" s="116">
        <f t="shared" si="10"/>
        <v>0</v>
      </c>
      <c r="AB73" s="116">
        <f t="shared" si="11"/>
        <v>0</v>
      </c>
      <c r="AC73" s="122">
        <f t="shared" si="12"/>
        <v>1</v>
      </c>
    </row>
    <row r="74" spans="1:29" ht="15.75">
      <c r="A74" s="250"/>
      <c r="B74" s="105" t="s">
        <v>43</v>
      </c>
      <c r="C74" s="97">
        <v>74094048.119999453</v>
      </c>
      <c r="D74" s="20">
        <v>74094100</v>
      </c>
      <c r="E74" s="98">
        <f t="shared" si="14"/>
        <v>-51.880000546574593</v>
      </c>
      <c r="F74" s="97">
        <v>1827773.2800000003</v>
      </c>
      <c r="G74" s="20" t="s">
        <v>1869</v>
      </c>
      <c r="H74" s="98">
        <f t="shared" si="15"/>
        <v>3.2800000002607703</v>
      </c>
      <c r="I74" s="97">
        <v>201381.13</v>
      </c>
      <c r="J74" s="20" t="s">
        <v>2376</v>
      </c>
      <c r="K74" s="98">
        <f t="shared" si="16"/>
        <v>0.13000000000465661</v>
      </c>
      <c r="L74" s="97">
        <v>208546.22</v>
      </c>
      <c r="M74" s="20" t="s">
        <v>2377</v>
      </c>
      <c r="N74" s="98">
        <f t="shared" si="17"/>
        <v>0.22000000000116415</v>
      </c>
      <c r="O74" s="97">
        <v>678236.37</v>
      </c>
      <c r="P74" s="20" t="s">
        <v>1870</v>
      </c>
      <c r="Q74" s="98">
        <f t="shared" si="18"/>
        <v>0.36999999999534339</v>
      </c>
      <c r="R74" s="97">
        <v>71580873.379999429</v>
      </c>
      <c r="S74" s="20">
        <v>71580900</v>
      </c>
      <c r="T74" s="98">
        <f t="shared" si="13"/>
        <v>-26.620000571012497</v>
      </c>
      <c r="U74" s="219">
        <f t="shared" ref="U74:U137" si="19">IF(D74=0,0,1)</f>
        <v>1</v>
      </c>
      <c r="W74" s="105" t="s">
        <v>43</v>
      </c>
      <c r="X74" s="115">
        <f t="shared" ref="X74:X137" si="20">+IF(AND(C74&lt;&gt;0,D74&lt;&gt;0,OR(E74&gt;100,E74&lt;-100)),1,0)</f>
        <v>0</v>
      </c>
      <c r="Y74" s="116">
        <f t="shared" ref="Y74:Y137" si="21">+IF(AND(F74&lt;&gt;0,G74&lt;&gt;0,OR(H74&gt;100,H74&lt;-100)),1,0)</f>
        <v>0</v>
      </c>
      <c r="Z74" s="116">
        <f t="shared" ref="Z74:Z137" si="22">+IF(AND(I74&lt;&gt;0,J74&lt;&gt;0,OR(K74&gt;100,K74&lt;-100)),1,0)</f>
        <v>0</v>
      </c>
      <c r="AA74" s="116">
        <f t="shared" ref="AA74:AA137" si="23">+IF(AND(L74&lt;&gt;0,M74&lt;&gt;0,OR(N74&gt;100,N74&lt;-100)),1,0)</f>
        <v>0</v>
      </c>
      <c r="AB74" s="116">
        <f t="shared" ref="AB74:AB137" si="24">+IF(AND(O74&lt;&gt;0,P74&lt;&gt;0,OR(Q74&gt;100,Q74&lt;-100)),1,0)</f>
        <v>0</v>
      </c>
      <c r="AC74" s="122">
        <f t="shared" ref="AC74:AC137" si="25">+IF(AND(R74&lt;&gt;0,S74&lt;&gt;0,OR(T74&gt;100,T74&lt;-100)),1,0)</f>
        <v>0</v>
      </c>
    </row>
    <row r="75" spans="1:29" ht="15.75">
      <c r="A75" s="250"/>
      <c r="B75" s="135" t="s">
        <v>44</v>
      </c>
      <c r="C75" s="97">
        <v>61480830.589999542</v>
      </c>
      <c r="D75" s="20">
        <v>46420100</v>
      </c>
      <c r="E75" s="98">
        <f t="shared" si="14"/>
        <v>15060730.589999542</v>
      </c>
      <c r="F75" s="97">
        <v>1990559.64</v>
      </c>
      <c r="G75" s="20" t="s">
        <v>1871</v>
      </c>
      <c r="H75" s="98">
        <f t="shared" si="15"/>
        <v>-20460.360000000102</v>
      </c>
      <c r="I75" s="97">
        <v>85706.46</v>
      </c>
      <c r="J75" s="20" t="s">
        <v>2378</v>
      </c>
      <c r="K75" s="98">
        <f t="shared" si="16"/>
        <v>0.46000000000640284</v>
      </c>
      <c r="L75" s="97">
        <v>9939.19</v>
      </c>
      <c r="M75" s="20" t="s">
        <v>2379</v>
      </c>
      <c r="N75" s="98">
        <f t="shared" si="17"/>
        <v>0.19000000000050932</v>
      </c>
      <c r="O75" s="97">
        <v>592817.12</v>
      </c>
      <c r="P75" s="20" t="s">
        <v>1872</v>
      </c>
      <c r="Q75" s="98">
        <f t="shared" si="18"/>
        <v>70000.12</v>
      </c>
      <c r="R75" s="97">
        <v>58973221.09999954</v>
      </c>
      <c r="S75" s="20">
        <v>58952700</v>
      </c>
      <c r="T75" s="98">
        <f t="shared" si="13"/>
        <v>20521.099999539554</v>
      </c>
      <c r="U75" s="219">
        <f t="shared" si="19"/>
        <v>1</v>
      </c>
      <c r="W75" s="135" t="s">
        <v>44</v>
      </c>
      <c r="X75" s="115">
        <f t="shared" si="20"/>
        <v>1</v>
      </c>
      <c r="Y75" s="116">
        <f t="shared" si="21"/>
        <v>1</v>
      </c>
      <c r="Z75" s="116">
        <f t="shared" si="22"/>
        <v>0</v>
      </c>
      <c r="AA75" s="116">
        <f t="shared" si="23"/>
        <v>0</v>
      </c>
      <c r="AB75" s="116">
        <f t="shared" si="24"/>
        <v>1</v>
      </c>
      <c r="AC75" s="122">
        <f t="shared" si="25"/>
        <v>1</v>
      </c>
    </row>
    <row r="76" spans="1:29" ht="15.75">
      <c r="A76" s="250"/>
      <c r="B76" s="135" t="s">
        <v>45</v>
      </c>
      <c r="C76" s="97">
        <v>72596116.499996051</v>
      </c>
      <c r="D76" s="20">
        <v>72596100</v>
      </c>
      <c r="E76" s="98">
        <f t="shared" si="14"/>
        <v>16.499996051192284</v>
      </c>
      <c r="F76" s="97">
        <v>2345921.169999999</v>
      </c>
      <c r="G76" s="20" t="s">
        <v>1873</v>
      </c>
      <c r="H76" s="98">
        <f t="shared" si="15"/>
        <v>1.1699999989941716</v>
      </c>
      <c r="I76" s="97">
        <v>71245.709999999992</v>
      </c>
      <c r="J76" s="20" t="s">
        <v>2380</v>
      </c>
      <c r="K76" s="98">
        <f t="shared" si="16"/>
        <v>9.9999999947613105E-3</v>
      </c>
      <c r="L76" s="97">
        <v>32454.92</v>
      </c>
      <c r="M76" s="20" t="s">
        <v>2381</v>
      </c>
      <c r="N76" s="98">
        <f t="shared" si="17"/>
        <v>1.9999999996798579E-2</v>
      </c>
      <c r="O76" s="97">
        <v>136997.31</v>
      </c>
      <c r="P76" s="20" t="s">
        <v>1874</v>
      </c>
      <c r="Q76" s="98">
        <f t="shared" si="18"/>
        <v>0.30999999999767169</v>
      </c>
      <c r="R76" s="97">
        <v>70151988.809996054</v>
      </c>
      <c r="S76" s="20">
        <v>70152000</v>
      </c>
      <c r="T76" s="98">
        <f t="shared" si="13"/>
        <v>-11.190003946423531</v>
      </c>
      <c r="U76" s="219">
        <f t="shared" si="19"/>
        <v>1</v>
      </c>
      <c r="W76" s="135" t="s">
        <v>45</v>
      </c>
      <c r="X76" s="115">
        <f t="shared" si="20"/>
        <v>0</v>
      </c>
      <c r="Y76" s="116">
        <f t="shared" si="21"/>
        <v>0</v>
      </c>
      <c r="Z76" s="116">
        <f t="shared" si="22"/>
        <v>0</v>
      </c>
      <c r="AA76" s="116">
        <f t="shared" si="23"/>
        <v>0</v>
      </c>
      <c r="AB76" s="116">
        <f t="shared" si="24"/>
        <v>0</v>
      </c>
      <c r="AC76" s="122">
        <f t="shared" si="25"/>
        <v>0</v>
      </c>
    </row>
    <row r="77" spans="1:29" ht="15.75">
      <c r="A77" s="250"/>
      <c r="B77" s="135" t="s">
        <v>46</v>
      </c>
      <c r="C77" s="97">
        <v>39370589.709999643</v>
      </c>
      <c r="D77" s="20">
        <v>41</v>
      </c>
      <c r="E77" s="98">
        <f t="shared" si="14"/>
        <v>39370548.709999643</v>
      </c>
      <c r="F77" s="97">
        <v>2581791.149999998</v>
      </c>
      <c r="G77" s="20" t="s">
        <v>1685</v>
      </c>
      <c r="H77" s="98">
        <f t="shared" si="15"/>
        <v>2581789.149999998</v>
      </c>
      <c r="I77" s="97">
        <v>15214.68</v>
      </c>
      <c r="J77" s="20" t="s">
        <v>2382</v>
      </c>
      <c r="K77" s="98">
        <f t="shared" si="16"/>
        <v>-1.0200000000004366</v>
      </c>
      <c r="L77" s="97">
        <v>4693.88</v>
      </c>
      <c r="M77" s="20" t="s">
        <v>80</v>
      </c>
      <c r="N77" s="98">
        <f t="shared" si="17"/>
        <v>4693.88</v>
      </c>
      <c r="O77" s="97">
        <v>458289.11</v>
      </c>
      <c r="P77" s="20" t="s">
        <v>1875</v>
      </c>
      <c r="Q77" s="98">
        <f t="shared" si="18"/>
        <v>6958.109999999986</v>
      </c>
      <c r="R77" s="97">
        <v>36341030.249999642</v>
      </c>
      <c r="S77" s="20">
        <v>39385800</v>
      </c>
      <c r="T77" s="98">
        <f t="shared" si="13"/>
        <v>-3044769.7500003576</v>
      </c>
      <c r="U77" s="219">
        <f t="shared" si="19"/>
        <v>1</v>
      </c>
      <c r="W77" s="135" t="s">
        <v>46</v>
      </c>
      <c r="X77" s="115">
        <f t="shared" si="20"/>
        <v>1</v>
      </c>
      <c r="Y77" s="116">
        <f t="shared" si="21"/>
        <v>1</v>
      </c>
      <c r="Z77" s="116">
        <f t="shared" si="22"/>
        <v>0</v>
      </c>
      <c r="AA77" s="116">
        <f t="shared" si="23"/>
        <v>1</v>
      </c>
      <c r="AB77" s="116">
        <f t="shared" si="24"/>
        <v>1</v>
      </c>
      <c r="AC77" s="122">
        <f t="shared" si="25"/>
        <v>1</v>
      </c>
    </row>
    <row r="78" spans="1:29" ht="15.75">
      <c r="A78" s="250"/>
      <c r="B78" s="135" t="s">
        <v>47</v>
      </c>
      <c r="C78" s="97">
        <v>151924381.48999852</v>
      </c>
      <c r="D78" s="20">
        <v>0</v>
      </c>
      <c r="E78" s="98">
        <f t="shared" si="14"/>
        <v>151924381.48999852</v>
      </c>
      <c r="F78" s="97">
        <v>3237718.2900000019</v>
      </c>
      <c r="G78" s="20"/>
      <c r="H78" s="98">
        <f t="shared" si="15"/>
        <v>3237718.2900000019</v>
      </c>
      <c r="I78" s="97">
        <v>73768.02</v>
      </c>
      <c r="J78" s="20"/>
      <c r="K78" s="98">
        <f t="shared" si="16"/>
        <v>73768.02</v>
      </c>
      <c r="L78" s="97">
        <v>60647.79</v>
      </c>
      <c r="M78" s="20"/>
      <c r="N78" s="98">
        <f t="shared" si="17"/>
        <v>60647.79</v>
      </c>
      <c r="O78" s="97">
        <v>228643.73</v>
      </c>
      <c r="P78" s="20"/>
      <c r="Q78" s="98">
        <f t="shared" si="18"/>
        <v>228643.73</v>
      </c>
      <c r="R78" s="97">
        <v>148471139.6999985</v>
      </c>
      <c r="S78" s="20">
        <v>0</v>
      </c>
      <c r="T78" s="98">
        <f t="shared" si="13"/>
        <v>148471139.6999985</v>
      </c>
      <c r="U78" s="219">
        <f t="shared" si="19"/>
        <v>0</v>
      </c>
      <c r="W78" s="135" t="s">
        <v>47</v>
      </c>
      <c r="X78" s="115">
        <f t="shared" si="20"/>
        <v>0</v>
      </c>
      <c r="Y78" s="116">
        <f t="shared" si="21"/>
        <v>0</v>
      </c>
      <c r="Z78" s="116">
        <f t="shared" si="22"/>
        <v>0</v>
      </c>
      <c r="AA78" s="116">
        <f t="shared" si="23"/>
        <v>0</v>
      </c>
      <c r="AB78" s="116">
        <f t="shared" si="24"/>
        <v>0</v>
      </c>
      <c r="AC78" s="122">
        <f t="shared" si="25"/>
        <v>0</v>
      </c>
    </row>
    <row r="79" spans="1:29" ht="15.75">
      <c r="A79" s="250"/>
      <c r="B79" s="135" t="s">
        <v>48</v>
      </c>
      <c r="C79" s="97">
        <v>80345227.629999295</v>
      </c>
      <c r="D79" s="20">
        <v>80345200</v>
      </c>
      <c r="E79" s="98">
        <f t="shared" si="14"/>
        <v>27.629999294877052</v>
      </c>
      <c r="F79" s="97">
        <v>1643076.1299999994</v>
      </c>
      <c r="G79" s="20" t="s">
        <v>1876</v>
      </c>
      <c r="H79" s="98">
        <f t="shared" si="15"/>
        <v>200696.12999999942</v>
      </c>
      <c r="I79" s="97">
        <v>126989.56</v>
      </c>
      <c r="J79" s="20" t="s">
        <v>2383</v>
      </c>
      <c r="K79" s="98">
        <f t="shared" si="16"/>
        <v>90.559999999997672</v>
      </c>
      <c r="L79" s="97">
        <v>113691.6</v>
      </c>
      <c r="M79" s="20" t="s">
        <v>2384</v>
      </c>
      <c r="N79" s="98">
        <f t="shared" si="17"/>
        <v>-0.39999999999417923</v>
      </c>
      <c r="O79" s="97">
        <v>253240.36999999997</v>
      </c>
      <c r="P79" s="20" t="s">
        <v>1877</v>
      </c>
      <c r="Q79" s="98">
        <f t="shared" si="18"/>
        <v>0.36999999996623956</v>
      </c>
      <c r="R79" s="97">
        <v>78462209.089999273</v>
      </c>
      <c r="S79" s="20">
        <v>78462200</v>
      </c>
      <c r="T79" s="98">
        <f t="shared" si="13"/>
        <v>9.0899992734193802</v>
      </c>
      <c r="U79" s="219">
        <f t="shared" si="19"/>
        <v>1</v>
      </c>
      <c r="W79" s="135" t="s">
        <v>48</v>
      </c>
      <c r="X79" s="115">
        <f t="shared" si="20"/>
        <v>0</v>
      </c>
      <c r="Y79" s="116">
        <f t="shared" si="21"/>
        <v>1</v>
      </c>
      <c r="Z79" s="116">
        <f t="shared" si="22"/>
        <v>0</v>
      </c>
      <c r="AA79" s="116">
        <f t="shared" si="23"/>
        <v>0</v>
      </c>
      <c r="AB79" s="116">
        <f t="shared" si="24"/>
        <v>0</v>
      </c>
      <c r="AC79" s="122">
        <f t="shared" si="25"/>
        <v>0</v>
      </c>
    </row>
    <row r="80" spans="1:29" ht="15.75">
      <c r="A80" s="251"/>
      <c r="B80" s="136" t="s">
        <v>49</v>
      </c>
      <c r="C80" s="97">
        <v>21574365.859999556</v>
      </c>
      <c r="D80" s="20"/>
      <c r="E80" s="98">
        <f t="shared" si="14"/>
        <v>21574365.859999556</v>
      </c>
      <c r="F80" s="97">
        <v>701138.8600000001</v>
      </c>
      <c r="G80" s="20"/>
      <c r="H80" s="98">
        <f t="shared" si="15"/>
        <v>701138.8600000001</v>
      </c>
      <c r="I80" s="97">
        <v>9175.15</v>
      </c>
      <c r="J80" s="20"/>
      <c r="K80" s="98">
        <f t="shared" si="16"/>
        <v>9175.15</v>
      </c>
      <c r="L80" s="97">
        <v>0</v>
      </c>
      <c r="M80" s="20"/>
      <c r="N80" s="98">
        <f t="shared" si="17"/>
        <v>0</v>
      </c>
      <c r="O80" s="97">
        <v>157078.04</v>
      </c>
      <c r="P80" s="20"/>
      <c r="Q80" s="98">
        <f t="shared" si="18"/>
        <v>157078.04</v>
      </c>
      <c r="R80" s="97">
        <v>20725324.109999564</v>
      </c>
      <c r="S80" s="20"/>
      <c r="T80" s="98">
        <f t="shared" si="13"/>
        <v>20725324.109999564</v>
      </c>
      <c r="U80" s="219">
        <f t="shared" si="19"/>
        <v>0</v>
      </c>
      <c r="W80" s="136" t="s">
        <v>49</v>
      </c>
      <c r="X80" s="119">
        <f t="shared" si="20"/>
        <v>0</v>
      </c>
      <c r="Y80" s="120">
        <f t="shared" si="21"/>
        <v>0</v>
      </c>
      <c r="Z80" s="120">
        <f t="shared" si="22"/>
        <v>0</v>
      </c>
      <c r="AA80" s="120">
        <f t="shared" si="23"/>
        <v>0</v>
      </c>
      <c r="AB80" s="120">
        <f t="shared" si="24"/>
        <v>0</v>
      </c>
      <c r="AC80" s="125">
        <f t="shared" si="25"/>
        <v>0</v>
      </c>
    </row>
    <row r="81" spans="1:29" ht="15.75" customHeight="1">
      <c r="A81" s="249">
        <v>42532</v>
      </c>
      <c r="B81" s="134" t="s">
        <v>41</v>
      </c>
      <c r="C81" s="217">
        <v>70857258.159999147</v>
      </c>
      <c r="D81" s="95"/>
      <c r="E81" s="96">
        <f t="shared" si="14"/>
        <v>70857258.159999147</v>
      </c>
      <c r="F81" s="217">
        <v>479753.59</v>
      </c>
      <c r="G81" s="95"/>
      <c r="H81" s="96">
        <f t="shared" si="15"/>
        <v>479753.59</v>
      </c>
      <c r="I81" s="217">
        <v>0</v>
      </c>
      <c r="J81" s="95"/>
      <c r="K81" s="96">
        <f t="shared" si="16"/>
        <v>0</v>
      </c>
      <c r="L81" s="217">
        <v>0</v>
      </c>
      <c r="M81" s="95"/>
      <c r="N81" s="96">
        <f t="shared" si="17"/>
        <v>0</v>
      </c>
      <c r="O81" s="217">
        <v>0</v>
      </c>
      <c r="P81" s="95"/>
      <c r="Q81" s="96">
        <f t="shared" si="18"/>
        <v>0</v>
      </c>
      <c r="R81" s="217">
        <v>70377504.569999143</v>
      </c>
      <c r="S81" s="95"/>
      <c r="T81" s="96">
        <f t="shared" si="13"/>
        <v>70377504.569999143</v>
      </c>
      <c r="U81" s="218">
        <f t="shared" si="19"/>
        <v>0</v>
      </c>
      <c r="W81" s="134" t="s">
        <v>41</v>
      </c>
      <c r="X81" s="115">
        <f t="shared" si="20"/>
        <v>0</v>
      </c>
      <c r="Y81" s="116">
        <f t="shared" si="21"/>
        <v>0</v>
      </c>
      <c r="Z81" s="116">
        <f t="shared" si="22"/>
        <v>0</v>
      </c>
      <c r="AA81" s="116">
        <f t="shared" si="23"/>
        <v>0</v>
      </c>
      <c r="AB81" s="116">
        <f t="shared" si="24"/>
        <v>0</v>
      </c>
      <c r="AC81" s="122">
        <f t="shared" si="25"/>
        <v>0</v>
      </c>
    </row>
    <row r="82" spans="1:29" ht="15.75">
      <c r="A82" s="250"/>
      <c r="B82" s="135" t="s">
        <v>42</v>
      </c>
      <c r="C82" s="97">
        <v>22415800.589999028</v>
      </c>
      <c r="D82" s="20"/>
      <c r="E82" s="98">
        <f t="shared" si="14"/>
        <v>22415800.589999028</v>
      </c>
      <c r="F82" s="97">
        <v>356942.14</v>
      </c>
      <c r="G82" s="20"/>
      <c r="H82" s="98">
        <f t="shared" si="15"/>
        <v>356942.14</v>
      </c>
      <c r="I82" s="97">
        <v>0</v>
      </c>
      <c r="J82" s="20"/>
      <c r="K82" s="98">
        <f t="shared" si="16"/>
        <v>0</v>
      </c>
      <c r="L82" s="97">
        <v>0</v>
      </c>
      <c r="M82" s="20"/>
      <c r="N82" s="98">
        <f t="shared" si="17"/>
        <v>0</v>
      </c>
      <c r="O82" s="97">
        <v>0</v>
      </c>
      <c r="P82" s="20"/>
      <c r="Q82" s="98">
        <f t="shared" si="18"/>
        <v>0</v>
      </c>
      <c r="R82" s="97">
        <v>22058858.449999027</v>
      </c>
      <c r="S82" s="20"/>
      <c r="T82" s="98">
        <f t="shared" si="13"/>
        <v>22058858.449999027</v>
      </c>
      <c r="U82" s="219">
        <f t="shared" si="19"/>
        <v>0</v>
      </c>
      <c r="W82" s="135" t="s">
        <v>42</v>
      </c>
      <c r="X82" s="115">
        <f t="shared" si="20"/>
        <v>0</v>
      </c>
      <c r="Y82" s="116">
        <f t="shared" si="21"/>
        <v>0</v>
      </c>
      <c r="Z82" s="116">
        <f t="shared" si="22"/>
        <v>0</v>
      </c>
      <c r="AA82" s="116">
        <f t="shared" si="23"/>
        <v>0</v>
      </c>
      <c r="AB82" s="116">
        <f t="shared" si="24"/>
        <v>0</v>
      </c>
      <c r="AC82" s="122">
        <f t="shared" si="25"/>
        <v>0</v>
      </c>
    </row>
    <row r="83" spans="1:29" ht="15.75">
      <c r="A83" s="250"/>
      <c r="B83" s="105" t="s">
        <v>43</v>
      </c>
      <c r="C83" s="97">
        <v>71580873.379999429</v>
      </c>
      <c r="D83" s="20"/>
      <c r="E83" s="98">
        <f t="shared" si="14"/>
        <v>71580873.379999429</v>
      </c>
      <c r="F83" s="97">
        <v>767263.74999999988</v>
      </c>
      <c r="G83" s="20"/>
      <c r="H83" s="98">
        <f t="shared" si="15"/>
        <v>767263.74999999988</v>
      </c>
      <c r="I83" s="97">
        <v>0</v>
      </c>
      <c r="J83" s="20"/>
      <c r="K83" s="98">
        <f t="shared" si="16"/>
        <v>0</v>
      </c>
      <c r="L83" s="97">
        <v>0</v>
      </c>
      <c r="M83" s="20"/>
      <c r="N83" s="98">
        <f t="shared" si="17"/>
        <v>0</v>
      </c>
      <c r="O83" s="97">
        <v>0</v>
      </c>
      <c r="P83" s="20"/>
      <c r="Q83" s="98">
        <f t="shared" si="18"/>
        <v>0</v>
      </c>
      <c r="R83" s="97">
        <v>70813609.629999444</v>
      </c>
      <c r="S83" s="20"/>
      <c r="T83" s="98">
        <f t="shared" si="13"/>
        <v>70813609.629999444</v>
      </c>
      <c r="U83" s="219">
        <f t="shared" si="19"/>
        <v>0</v>
      </c>
      <c r="W83" s="105" t="s">
        <v>43</v>
      </c>
      <c r="X83" s="115">
        <f t="shared" si="20"/>
        <v>0</v>
      </c>
      <c r="Y83" s="116">
        <f t="shared" si="21"/>
        <v>0</v>
      </c>
      <c r="Z83" s="116">
        <f t="shared" si="22"/>
        <v>0</v>
      </c>
      <c r="AA83" s="116">
        <f t="shared" si="23"/>
        <v>0</v>
      </c>
      <c r="AB83" s="116">
        <f t="shared" si="24"/>
        <v>0</v>
      </c>
      <c r="AC83" s="122">
        <f t="shared" si="25"/>
        <v>0</v>
      </c>
    </row>
    <row r="84" spans="1:29" ht="15.75">
      <c r="A84" s="250"/>
      <c r="B84" s="135" t="s">
        <v>44</v>
      </c>
      <c r="C84" s="97">
        <v>58973221.09999954</v>
      </c>
      <c r="D84" s="20"/>
      <c r="E84" s="98">
        <f t="shared" si="14"/>
        <v>58973221.09999954</v>
      </c>
      <c r="F84" s="97">
        <v>726204.6</v>
      </c>
      <c r="G84" s="20"/>
      <c r="H84" s="98">
        <f t="shared" si="15"/>
        <v>726204.6</v>
      </c>
      <c r="I84" s="97">
        <v>0</v>
      </c>
      <c r="J84" s="20"/>
      <c r="K84" s="98">
        <f t="shared" si="16"/>
        <v>0</v>
      </c>
      <c r="L84" s="97">
        <v>0</v>
      </c>
      <c r="M84" s="20"/>
      <c r="N84" s="98">
        <f t="shared" si="17"/>
        <v>0</v>
      </c>
      <c r="O84" s="97">
        <v>0</v>
      </c>
      <c r="P84" s="20"/>
      <c r="Q84" s="98">
        <f t="shared" si="18"/>
        <v>0</v>
      </c>
      <c r="R84" s="97">
        <v>58048388.629999526</v>
      </c>
      <c r="S84" s="20"/>
      <c r="T84" s="98">
        <f t="shared" si="13"/>
        <v>58048388.629999526</v>
      </c>
      <c r="U84" s="219">
        <f t="shared" si="19"/>
        <v>0</v>
      </c>
      <c r="W84" s="135" t="s">
        <v>44</v>
      </c>
      <c r="X84" s="115">
        <f t="shared" si="20"/>
        <v>0</v>
      </c>
      <c r="Y84" s="116">
        <f t="shared" si="21"/>
        <v>0</v>
      </c>
      <c r="Z84" s="116">
        <f t="shared" si="22"/>
        <v>0</v>
      </c>
      <c r="AA84" s="116">
        <f t="shared" si="23"/>
        <v>0</v>
      </c>
      <c r="AB84" s="116">
        <f t="shared" si="24"/>
        <v>0</v>
      </c>
      <c r="AC84" s="122">
        <f t="shared" si="25"/>
        <v>0</v>
      </c>
    </row>
    <row r="85" spans="1:29" ht="15.75">
      <c r="A85" s="250"/>
      <c r="B85" s="135" t="s">
        <v>45</v>
      </c>
      <c r="C85" s="97">
        <v>70151988.809996054</v>
      </c>
      <c r="D85" s="20"/>
      <c r="E85" s="98">
        <f t="shared" si="14"/>
        <v>70151988.809996054</v>
      </c>
      <c r="F85" s="97">
        <v>1198325.0700000005</v>
      </c>
      <c r="G85" s="20"/>
      <c r="H85" s="98">
        <f t="shared" si="15"/>
        <v>1198325.0700000005</v>
      </c>
      <c r="I85" s="97">
        <v>0</v>
      </c>
      <c r="J85" s="20"/>
      <c r="K85" s="98">
        <f t="shared" si="16"/>
        <v>0</v>
      </c>
      <c r="L85" s="97">
        <v>0</v>
      </c>
      <c r="M85" s="20"/>
      <c r="N85" s="98">
        <f t="shared" si="17"/>
        <v>0</v>
      </c>
      <c r="O85" s="97">
        <v>0</v>
      </c>
      <c r="P85" s="20"/>
      <c r="Q85" s="98">
        <f t="shared" si="18"/>
        <v>0</v>
      </c>
      <c r="R85" s="97">
        <v>68953663.739996046</v>
      </c>
      <c r="S85" s="20"/>
      <c r="T85" s="98">
        <f t="shared" si="13"/>
        <v>68953663.739996046</v>
      </c>
      <c r="U85" s="219">
        <f t="shared" si="19"/>
        <v>0</v>
      </c>
      <c r="W85" s="135" t="s">
        <v>45</v>
      </c>
      <c r="X85" s="115">
        <f t="shared" si="20"/>
        <v>0</v>
      </c>
      <c r="Y85" s="116">
        <f t="shared" si="21"/>
        <v>0</v>
      </c>
      <c r="Z85" s="116">
        <f t="shared" si="22"/>
        <v>0</v>
      </c>
      <c r="AA85" s="116">
        <f t="shared" si="23"/>
        <v>0</v>
      </c>
      <c r="AB85" s="116">
        <f t="shared" si="24"/>
        <v>0</v>
      </c>
      <c r="AC85" s="122">
        <f t="shared" si="25"/>
        <v>0</v>
      </c>
    </row>
    <row r="86" spans="1:29" ht="15.75">
      <c r="A86" s="250"/>
      <c r="B86" s="135" t="s">
        <v>46</v>
      </c>
      <c r="C86" s="97">
        <v>36341030.249999642</v>
      </c>
      <c r="D86" s="20"/>
      <c r="E86" s="98">
        <f t="shared" si="14"/>
        <v>36341030.249999642</v>
      </c>
      <c r="F86" s="97">
        <v>492182.93999999994</v>
      </c>
      <c r="G86" s="20"/>
      <c r="H86" s="98">
        <f t="shared" si="15"/>
        <v>492182.93999999994</v>
      </c>
      <c r="I86" s="97">
        <v>0</v>
      </c>
      <c r="J86" s="20"/>
      <c r="K86" s="98">
        <f t="shared" si="16"/>
        <v>0</v>
      </c>
      <c r="L86" s="97">
        <v>0</v>
      </c>
      <c r="M86" s="20"/>
      <c r="N86" s="98">
        <f t="shared" si="17"/>
        <v>0</v>
      </c>
      <c r="O86" s="97">
        <v>0</v>
      </c>
      <c r="P86" s="20"/>
      <c r="Q86" s="98">
        <f t="shared" si="18"/>
        <v>0</v>
      </c>
      <c r="R86" s="97">
        <v>35848847.309999637</v>
      </c>
      <c r="S86" s="20"/>
      <c r="T86" s="98">
        <f t="shared" si="13"/>
        <v>35848847.309999637</v>
      </c>
      <c r="U86" s="219">
        <f t="shared" si="19"/>
        <v>0</v>
      </c>
      <c r="W86" s="135" t="s">
        <v>46</v>
      </c>
      <c r="X86" s="115">
        <f t="shared" si="20"/>
        <v>0</v>
      </c>
      <c r="Y86" s="116">
        <f t="shared" si="21"/>
        <v>0</v>
      </c>
      <c r="Z86" s="116">
        <f t="shared" si="22"/>
        <v>0</v>
      </c>
      <c r="AA86" s="116">
        <f t="shared" si="23"/>
        <v>0</v>
      </c>
      <c r="AB86" s="116">
        <f t="shared" si="24"/>
        <v>0</v>
      </c>
      <c r="AC86" s="122">
        <f t="shared" si="25"/>
        <v>0</v>
      </c>
    </row>
    <row r="87" spans="1:29" ht="15.75">
      <c r="A87" s="250"/>
      <c r="B87" s="135" t="s">
        <v>47</v>
      </c>
      <c r="C87" s="97"/>
      <c r="D87" s="20"/>
      <c r="E87" s="98">
        <f t="shared" si="14"/>
        <v>0</v>
      </c>
      <c r="F87" s="97"/>
      <c r="G87" s="20"/>
      <c r="H87" s="98">
        <f t="shared" si="15"/>
        <v>0</v>
      </c>
      <c r="I87" s="97"/>
      <c r="J87" s="20"/>
      <c r="K87" s="98">
        <f t="shared" si="16"/>
        <v>0</v>
      </c>
      <c r="L87" s="97"/>
      <c r="M87" s="20"/>
      <c r="N87" s="98">
        <f t="shared" si="17"/>
        <v>0</v>
      </c>
      <c r="O87" s="97"/>
      <c r="P87" s="20"/>
      <c r="Q87" s="98">
        <f t="shared" si="18"/>
        <v>0</v>
      </c>
      <c r="R87" s="97"/>
      <c r="S87" s="20"/>
      <c r="T87" s="98">
        <f t="shared" si="13"/>
        <v>0</v>
      </c>
      <c r="U87" s="219">
        <f t="shared" si="19"/>
        <v>0</v>
      </c>
      <c r="W87" s="135" t="s">
        <v>47</v>
      </c>
      <c r="X87" s="115">
        <f t="shared" si="20"/>
        <v>0</v>
      </c>
      <c r="Y87" s="116">
        <f t="shared" si="21"/>
        <v>0</v>
      </c>
      <c r="Z87" s="116">
        <f t="shared" si="22"/>
        <v>0</v>
      </c>
      <c r="AA87" s="116">
        <f t="shared" si="23"/>
        <v>0</v>
      </c>
      <c r="AB87" s="116">
        <f t="shared" si="24"/>
        <v>0</v>
      </c>
      <c r="AC87" s="122">
        <f t="shared" si="25"/>
        <v>0</v>
      </c>
    </row>
    <row r="88" spans="1:29" ht="15.75">
      <c r="A88" s="250"/>
      <c r="B88" s="135" t="s">
        <v>48</v>
      </c>
      <c r="C88" s="97">
        <v>78462209.089999273</v>
      </c>
      <c r="D88" s="20"/>
      <c r="E88" s="98">
        <f t="shared" si="14"/>
        <v>78462209.089999273</v>
      </c>
      <c r="F88" s="97">
        <v>369253.66</v>
      </c>
      <c r="G88" s="20"/>
      <c r="H88" s="98">
        <f t="shared" si="15"/>
        <v>369253.66</v>
      </c>
      <c r="I88" s="97">
        <v>0</v>
      </c>
      <c r="J88" s="20"/>
      <c r="K88" s="98">
        <f t="shared" si="16"/>
        <v>0</v>
      </c>
      <c r="L88" s="97">
        <v>0</v>
      </c>
      <c r="M88" s="20"/>
      <c r="N88" s="98">
        <f t="shared" si="17"/>
        <v>0</v>
      </c>
      <c r="O88" s="97">
        <v>0</v>
      </c>
      <c r="P88" s="20"/>
      <c r="Q88" s="98">
        <f t="shared" si="18"/>
        <v>0</v>
      </c>
      <c r="R88" s="97">
        <v>78092955.429999277</v>
      </c>
      <c r="S88" s="20"/>
      <c r="T88" s="98">
        <f t="shared" si="13"/>
        <v>78092955.429999277</v>
      </c>
      <c r="U88" s="219">
        <f t="shared" si="19"/>
        <v>0</v>
      </c>
      <c r="W88" s="135" t="s">
        <v>48</v>
      </c>
      <c r="X88" s="115">
        <f t="shared" si="20"/>
        <v>0</v>
      </c>
      <c r="Y88" s="116">
        <f t="shared" si="21"/>
        <v>0</v>
      </c>
      <c r="Z88" s="116">
        <f t="shared" si="22"/>
        <v>0</v>
      </c>
      <c r="AA88" s="116">
        <f t="shared" si="23"/>
        <v>0</v>
      </c>
      <c r="AB88" s="116">
        <f t="shared" si="24"/>
        <v>0</v>
      </c>
      <c r="AC88" s="122">
        <f t="shared" si="25"/>
        <v>0</v>
      </c>
    </row>
    <row r="89" spans="1:29" ht="15.75">
      <c r="A89" s="251"/>
      <c r="B89" s="136" t="s">
        <v>49</v>
      </c>
      <c r="C89" s="99"/>
      <c r="D89" s="100"/>
      <c r="E89" s="101">
        <f t="shared" si="14"/>
        <v>0</v>
      </c>
      <c r="F89" s="99"/>
      <c r="G89" s="100"/>
      <c r="H89" s="101">
        <f t="shared" si="15"/>
        <v>0</v>
      </c>
      <c r="I89" s="99"/>
      <c r="J89" s="100"/>
      <c r="K89" s="101">
        <f t="shared" si="16"/>
        <v>0</v>
      </c>
      <c r="L89" s="99"/>
      <c r="M89" s="100"/>
      <c r="N89" s="101">
        <f t="shared" si="17"/>
        <v>0</v>
      </c>
      <c r="O89" s="99"/>
      <c r="P89" s="100"/>
      <c r="Q89" s="101">
        <f t="shared" si="18"/>
        <v>0</v>
      </c>
      <c r="R89" s="99"/>
      <c r="S89" s="100"/>
      <c r="T89" s="101">
        <f t="shared" si="13"/>
        <v>0</v>
      </c>
      <c r="U89" s="220">
        <f t="shared" si="19"/>
        <v>0</v>
      </c>
      <c r="W89" s="136" t="s">
        <v>49</v>
      </c>
      <c r="X89" s="115">
        <f t="shared" si="20"/>
        <v>0</v>
      </c>
      <c r="Y89" s="116">
        <f t="shared" si="21"/>
        <v>0</v>
      </c>
      <c r="Z89" s="116">
        <f t="shared" si="22"/>
        <v>0</v>
      </c>
      <c r="AA89" s="116">
        <f t="shared" si="23"/>
        <v>0</v>
      </c>
      <c r="AB89" s="116">
        <f t="shared" si="24"/>
        <v>0</v>
      </c>
      <c r="AC89" s="122">
        <f t="shared" si="25"/>
        <v>0</v>
      </c>
    </row>
    <row r="90" spans="1:29" ht="15.75" customHeight="1">
      <c r="A90" s="249">
        <v>42533</v>
      </c>
      <c r="B90" s="134" t="s">
        <v>41</v>
      </c>
      <c r="C90" s="97">
        <v>70377504.569999143</v>
      </c>
      <c r="D90" s="20"/>
      <c r="E90" s="98">
        <f t="shared" si="14"/>
        <v>70377504.569999143</v>
      </c>
      <c r="F90" s="97">
        <v>1902284.1299999997</v>
      </c>
      <c r="G90" s="20"/>
      <c r="H90" s="98">
        <f t="shared" si="15"/>
        <v>1902284.1299999997</v>
      </c>
      <c r="I90" s="97">
        <v>95172.55</v>
      </c>
      <c r="J90" s="20"/>
      <c r="K90" s="98">
        <f t="shared" si="16"/>
        <v>95172.55</v>
      </c>
      <c r="L90" s="97">
        <v>100559.77</v>
      </c>
      <c r="M90" s="20"/>
      <c r="N90" s="98">
        <f t="shared" si="17"/>
        <v>100559.77</v>
      </c>
      <c r="O90" s="97">
        <v>698275.52</v>
      </c>
      <c r="P90" s="20"/>
      <c r="Q90" s="98">
        <f t="shared" si="18"/>
        <v>698275.52</v>
      </c>
      <c r="R90" s="97">
        <v>67771557.699999139</v>
      </c>
      <c r="S90" s="20"/>
      <c r="T90" s="98">
        <f t="shared" si="13"/>
        <v>67771557.699999139</v>
      </c>
      <c r="U90" s="219">
        <f t="shared" si="19"/>
        <v>0</v>
      </c>
      <c r="W90" s="134" t="s">
        <v>41</v>
      </c>
      <c r="X90" s="111">
        <f t="shared" si="20"/>
        <v>0</v>
      </c>
      <c r="Y90" s="112">
        <f t="shared" si="21"/>
        <v>0</v>
      </c>
      <c r="Z90" s="112">
        <f t="shared" si="22"/>
        <v>0</v>
      </c>
      <c r="AA90" s="112">
        <f t="shared" si="23"/>
        <v>0</v>
      </c>
      <c r="AB90" s="112">
        <f t="shared" si="24"/>
        <v>0</v>
      </c>
      <c r="AC90" s="124">
        <f t="shared" si="25"/>
        <v>0</v>
      </c>
    </row>
    <row r="91" spans="1:29" ht="15.75">
      <c r="A91" s="250"/>
      <c r="B91" s="135" t="s">
        <v>42</v>
      </c>
      <c r="C91" s="97">
        <v>22058858.449999027</v>
      </c>
      <c r="D91" s="20">
        <v>22515800</v>
      </c>
      <c r="E91" s="98">
        <f t="shared" si="14"/>
        <v>-456941.55000097305</v>
      </c>
      <c r="F91" s="97">
        <v>1410407.97</v>
      </c>
      <c r="G91" s="20" t="s">
        <v>1878</v>
      </c>
      <c r="H91" s="98">
        <f t="shared" si="15"/>
        <v>-2.0300000000279397</v>
      </c>
      <c r="I91" s="97">
        <v>37924.78</v>
      </c>
      <c r="J91" s="20" t="s">
        <v>2385</v>
      </c>
      <c r="K91" s="98">
        <f t="shared" si="16"/>
        <v>-2.0000000004074536E-2</v>
      </c>
      <c r="L91" s="97">
        <v>67536.39</v>
      </c>
      <c r="M91" s="20" t="s">
        <v>2386</v>
      </c>
      <c r="N91" s="98">
        <f t="shared" si="17"/>
        <v>-9.9999999947613105E-3</v>
      </c>
      <c r="O91" s="97">
        <v>154397.76999999999</v>
      </c>
      <c r="P91" s="20" t="s">
        <v>1879</v>
      </c>
      <c r="Q91" s="98">
        <f t="shared" si="18"/>
        <v>-0.23000000001047738</v>
      </c>
      <c r="R91" s="97">
        <v>20464441.099999029</v>
      </c>
      <c r="S91" s="20">
        <v>20464440</v>
      </c>
      <c r="T91" s="98">
        <f t="shared" si="13"/>
        <v>1.0999990291893482</v>
      </c>
      <c r="U91" s="219">
        <f t="shared" si="19"/>
        <v>1</v>
      </c>
      <c r="W91" s="135" t="s">
        <v>42</v>
      </c>
      <c r="X91" s="115">
        <f t="shared" si="20"/>
        <v>1</v>
      </c>
      <c r="Y91" s="116">
        <f t="shared" si="21"/>
        <v>0</v>
      </c>
      <c r="Z91" s="116">
        <f t="shared" si="22"/>
        <v>0</v>
      </c>
      <c r="AA91" s="116">
        <f t="shared" si="23"/>
        <v>0</v>
      </c>
      <c r="AB91" s="116">
        <f t="shared" si="24"/>
        <v>0</v>
      </c>
      <c r="AC91" s="122">
        <f t="shared" si="25"/>
        <v>0</v>
      </c>
    </row>
    <row r="92" spans="1:29" ht="15.75">
      <c r="A92" s="250"/>
      <c r="B92" s="105" t="s">
        <v>43</v>
      </c>
      <c r="C92" s="97">
        <v>70813609.629999444</v>
      </c>
      <c r="D92" s="20">
        <v>68781500</v>
      </c>
      <c r="E92" s="98">
        <f t="shared" si="14"/>
        <v>2032109.6299994439</v>
      </c>
      <c r="F92" s="97">
        <v>2390635.94</v>
      </c>
      <c r="G92" s="20" t="s">
        <v>1880</v>
      </c>
      <c r="H92" s="98">
        <f t="shared" si="15"/>
        <v>-4.0600000000558794</v>
      </c>
      <c r="I92" s="97">
        <v>311040.03000000003</v>
      </c>
      <c r="J92" s="20" t="s">
        <v>2387</v>
      </c>
      <c r="K92" s="98">
        <f t="shared" si="16"/>
        <v>3.0000000027939677E-2</v>
      </c>
      <c r="L92" s="97">
        <v>117108.1</v>
      </c>
      <c r="M92" s="20" t="s">
        <v>2388</v>
      </c>
      <c r="N92" s="98">
        <f t="shared" si="17"/>
        <v>0.10000000000582077</v>
      </c>
      <c r="O92" s="97">
        <v>1452365.03</v>
      </c>
      <c r="P92" s="20" t="s">
        <v>1881</v>
      </c>
      <c r="Q92" s="98">
        <f t="shared" si="18"/>
        <v>-4.9699999999720603</v>
      </c>
      <c r="R92" s="97">
        <v>67920861.599999443</v>
      </c>
      <c r="S92" s="20">
        <v>67920800</v>
      </c>
      <c r="T92" s="98">
        <f t="shared" ref="T92:T161" si="26">R92-S92</f>
        <v>61.599999442696571</v>
      </c>
      <c r="U92" s="219">
        <f t="shared" si="19"/>
        <v>1</v>
      </c>
      <c r="W92" s="105" t="s">
        <v>43</v>
      </c>
      <c r="X92" s="115">
        <f t="shared" si="20"/>
        <v>1</v>
      </c>
      <c r="Y92" s="116">
        <f t="shared" si="21"/>
        <v>0</v>
      </c>
      <c r="Z92" s="116">
        <f t="shared" si="22"/>
        <v>0</v>
      </c>
      <c r="AA92" s="116">
        <f t="shared" si="23"/>
        <v>0</v>
      </c>
      <c r="AB92" s="116">
        <f t="shared" si="24"/>
        <v>0</v>
      </c>
      <c r="AC92" s="122">
        <f t="shared" si="25"/>
        <v>0</v>
      </c>
    </row>
    <row r="93" spans="1:29" ht="15.75">
      <c r="A93" s="250"/>
      <c r="B93" s="135" t="s">
        <v>44</v>
      </c>
      <c r="C93" s="97">
        <v>58048388.629999526</v>
      </c>
      <c r="D93" s="20">
        <v>58247000</v>
      </c>
      <c r="E93" s="98">
        <f t="shared" si="14"/>
        <v>-198611.37000047415</v>
      </c>
      <c r="F93" s="97">
        <v>2815951.3599999989</v>
      </c>
      <c r="G93" s="20" t="s">
        <v>1882</v>
      </c>
      <c r="H93" s="98">
        <f t="shared" si="15"/>
        <v>1.3599999989382923</v>
      </c>
      <c r="I93" s="97">
        <v>48026.03</v>
      </c>
      <c r="J93" s="20" t="s">
        <v>2389</v>
      </c>
      <c r="K93" s="98">
        <f t="shared" si="16"/>
        <v>2.9999999998835847E-2</v>
      </c>
      <c r="L93" s="97">
        <v>44767.48</v>
      </c>
      <c r="M93" s="20" t="s">
        <v>2390</v>
      </c>
      <c r="N93" s="98">
        <f t="shared" si="17"/>
        <v>0.48000000000320142</v>
      </c>
      <c r="O93" s="97">
        <v>1203254.2899999998</v>
      </c>
      <c r="P93" s="20" t="s">
        <v>1883</v>
      </c>
      <c r="Q93" s="98">
        <f t="shared" si="18"/>
        <v>4.2899999998044223</v>
      </c>
      <c r="R93" s="97">
        <v>54032441.529999532</v>
      </c>
      <c r="S93" s="20">
        <v>54220100</v>
      </c>
      <c r="T93" s="98">
        <f t="shared" si="26"/>
        <v>-187658.47000046819</v>
      </c>
      <c r="U93" s="219">
        <f t="shared" si="19"/>
        <v>1</v>
      </c>
      <c r="W93" s="135" t="s">
        <v>44</v>
      </c>
      <c r="X93" s="115">
        <f t="shared" si="20"/>
        <v>1</v>
      </c>
      <c r="Y93" s="116">
        <f t="shared" si="21"/>
        <v>0</v>
      </c>
      <c r="Z93" s="116">
        <f t="shared" si="22"/>
        <v>0</v>
      </c>
      <c r="AA93" s="116">
        <f t="shared" si="23"/>
        <v>0</v>
      </c>
      <c r="AB93" s="116">
        <f t="shared" si="24"/>
        <v>0</v>
      </c>
      <c r="AC93" s="122">
        <f t="shared" si="25"/>
        <v>1</v>
      </c>
    </row>
    <row r="94" spans="1:29" ht="15.75">
      <c r="A94" s="250"/>
      <c r="B94" s="135" t="s">
        <v>45</v>
      </c>
      <c r="C94" s="97">
        <v>68953663.739996046</v>
      </c>
      <c r="D94" s="20">
        <v>68953700</v>
      </c>
      <c r="E94" s="98">
        <f t="shared" si="14"/>
        <v>-36.260003954172134</v>
      </c>
      <c r="F94" s="97">
        <v>3162601.5699999994</v>
      </c>
      <c r="G94" s="20" t="s">
        <v>1884</v>
      </c>
      <c r="H94" s="98">
        <f t="shared" si="15"/>
        <v>1.5699999993667006</v>
      </c>
      <c r="I94" s="97">
        <v>23029.19</v>
      </c>
      <c r="J94" s="20" t="s">
        <v>2391</v>
      </c>
      <c r="K94" s="98">
        <f t="shared" si="16"/>
        <v>-1.0000000002037268E-2</v>
      </c>
      <c r="L94" s="97">
        <v>1128.1500000000001</v>
      </c>
      <c r="M94" s="20" t="s">
        <v>2392</v>
      </c>
      <c r="N94" s="98">
        <f t="shared" si="17"/>
        <v>0</v>
      </c>
      <c r="O94" s="97">
        <v>195455.09</v>
      </c>
      <c r="P94" s="20" t="s">
        <v>1885</v>
      </c>
      <c r="Q94" s="98">
        <f t="shared" si="18"/>
        <v>8.999999999650754E-2</v>
      </c>
      <c r="R94" s="97">
        <v>65617508.119996063</v>
      </c>
      <c r="S94" s="20">
        <v>65617500</v>
      </c>
      <c r="T94" s="98">
        <f t="shared" si="26"/>
        <v>8.1199960634112358</v>
      </c>
      <c r="U94" s="219">
        <f t="shared" si="19"/>
        <v>1</v>
      </c>
      <c r="W94" s="135" t="s">
        <v>45</v>
      </c>
      <c r="X94" s="115">
        <f t="shared" si="20"/>
        <v>0</v>
      </c>
      <c r="Y94" s="116">
        <f t="shared" si="21"/>
        <v>0</v>
      </c>
      <c r="Z94" s="116">
        <f t="shared" si="22"/>
        <v>0</v>
      </c>
      <c r="AA94" s="116">
        <f t="shared" si="23"/>
        <v>0</v>
      </c>
      <c r="AB94" s="116">
        <f t="shared" si="24"/>
        <v>0</v>
      </c>
      <c r="AC94" s="122">
        <f t="shared" si="25"/>
        <v>0</v>
      </c>
    </row>
    <row r="95" spans="1:29" ht="15.75">
      <c r="A95" s="250"/>
      <c r="B95" s="135" t="s">
        <v>46</v>
      </c>
      <c r="C95" s="97">
        <v>35848847.309999637</v>
      </c>
      <c r="D95" s="20">
        <v>39385800</v>
      </c>
      <c r="E95" s="98">
        <f t="shared" si="14"/>
        <v>-3536952.6900003627</v>
      </c>
      <c r="F95" s="97">
        <v>1872289.5400000003</v>
      </c>
      <c r="G95" s="20" t="s">
        <v>1886</v>
      </c>
      <c r="H95" s="98">
        <f t="shared" si="15"/>
        <v>-0.45999999972991645</v>
      </c>
      <c r="I95" s="97">
        <v>15467.59</v>
      </c>
      <c r="J95" s="20" t="s">
        <v>2393</v>
      </c>
      <c r="K95" s="98">
        <f t="shared" si="16"/>
        <v>-1.0000000000218279E-2</v>
      </c>
      <c r="L95" s="97">
        <v>228449.29</v>
      </c>
      <c r="M95" s="20" t="s">
        <v>1887</v>
      </c>
      <c r="N95" s="98">
        <f t="shared" si="17"/>
        <v>0.29000000000814907</v>
      </c>
      <c r="O95" s="97">
        <v>418459.05000000005</v>
      </c>
      <c r="P95" s="20" t="s">
        <v>1887</v>
      </c>
      <c r="Q95" s="98">
        <f t="shared" si="18"/>
        <v>190010.05000000005</v>
      </c>
      <c r="R95" s="97">
        <v>36865481.80999963</v>
      </c>
      <c r="S95" s="20">
        <v>39384700</v>
      </c>
      <c r="T95" s="98">
        <f t="shared" si="26"/>
        <v>-2519218.1900003701</v>
      </c>
      <c r="U95" s="219">
        <f t="shared" si="19"/>
        <v>1</v>
      </c>
      <c r="W95" s="135" t="s">
        <v>46</v>
      </c>
      <c r="X95" s="115">
        <f t="shared" si="20"/>
        <v>1</v>
      </c>
      <c r="Y95" s="116">
        <f t="shared" si="21"/>
        <v>0</v>
      </c>
      <c r="Z95" s="116">
        <f t="shared" si="22"/>
        <v>0</v>
      </c>
      <c r="AA95" s="116">
        <f t="shared" si="23"/>
        <v>0</v>
      </c>
      <c r="AB95" s="116">
        <f t="shared" si="24"/>
        <v>1</v>
      </c>
      <c r="AC95" s="122">
        <f t="shared" si="25"/>
        <v>1</v>
      </c>
    </row>
    <row r="96" spans="1:29" ht="15.75">
      <c r="A96" s="250"/>
      <c r="B96" s="135" t="s">
        <v>47</v>
      </c>
      <c r="C96" s="97">
        <v>148471139.6999985</v>
      </c>
      <c r="D96" s="20">
        <v>0</v>
      </c>
      <c r="E96" s="98">
        <f t="shared" si="14"/>
        <v>148471139.6999985</v>
      </c>
      <c r="F96" s="97">
        <v>4640924.8699999945</v>
      </c>
      <c r="G96" s="20"/>
      <c r="H96" s="98">
        <f t="shared" si="15"/>
        <v>4640924.8699999945</v>
      </c>
      <c r="I96" s="97">
        <v>250816.06</v>
      </c>
      <c r="J96" s="20"/>
      <c r="K96" s="98">
        <f t="shared" si="16"/>
        <v>250816.06</v>
      </c>
      <c r="L96" s="97">
        <v>212358.7</v>
      </c>
      <c r="M96" s="20"/>
      <c r="N96" s="98">
        <f t="shared" si="17"/>
        <v>212358.7</v>
      </c>
      <c r="O96" s="97">
        <v>0</v>
      </c>
      <c r="P96" s="20"/>
      <c r="Q96" s="98">
        <f t="shared" si="18"/>
        <v>0</v>
      </c>
      <c r="R96" s="97">
        <v>143868672.18999848</v>
      </c>
      <c r="S96" s="20">
        <v>0</v>
      </c>
      <c r="T96" s="98">
        <f t="shared" si="26"/>
        <v>143868672.18999848</v>
      </c>
      <c r="U96" s="219">
        <f t="shared" si="19"/>
        <v>0</v>
      </c>
      <c r="W96" s="135" t="s">
        <v>47</v>
      </c>
      <c r="X96" s="115">
        <f t="shared" si="20"/>
        <v>0</v>
      </c>
      <c r="Y96" s="116">
        <f t="shared" si="21"/>
        <v>0</v>
      </c>
      <c r="Z96" s="116">
        <f t="shared" si="22"/>
        <v>0</v>
      </c>
      <c r="AA96" s="116">
        <f t="shared" si="23"/>
        <v>0</v>
      </c>
      <c r="AB96" s="116">
        <f t="shared" si="24"/>
        <v>0</v>
      </c>
      <c r="AC96" s="122">
        <f t="shared" si="25"/>
        <v>0</v>
      </c>
    </row>
    <row r="97" spans="1:29" ht="15.75">
      <c r="A97" s="250"/>
      <c r="B97" s="135" t="s">
        <v>48</v>
      </c>
      <c r="C97" s="97">
        <v>78092955.429999277</v>
      </c>
      <c r="D97" s="20">
        <v>78093000</v>
      </c>
      <c r="E97" s="98">
        <f t="shared" si="14"/>
        <v>-44.570000723004341</v>
      </c>
      <c r="F97" s="97">
        <v>2213170.09</v>
      </c>
      <c r="G97" s="20" t="s">
        <v>1888</v>
      </c>
      <c r="H97" s="98">
        <f t="shared" si="15"/>
        <v>37990.089999999851</v>
      </c>
      <c r="I97" s="97">
        <v>73962.850000000006</v>
      </c>
      <c r="J97" s="20" t="s">
        <v>2394</v>
      </c>
      <c r="K97" s="98">
        <f t="shared" si="16"/>
        <v>-4.9999999988358468E-2</v>
      </c>
      <c r="L97" s="97">
        <v>12882.78</v>
      </c>
      <c r="M97" s="20" t="s">
        <v>2395</v>
      </c>
      <c r="N97" s="98">
        <f t="shared" si="17"/>
        <v>-1.9999999998617568E-2</v>
      </c>
      <c r="O97" s="97">
        <v>476811.07000000012</v>
      </c>
      <c r="P97" s="20" t="s">
        <v>1889</v>
      </c>
      <c r="Q97" s="98">
        <f t="shared" si="18"/>
        <v>7.0000000123400241E-2</v>
      </c>
      <c r="R97" s="97">
        <v>75464054.339999273</v>
      </c>
      <c r="S97" s="20">
        <v>75464000</v>
      </c>
      <c r="T97" s="98">
        <f t="shared" si="26"/>
        <v>54.33999927341938</v>
      </c>
      <c r="U97" s="219">
        <f t="shared" si="19"/>
        <v>1</v>
      </c>
      <c r="W97" s="135" t="s">
        <v>48</v>
      </c>
      <c r="X97" s="115">
        <f t="shared" si="20"/>
        <v>0</v>
      </c>
      <c r="Y97" s="116">
        <f t="shared" si="21"/>
        <v>1</v>
      </c>
      <c r="Z97" s="116">
        <f t="shared" si="22"/>
        <v>0</v>
      </c>
      <c r="AA97" s="116">
        <f t="shared" si="23"/>
        <v>0</v>
      </c>
      <c r="AB97" s="116">
        <f t="shared" si="24"/>
        <v>0</v>
      </c>
      <c r="AC97" s="122">
        <f t="shared" si="25"/>
        <v>0</v>
      </c>
    </row>
    <row r="98" spans="1:29" ht="15.75">
      <c r="A98" s="251"/>
      <c r="B98" s="136" t="s">
        <v>49</v>
      </c>
      <c r="C98" s="97">
        <v>20725324.109999564</v>
      </c>
      <c r="D98" s="20"/>
      <c r="E98" s="98">
        <f t="shared" si="14"/>
        <v>20725324.109999564</v>
      </c>
      <c r="F98" s="97">
        <v>872756.59999999986</v>
      </c>
      <c r="G98" s="20"/>
      <c r="H98" s="98">
        <f t="shared" si="15"/>
        <v>872756.59999999986</v>
      </c>
      <c r="I98" s="97">
        <v>42676.19</v>
      </c>
      <c r="J98" s="20"/>
      <c r="K98" s="98">
        <f t="shared" si="16"/>
        <v>42676.19</v>
      </c>
      <c r="L98" s="97">
        <v>55842.26</v>
      </c>
      <c r="M98" s="20"/>
      <c r="N98" s="98">
        <f t="shared" si="17"/>
        <v>55842.26</v>
      </c>
      <c r="O98" s="97">
        <v>204853.04999999996</v>
      </c>
      <c r="P98" s="20"/>
      <c r="Q98" s="98">
        <f t="shared" si="18"/>
        <v>204853.04999999996</v>
      </c>
      <c r="R98" s="97">
        <v>26454947.05999957</v>
      </c>
      <c r="S98" s="20"/>
      <c r="T98" s="98">
        <f t="shared" si="26"/>
        <v>26454947.05999957</v>
      </c>
      <c r="U98" s="219">
        <f t="shared" si="19"/>
        <v>0</v>
      </c>
      <c r="W98" s="136" t="s">
        <v>49</v>
      </c>
      <c r="X98" s="119">
        <f t="shared" si="20"/>
        <v>0</v>
      </c>
      <c r="Y98" s="120">
        <f t="shared" si="21"/>
        <v>0</v>
      </c>
      <c r="Z98" s="120">
        <f t="shared" si="22"/>
        <v>0</v>
      </c>
      <c r="AA98" s="120">
        <f t="shared" si="23"/>
        <v>0</v>
      </c>
      <c r="AB98" s="120">
        <f t="shared" si="24"/>
        <v>0</v>
      </c>
      <c r="AC98" s="125">
        <f t="shared" si="25"/>
        <v>0</v>
      </c>
    </row>
    <row r="99" spans="1:29" ht="15.75" customHeight="1">
      <c r="A99" s="249">
        <v>42534</v>
      </c>
      <c r="B99" s="134" t="s">
        <v>41</v>
      </c>
      <c r="C99" s="217">
        <v>67771557.699999139</v>
      </c>
      <c r="D99" s="222">
        <v>67771600</v>
      </c>
      <c r="E99" s="96">
        <f t="shared" si="14"/>
        <v>-42.300000861287117</v>
      </c>
      <c r="F99" s="217">
        <v>1542742.8200000003</v>
      </c>
      <c r="G99" s="95" t="s">
        <v>1890</v>
      </c>
      <c r="H99" s="96">
        <f t="shared" si="15"/>
        <v>2.8200000002980232</v>
      </c>
      <c r="I99" s="217">
        <v>11403.4</v>
      </c>
      <c r="J99" s="95" t="s">
        <v>2396</v>
      </c>
      <c r="K99" s="96">
        <f t="shared" si="16"/>
        <v>0</v>
      </c>
      <c r="L99" s="217">
        <v>76832.010000000024</v>
      </c>
      <c r="M99" s="95" t="s">
        <v>2397</v>
      </c>
      <c r="N99" s="96">
        <f t="shared" si="17"/>
        <v>1.0000000023865141E-2</v>
      </c>
      <c r="O99" s="217">
        <v>522642.8299999999</v>
      </c>
      <c r="P99" s="102" t="s">
        <v>1891</v>
      </c>
      <c r="Q99" s="96">
        <f t="shared" si="18"/>
        <v>-0.17000000010011718</v>
      </c>
      <c r="R99" s="217">
        <v>71148453.239999145</v>
      </c>
      <c r="S99" s="95">
        <v>71148500</v>
      </c>
      <c r="T99" s="96">
        <f t="shared" si="26"/>
        <v>-46.760000854730606</v>
      </c>
      <c r="U99" s="218">
        <f t="shared" si="19"/>
        <v>1</v>
      </c>
      <c r="W99" s="134" t="s">
        <v>41</v>
      </c>
      <c r="X99" s="111">
        <f t="shared" si="20"/>
        <v>0</v>
      </c>
      <c r="Y99" s="112">
        <f t="shared" si="21"/>
        <v>0</v>
      </c>
      <c r="Z99" s="112">
        <f t="shared" si="22"/>
        <v>0</v>
      </c>
      <c r="AA99" s="112">
        <f t="shared" si="23"/>
        <v>0</v>
      </c>
      <c r="AB99" s="112">
        <f t="shared" si="24"/>
        <v>0</v>
      </c>
      <c r="AC99" s="124">
        <f t="shared" si="25"/>
        <v>0</v>
      </c>
    </row>
    <row r="100" spans="1:29" ht="15.75">
      <c r="A100" s="250"/>
      <c r="B100" s="135" t="s">
        <v>42</v>
      </c>
      <c r="C100" s="97">
        <v>20464441.099999029</v>
      </c>
      <c r="D100" s="126">
        <v>20464440</v>
      </c>
      <c r="E100" s="98">
        <f t="shared" si="14"/>
        <v>1.0999990291893482</v>
      </c>
      <c r="F100" s="97">
        <v>869072.82</v>
      </c>
      <c r="G100" s="20" t="s">
        <v>1892</v>
      </c>
      <c r="H100" s="98">
        <f t="shared" si="15"/>
        <v>-0.18000000005122274</v>
      </c>
      <c r="I100" s="97">
        <v>62773.66</v>
      </c>
      <c r="J100" s="20" t="s">
        <v>2398</v>
      </c>
      <c r="K100" s="98">
        <f t="shared" si="16"/>
        <v>-3.9999999993597157E-2</v>
      </c>
      <c r="L100" s="97">
        <v>0</v>
      </c>
      <c r="M100" s="20" t="s">
        <v>80</v>
      </c>
      <c r="N100" s="98">
        <f t="shared" si="17"/>
        <v>0</v>
      </c>
      <c r="O100" s="97">
        <v>33176.660000000003</v>
      </c>
      <c r="P100" s="6" t="s">
        <v>1893</v>
      </c>
      <c r="Q100" s="98">
        <f t="shared" si="18"/>
        <v>-3.9999999993597157E-2</v>
      </c>
      <c r="R100" s="97">
        <v>19624965.279999021</v>
      </c>
      <c r="S100" s="20">
        <v>19624940</v>
      </c>
      <c r="T100" s="98">
        <f t="shared" si="26"/>
        <v>25.279999021440744</v>
      </c>
      <c r="U100" s="219">
        <f t="shared" si="19"/>
        <v>1</v>
      </c>
      <c r="W100" s="135" t="s">
        <v>42</v>
      </c>
      <c r="X100" s="115">
        <f t="shared" si="20"/>
        <v>0</v>
      </c>
      <c r="Y100" s="116">
        <f t="shared" si="21"/>
        <v>0</v>
      </c>
      <c r="Z100" s="116">
        <f t="shared" si="22"/>
        <v>0</v>
      </c>
      <c r="AA100" s="116">
        <f t="shared" si="23"/>
        <v>0</v>
      </c>
      <c r="AB100" s="116">
        <f t="shared" si="24"/>
        <v>0</v>
      </c>
      <c r="AC100" s="122">
        <f t="shared" si="25"/>
        <v>0</v>
      </c>
    </row>
    <row r="101" spans="1:29" ht="15.75">
      <c r="A101" s="250"/>
      <c r="B101" s="105" t="s">
        <v>43</v>
      </c>
      <c r="C101" s="97">
        <v>67920861.599999443</v>
      </c>
      <c r="D101" s="126">
        <v>67920800</v>
      </c>
      <c r="E101" s="98">
        <f t="shared" si="14"/>
        <v>61.599999442696571</v>
      </c>
      <c r="F101" s="97">
        <v>1795862.8100000005</v>
      </c>
      <c r="G101" s="20" t="s">
        <v>1894</v>
      </c>
      <c r="H101" s="98">
        <f t="shared" si="15"/>
        <v>2.8100000005215406</v>
      </c>
      <c r="I101" s="97">
        <v>214223.57</v>
      </c>
      <c r="J101" s="20" t="s">
        <v>2399</v>
      </c>
      <c r="K101" s="98">
        <f t="shared" si="16"/>
        <v>-0.42999999999301508</v>
      </c>
      <c r="L101" s="97">
        <v>32975.24</v>
      </c>
      <c r="M101" s="20" t="s">
        <v>2400</v>
      </c>
      <c r="N101" s="98">
        <f t="shared" si="17"/>
        <v>4.0000000000873115E-2</v>
      </c>
      <c r="O101" s="97">
        <v>1091990.19</v>
      </c>
      <c r="P101" s="6" t="s">
        <v>1895</v>
      </c>
      <c r="Q101" s="98">
        <f t="shared" si="18"/>
        <v>0.18999999994412065</v>
      </c>
      <c r="R101" s="97">
        <v>65214256.929999441</v>
      </c>
      <c r="S101" s="20">
        <v>65214300</v>
      </c>
      <c r="T101" s="98">
        <f t="shared" si="26"/>
        <v>-43.070000559091568</v>
      </c>
      <c r="U101" s="219">
        <f t="shared" si="19"/>
        <v>1</v>
      </c>
      <c r="W101" s="105" t="s">
        <v>43</v>
      </c>
      <c r="X101" s="115">
        <f t="shared" si="20"/>
        <v>0</v>
      </c>
      <c r="Y101" s="116">
        <f t="shared" si="21"/>
        <v>0</v>
      </c>
      <c r="Z101" s="116">
        <f t="shared" si="22"/>
        <v>0</v>
      </c>
      <c r="AA101" s="116">
        <f t="shared" si="23"/>
        <v>0</v>
      </c>
      <c r="AB101" s="116">
        <f t="shared" si="24"/>
        <v>0</v>
      </c>
      <c r="AC101" s="122">
        <f t="shared" si="25"/>
        <v>0</v>
      </c>
    </row>
    <row r="102" spans="1:29" ht="15.75">
      <c r="A102" s="250"/>
      <c r="B102" s="135" t="s">
        <v>44</v>
      </c>
      <c r="C102" s="97">
        <v>54032441.529999532</v>
      </c>
      <c r="D102" s="126">
        <v>54220100</v>
      </c>
      <c r="E102" s="98">
        <f t="shared" si="14"/>
        <v>-187658.47000046819</v>
      </c>
      <c r="F102" s="97">
        <v>2410296.9800000014</v>
      </c>
      <c r="G102" s="20" t="s">
        <v>1896</v>
      </c>
      <c r="H102" s="98">
        <f t="shared" si="15"/>
        <v>-10523.019999998622</v>
      </c>
      <c r="I102" s="97">
        <v>85617.17</v>
      </c>
      <c r="J102" s="20" t="s">
        <v>2401</v>
      </c>
      <c r="K102" s="98">
        <f t="shared" si="16"/>
        <v>0.16999999999825377</v>
      </c>
      <c r="L102" s="97">
        <v>0</v>
      </c>
      <c r="M102" s="20" t="s">
        <v>80</v>
      </c>
      <c r="N102" s="98">
        <f t="shared" si="17"/>
        <v>0</v>
      </c>
      <c r="O102" s="97">
        <v>390846.08</v>
      </c>
      <c r="P102" s="6" t="s">
        <v>1897</v>
      </c>
      <c r="Q102" s="98">
        <f t="shared" si="18"/>
        <v>8.0000000016298145E-2</v>
      </c>
      <c r="R102" s="97">
        <v>51316915.639999531</v>
      </c>
      <c r="S102" s="20">
        <v>51306400</v>
      </c>
      <c r="T102" s="98">
        <f t="shared" si="26"/>
        <v>10515.639999531209</v>
      </c>
      <c r="U102" s="219">
        <f t="shared" si="19"/>
        <v>1</v>
      </c>
      <c r="W102" s="135" t="s">
        <v>44</v>
      </c>
      <c r="X102" s="115">
        <f t="shared" si="20"/>
        <v>1</v>
      </c>
      <c r="Y102" s="116">
        <f t="shared" si="21"/>
        <v>1</v>
      </c>
      <c r="Z102" s="116">
        <f t="shared" si="22"/>
        <v>0</v>
      </c>
      <c r="AA102" s="116">
        <f t="shared" si="23"/>
        <v>0</v>
      </c>
      <c r="AB102" s="116">
        <f t="shared" si="24"/>
        <v>0</v>
      </c>
      <c r="AC102" s="122">
        <f t="shared" si="25"/>
        <v>1</v>
      </c>
    </row>
    <row r="103" spans="1:29" ht="15.75">
      <c r="A103" s="250"/>
      <c r="B103" s="135" t="s">
        <v>45</v>
      </c>
      <c r="C103" s="97">
        <v>65617508.119996063</v>
      </c>
      <c r="D103" s="126">
        <v>65617500</v>
      </c>
      <c r="E103" s="98">
        <f t="shared" si="14"/>
        <v>8.1199960634112358</v>
      </c>
      <c r="F103" s="97">
        <v>2271368.4800000009</v>
      </c>
      <c r="G103" s="20" t="s">
        <v>1898</v>
      </c>
      <c r="H103" s="98">
        <f t="shared" si="15"/>
        <v>-1.5199999990873039</v>
      </c>
      <c r="I103" s="97">
        <v>143607.97</v>
      </c>
      <c r="J103" s="20" t="s">
        <v>2402</v>
      </c>
      <c r="K103" s="98">
        <f t="shared" si="16"/>
        <v>-2.9999999998835847E-2</v>
      </c>
      <c r="L103" s="97">
        <v>217053.03</v>
      </c>
      <c r="M103" s="20" t="s">
        <v>2403</v>
      </c>
      <c r="N103" s="98">
        <f t="shared" si="17"/>
        <v>2.9999999998835847E-2</v>
      </c>
      <c r="O103" s="97">
        <v>178468.7</v>
      </c>
      <c r="P103" s="6" t="s">
        <v>1899</v>
      </c>
      <c r="Q103" s="98">
        <f t="shared" si="18"/>
        <v>-119915.29999999999</v>
      </c>
      <c r="R103" s="97">
        <v>76481585.889996067</v>
      </c>
      <c r="S103" s="20">
        <v>76481600</v>
      </c>
      <c r="T103" s="98">
        <f t="shared" si="26"/>
        <v>-14.110003933310509</v>
      </c>
      <c r="U103" s="219">
        <f t="shared" si="19"/>
        <v>1</v>
      </c>
      <c r="W103" s="135" t="s">
        <v>45</v>
      </c>
      <c r="X103" s="115">
        <f t="shared" si="20"/>
        <v>0</v>
      </c>
      <c r="Y103" s="116">
        <f t="shared" si="21"/>
        <v>0</v>
      </c>
      <c r="Z103" s="116">
        <f t="shared" si="22"/>
        <v>0</v>
      </c>
      <c r="AA103" s="116">
        <f t="shared" si="23"/>
        <v>0</v>
      </c>
      <c r="AB103" s="116">
        <f t="shared" si="24"/>
        <v>1</v>
      </c>
      <c r="AC103" s="122">
        <f t="shared" si="25"/>
        <v>0</v>
      </c>
    </row>
    <row r="104" spans="1:29" ht="15.75">
      <c r="A104" s="250"/>
      <c r="B104" s="135" t="s">
        <v>46</v>
      </c>
      <c r="C104" s="97">
        <v>36865481.80999963</v>
      </c>
      <c r="D104" s="126">
        <v>36865500</v>
      </c>
      <c r="E104" s="98">
        <f t="shared" si="14"/>
        <v>-18.190000370144844</v>
      </c>
      <c r="F104" s="97">
        <v>1806079.7700000009</v>
      </c>
      <c r="G104" s="20" t="s">
        <v>1900</v>
      </c>
      <c r="H104" s="98">
        <f t="shared" si="15"/>
        <v>-0.22999999905005097</v>
      </c>
      <c r="I104" s="97">
        <v>521794.73999999993</v>
      </c>
      <c r="J104" s="20" t="s">
        <v>2404</v>
      </c>
      <c r="K104" s="98">
        <f t="shared" si="16"/>
        <v>-0.26000000006752089</v>
      </c>
      <c r="L104" s="97">
        <v>293.52</v>
      </c>
      <c r="M104" s="20" t="s">
        <v>2405</v>
      </c>
      <c r="N104" s="98">
        <f t="shared" si="17"/>
        <v>0</v>
      </c>
      <c r="O104" s="97">
        <v>345030.5</v>
      </c>
      <c r="P104" s="6" t="s">
        <v>1901</v>
      </c>
      <c r="Q104" s="98">
        <f t="shared" si="18"/>
        <v>-0.5</v>
      </c>
      <c r="R104" s="97">
        <v>35235872.759999625</v>
      </c>
      <c r="S104" s="20">
        <v>35235900</v>
      </c>
      <c r="T104" s="98">
        <f t="shared" si="26"/>
        <v>-27.240000374615192</v>
      </c>
      <c r="U104" s="219">
        <f t="shared" si="19"/>
        <v>1</v>
      </c>
      <c r="W104" s="135" t="s">
        <v>46</v>
      </c>
      <c r="X104" s="115">
        <f t="shared" si="20"/>
        <v>0</v>
      </c>
      <c r="Y104" s="116">
        <f t="shared" si="21"/>
        <v>0</v>
      </c>
      <c r="Z104" s="116">
        <f t="shared" si="22"/>
        <v>0</v>
      </c>
      <c r="AA104" s="116">
        <f t="shared" si="23"/>
        <v>0</v>
      </c>
      <c r="AB104" s="116">
        <f t="shared" si="24"/>
        <v>0</v>
      </c>
      <c r="AC104" s="122">
        <f t="shared" si="25"/>
        <v>0</v>
      </c>
    </row>
    <row r="105" spans="1:29" ht="15.75">
      <c r="A105" s="250"/>
      <c r="B105" s="135" t="s">
        <v>47</v>
      </c>
      <c r="C105" s="97">
        <v>143868672.18999848</v>
      </c>
      <c r="D105" s="126">
        <v>0</v>
      </c>
      <c r="E105" s="98">
        <f t="shared" si="14"/>
        <v>143868672.18999848</v>
      </c>
      <c r="F105" s="97">
        <v>3489873.5999999978</v>
      </c>
      <c r="G105" s="20"/>
      <c r="H105" s="98">
        <f t="shared" si="15"/>
        <v>3489873.5999999978</v>
      </c>
      <c r="I105" s="97">
        <v>783599.33</v>
      </c>
      <c r="J105" s="20"/>
      <c r="K105" s="98">
        <f t="shared" si="16"/>
        <v>783599.33</v>
      </c>
      <c r="L105" s="97">
        <v>47578.889999999992</v>
      </c>
      <c r="M105" s="20"/>
      <c r="N105" s="98">
        <f t="shared" si="17"/>
        <v>47578.889999999992</v>
      </c>
      <c r="O105" s="97">
        <v>515260.30000000022</v>
      </c>
      <c r="P105" s="6"/>
      <c r="Q105" s="98">
        <f t="shared" si="18"/>
        <v>515260.30000000022</v>
      </c>
      <c r="R105" s="97">
        <v>140599558.72999847</v>
      </c>
      <c r="S105" s="20">
        <v>0</v>
      </c>
      <c r="T105" s="98">
        <f t="shared" si="26"/>
        <v>140599558.72999847</v>
      </c>
      <c r="U105" s="219">
        <f t="shared" si="19"/>
        <v>0</v>
      </c>
      <c r="W105" s="135" t="s">
        <v>47</v>
      </c>
      <c r="X105" s="115">
        <f t="shared" si="20"/>
        <v>0</v>
      </c>
      <c r="Y105" s="116">
        <f t="shared" si="21"/>
        <v>0</v>
      </c>
      <c r="Z105" s="116">
        <f t="shared" si="22"/>
        <v>0</v>
      </c>
      <c r="AA105" s="116">
        <f t="shared" si="23"/>
        <v>0</v>
      </c>
      <c r="AB105" s="116">
        <f t="shared" si="24"/>
        <v>0</v>
      </c>
      <c r="AC105" s="122">
        <f t="shared" si="25"/>
        <v>0</v>
      </c>
    </row>
    <row r="106" spans="1:29" ht="15.75">
      <c r="A106" s="250"/>
      <c r="B106" s="135" t="s">
        <v>48</v>
      </c>
      <c r="C106" s="97">
        <v>75464054.339999273</v>
      </c>
      <c r="D106" s="126">
        <v>75464000</v>
      </c>
      <c r="E106" s="98">
        <f t="shared" si="14"/>
        <v>54.33999927341938</v>
      </c>
      <c r="F106" s="97">
        <v>1682290.4300000009</v>
      </c>
      <c r="G106" s="20" t="s">
        <v>1902</v>
      </c>
      <c r="H106" s="98">
        <f t="shared" si="15"/>
        <v>188700.43000000087</v>
      </c>
      <c r="I106" s="97">
        <v>168827.68</v>
      </c>
      <c r="J106" s="20" t="s">
        <v>2406</v>
      </c>
      <c r="K106" s="98">
        <f t="shared" si="16"/>
        <v>-0.32000000000698492</v>
      </c>
      <c r="L106" s="97">
        <v>249214.7</v>
      </c>
      <c r="M106" s="20" t="s">
        <v>2407</v>
      </c>
      <c r="N106" s="98">
        <f t="shared" si="17"/>
        <v>-0.29999999998835847</v>
      </c>
      <c r="O106" s="97">
        <v>214288.66</v>
      </c>
      <c r="P106" s="6" t="s">
        <v>1903</v>
      </c>
      <c r="Q106" s="98">
        <f t="shared" si="18"/>
        <v>-0.33999999999650754</v>
      </c>
      <c r="R106" s="97">
        <v>73487088.229999274</v>
      </c>
      <c r="S106" s="20">
        <v>73487100</v>
      </c>
      <c r="T106" s="98">
        <f t="shared" si="26"/>
        <v>-11.770000725984573</v>
      </c>
      <c r="U106" s="219">
        <f t="shared" si="19"/>
        <v>1</v>
      </c>
      <c r="W106" s="135" t="s">
        <v>48</v>
      </c>
      <c r="X106" s="115">
        <f t="shared" si="20"/>
        <v>0</v>
      </c>
      <c r="Y106" s="116">
        <f t="shared" si="21"/>
        <v>1</v>
      </c>
      <c r="Z106" s="116">
        <f t="shared" si="22"/>
        <v>0</v>
      </c>
      <c r="AA106" s="116">
        <f t="shared" si="23"/>
        <v>0</v>
      </c>
      <c r="AB106" s="116">
        <f t="shared" si="24"/>
        <v>0</v>
      </c>
      <c r="AC106" s="122">
        <f t="shared" si="25"/>
        <v>0</v>
      </c>
    </row>
    <row r="107" spans="1:29" ht="15.75">
      <c r="A107" s="251"/>
      <c r="B107" s="136" t="s">
        <v>49</v>
      </c>
      <c r="C107" s="99">
        <v>26454947.05999957</v>
      </c>
      <c r="D107" s="223"/>
      <c r="E107" s="101">
        <f t="shared" si="14"/>
        <v>26454947.05999957</v>
      </c>
      <c r="F107" s="99">
        <v>706205.13</v>
      </c>
      <c r="G107" s="100"/>
      <c r="H107" s="101">
        <f t="shared" si="15"/>
        <v>706205.13</v>
      </c>
      <c r="I107" s="99">
        <v>115705.80999999998</v>
      </c>
      <c r="J107" s="100"/>
      <c r="K107" s="101">
        <f t="shared" si="16"/>
        <v>115705.80999999998</v>
      </c>
      <c r="L107" s="99">
        <v>16626.52</v>
      </c>
      <c r="M107" s="100"/>
      <c r="N107" s="101">
        <f t="shared" si="17"/>
        <v>16626.52</v>
      </c>
      <c r="O107" s="99">
        <v>92410.319999999978</v>
      </c>
      <c r="P107" s="104"/>
      <c r="Q107" s="101">
        <f t="shared" si="18"/>
        <v>92410.319999999978</v>
      </c>
      <c r="R107" s="99">
        <v>25755410.89999957</v>
      </c>
      <c r="S107" s="100"/>
      <c r="T107" s="101">
        <f t="shared" si="26"/>
        <v>25755410.89999957</v>
      </c>
      <c r="U107" s="220">
        <f t="shared" si="19"/>
        <v>0</v>
      </c>
      <c r="W107" s="136" t="s">
        <v>49</v>
      </c>
      <c r="X107" s="119">
        <f t="shared" si="20"/>
        <v>0</v>
      </c>
      <c r="Y107" s="120">
        <f t="shared" si="21"/>
        <v>0</v>
      </c>
      <c r="Z107" s="120">
        <f t="shared" si="22"/>
        <v>0</v>
      </c>
      <c r="AA107" s="120">
        <f t="shared" si="23"/>
        <v>0</v>
      </c>
      <c r="AB107" s="120">
        <f t="shared" si="24"/>
        <v>0</v>
      </c>
      <c r="AC107" s="125">
        <f t="shared" si="25"/>
        <v>0</v>
      </c>
    </row>
    <row r="108" spans="1:29" ht="15.75" customHeight="1">
      <c r="A108" s="249">
        <v>42535</v>
      </c>
      <c r="B108" s="134" t="s">
        <v>41</v>
      </c>
      <c r="C108" s="97">
        <v>71148453.239999145</v>
      </c>
      <c r="D108" s="20">
        <v>71148500</v>
      </c>
      <c r="E108" s="98">
        <f t="shared" si="14"/>
        <v>-46.760000854730606</v>
      </c>
      <c r="F108" s="97">
        <v>1631037.38</v>
      </c>
      <c r="G108" s="6" t="s">
        <v>1904</v>
      </c>
      <c r="H108" s="98">
        <f t="shared" si="15"/>
        <v>-2.6200000001117587</v>
      </c>
      <c r="I108" s="97">
        <v>276466.09999999998</v>
      </c>
      <c r="J108" s="20" t="s">
        <v>2408</v>
      </c>
      <c r="K108" s="98">
        <f t="shared" si="16"/>
        <v>9.9999999976716936E-2</v>
      </c>
      <c r="L108" s="97">
        <v>260005.4</v>
      </c>
      <c r="M108" s="20" t="s">
        <v>2409</v>
      </c>
      <c r="N108" s="98">
        <f t="shared" si="17"/>
        <v>0.39999999999417923</v>
      </c>
      <c r="O108" s="97">
        <v>219474.48</v>
      </c>
      <c r="P108" s="20" t="s">
        <v>1905</v>
      </c>
      <c r="Q108" s="98">
        <f t="shared" si="18"/>
        <v>0.48000000001047738</v>
      </c>
      <c r="R108" s="97">
        <v>73647884.829999149</v>
      </c>
      <c r="S108" s="6">
        <v>73647900</v>
      </c>
      <c r="T108" s="98">
        <f t="shared" si="26"/>
        <v>-15.170000851154327</v>
      </c>
      <c r="U108" s="219">
        <f t="shared" si="19"/>
        <v>1</v>
      </c>
      <c r="W108" s="134" t="s">
        <v>41</v>
      </c>
      <c r="X108" s="115">
        <f t="shared" si="20"/>
        <v>0</v>
      </c>
      <c r="Y108" s="116">
        <f t="shared" si="21"/>
        <v>0</v>
      </c>
      <c r="Z108" s="116">
        <f t="shared" si="22"/>
        <v>0</v>
      </c>
      <c r="AA108" s="116">
        <f t="shared" si="23"/>
        <v>0</v>
      </c>
      <c r="AB108" s="116">
        <f t="shared" si="24"/>
        <v>0</v>
      </c>
      <c r="AC108" s="122">
        <f t="shared" si="25"/>
        <v>0</v>
      </c>
    </row>
    <row r="109" spans="1:29" ht="15.75">
      <c r="A109" s="250"/>
      <c r="B109" s="135" t="s">
        <v>42</v>
      </c>
      <c r="C109" s="97">
        <v>19624965.279999021</v>
      </c>
      <c r="D109" s="20">
        <v>19624940</v>
      </c>
      <c r="E109" s="98">
        <f t="shared" si="14"/>
        <v>25.279999021440744</v>
      </c>
      <c r="F109" s="97">
        <v>1043571.75</v>
      </c>
      <c r="G109" s="6" t="s">
        <v>1906</v>
      </c>
      <c r="H109" s="98">
        <f t="shared" si="15"/>
        <v>1.75</v>
      </c>
      <c r="I109" s="97">
        <v>53291.6</v>
      </c>
      <c r="J109" s="20" t="s">
        <v>2410</v>
      </c>
      <c r="K109" s="98">
        <f t="shared" si="16"/>
        <v>0</v>
      </c>
      <c r="L109" s="97">
        <v>0</v>
      </c>
      <c r="M109" s="20" t="s">
        <v>80</v>
      </c>
      <c r="N109" s="98">
        <f t="shared" si="17"/>
        <v>0</v>
      </c>
      <c r="O109" s="97">
        <v>30606.98</v>
      </c>
      <c r="P109" s="20" t="s">
        <v>1907</v>
      </c>
      <c r="Q109" s="98">
        <f t="shared" si="18"/>
        <v>-2.0000000000436557E-2</v>
      </c>
      <c r="R109" s="97">
        <v>26999686.889999036</v>
      </c>
      <c r="S109" s="6">
        <v>26999700</v>
      </c>
      <c r="T109" s="98">
        <f t="shared" si="26"/>
        <v>-13.110000964254141</v>
      </c>
      <c r="U109" s="219">
        <f t="shared" si="19"/>
        <v>1</v>
      </c>
      <c r="W109" s="135" t="s">
        <v>42</v>
      </c>
      <c r="X109" s="115">
        <f t="shared" si="20"/>
        <v>0</v>
      </c>
      <c r="Y109" s="116">
        <f t="shared" si="21"/>
        <v>0</v>
      </c>
      <c r="Z109" s="116">
        <f t="shared" si="22"/>
        <v>0</v>
      </c>
      <c r="AA109" s="116">
        <f t="shared" si="23"/>
        <v>0</v>
      </c>
      <c r="AB109" s="116">
        <f t="shared" si="24"/>
        <v>0</v>
      </c>
      <c r="AC109" s="122">
        <f t="shared" si="25"/>
        <v>0</v>
      </c>
    </row>
    <row r="110" spans="1:29" ht="15.75">
      <c r="A110" s="250"/>
      <c r="B110" s="105" t="s">
        <v>43</v>
      </c>
      <c r="C110" s="97">
        <v>65214256.929999441</v>
      </c>
      <c r="D110" s="20">
        <v>65214300</v>
      </c>
      <c r="E110" s="98">
        <f t="shared" si="14"/>
        <v>-43.070000559091568</v>
      </c>
      <c r="F110" s="97">
        <v>1525912.1800000006</v>
      </c>
      <c r="G110" s="6" t="s">
        <v>1908</v>
      </c>
      <c r="H110" s="98">
        <f t="shared" si="15"/>
        <v>2.1800000006332994</v>
      </c>
      <c r="I110" s="97">
        <v>228736.8900000001</v>
      </c>
      <c r="J110" s="20" t="s">
        <v>2411</v>
      </c>
      <c r="K110" s="98">
        <f t="shared" si="16"/>
        <v>7495.8900000001013</v>
      </c>
      <c r="L110" s="97">
        <v>207105.48</v>
      </c>
      <c r="M110" s="20" t="s">
        <v>2412</v>
      </c>
      <c r="N110" s="98">
        <f t="shared" si="17"/>
        <v>0.48000000001047738</v>
      </c>
      <c r="O110" s="97">
        <v>653726.93999999994</v>
      </c>
      <c r="P110" s="20" t="s">
        <v>1909</v>
      </c>
      <c r="Q110" s="98">
        <f t="shared" si="18"/>
        <v>-6.0000000055879354E-2</v>
      </c>
      <c r="R110" s="97">
        <v>63056249.219999447</v>
      </c>
      <c r="S110" s="6">
        <v>63056210</v>
      </c>
      <c r="T110" s="98">
        <f t="shared" si="26"/>
        <v>39.219999447464943</v>
      </c>
      <c r="U110" s="219">
        <f t="shared" si="19"/>
        <v>1</v>
      </c>
      <c r="W110" s="105" t="s">
        <v>43</v>
      </c>
      <c r="X110" s="115">
        <f t="shared" si="20"/>
        <v>0</v>
      </c>
      <c r="Y110" s="116">
        <f t="shared" si="21"/>
        <v>0</v>
      </c>
      <c r="Z110" s="116">
        <f t="shared" si="22"/>
        <v>1</v>
      </c>
      <c r="AA110" s="116">
        <f t="shared" si="23"/>
        <v>0</v>
      </c>
      <c r="AB110" s="116">
        <f t="shared" si="24"/>
        <v>0</v>
      </c>
      <c r="AC110" s="122">
        <f t="shared" si="25"/>
        <v>0</v>
      </c>
    </row>
    <row r="111" spans="1:29" ht="15.75">
      <c r="A111" s="250"/>
      <c r="B111" s="135" t="s">
        <v>44</v>
      </c>
      <c r="C111" s="97">
        <v>51316915.639999531</v>
      </c>
      <c r="D111" s="20">
        <v>51306400</v>
      </c>
      <c r="E111" s="98">
        <f t="shared" si="14"/>
        <v>10515.639999531209</v>
      </c>
      <c r="F111" s="97">
        <v>2053716.39</v>
      </c>
      <c r="G111" s="6" t="s">
        <v>1910</v>
      </c>
      <c r="H111" s="98">
        <f t="shared" si="15"/>
        <v>-12733.610000000102</v>
      </c>
      <c r="I111" s="97">
        <v>196668.13</v>
      </c>
      <c r="J111" s="20" t="s">
        <v>2413</v>
      </c>
      <c r="K111" s="98">
        <f t="shared" si="16"/>
        <v>0.13000000000465661</v>
      </c>
      <c r="L111" s="97">
        <v>191853.26</v>
      </c>
      <c r="M111" s="20" t="s">
        <v>2414</v>
      </c>
      <c r="N111" s="98">
        <f t="shared" si="17"/>
        <v>0.26000000000931323</v>
      </c>
      <c r="O111" s="97">
        <v>254953.60000000006</v>
      </c>
      <c r="P111" s="20" t="s">
        <v>1911</v>
      </c>
      <c r="Q111" s="98">
        <f t="shared" si="18"/>
        <v>0.60000000006402843</v>
      </c>
      <c r="R111" s="97">
        <v>49013060.519999534</v>
      </c>
      <c r="S111" s="6">
        <v>49000300</v>
      </c>
      <c r="T111" s="98">
        <f t="shared" si="26"/>
        <v>12760.519999533892</v>
      </c>
      <c r="U111" s="219">
        <f t="shared" si="19"/>
        <v>1</v>
      </c>
      <c r="W111" s="135" t="s">
        <v>44</v>
      </c>
      <c r="X111" s="115">
        <f t="shared" si="20"/>
        <v>1</v>
      </c>
      <c r="Y111" s="116">
        <f t="shared" si="21"/>
        <v>1</v>
      </c>
      <c r="Z111" s="116">
        <f t="shared" si="22"/>
        <v>0</v>
      </c>
      <c r="AA111" s="116">
        <f t="shared" si="23"/>
        <v>0</v>
      </c>
      <c r="AB111" s="116">
        <f t="shared" si="24"/>
        <v>0</v>
      </c>
      <c r="AC111" s="122">
        <f t="shared" si="25"/>
        <v>1</v>
      </c>
    </row>
    <row r="112" spans="1:29" ht="15.75">
      <c r="A112" s="250"/>
      <c r="B112" s="135" t="s">
        <v>45</v>
      </c>
      <c r="C112" s="97">
        <v>76481585.889996067</v>
      </c>
      <c r="D112" s="20">
        <v>76481600</v>
      </c>
      <c r="E112" s="98">
        <f t="shared" si="14"/>
        <v>-14.110003933310509</v>
      </c>
      <c r="F112" s="97">
        <v>2111374.38</v>
      </c>
      <c r="G112" s="6" t="s">
        <v>1912</v>
      </c>
      <c r="H112" s="98">
        <f t="shared" si="15"/>
        <v>-7725.6200000001118</v>
      </c>
      <c r="I112" s="97">
        <v>105294.06</v>
      </c>
      <c r="J112" s="20" t="s">
        <v>2415</v>
      </c>
      <c r="K112" s="98">
        <f t="shared" si="16"/>
        <v>5.9999999997671694E-2</v>
      </c>
      <c r="L112" s="97">
        <v>0</v>
      </c>
      <c r="M112" s="20" t="s">
        <v>80</v>
      </c>
      <c r="N112" s="98">
        <f t="shared" si="17"/>
        <v>0</v>
      </c>
      <c r="O112" s="97">
        <v>88560.94</v>
      </c>
      <c r="P112" s="20" t="s">
        <v>1913</v>
      </c>
      <c r="Q112" s="98">
        <f t="shared" si="18"/>
        <v>-40613.06</v>
      </c>
      <c r="R112" s="97">
        <v>75048533.179996073</v>
      </c>
      <c r="S112" s="6">
        <v>75129300</v>
      </c>
      <c r="T112" s="98">
        <f t="shared" si="26"/>
        <v>-80766.820003926754</v>
      </c>
      <c r="U112" s="219">
        <f t="shared" si="19"/>
        <v>1</v>
      </c>
      <c r="W112" s="135" t="s">
        <v>45</v>
      </c>
      <c r="X112" s="115">
        <f t="shared" si="20"/>
        <v>0</v>
      </c>
      <c r="Y112" s="116">
        <f t="shared" si="21"/>
        <v>1</v>
      </c>
      <c r="Z112" s="116">
        <f t="shared" si="22"/>
        <v>0</v>
      </c>
      <c r="AA112" s="116">
        <f t="shared" si="23"/>
        <v>0</v>
      </c>
      <c r="AB112" s="116">
        <f t="shared" si="24"/>
        <v>1</v>
      </c>
      <c r="AC112" s="122">
        <f t="shared" si="25"/>
        <v>1</v>
      </c>
    </row>
    <row r="113" spans="1:29" ht="15.75">
      <c r="A113" s="250"/>
      <c r="B113" s="135" t="s">
        <v>46</v>
      </c>
      <c r="C113" s="97">
        <v>35235872.759999625</v>
      </c>
      <c r="D113" s="20">
        <v>37387300</v>
      </c>
      <c r="E113" s="98">
        <f t="shared" si="14"/>
        <v>-2151427.2400003746</v>
      </c>
      <c r="F113" s="97">
        <v>1537398.1000000003</v>
      </c>
      <c r="G113" s="6" t="s">
        <v>1914</v>
      </c>
      <c r="H113" s="98">
        <f t="shared" si="15"/>
        <v>-1.8999999996740371</v>
      </c>
      <c r="I113" s="97">
        <v>361457.09</v>
      </c>
      <c r="J113" s="20" t="s">
        <v>2416</v>
      </c>
      <c r="K113" s="98">
        <f t="shared" si="16"/>
        <v>9.0000000025611371E-2</v>
      </c>
      <c r="L113" s="97">
        <v>16235.66</v>
      </c>
      <c r="M113" s="20" t="s">
        <v>1915</v>
      </c>
      <c r="N113" s="98">
        <f t="shared" si="17"/>
        <v>-4.0000000000873115E-2</v>
      </c>
      <c r="O113" s="97">
        <v>196199.82</v>
      </c>
      <c r="P113" s="20" t="s">
        <v>1915</v>
      </c>
      <c r="Q113" s="98">
        <f t="shared" si="18"/>
        <v>179964.12</v>
      </c>
      <c r="R113" s="97">
        <v>33847496.269999631</v>
      </c>
      <c r="S113" s="6">
        <v>35865500</v>
      </c>
      <c r="T113" s="98">
        <f t="shared" si="26"/>
        <v>-2018003.7300003693</v>
      </c>
      <c r="U113" s="219">
        <f t="shared" si="19"/>
        <v>1</v>
      </c>
      <c r="W113" s="135" t="s">
        <v>46</v>
      </c>
      <c r="X113" s="115">
        <f t="shared" si="20"/>
        <v>1</v>
      </c>
      <c r="Y113" s="116">
        <f t="shared" si="21"/>
        <v>0</v>
      </c>
      <c r="Z113" s="116">
        <f t="shared" si="22"/>
        <v>0</v>
      </c>
      <c r="AA113" s="116">
        <f t="shared" si="23"/>
        <v>0</v>
      </c>
      <c r="AB113" s="116">
        <f t="shared" si="24"/>
        <v>1</v>
      </c>
      <c r="AC113" s="122">
        <f t="shared" si="25"/>
        <v>1</v>
      </c>
    </row>
    <row r="114" spans="1:29" ht="15.75">
      <c r="A114" s="250"/>
      <c r="B114" s="135" t="s">
        <v>47</v>
      </c>
      <c r="C114" s="97">
        <v>140599558.72999847</v>
      </c>
      <c r="D114" s="20"/>
      <c r="E114" s="98">
        <f t="shared" si="14"/>
        <v>140599558.72999847</v>
      </c>
      <c r="F114" s="97">
        <v>2885384.350000001</v>
      </c>
      <c r="G114" s="6"/>
      <c r="H114" s="98">
        <f t="shared" si="15"/>
        <v>2885384.350000001</v>
      </c>
      <c r="I114" s="97">
        <v>129357.73999999998</v>
      </c>
      <c r="J114" s="20"/>
      <c r="K114" s="98">
        <f t="shared" si="16"/>
        <v>129357.73999999998</v>
      </c>
      <c r="L114" s="97">
        <v>796271.83</v>
      </c>
      <c r="M114" s="20"/>
      <c r="N114" s="98">
        <f t="shared" si="17"/>
        <v>796271.83</v>
      </c>
      <c r="O114" s="97">
        <v>251575.02</v>
      </c>
      <c r="P114" s="20"/>
      <c r="Q114" s="98">
        <f t="shared" si="18"/>
        <v>251575.02</v>
      </c>
      <c r="R114" s="97">
        <v>136795685.26999846</v>
      </c>
      <c r="S114" s="6"/>
      <c r="T114" s="98">
        <f t="shared" si="26"/>
        <v>136795685.26999846</v>
      </c>
      <c r="U114" s="219">
        <f t="shared" si="19"/>
        <v>0</v>
      </c>
      <c r="W114" s="135" t="s">
        <v>47</v>
      </c>
      <c r="X114" s="115">
        <f t="shared" si="20"/>
        <v>0</v>
      </c>
      <c r="Y114" s="116">
        <f t="shared" si="21"/>
        <v>0</v>
      </c>
      <c r="Z114" s="116">
        <f t="shared" si="22"/>
        <v>0</v>
      </c>
      <c r="AA114" s="116">
        <f t="shared" si="23"/>
        <v>0</v>
      </c>
      <c r="AB114" s="116">
        <f t="shared" si="24"/>
        <v>0</v>
      </c>
      <c r="AC114" s="122">
        <f t="shared" si="25"/>
        <v>0</v>
      </c>
    </row>
    <row r="115" spans="1:29" ht="15.75">
      <c r="A115" s="250"/>
      <c r="B115" s="135" t="s">
        <v>48</v>
      </c>
      <c r="C115" s="97">
        <v>73487088.229999274</v>
      </c>
      <c r="D115" s="20"/>
      <c r="E115" s="98">
        <f t="shared" si="14"/>
        <v>73487088.229999274</v>
      </c>
      <c r="F115" s="97">
        <v>1794885.5099999998</v>
      </c>
      <c r="G115" s="6"/>
      <c r="H115" s="98">
        <f t="shared" si="15"/>
        <v>1794885.5099999998</v>
      </c>
      <c r="I115" s="97">
        <v>163761.29999999999</v>
      </c>
      <c r="J115" s="20"/>
      <c r="K115" s="98">
        <f t="shared" si="16"/>
        <v>163761.29999999999</v>
      </c>
      <c r="L115" s="97">
        <v>531432.1</v>
      </c>
      <c r="M115" s="20"/>
      <c r="N115" s="98">
        <f t="shared" si="17"/>
        <v>531432.1</v>
      </c>
      <c r="O115" s="97">
        <v>162072.52000000005</v>
      </c>
      <c r="P115" s="20"/>
      <c r="Q115" s="98">
        <f t="shared" si="18"/>
        <v>162072.52000000005</v>
      </c>
      <c r="R115" s="97">
        <v>71162459.399999276</v>
      </c>
      <c r="S115" s="6"/>
      <c r="T115" s="98">
        <f t="shared" si="26"/>
        <v>71162459.399999276</v>
      </c>
      <c r="U115" s="219">
        <f t="shared" si="19"/>
        <v>0</v>
      </c>
      <c r="W115" s="135" t="s">
        <v>48</v>
      </c>
      <c r="X115" s="115">
        <f t="shared" si="20"/>
        <v>0</v>
      </c>
      <c r="Y115" s="116">
        <f t="shared" si="21"/>
        <v>0</v>
      </c>
      <c r="Z115" s="116">
        <f t="shared" si="22"/>
        <v>0</v>
      </c>
      <c r="AA115" s="116">
        <f t="shared" si="23"/>
        <v>0</v>
      </c>
      <c r="AB115" s="116">
        <f t="shared" si="24"/>
        <v>0</v>
      </c>
      <c r="AC115" s="122">
        <f t="shared" si="25"/>
        <v>0</v>
      </c>
    </row>
    <row r="116" spans="1:29" ht="15.75">
      <c r="A116" s="251"/>
      <c r="B116" s="135" t="s">
        <v>49</v>
      </c>
      <c r="C116" s="97">
        <v>25755410.89999957</v>
      </c>
      <c r="D116" s="20"/>
      <c r="E116" s="98">
        <f t="shared" si="14"/>
        <v>25755410.89999957</v>
      </c>
      <c r="F116" s="97">
        <v>1156339.9999999998</v>
      </c>
      <c r="G116" s="6"/>
      <c r="H116" s="98">
        <f t="shared" si="15"/>
        <v>1156339.9999999998</v>
      </c>
      <c r="I116" s="97">
        <v>5739.43</v>
      </c>
      <c r="J116" s="20"/>
      <c r="K116" s="98">
        <f t="shared" si="16"/>
        <v>5739.43</v>
      </c>
      <c r="L116" s="97">
        <v>0</v>
      </c>
      <c r="M116" s="20"/>
      <c r="N116" s="98">
        <f t="shared" si="17"/>
        <v>0</v>
      </c>
      <c r="O116" s="97">
        <v>140316.59</v>
      </c>
      <c r="P116" s="20"/>
      <c r="Q116" s="98">
        <f t="shared" si="18"/>
        <v>140316.59</v>
      </c>
      <c r="R116" s="97">
        <v>37668515.569999553</v>
      </c>
      <c r="S116" s="6"/>
      <c r="T116" s="98">
        <f t="shared" si="26"/>
        <v>37668515.569999553</v>
      </c>
      <c r="U116" s="219">
        <f t="shared" si="19"/>
        <v>0</v>
      </c>
      <c r="W116" s="136" t="s">
        <v>49</v>
      </c>
      <c r="X116" s="119">
        <f t="shared" si="20"/>
        <v>0</v>
      </c>
      <c r="Y116" s="120">
        <f t="shared" si="21"/>
        <v>0</v>
      </c>
      <c r="Z116" s="120">
        <f t="shared" si="22"/>
        <v>0</v>
      </c>
      <c r="AA116" s="120">
        <f t="shared" si="23"/>
        <v>0</v>
      </c>
      <c r="AB116" s="120">
        <f t="shared" si="24"/>
        <v>0</v>
      </c>
      <c r="AC116" s="125">
        <f t="shared" si="25"/>
        <v>0</v>
      </c>
    </row>
    <row r="117" spans="1:29" ht="15.75" customHeight="1">
      <c r="A117" s="249">
        <v>42536</v>
      </c>
      <c r="B117" s="134" t="s">
        <v>41</v>
      </c>
      <c r="C117" s="217">
        <v>73647884.829999149</v>
      </c>
      <c r="D117" s="95">
        <v>73647900</v>
      </c>
      <c r="E117" s="96">
        <f t="shared" si="14"/>
        <v>-15.170000851154327</v>
      </c>
      <c r="F117" s="217">
        <v>1994924.7799999993</v>
      </c>
      <c r="G117" s="102" t="s">
        <v>1916</v>
      </c>
      <c r="H117" s="96">
        <f t="shared" si="15"/>
        <v>4.7799999993294477</v>
      </c>
      <c r="I117" s="217">
        <v>130229.6</v>
      </c>
      <c r="J117" s="95" t="s">
        <v>80</v>
      </c>
      <c r="K117" s="96">
        <f t="shared" si="16"/>
        <v>130229.6</v>
      </c>
      <c r="L117" s="217">
        <v>114882.92</v>
      </c>
      <c r="M117" s="95" t="s">
        <v>80</v>
      </c>
      <c r="N117" s="96">
        <f t="shared" si="17"/>
        <v>114882.92</v>
      </c>
      <c r="O117" s="217">
        <v>312681.81</v>
      </c>
      <c r="P117" s="95" t="s">
        <v>1917</v>
      </c>
      <c r="Q117" s="96">
        <f t="shared" si="18"/>
        <v>37729.81</v>
      </c>
      <c r="R117" s="217">
        <v>77071864.879999146</v>
      </c>
      <c r="S117" s="102">
        <v>73647900</v>
      </c>
      <c r="T117" s="96">
        <f t="shared" si="26"/>
        <v>3423964.8799991459</v>
      </c>
      <c r="U117" s="218">
        <f t="shared" si="19"/>
        <v>1</v>
      </c>
      <c r="W117" s="134" t="s">
        <v>41</v>
      </c>
      <c r="X117" s="115">
        <f t="shared" si="20"/>
        <v>0</v>
      </c>
      <c r="Y117" s="116">
        <f t="shared" si="21"/>
        <v>0</v>
      </c>
      <c r="Z117" s="116">
        <f t="shared" si="22"/>
        <v>1</v>
      </c>
      <c r="AA117" s="116">
        <f t="shared" si="23"/>
        <v>1</v>
      </c>
      <c r="AB117" s="116">
        <f t="shared" si="24"/>
        <v>1</v>
      </c>
      <c r="AC117" s="122">
        <f t="shared" si="25"/>
        <v>1</v>
      </c>
    </row>
    <row r="118" spans="1:29" ht="15.75">
      <c r="A118" s="250"/>
      <c r="B118" s="135" t="s">
        <v>42</v>
      </c>
      <c r="C118" s="97">
        <v>26999686.889999036</v>
      </c>
      <c r="D118" s="20">
        <v>26999700</v>
      </c>
      <c r="E118" s="98">
        <f t="shared" si="14"/>
        <v>-13.110000964254141</v>
      </c>
      <c r="F118" s="97">
        <v>1438939.77</v>
      </c>
      <c r="G118" s="6" t="s">
        <v>1918</v>
      </c>
      <c r="H118" s="98">
        <f t="shared" si="15"/>
        <v>-0.22999999998137355</v>
      </c>
      <c r="I118" s="97">
        <v>37918.620000000003</v>
      </c>
      <c r="J118" s="20" t="s">
        <v>2417</v>
      </c>
      <c r="K118" s="98">
        <f t="shared" si="16"/>
        <v>2.0000000004074536E-2</v>
      </c>
      <c r="L118" s="97">
        <v>11492.02</v>
      </c>
      <c r="M118" s="20" t="s">
        <v>2418</v>
      </c>
      <c r="N118" s="98">
        <f t="shared" si="17"/>
        <v>2.0000000000436557E-2</v>
      </c>
      <c r="O118" s="97">
        <v>324237.55999999994</v>
      </c>
      <c r="P118" s="20" t="s">
        <v>1919</v>
      </c>
      <c r="Q118" s="98">
        <f t="shared" si="18"/>
        <v>-0.44000000006053597</v>
      </c>
      <c r="R118" s="97">
        <v>25262936.159999035</v>
      </c>
      <c r="S118" s="6">
        <v>25262900</v>
      </c>
      <c r="T118" s="98">
        <f t="shared" si="26"/>
        <v>36.159999035298824</v>
      </c>
      <c r="U118" s="219">
        <f t="shared" si="19"/>
        <v>1</v>
      </c>
      <c r="W118" s="135" t="s">
        <v>42</v>
      </c>
      <c r="X118" s="115">
        <f t="shared" si="20"/>
        <v>0</v>
      </c>
      <c r="Y118" s="116">
        <f t="shared" si="21"/>
        <v>0</v>
      </c>
      <c r="Z118" s="116">
        <f t="shared" si="22"/>
        <v>0</v>
      </c>
      <c r="AA118" s="116">
        <f t="shared" si="23"/>
        <v>0</v>
      </c>
      <c r="AB118" s="116">
        <f t="shared" si="24"/>
        <v>0</v>
      </c>
      <c r="AC118" s="122">
        <f t="shared" si="25"/>
        <v>0</v>
      </c>
    </row>
    <row r="119" spans="1:29" ht="15.75">
      <c r="A119" s="250"/>
      <c r="B119" s="105" t="s">
        <v>43</v>
      </c>
      <c r="C119" s="97"/>
      <c r="D119" s="20">
        <v>0</v>
      </c>
      <c r="E119" s="98">
        <f t="shared" si="14"/>
        <v>0</v>
      </c>
      <c r="F119" s="97"/>
      <c r="G119" s="6"/>
      <c r="H119" s="98">
        <f t="shared" si="15"/>
        <v>0</v>
      </c>
      <c r="I119" s="97"/>
      <c r="J119" s="20"/>
      <c r="K119" s="98">
        <f t="shared" si="16"/>
        <v>0</v>
      </c>
      <c r="L119" s="97"/>
      <c r="M119" s="20"/>
      <c r="N119" s="98">
        <f t="shared" si="17"/>
        <v>0</v>
      </c>
      <c r="O119" s="97"/>
      <c r="P119" s="20"/>
      <c r="Q119" s="98">
        <f t="shared" si="18"/>
        <v>0</v>
      </c>
      <c r="R119" s="97"/>
      <c r="S119" s="6">
        <v>0</v>
      </c>
      <c r="T119" s="98">
        <f t="shared" si="26"/>
        <v>0</v>
      </c>
      <c r="U119" s="219">
        <f t="shared" si="19"/>
        <v>0</v>
      </c>
      <c r="W119" s="105" t="s">
        <v>43</v>
      </c>
      <c r="X119" s="115">
        <f t="shared" si="20"/>
        <v>0</v>
      </c>
      <c r="Y119" s="116">
        <f t="shared" si="21"/>
        <v>0</v>
      </c>
      <c r="Z119" s="116">
        <f t="shared" si="22"/>
        <v>0</v>
      </c>
      <c r="AA119" s="116">
        <f t="shared" si="23"/>
        <v>0</v>
      </c>
      <c r="AB119" s="116">
        <f t="shared" si="24"/>
        <v>0</v>
      </c>
      <c r="AC119" s="122">
        <f t="shared" si="25"/>
        <v>0</v>
      </c>
    </row>
    <row r="120" spans="1:29" ht="15.75">
      <c r="A120" s="250"/>
      <c r="B120" s="135" t="s">
        <v>44</v>
      </c>
      <c r="C120" s="97"/>
      <c r="D120" s="20">
        <v>49000300</v>
      </c>
      <c r="E120" s="98">
        <f t="shared" si="14"/>
        <v>-49000300</v>
      </c>
      <c r="F120" s="97"/>
      <c r="G120" s="6" t="s">
        <v>1920</v>
      </c>
      <c r="H120" s="98">
        <f t="shared" si="15"/>
        <v>-1368800</v>
      </c>
      <c r="I120" s="97"/>
      <c r="J120" s="20" t="s">
        <v>80</v>
      </c>
      <c r="K120" s="98">
        <f t="shared" si="16"/>
        <v>0</v>
      </c>
      <c r="L120" s="97"/>
      <c r="M120" s="20" t="s">
        <v>80</v>
      </c>
      <c r="N120" s="98">
        <f t="shared" si="17"/>
        <v>0</v>
      </c>
      <c r="O120" s="97"/>
      <c r="P120" s="20" t="s">
        <v>1921</v>
      </c>
      <c r="Q120" s="98">
        <f t="shared" si="18"/>
        <v>-312603</v>
      </c>
      <c r="R120" s="97"/>
      <c r="S120" s="6">
        <v>47356140</v>
      </c>
      <c r="T120" s="98">
        <f t="shared" si="26"/>
        <v>-47356140</v>
      </c>
      <c r="U120" s="219">
        <f t="shared" si="19"/>
        <v>1</v>
      </c>
      <c r="W120" s="135" t="s">
        <v>44</v>
      </c>
      <c r="X120" s="115">
        <f t="shared" si="20"/>
        <v>0</v>
      </c>
      <c r="Y120" s="116">
        <f t="shared" si="21"/>
        <v>0</v>
      </c>
      <c r="Z120" s="116">
        <f t="shared" si="22"/>
        <v>0</v>
      </c>
      <c r="AA120" s="116">
        <f t="shared" si="23"/>
        <v>0</v>
      </c>
      <c r="AB120" s="116">
        <f t="shared" si="24"/>
        <v>0</v>
      </c>
      <c r="AC120" s="122">
        <f t="shared" si="25"/>
        <v>0</v>
      </c>
    </row>
    <row r="121" spans="1:29" ht="15.75">
      <c r="A121" s="250"/>
      <c r="B121" s="135" t="s">
        <v>45</v>
      </c>
      <c r="C121" s="97">
        <v>75048533.179996073</v>
      </c>
      <c r="D121" s="20">
        <v>75129300</v>
      </c>
      <c r="E121" s="98">
        <f t="shared" si="14"/>
        <v>-80766.820003926754</v>
      </c>
      <c r="F121" s="97">
        <v>2164814.850000002</v>
      </c>
      <c r="G121" s="6" t="s">
        <v>1922</v>
      </c>
      <c r="H121" s="98">
        <f t="shared" si="15"/>
        <v>-8225.1499999980442</v>
      </c>
      <c r="I121" s="97">
        <v>591529.17999999993</v>
      </c>
      <c r="J121" s="20" t="s">
        <v>2419</v>
      </c>
      <c r="K121" s="98">
        <f t="shared" si="16"/>
        <v>0.17999999993480742</v>
      </c>
      <c r="L121" s="97">
        <v>731240.07</v>
      </c>
      <c r="M121" s="20" t="s">
        <v>2420</v>
      </c>
      <c r="N121" s="98">
        <f t="shared" si="17"/>
        <v>6.9999999948777258E-2</v>
      </c>
      <c r="O121" s="97">
        <v>79742.760000000024</v>
      </c>
      <c r="P121" s="20" t="s">
        <v>1923</v>
      </c>
      <c r="Q121" s="98">
        <f t="shared" si="18"/>
        <v>-26502.239999999976</v>
      </c>
      <c r="R121" s="97">
        <v>72664264.679996058</v>
      </c>
      <c r="S121" s="6">
        <v>72664200</v>
      </c>
      <c r="T121" s="98">
        <f t="shared" si="26"/>
        <v>64.679996058344841</v>
      </c>
      <c r="U121" s="219">
        <f t="shared" si="19"/>
        <v>1</v>
      </c>
      <c r="W121" s="135" t="s">
        <v>45</v>
      </c>
      <c r="X121" s="115">
        <f t="shared" si="20"/>
        <v>1</v>
      </c>
      <c r="Y121" s="116">
        <f t="shared" si="21"/>
        <v>1</v>
      </c>
      <c r="Z121" s="116">
        <f t="shared" si="22"/>
        <v>0</v>
      </c>
      <c r="AA121" s="116">
        <f t="shared" si="23"/>
        <v>0</v>
      </c>
      <c r="AB121" s="116">
        <f t="shared" si="24"/>
        <v>1</v>
      </c>
      <c r="AC121" s="122">
        <f t="shared" si="25"/>
        <v>0</v>
      </c>
    </row>
    <row r="122" spans="1:29" ht="15.75">
      <c r="A122" s="250"/>
      <c r="B122" s="135" t="s">
        <v>46</v>
      </c>
      <c r="C122" s="97">
        <v>33847496.269999631</v>
      </c>
      <c r="D122" s="20">
        <v>35865500</v>
      </c>
      <c r="E122" s="98">
        <f t="shared" si="14"/>
        <v>-2018003.7300003693</v>
      </c>
      <c r="F122" s="97">
        <v>2350757.7299999991</v>
      </c>
      <c r="G122" s="6" t="s">
        <v>1924</v>
      </c>
      <c r="H122" s="98">
        <f t="shared" si="15"/>
        <v>-2.270000000949949</v>
      </c>
      <c r="I122" s="97">
        <v>47232.46</v>
      </c>
      <c r="J122" s="20" t="s">
        <v>2421</v>
      </c>
      <c r="K122" s="98">
        <f t="shared" si="16"/>
        <v>22846.86</v>
      </c>
      <c r="L122" s="97">
        <v>0</v>
      </c>
      <c r="M122" s="20" t="s">
        <v>80</v>
      </c>
      <c r="N122" s="98">
        <f t="shared" si="17"/>
        <v>0</v>
      </c>
      <c r="O122" s="97">
        <v>162341.21</v>
      </c>
      <c r="P122" s="20" t="s">
        <v>1925</v>
      </c>
      <c r="Q122" s="98">
        <f t="shared" si="18"/>
        <v>0.20999999999185093</v>
      </c>
      <c r="R122" s="97">
        <v>37926480.469999626</v>
      </c>
      <c r="S122" s="6">
        <v>41657900</v>
      </c>
      <c r="T122" s="98">
        <f t="shared" si="26"/>
        <v>-3731419.5300003737</v>
      </c>
      <c r="U122" s="219">
        <f t="shared" si="19"/>
        <v>1</v>
      </c>
      <c r="W122" s="135" t="s">
        <v>46</v>
      </c>
      <c r="X122" s="115">
        <f t="shared" si="20"/>
        <v>1</v>
      </c>
      <c r="Y122" s="116">
        <f t="shared" si="21"/>
        <v>0</v>
      </c>
      <c r="Z122" s="116">
        <f t="shared" si="22"/>
        <v>1</v>
      </c>
      <c r="AA122" s="116">
        <f t="shared" si="23"/>
        <v>0</v>
      </c>
      <c r="AB122" s="116">
        <f t="shared" si="24"/>
        <v>0</v>
      </c>
      <c r="AC122" s="122">
        <f t="shared" si="25"/>
        <v>1</v>
      </c>
    </row>
    <row r="123" spans="1:29" ht="15.75">
      <c r="A123" s="250"/>
      <c r="B123" s="135" t="s">
        <v>47</v>
      </c>
      <c r="C123" s="97">
        <v>136795685.26999846</v>
      </c>
      <c r="D123" s="20"/>
      <c r="E123" s="98">
        <f t="shared" si="14"/>
        <v>136795685.26999846</v>
      </c>
      <c r="F123" s="97">
        <v>2434806.3199999975</v>
      </c>
      <c r="G123" s="6"/>
      <c r="H123" s="98">
        <f t="shared" si="15"/>
        <v>2434806.3199999975</v>
      </c>
      <c r="I123" s="97">
        <v>176033.07</v>
      </c>
      <c r="J123" s="20"/>
      <c r="K123" s="98">
        <f t="shared" si="16"/>
        <v>176033.07</v>
      </c>
      <c r="L123" s="97">
        <v>244623.95</v>
      </c>
      <c r="M123" s="20"/>
      <c r="N123" s="98">
        <f t="shared" si="17"/>
        <v>244623.95</v>
      </c>
      <c r="O123" s="97">
        <v>205752.18999999997</v>
      </c>
      <c r="P123" s="20"/>
      <c r="Q123" s="98">
        <f t="shared" si="18"/>
        <v>205752.18999999997</v>
      </c>
      <c r="R123" s="97">
        <v>134086535.87999849</v>
      </c>
      <c r="S123" s="6"/>
      <c r="T123" s="98">
        <f t="shared" si="26"/>
        <v>134086535.87999849</v>
      </c>
      <c r="U123" s="219">
        <f t="shared" si="19"/>
        <v>0</v>
      </c>
      <c r="W123" s="135" t="s">
        <v>47</v>
      </c>
      <c r="X123" s="115">
        <f t="shared" si="20"/>
        <v>0</v>
      </c>
      <c r="Y123" s="116">
        <f t="shared" si="21"/>
        <v>0</v>
      </c>
      <c r="Z123" s="116">
        <f t="shared" si="22"/>
        <v>0</v>
      </c>
      <c r="AA123" s="116">
        <f t="shared" si="23"/>
        <v>0</v>
      </c>
      <c r="AB123" s="116">
        <f t="shared" si="24"/>
        <v>0</v>
      </c>
      <c r="AC123" s="122">
        <f t="shared" si="25"/>
        <v>0</v>
      </c>
    </row>
    <row r="124" spans="1:29" ht="15.75">
      <c r="A124" s="250"/>
      <c r="B124" s="135" t="s">
        <v>48</v>
      </c>
      <c r="C124" s="97">
        <v>71162459.399999276</v>
      </c>
      <c r="D124" s="20"/>
      <c r="E124" s="98">
        <f t="shared" si="14"/>
        <v>71162459.399999276</v>
      </c>
      <c r="F124" s="97">
        <v>2129192.98</v>
      </c>
      <c r="G124" s="6"/>
      <c r="H124" s="98">
        <f t="shared" si="15"/>
        <v>2129192.98</v>
      </c>
      <c r="I124" s="97">
        <v>251603.33</v>
      </c>
      <c r="J124" s="20"/>
      <c r="K124" s="98">
        <f t="shared" si="16"/>
        <v>251603.33</v>
      </c>
      <c r="L124" s="97">
        <v>199764.17</v>
      </c>
      <c r="M124" s="20"/>
      <c r="N124" s="98">
        <f t="shared" si="17"/>
        <v>199764.17</v>
      </c>
      <c r="O124" s="97">
        <v>191534.55</v>
      </c>
      <c r="P124" s="20"/>
      <c r="Q124" s="98">
        <f t="shared" si="18"/>
        <v>191534.55</v>
      </c>
      <c r="R124" s="97">
        <v>68893571.029999271</v>
      </c>
      <c r="S124" s="6"/>
      <c r="T124" s="98">
        <f t="shared" si="26"/>
        <v>68893571.029999271</v>
      </c>
      <c r="U124" s="219">
        <f t="shared" si="19"/>
        <v>0</v>
      </c>
      <c r="W124" s="135" t="s">
        <v>48</v>
      </c>
      <c r="X124" s="115">
        <f t="shared" si="20"/>
        <v>0</v>
      </c>
      <c r="Y124" s="116">
        <f t="shared" si="21"/>
        <v>0</v>
      </c>
      <c r="Z124" s="116">
        <f t="shared" si="22"/>
        <v>0</v>
      </c>
      <c r="AA124" s="116">
        <f t="shared" si="23"/>
        <v>0</v>
      </c>
      <c r="AB124" s="116">
        <f t="shared" si="24"/>
        <v>0</v>
      </c>
      <c r="AC124" s="122">
        <f t="shared" si="25"/>
        <v>0</v>
      </c>
    </row>
    <row r="125" spans="1:29" ht="15.75">
      <c r="A125" s="251"/>
      <c r="B125" s="136" t="s">
        <v>49</v>
      </c>
      <c r="C125" s="99"/>
      <c r="D125" s="100"/>
      <c r="E125" s="101">
        <f t="shared" si="14"/>
        <v>0</v>
      </c>
      <c r="F125" s="99"/>
      <c r="G125" s="104"/>
      <c r="H125" s="101">
        <f t="shared" si="15"/>
        <v>0</v>
      </c>
      <c r="I125" s="99"/>
      <c r="J125" s="100"/>
      <c r="K125" s="101">
        <f t="shared" si="16"/>
        <v>0</v>
      </c>
      <c r="L125" s="99"/>
      <c r="M125" s="100"/>
      <c r="N125" s="101">
        <f t="shared" si="17"/>
        <v>0</v>
      </c>
      <c r="O125" s="99"/>
      <c r="P125" s="100"/>
      <c r="Q125" s="101">
        <f t="shared" si="18"/>
        <v>0</v>
      </c>
      <c r="R125" s="99"/>
      <c r="S125" s="104"/>
      <c r="T125" s="101">
        <f t="shared" si="26"/>
        <v>0</v>
      </c>
      <c r="U125" s="220">
        <f t="shared" si="19"/>
        <v>0</v>
      </c>
      <c r="W125" s="136" t="s">
        <v>49</v>
      </c>
      <c r="X125" s="119">
        <f t="shared" si="20"/>
        <v>0</v>
      </c>
      <c r="Y125" s="120">
        <f t="shared" si="21"/>
        <v>0</v>
      </c>
      <c r="Z125" s="120">
        <f t="shared" si="22"/>
        <v>0</v>
      </c>
      <c r="AA125" s="120">
        <f t="shared" si="23"/>
        <v>0</v>
      </c>
      <c r="AB125" s="120">
        <f t="shared" si="24"/>
        <v>0</v>
      </c>
      <c r="AC125" s="125">
        <f t="shared" si="25"/>
        <v>0</v>
      </c>
    </row>
    <row r="126" spans="1:29" ht="15.75" customHeight="1">
      <c r="A126" s="249">
        <v>42537</v>
      </c>
      <c r="B126" s="134" t="s">
        <v>41</v>
      </c>
      <c r="C126" s="217">
        <v>77071864.879999146</v>
      </c>
      <c r="D126" s="95">
        <v>77071900</v>
      </c>
      <c r="E126" s="96">
        <f t="shared" si="14"/>
        <v>-35.12000085413456</v>
      </c>
      <c r="F126" s="217">
        <v>2017022.5000000002</v>
      </c>
      <c r="G126" s="95" t="s">
        <v>1926</v>
      </c>
      <c r="H126" s="96">
        <f t="shared" si="15"/>
        <v>2.5000000002328306</v>
      </c>
      <c r="I126" s="217">
        <v>54724.69</v>
      </c>
      <c r="J126" s="95" t="s">
        <v>2422</v>
      </c>
      <c r="K126" s="96">
        <f t="shared" si="16"/>
        <v>-9.9999999947613105E-3</v>
      </c>
      <c r="L126" s="217">
        <v>42975.18</v>
      </c>
      <c r="M126" s="95" t="s">
        <v>2423</v>
      </c>
      <c r="N126" s="96">
        <f t="shared" si="17"/>
        <v>-1.9999999996798579E-2</v>
      </c>
      <c r="O126" s="217">
        <v>254840.4</v>
      </c>
      <c r="P126" s="95" t="s">
        <v>1927</v>
      </c>
      <c r="Q126" s="96">
        <f t="shared" si="18"/>
        <v>0.39999999999417923</v>
      </c>
      <c r="R126" s="217">
        <v>74811751.489999145</v>
      </c>
      <c r="S126" s="95">
        <v>74811700</v>
      </c>
      <c r="T126" s="96">
        <f t="shared" si="26"/>
        <v>51.489999145269394</v>
      </c>
      <c r="U126" s="218">
        <f t="shared" si="19"/>
        <v>1</v>
      </c>
      <c r="W126" s="134" t="s">
        <v>41</v>
      </c>
      <c r="X126" s="115">
        <f t="shared" si="20"/>
        <v>0</v>
      </c>
      <c r="Y126" s="116">
        <f t="shared" si="21"/>
        <v>0</v>
      </c>
      <c r="Z126" s="116">
        <f t="shared" si="22"/>
        <v>0</v>
      </c>
      <c r="AA126" s="116">
        <f t="shared" si="23"/>
        <v>0</v>
      </c>
      <c r="AB126" s="116">
        <f t="shared" si="24"/>
        <v>0</v>
      </c>
      <c r="AC126" s="122">
        <f t="shared" si="25"/>
        <v>0</v>
      </c>
    </row>
    <row r="127" spans="1:29" ht="15.75">
      <c r="A127" s="250"/>
      <c r="B127" s="135" t="s">
        <v>42</v>
      </c>
      <c r="C127" s="97">
        <v>25262936.159999035</v>
      </c>
      <c r="D127" s="20">
        <v>0</v>
      </c>
      <c r="E127" s="98">
        <f t="shared" si="14"/>
        <v>25262936.159999035</v>
      </c>
      <c r="F127" s="97">
        <v>1237269.1600000004</v>
      </c>
      <c r="G127" s="6"/>
      <c r="H127" s="98">
        <f t="shared" si="15"/>
        <v>1237269.1600000004</v>
      </c>
      <c r="I127" s="97">
        <v>19683.14</v>
      </c>
      <c r="J127" s="20"/>
      <c r="K127" s="98">
        <f t="shared" si="16"/>
        <v>19683.14</v>
      </c>
      <c r="L127" s="97">
        <v>0</v>
      </c>
      <c r="M127" s="20"/>
      <c r="N127" s="98">
        <f t="shared" si="17"/>
        <v>0</v>
      </c>
      <c r="O127" s="97">
        <v>26372.16</v>
      </c>
      <c r="P127" s="20"/>
      <c r="Q127" s="98">
        <f t="shared" si="18"/>
        <v>26372.16</v>
      </c>
      <c r="R127" s="97">
        <v>24018977.979999043</v>
      </c>
      <c r="S127" s="20">
        <v>0</v>
      </c>
      <c r="T127" s="98">
        <f t="shared" si="26"/>
        <v>24018977.979999043</v>
      </c>
      <c r="U127" s="219">
        <f t="shared" si="19"/>
        <v>0</v>
      </c>
      <c r="W127" s="135" t="s">
        <v>42</v>
      </c>
      <c r="X127" s="115">
        <f t="shared" si="20"/>
        <v>0</v>
      </c>
      <c r="Y127" s="116">
        <f t="shared" si="21"/>
        <v>0</v>
      </c>
      <c r="Z127" s="116">
        <f t="shared" si="22"/>
        <v>0</v>
      </c>
      <c r="AA127" s="116">
        <f t="shared" si="23"/>
        <v>0</v>
      </c>
      <c r="AB127" s="116">
        <f t="shared" si="24"/>
        <v>0</v>
      </c>
      <c r="AC127" s="122">
        <f t="shared" si="25"/>
        <v>0</v>
      </c>
    </row>
    <row r="128" spans="1:29" ht="15.75">
      <c r="A128" s="250"/>
      <c r="B128" s="105" t="s">
        <v>43</v>
      </c>
      <c r="C128" s="97">
        <v>63056249.219999447</v>
      </c>
      <c r="D128" s="20">
        <v>0</v>
      </c>
      <c r="E128" s="98">
        <f t="shared" si="14"/>
        <v>63056249.219999447</v>
      </c>
      <c r="F128" s="97">
        <v>3184440.78</v>
      </c>
      <c r="G128" s="6"/>
      <c r="H128" s="98">
        <f t="shared" si="15"/>
        <v>3184440.78</v>
      </c>
      <c r="I128" s="97">
        <v>281388.75</v>
      </c>
      <c r="J128" s="20"/>
      <c r="K128" s="98">
        <f t="shared" si="16"/>
        <v>281388.75</v>
      </c>
      <c r="L128" s="97">
        <v>146924.91</v>
      </c>
      <c r="M128" s="20"/>
      <c r="N128" s="98">
        <f t="shared" si="17"/>
        <v>146924.91</v>
      </c>
      <c r="O128" s="97">
        <v>964773.82000000041</v>
      </c>
      <c r="P128" s="20"/>
      <c r="Q128" s="98">
        <f t="shared" si="18"/>
        <v>964773.82000000041</v>
      </c>
      <c r="R128" s="97">
        <v>63234519.199999444</v>
      </c>
      <c r="S128" s="20">
        <v>0</v>
      </c>
      <c r="T128" s="98">
        <f t="shared" si="26"/>
        <v>63234519.199999444</v>
      </c>
      <c r="U128" s="219">
        <f t="shared" si="19"/>
        <v>0</v>
      </c>
      <c r="W128" s="105" t="s">
        <v>43</v>
      </c>
      <c r="X128" s="115">
        <f t="shared" si="20"/>
        <v>0</v>
      </c>
      <c r="Y128" s="116">
        <f t="shared" si="21"/>
        <v>0</v>
      </c>
      <c r="Z128" s="116">
        <f t="shared" si="22"/>
        <v>0</v>
      </c>
      <c r="AA128" s="116">
        <f t="shared" si="23"/>
        <v>0</v>
      </c>
      <c r="AB128" s="116">
        <f t="shared" si="24"/>
        <v>0</v>
      </c>
      <c r="AC128" s="122">
        <f t="shared" si="25"/>
        <v>0</v>
      </c>
    </row>
    <row r="129" spans="1:29" ht="15.75">
      <c r="A129" s="250"/>
      <c r="B129" s="135" t="s">
        <v>44</v>
      </c>
      <c r="C129" s="97">
        <v>49013060.519999534</v>
      </c>
      <c r="D129" s="20">
        <v>0</v>
      </c>
      <c r="E129" s="98">
        <f t="shared" si="14"/>
        <v>49013060.519999534</v>
      </c>
      <c r="F129" s="97">
        <v>3075050.31</v>
      </c>
      <c r="G129" s="6"/>
      <c r="H129" s="98">
        <f t="shared" si="15"/>
        <v>3075050.31</v>
      </c>
      <c r="I129" s="97">
        <v>95084.269999999975</v>
      </c>
      <c r="J129" s="20"/>
      <c r="K129" s="98">
        <f t="shared" si="16"/>
        <v>95084.269999999975</v>
      </c>
      <c r="L129" s="97">
        <v>69971.600000000006</v>
      </c>
      <c r="M129" s="20"/>
      <c r="N129" s="98">
        <f t="shared" si="17"/>
        <v>69971.600000000006</v>
      </c>
      <c r="O129" s="97">
        <v>597205.30000000005</v>
      </c>
      <c r="P129" s="20"/>
      <c r="Q129" s="98">
        <f t="shared" si="18"/>
        <v>597205.30000000005</v>
      </c>
      <c r="R129" s="97">
        <v>50750310.759999543</v>
      </c>
      <c r="S129" s="20">
        <v>0</v>
      </c>
      <c r="T129" s="98">
        <f t="shared" si="26"/>
        <v>50750310.759999543</v>
      </c>
      <c r="U129" s="219">
        <f t="shared" si="19"/>
        <v>0</v>
      </c>
      <c r="W129" s="135" t="s">
        <v>44</v>
      </c>
      <c r="X129" s="115">
        <f t="shared" si="20"/>
        <v>0</v>
      </c>
      <c r="Y129" s="116">
        <f t="shared" si="21"/>
        <v>0</v>
      </c>
      <c r="Z129" s="116">
        <f t="shared" si="22"/>
        <v>0</v>
      </c>
      <c r="AA129" s="116">
        <f t="shared" si="23"/>
        <v>0</v>
      </c>
      <c r="AB129" s="116">
        <f t="shared" si="24"/>
        <v>0</v>
      </c>
      <c r="AC129" s="122">
        <f t="shared" si="25"/>
        <v>0</v>
      </c>
    </row>
    <row r="130" spans="1:29" ht="15.75">
      <c r="A130" s="250"/>
      <c r="B130" s="135" t="s">
        <v>45</v>
      </c>
      <c r="C130" s="97">
        <v>72664264.679996058</v>
      </c>
      <c r="D130" s="20">
        <v>72664200</v>
      </c>
      <c r="E130" s="98">
        <f t="shared" si="14"/>
        <v>64.679996058344841</v>
      </c>
      <c r="F130" s="97">
        <v>2031099.2799999998</v>
      </c>
      <c r="G130" s="6" t="s">
        <v>1928</v>
      </c>
      <c r="H130" s="98">
        <f t="shared" si="15"/>
        <v>-0.72000000020489097</v>
      </c>
      <c r="I130" s="97">
        <v>8690.1</v>
      </c>
      <c r="J130" s="20" t="s">
        <v>2424</v>
      </c>
      <c r="K130" s="98">
        <f t="shared" si="16"/>
        <v>0</v>
      </c>
      <c r="L130" s="97">
        <v>161</v>
      </c>
      <c r="M130" s="20" t="s">
        <v>2425</v>
      </c>
      <c r="N130" s="98">
        <f t="shared" si="17"/>
        <v>80.5</v>
      </c>
      <c r="O130" s="97">
        <v>84224.5</v>
      </c>
      <c r="P130" s="20" t="s">
        <v>1929</v>
      </c>
      <c r="Q130" s="98">
        <f t="shared" si="18"/>
        <v>-440136.5</v>
      </c>
      <c r="R130" s="97">
        <v>70557469.999996066</v>
      </c>
      <c r="S130" s="20">
        <v>70557500</v>
      </c>
      <c r="T130" s="98">
        <f t="shared" si="26"/>
        <v>-30.000003933906555</v>
      </c>
      <c r="U130" s="219">
        <f t="shared" si="19"/>
        <v>1</v>
      </c>
      <c r="W130" s="135" t="s">
        <v>45</v>
      </c>
      <c r="X130" s="115">
        <f t="shared" si="20"/>
        <v>0</v>
      </c>
      <c r="Y130" s="116">
        <f t="shared" si="21"/>
        <v>0</v>
      </c>
      <c r="Z130" s="116">
        <f t="shared" si="22"/>
        <v>0</v>
      </c>
      <c r="AA130" s="116">
        <f t="shared" si="23"/>
        <v>0</v>
      </c>
      <c r="AB130" s="116">
        <f t="shared" si="24"/>
        <v>1</v>
      </c>
      <c r="AC130" s="122">
        <f t="shared" si="25"/>
        <v>0</v>
      </c>
    </row>
    <row r="131" spans="1:29" ht="15.75">
      <c r="A131" s="250"/>
      <c r="B131" s="135" t="s">
        <v>46</v>
      </c>
      <c r="C131" s="97">
        <v>37926480.469999626</v>
      </c>
      <c r="D131" s="20"/>
      <c r="E131" s="98">
        <f t="shared" si="14"/>
        <v>37926480.469999626</v>
      </c>
      <c r="F131" s="97">
        <v>1297479.2999999998</v>
      </c>
      <c r="G131" s="6"/>
      <c r="H131" s="98">
        <f t="shared" si="15"/>
        <v>1297479.2999999998</v>
      </c>
      <c r="I131" s="97">
        <v>29404.199999999997</v>
      </c>
      <c r="J131" s="20"/>
      <c r="K131" s="98">
        <f t="shared" si="16"/>
        <v>29404.199999999997</v>
      </c>
      <c r="L131" s="97">
        <v>0</v>
      </c>
      <c r="M131" s="20"/>
      <c r="N131" s="98">
        <f t="shared" si="17"/>
        <v>0</v>
      </c>
      <c r="O131" s="97">
        <v>168326.62</v>
      </c>
      <c r="P131" s="20"/>
      <c r="Q131" s="98">
        <f t="shared" si="18"/>
        <v>168326.62</v>
      </c>
      <c r="R131" s="97">
        <v>36490078.749999627</v>
      </c>
      <c r="S131" s="20"/>
      <c r="T131" s="98">
        <f t="shared" si="26"/>
        <v>36490078.749999627</v>
      </c>
      <c r="U131" s="219">
        <f t="shared" si="19"/>
        <v>0</v>
      </c>
      <c r="W131" s="135" t="s">
        <v>46</v>
      </c>
      <c r="X131" s="115">
        <f t="shared" si="20"/>
        <v>0</v>
      </c>
      <c r="Y131" s="116">
        <f t="shared" si="21"/>
        <v>0</v>
      </c>
      <c r="Z131" s="116">
        <f t="shared" si="22"/>
        <v>0</v>
      </c>
      <c r="AA131" s="116">
        <f t="shared" si="23"/>
        <v>0</v>
      </c>
      <c r="AB131" s="116">
        <f t="shared" si="24"/>
        <v>0</v>
      </c>
      <c r="AC131" s="122">
        <f t="shared" si="25"/>
        <v>0</v>
      </c>
    </row>
    <row r="132" spans="1:29" ht="15.75">
      <c r="A132" s="250"/>
      <c r="B132" s="135" t="s">
        <v>47</v>
      </c>
      <c r="C132" s="97">
        <v>134086535.87999849</v>
      </c>
      <c r="D132" s="20"/>
      <c r="E132" s="98">
        <f t="shared" si="14"/>
        <v>134086535.87999849</v>
      </c>
      <c r="F132" s="97">
        <v>1850138.7999999998</v>
      </c>
      <c r="G132" s="6"/>
      <c r="H132" s="98">
        <f t="shared" si="15"/>
        <v>1850138.7999999998</v>
      </c>
      <c r="I132" s="97">
        <v>365821.5900000002</v>
      </c>
      <c r="J132" s="20"/>
      <c r="K132" s="98">
        <f t="shared" si="16"/>
        <v>365821.5900000002</v>
      </c>
      <c r="L132" s="97">
        <v>278667.76</v>
      </c>
      <c r="M132" s="20"/>
      <c r="N132" s="98">
        <f t="shared" si="17"/>
        <v>278667.76</v>
      </c>
      <c r="O132" s="97">
        <v>72347.419999999984</v>
      </c>
      <c r="P132" s="20"/>
      <c r="Q132" s="98">
        <f t="shared" si="18"/>
        <v>72347.419999999984</v>
      </c>
      <c r="R132" s="97">
        <v>132251203.48999849</v>
      </c>
      <c r="S132" s="20"/>
      <c r="T132" s="98">
        <f t="shared" si="26"/>
        <v>132251203.48999849</v>
      </c>
      <c r="U132" s="219">
        <f t="shared" si="19"/>
        <v>0</v>
      </c>
      <c r="W132" s="135" t="s">
        <v>47</v>
      </c>
      <c r="X132" s="115">
        <f t="shared" si="20"/>
        <v>0</v>
      </c>
      <c r="Y132" s="116">
        <f t="shared" si="21"/>
        <v>0</v>
      </c>
      <c r="Z132" s="116">
        <f t="shared" si="22"/>
        <v>0</v>
      </c>
      <c r="AA132" s="116">
        <f t="shared" si="23"/>
        <v>0</v>
      </c>
      <c r="AB132" s="116">
        <f t="shared" si="24"/>
        <v>0</v>
      </c>
      <c r="AC132" s="122">
        <f t="shared" si="25"/>
        <v>0</v>
      </c>
    </row>
    <row r="133" spans="1:29" ht="15.75">
      <c r="A133" s="250"/>
      <c r="B133" s="135" t="s">
        <v>48</v>
      </c>
      <c r="C133" s="97">
        <v>68893571.029999271</v>
      </c>
      <c r="D133" s="20"/>
      <c r="E133" s="98">
        <f t="shared" si="14"/>
        <v>68893571.029999271</v>
      </c>
      <c r="F133" s="97">
        <v>1824811.5499999998</v>
      </c>
      <c r="G133" s="6"/>
      <c r="H133" s="98">
        <f t="shared" si="15"/>
        <v>1824811.5499999998</v>
      </c>
      <c r="I133" s="97">
        <v>291144.89</v>
      </c>
      <c r="J133" s="20"/>
      <c r="K133" s="98">
        <f t="shared" si="16"/>
        <v>291144.89</v>
      </c>
      <c r="L133" s="97">
        <v>287754.73</v>
      </c>
      <c r="M133" s="20"/>
      <c r="N133" s="98">
        <f t="shared" si="17"/>
        <v>287754.73</v>
      </c>
      <c r="O133" s="97">
        <v>289263.71000000002</v>
      </c>
      <c r="P133" s="20"/>
      <c r="Q133" s="98">
        <f t="shared" si="18"/>
        <v>289263.71000000002</v>
      </c>
      <c r="R133" s="97">
        <v>74181568.759999275</v>
      </c>
      <c r="S133" s="20"/>
      <c r="T133" s="98">
        <f t="shared" si="26"/>
        <v>74181568.759999275</v>
      </c>
      <c r="U133" s="219">
        <f t="shared" si="19"/>
        <v>0</v>
      </c>
      <c r="W133" s="135" t="s">
        <v>48</v>
      </c>
      <c r="X133" s="115">
        <f t="shared" si="20"/>
        <v>0</v>
      </c>
      <c r="Y133" s="116">
        <f t="shared" si="21"/>
        <v>0</v>
      </c>
      <c r="Z133" s="116">
        <f t="shared" si="22"/>
        <v>0</v>
      </c>
      <c r="AA133" s="116">
        <f t="shared" si="23"/>
        <v>0</v>
      </c>
      <c r="AB133" s="116">
        <f t="shared" si="24"/>
        <v>0</v>
      </c>
      <c r="AC133" s="122">
        <f t="shared" si="25"/>
        <v>0</v>
      </c>
    </row>
    <row r="134" spans="1:29" ht="15.75">
      <c r="A134" s="251"/>
      <c r="B134" s="136" t="s">
        <v>49</v>
      </c>
      <c r="C134" s="99"/>
      <c r="D134" s="100"/>
      <c r="E134" s="101">
        <f t="shared" si="14"/>
        <v>0</v>
      </c>
      <c r="F134" s="99"/>
      <c r="G134" s="104"/>
      <c r="H134" s="101">
        <f t="shared" si="15"/>
        <v>0</v>
      </c>
      <c r="I134" s="99"/>
      <c r="J134" s="100"/>
      <c r="K134" s="101">
        <f t="shared" si="16"/>
        <v>0</v>
      </c>
      <c r="L134" s="99"/>
      <c r="M134" s="100"/>
      <c r="N134" s="101">
        <f t="shared" si="17"/>
        <v>0</v>
      </c>
      <c r="O134" s="99"/>
      <c r="P134" s="100"/>
      <c r="Q134" s="101">
        <f t="shared" si="18"/>
        <v>0</v>
      </c>
      <c r="R134" s="99"/>
      <c r="S134" s="100"/>
      <c r="T134" s="101">
        <f t="shared" si="26"/>
        <v>0</v>
      </c>
      <c r="U134" s="220">
        <f t="shared" si="19"/>
        <v>0</v>
      </c>
      <c r="W134" s="136" t="s">
        <v>49</v>
      </c>
      <c r="X134" s="115">
        <f t="shared" si="20"/>
        <v>0</v>
      </c>
      <c r="Y134" s="116">
        <f t="shared" si="21"/>
        <v>0</v>
      </c>
      <c r="Z134" s="116">
        <f t="shared" si="22"/>
        <v>0</v>
      </c>
      <c r="AA134" s="116">
        <f t="shared" si="23"/>
        <v>0</v>
      </c>
      <c r="AB134" s="116">
        <f t="shared" si="24"/>
        <v>0</v>
      </c>
      <c r="AC134" s="122">
        <f t="shared" si="25"/>
        <v>0</v>
      </c>
    </row>
    <row r="135" spans="1:29" ht="15.75" customHeight="1">
      <c r="A135" s="249">
        <v>42539</v>
      </c>
      <c r="B135" s="134" t="s">
        <v>41</v>
      </c>
      <c r="C135" s="137">
        <v>74811751.489999145</v>
      </c>
      <c r="D135" s="20"/>
      <c r="E135" s="98">
        <f t="shared" si="14"/>
        <v>74811751.489999145</v>
      </c>
      <c r="F135" s="137">
        <v>561279.81000000006</v>
      </c>
      <c r="G135" s="20"/>
      <c r="H135" s="98">
        <f t="shared" si="15"/>
        <v>561279.81000000006</v>
      </c>
      <c r="I135" s="137">
        <v>0</v>
      </c>
      <c r="J135" s="133"/>
      <c r="K135" s="98">
        <f t="shared" si="16"/>
        <v>0</v>
      </c>
      <c r="L135" s="137">
        <v>0</v>
      </c>
      <c r="M135" s="133"/>
      <c r="N135" s="98">
        <f t="shared" si="17"/>
        <v>0</v>
      </c>
      <c r="O135" s="137">
        <v>0</v>
      </c>
      <c r="P135" s="20"/>
      <c r="Q135" s="98">
        <f t="shared" si="18"/>
        <v>0</v>
      </c>
      <c r="R135" s="137">
        <v>74250471.679999143</v>
      </c>
      <c r="S135" s="20"/>
      <c r="T135" s="98">
        <f t="shared" si="26"/>
        <v>74250471.679999143</v>
      </c>
      <c r="U135" s="219">
        <f t="shared" si="19"/>
        <v>0</v>
      </c>
      <c r="W135" s="134" t="s">
        <v>41</v>
      </c>
      <c r="X135" s="111">
        <f t="shared" si="20"/>
        <v>0</v>
      </c>
      <c r="Y135" s="112">
        <f t="shared" si="21"/>
        <v>0</v>
      </c>
      <c r="Z135" s="112">
        <f t="shared" si="22"/>
        <v>0</v>
      </c>
      <c r="AA135" s="112">
        <f t="shared" si="23"/>
        <v>0</v>
      </c>
      <c r="AB135" s="112">
        <f t="shared" si="24"/>
        <v>0</v>
      </c>
      <c r="AC135" s="124">
        <f t="shared" si="25"/>
        <v>0</v>
      </c>
    </row>
    <row r="136" spans="1:29" ht="15.75">
      <c r="A136" s="250"/>
      <c r="B136" s="135" t="s">
        <v>42</v>
      </c>
      <c r="C136" s="97">
        <v>24018977.979999043</v>
      </c>
      <c r="D136" s="20"/>
      <c r="E136" s="98">
        <f t="shared" si="14"/>
        <v>24018977.979999043</v>
      </c>
      <c r="F136" s="97">
        <v>243428.80999999997</v>
      </c>
      <c r="G136" s="20"/>
      <c r="H136" s="98">
        <f t="shared" si="15"/>
        <v>243428.80999999997</v>
      </c>
      <c r="I136" s="97">
        <v>0</v>
      </c>
      <c r="J136" s="20"/>
      <c r="K136" s="98">
        <f t="shared" si="16"/>
        <v>0</v>
      </c>
      <c r="L136" s="97">
        <v>0</v>
      </c>
      <c r="M136" s="20"/>
      <c r="N136" s="98">
        <f t="shared" si="17"/>
        <v>0</v>
      </c>
      <c r="O136" s="97">
        <v>0</v>
      </c>
      <c r="P136" s="20"/>
      <c r="Q136" s="98">
        <f t="shared" si="18"/>
        <v>0</v>
      </c>
      <c r="R136" s="97">
        <v>23775549.169999041</v>
      </c>
      <c r="S136" s="20"/>
      <c r="T136" s="98">
        <f t="shared" si="26"/>
        <v>23775549.169999041</v>
      </c>
      <c r="U136" s="219">
        <f t="shared" si="19"/>
        <v>0</v>
      </c>
      <c r="W136" s="135" t="s">
        <v>42</v>
      </c>
      <c r="X136" s="115">
        <f t="shared" si="20"/>
        <v>0</v>
      </c>
      <c r="Y136" s="116">
        <f t="shared" si="21"/>
        <v>0</v>
      </c>
      <c r="Z136" s="116">
        <f t="shared" si="22"/>
        <v>0</v>
      </c>
      <c r="AA136" s="116">
        <f t="shared" si="23"/>
        <v>0</v>
      </c>
      <c r="AB136" s="116">
        <f t="shared" si="24"/>
        <v>0</v>
      </c>
      <c r="AC136" s="122">
        <f t="shared" si="25"/>
        <v>0</v>
      </c>
    </row>
    <row r="137" spans="1:29" ht="15.75">
      <c r="A137" s="250"/>
      <c r="B137" s="105" t="s">
        <v>43</v>
      </c>
      <c r="C137" s="97">
        <v>63234519.199999444</v>
      </c>
      <c r="D137" s="20"/>
      <c r="E137" s="98">
        <f t="shared" ref="E137:E161" si="27">C137-D137</f>
        <v>63234519.199999444</v>
      </c>
      <c r="F137" s="97">
        <v>411957.13</v>
      </c>
      <c r="G137" s="20"/>
      <c r="H137" s="98">
        <f t="shared" ref="H137:H161" si="28">F137-G137</f>
        <v>411957.13</v>
      </c>
      <c r="I137" s="97">
        <v>0</v>
      </c>
      <c r="J137" s="20"/>
      <c r="K137" s="98">
        <f t="shared" ref="K137:K161" si="29">I137-J137</f>
        <v>0</v>
      </c>
      <c r="L137" s="97">
        <v>0</v>
      </c>
      <c r="M137" s="20"/>
      <c r="N137" s="98">
        <f t="shared" ref="N137:N161" si="30">L137-M137</f>
        <v>0</v>
      </c>
      <c r="O137" s="97">
        <v>0</v>
      </c>
      <c r="P137" s="20"/>
      <c r="Q137" s="98">
        <f t="shared" ref="Q137:Q161" si="31">O137-P137</f>
        <v>0</v>
      </c>
      <c r="R137" s="97">
        <v>62822562.069999449</v>
      </c>
      <c r="S137" s="20"/>
      <c r="T137" s="98">
        <f t="shared" si="26"/>
        <v>62822562.069999449</v>
      </c>
      <c r="U137" s="219">
        <f t="shared" si="19"/>
        <v>0</v>
      </c>
      <c r="W137" s="105" t="s">
        <v>43</v>
      </c>
      <c r="X137" s="115">
        <f t="shared" si="20"/>
        <v>0</v>
      </c>
      <c r="Y137" s="116">
        <f t="shared" si="21"/>
        <v>0</v>
      </c>
      <c r="Z137" s="116">
        <f t="shared" si="22"/>
        <v>0</v>
      </c>
      <c r="AA137" s="116">
        <f t="shared" si="23"/>
        <v>0</v>
      </c>
      <c r="AB137" s="116">
        <f t="shared" si="24"/>
        <v>0</v>
      </c>
      <c r="AC137" s="122">
        <f t="shared" si="25"/>
        <v>0</v>
      </c>
    </row>
    <row r="138" spans="1:29" ht="15.75">
      <c r="A138" s="250"/>
      <c r="B138" s="135" t="s">
        <v>44</v>
      </c>
      <c r="C138" s="97">
        <v>50750310.759999543</v>
      </c>
      <c r="D138" s="20"/>
      <c r="E138" s="98">
        <f t="shared" si="27"/>
        <v>50750310.759999543</v>
      </c>
      <c r="F138" s="97">
        <v>575731.44999999995</v>
      </c>
      <c r="G138" s="20"/>
      <c r="H138" s="98">
        <f t="shared" si="28"/>
        <v>575731.44999999995</v>
      </c>
      <c r="I138" s="97">
        <v>0</v>
      </c>
      <c r="J138" s="20"/>
      <c r="K138" s="98">
        <f t="shared" si="29"/>
        <v>0</v>
      </c>
      <c r="L138" s="97">
        <v>0</v>
      </c>
      <c r="M138" s="20"/>
      <c r="N138" s="98">
        <f t="shared" si="30"/>
        <v>0</v>
      </c>
      <c r="O138" s="97">
        <v>0</v>
      </c>
      <c r="P138" s="20"/>
      <c r="Q138" s="98">
        <f t="shared" si="31"/>
        <v>0</v>
      </c>
      <c r="R138" s="97">
        <v>50174579.30999954</v>
      </c>
      <c r="S138" s="20"/>
      <c r="T138" s="98">
        <f t="shared" si="26"/>
        <v>50174579.30999954</v>
      </c>
      <c r="U138" s="219">
        <f t="shared" ref="U138:U161" si="32">IF(D138=0,0,1)</f>
        <v>0</v>
      </c>
      <c r="W138" s="135" t="s">
        <v>44</v>
      </c>
      <c r="X138" s="115">
        <f t="shared" ref="X138:X161" si="33">+IF(AND(C138&lt;&gt;0,D138&lt;&gt;0,OR(E138&gt;100,E138&lt;-100)),1,0)</f>
        <v>0</v>
      </c>
      <c r="Y138" s="116">
        <f t="shared" ref="Y138:Y161" si="34">+IF(AND(F138&lt;&gt;0,G138&lt;&gt;0,OR(H138&gt;100,H138&lt;-100)),1,0)</f>
        <v>0</v>
      </c>
      <c r="Z138" s="116">
        <f t="shared" ref="Z138:Z161" si="35">+IF(AND(I138&lt;&gt;0,J138&lt;&gt;0,OR(K138&gt;100,K138&lt;-100)),1,0)</f>
        <v>0</v>
      </c>
      <c r="AA138" s="116">
        <f t="shared" ref="AA138:AA161" si="36">+IF(AND(L138&lt;&gt;0,M138&lt;&gt;0,OR(N138&gt;100,N138&lt;-100)),1,0)</f>
        <v>0</v>
      </c>
      <c r="AB138" s="116">
        <f t="shared" ref="AB138:AB161" si="37">+IF(AND(O138&lt;&gt;0,P138&lt;&gt;0,OR(Q138&gt;100,Q138&lt;-100)),1,0)</f>
        <v>0</v>
      </c>
      <c r="AC138" s="122">
        <f t="shared" ref="AC138:AC161" si="38">+IF(AND(R138&lt;&gt;0,S138&lt;&gt;0,OR(T138&gt;100,T138&lt;-100)),1,0)</f>
        <v>0</v>
      </c>
    </row>
    <row r="139" spans="1:29" ht="15.75">
      <c r="A139" s="250"/>
      <c r="B139" s="135" t="s">
        <v>45</v>
      </c>
      <c r="C139" s="97">
        <v>70557469.999996066</v>
      </c>
      <c r="D139" s="20"/>
      <c r="E139" s="98">
        <f t="shared" si="27"/>
        <v>70557469.999996066</v>
      </c>
      <c r="F139" s="97">
        <v>688705.07</v>
      </c>
      <c r="G139" s="20"/>
      <c r="H139" s="98">
        <f t="shared" si="28"/>
        <v>688705.07</v>
      </c>
      <c r="I139" s="97">
        <v>0</v>
      </c>
      <c r="J139" s="20"/>
      <c r="K139" s="98">
        <f t="shared" si="29"/>
        <v>0</v>
      </c>
      <c r="L139" s="97">
        <v>0</v>
      </c>
      <c r="M139" s="20"/>
      <c r="N139" s="98">
        <f t="shared" si="30"/>
        <v>0</v>
      </c>
      <c r="O139" s="97">
        <v>0</v>
      </c>
      <c r="P139" s="20"/>
      <c r="Q139" s="98">
        <f t="shared" si="31"/>
        <v>0</v>
      </c>
      <c r="R139" s="97">
        <v>69868764.929996058</v>
      </c>
      <c r="S139" s="20"/>
      <c r="T139" s="98">
        <f t="shared" si="26"/>
        <v>69868764.929996058</v>
      </c>
      <c r="U139" s="219">
        <f t="shared" si="32"/>
        <v>0</v>
      </c>
      <c r="W139" s="135" t="s">
        <v>45</v>
      </c>
      <c r="X139" s="115">
        <f t="shared" si="33"/>
        <v>0</v>
      </c>
      <c r="Y139" s="116">
        <f t="shared" si="34"/>
        <v>0</v>
      </c>
      <c r="Z139" s="116">
        <f t="shared" si="35"/>
        <v>0</v>
      </c>
      <c r="AA139" s="116">
        <f t="shared" si="36"/>
        <v>0</v>
      </c>
      <c r="AB139" s="116">
        <f t="shared" si="37"/>
        <v>0</v>
      </c>
      <c r="AC139" s="122">
        <f t="shared" si="38"/>
        <v>0</v>
      </c>
    </row>
    <row r="140" spans="1:29" ht="15.75">
      <c r="A140" s="250"/>
      <c r="B140" s="135" t="s">
        <v>46</v>
      </c>
      <c r="C140" s="97">
        <v>36490078.749999627</v>
      </c>
      <c r="D140" s="20"/>
      <c r="E140" s="98">
        <f t="shared" si="27"/>
        <v>36490078.749999627</v>
      </c>
      <c r="F140" s="97">
        <v>646434.18999999994</v>
      </c>
      <c r="G140" s="20"/>
      <c r="H140" s="98">
        <f t="shared" si="28"/>
        <v>646434.18999999994</v>
      </c>
      <c r="I140" s="97">
        <v>0</v>
      </c>
      <c r="J140" s="20"/>
      <c r="K140" s="98">
        <f t="shared" si="29"/>
        <v>0</v>
      </c>
      <c r="L140" s="97">
        <v>0</v>
      </c>
      <c r="M140" s="20"/>
      <c r="N140" s="98">
        <f t="shared" si="30"/>
        <v>0</v>
      </c>
      <c r="O140" s="97">
        <v>0</v>
      </c>
      <c r="P140" s="20"/>
      <c r="Q140" s="98">
        <f t="shared" si="31"/>
        <v>0</v>
      </c>
      <c r="R140" s="97">
        <v>35843644.55999963</v>
      </c>
      <c r="S140" s="20"/>
      <c r="T140" s="98">
        <f t="shared" si="26"/>
        <v>35843644.55999963</v>
      </c>
      <c r="U140" s="219">
        <f t="shared" si="32"/>
        <v>0</v>
      </c>
      <c r="W140" s="135" t="s">
        <v>46</v>
      </c>
      <c r="X140" s="115">
        <f t="shared" si="33"/>
        <v>0</v>
      </c>
      <c r="Y140" s="116">
        <f t="shared" si="34"/>
        <v>0</v>
      </c>
      <c r="Z140" s="116">
        <f t="shared" si="35"/>
        <v>0</v>
      </c>
      <c r="AA140" s="116">
        <f t="shared" si="36"/>
        <v>0</v>
      </c>
      <c r="AB140" s="116">
        <f t="shared" si="37"/>
        <v>0</v>
      </c>
      <c r="AC140" s="122">
        <f t="shared" si="38"/>
        <v>0</v>
      </c>
    </row>
    <row r="141" spans="1:29" ht="15.75">
      <c r="A141" s="250"/>
      <c r="B141" s="135" t="s">
        <v>47</v>
      </c>
      <c r="C141" s="97"/>
      <c r="D141" s="20"/>
      <c r="E141" s="98">
        <f t="shared" si="27"/>
        <v>0</v>
      </c>
      <c r="F141" s="97"/>
      <c r="G141" s="20"/>
      <c r="H141" s="98">
        <f t="shared" si="28"/>
        <v>0</v>
      </c>
      <c r="I141" s="97"/>
      <c r="J141" s="20"/>
      <c r="K141" s="98">
        <f t="shared" si="29"/>
        <v>0</v>
      </c>
      <c r="L141" s="97"/>
      <c r="M141" s="20"/>
      <c r="N141" s="98">
        <f t="shared" si="30"/>
        <v>0</v>
      </c>
      <c r="O141" s="97"/>
      <c r="P141" s="20"/>
      <c r="Q141" s="98">
        <f t="shared" si="31"/>
        <v>0</v>
      </c>
      <c r="R141" s="97"/>
      <c r="S141" s="20"/>
      <c r="T141" s="98">
        <f t="shared" si="26"/>
        <v>0</v>
      </c>
      <c r="U141" s="219">
        <f t="shared" si="32"/>
        <v>0</v>
      </c>
      <c r="W141" s="135" t="s">
        <v>47</v>
      </c>
      <c r="X141" s="115">
        <f t="shared" si="33"/>
        <v>0</v>
      </c>
      <c r="Y141" s="116">
        <f t="shared" si="34"/>
        <v>0</v>
      </c>
      <c r="Z141" s="116">
        <f t="shared" si="35"/>
        <v>0</v>
      </c>
      <c r="AA141" s="116">
        <f t="shared" si="36"/>
        <v>0</v>
      </c>
      <c r="AB141" s="116">
        <f t="shared" si="37"/>
        <v>0</v>
      </c>
      <c r="AC141" s="122">
        <f t="shared" si="38"/>
        <v>0</v>
      </c>
    </row>
    <row r="142" spans="1:29" ht="15.75">
      <c r="A142" s="250"/>
      <c r="B142" s="135" t="s">
        <v>48</v>
      </c>
      <c r="C142" s="97">
        <v>74181568.759999275</v>
      </c>
      <c r="D142" s="20"/>
      <c r="E142" s="98">
        <f t="shared" si="27"/>
        <v>74181568.759999275</v>
      </c>
      <c r="F142" s="97">
        <v>549996.79999999993</v>
      </c>
      <c r="G142" s="20"/>
      <c r="H142" s="98">
        <f t="shared" si="28"/>
        <v>549996.79999999993</v>
      </c>
      <c r="I142" s="97">
        <v>0</v>
      </c>
      <c r="J142" s="20"/>
      <c r="K142" s="98">
        <f t="shared" si="29"/>
        <v>0</v>
      </c>
      <c r="L142" s="97">
        <v>0</v>
      </c>
      <c r="M142" s="20"/>
      <c r="N142" s="98">
        <f t="shared" si="30"/>
        <v>0</v>
      </c>
      <c r="O142" s="97">
        <v>0</v>
      </c>
      <c r="P142" s="20"/>
      <c r="Q142" s="98">
        <f t="shared" si="31"/>
        <v>0</v>
      </c>
      <c r="R142" s="97">
        <v>73631571.959999278</v>
      </c>
      <c r="S142" s="20"/>
      <c r="T142" s="98">
        <f t="shared" si="26"/>
        <v>73631571.959999278</v>
      </c>
      <c r="U142" s="219">
        <f t="shared" si="32"/>
        <v>0</v>
      </c>
      <c r="W142" s="135" t="s">
        <v>48</v>
      </c>
      <c r="X142" s="115">
        <f t="shared" si="33"/>
        <v>0</v>
      </c>
      <c r="Y142" s="116">
        <f t="shared" si="34"/>
        <v>0</v>
      </c>
      <c r="Z142" s="116">
        <f t="shared" si="35"/>
        <v>0</v>
      </c>
      <c r="AA142" s="116">
        <f t="shared" si="36"/>
        <v>0</v>
      </c>
      <c r="AB142" s="116">
        <f t="shared" si="37"/>
        <v>0</v>
      </c>
      <c r="AC142" s="122">
        <f t="shared" si="38"/>
        <v>0</v>
      </c>
    </row>
    <row r="143" spans="1:29" ht="15.75">
      <c r="A143" s="251"/>
      <c r="B143" s="136" t="s">
        <v>49</v>
      </c>
      <c r="C143" s="97">
        <v>37668515.569999553</v>
      </c>
      <c r="D143" s="20"/>
      <c r="E143" s="98">
        <f t="shared" si="27"/>
        <v>37668515.569999553</v>
      </c>
      <c r="F143" s="97">
        <v>3116323.9600000014</v>
      </c>
      <c r="G143" s="20"/>
      <c r="H143" s="98">
        <f t="shared" si="28"/>
        <v>3116323.9600000014</v>
      </c>
      <c r="I143" s="97">
        <v>91741.78</v>
      </c>
      <c r="J143" s="20"/>
      <c r="K143" s="98">
        <f t="shared" si="29"/>
        <v>91741.78</v>
      </c>
      <c r="L143" s="97">
        <v>46114.38</v>
      </c>
      <c r="M143" s="20"/>
      <c r="N143" s="98">
        <f t="shared" si="30"/>
        <v>46114.38</v>
      </c>
      <c r="O143" s="97">
        <v>352340.40999999992</v>
      </c>
      <c r="P143" s="20"/>
      <c r="Q143" s="98">
        <f t="shared" si="31"/>
        <v>352340.40999999992</v>
      </c>
      <c r="R143" s="97">
        <v>34245478.599999554</v>
      </c>
      <c r="S143" s="20"/>
      <c r="T143" s="98">
        <f t="shared" si="26"/>
        <v>34245478.599999554</v>
      </c>
      <c r="U143" s="219">
        <f t="shared" si="32"/>
        <v>0</v>
      </c>
      <c r="W143" s="136" t="s">
        <v>49</v>
      </c>
      <c r="X143" s="119">
        <f t="shared" si="33"/>
        <v>0</v>
      </c>
      <c r="Y143" s="120">
        <f t="shared" si="34"/>
        <v>0</v>
      </c>
      <c r="Z143" s="120">
        <f t="shared" si="35"/>
        <v>0</v>
      </c>
      <c r="AA143" s="120">
        <f t="shared" si="36"/>
        <v>0</v>
      </c>
      <c r="AB143" s="120">
        <f t="shared" si="37"/>
        <v>0</v>
      </c>
      <c r="AC143" s="125">
        <f t="shared" si="38"/>
        <v>0</v>
      </c>
    </row>
    <row r="144" spans="1:29" ht="15.75" customHeight="1">
      <c r="A144" s="249">
        <v>42540</v>
      </c>
      <c r="B144" s="134" t="s">
        <v>41</v>
      </c>
      <c r="C144" s="217">
        <v>74250471.679999143</v>
      </c>
      <c r="D144" s="224">
        <v>74250400</v>
      </c>
      <c r="E144" s="96">
        <f t="shared" si="27"/>
        <v>71.679999142885208</v>
      </c>
      <c r="F144" s="217">
        <v>1650509.9400000011</v>
      </c>
      <c r="G144" s="95" t="s">
        <v>1930</v>
      </c>
      <c r="H144" s="96">
        <f t="shared" si="28"/>
        <v>-5.9999998891726136E-2</v>
      </c>
      <c r="I144" s="217">
        <v>149502.92000000001</v>
      </c>
      <c r="J144" s="95" t="s">
        <v>2426</v>
      </c>
      <c r="K144" s="96">
        <f t="shared" si="29"/>
        <v>-7.9999999987194315E-2</v>
      </c>
      <c r="L144" s="217">
        <v>71457.850000000006</v>
      </c>
      <c r="M144" s="95" t="s">
        <v>2427</v>
      </c>
      <c r="N144" s="96">
        <f t="shared" si="30"/>
        <v>-4.9999999988358468E-2</v>
      </c>
      <c r="O144" s="217">
        <v>522699.02</v>
      </c>
      <c r="P144" s="224" t="s">
        <v>1931</v>
      </c>
      <c r="Q144" s="96">
        <f t="shared" si="31"/>
        <v>2.0000000018626451E-2</v>
      </c>
      <c r="R144" s="217">
        <v>77933125.529999152</v>
      </c>
      <c r="S144" s="95">
        <v>77933100</v>
      </c>
      <c r="T144" s="96">
        <f t="shared" si="26"/>
        <v>25.529999151825905</v>
      </c>
      <c r="U144" s="218">
        <f t="shared" si="32"/>
        <v>1</v>
      </c>
      <c r="W144" s="134" t="s">
        <v>41</v>
      </c>
      <c r="X144" s="111">
        <f t="shared" si="33"/>
        <v>0</v>
      </c>
      <c r="Y144" s="112">
        <f t="shared" si="34"/>
        <v>0</v>
      </c>
      <c r="Z144" s="112">
        <f t="shared" si="35"/>
        <v>0</v>
      </c>
      <c r="AA144" s="112">
        <f t="shared" si="36"/>
        <v>0</v>
      </c>
      <c r="AB144" s="112">
        <f t="shared" si="37"/>
        <v>0</v>
      </c>
      <c r="AC144" s="124">
        <f t="shared" si="38"/>
        <v>0</v>
      </c>
    </row>
    <row r="145" spans="1:29" ht="15.75">
      <c r="A145" s="250"/>
      <c r="B145" s="135" t="s">
        <v>42</v>
      </c>
      <c r="C145" s="97">
        <v>23775549.169999041</v>
      </c>
      <c r="D145" s="133">
        <v>26999700</v>
      </c>
      <c r="E145" s="98">
        <f t="shared" si="27"/>
        <v>-3224150.8300009593</v>
      </c>
      <c r="F145" s="97">
        <v>2004728.69</v>
      </c>
      <c r="G145" s="20" t="s">
        <v>1932</v>
      </c>
      <c r="H145" s="98">
        <f t="shared" si="28"/>
        <v>-1.3100000000558794</v>
      </c>
      <c r="I145" s="97">
        <v>86365.1</v>
      </c>
      <c r="J145" s="20" t="s">
        <v>2428</v>
      </c>
      <c r="K145" s="98">
        <f t="shared" si="29"/>
        <v>0</v>
      </c>
      <c r="L145" s="97">
        <v>0</v>
      </c>
      <c r="M145" s="20" t="s">
        <v>80</v>
      </c>
      <c r="N145" s="98">
        <f t="shared" si="30"/>
        <v>0</v>
      </c>
      <c r="O145" s="97">
        <v>38777.199999999997</v>
      </c>
      <c r="P145" s="133" t="s">
        <v>1933</v>
      </c>
      <c r="Q145" s="98">
        <f t="shared" si="31"/>
        <v>0</v>
      </c>
      <c r="R145" s="97">
        <v>26143453.319999032</v>
      </c>
      <c r="S145" s="20">
        <v>26143400</v>
      </c>
      <c r="T145" s="98">
        <f t="shared" si="26"/>
        <v>53.319999031722546</v>
      </c>
      <c r="U145" s="219">
        <f t="shared" si="32"/>
        <v>1</v>
      </c>
      <c r="W145" s="135" t="s">
        <v>42</v>
      </c>
      <c r="X145" s="115">
        <f t="shared" si="33"/>
        <v>1</v>
      </c>
      <c r="Y145" s="116">
        <f t="shared" si="34"/>
        <v>0</v>
      </c>
      <c r="Z145" s="116">
        <f t="shared" si="35"/>
        <v>0</v>
      </c>
      <c r="AA145" s="116">
        <f t="shared" si="36"/>
        <v>0</v>
      </c>
      <c r="AB145" s="116">
        <f t="shared" si="37"/>
        <v>0</v>
      </c>
      <c r="AC145" s="122">
        <f t="shared" si="38"/>
        <v>0</v>
      </c>
    </row>
    <row r="146" spans="1:29" ht="15.75">
      <c r="A146" s="250"/>
      <c r="B146" s="105" t="s">
        <v>43</v>
      </c>
      <c r="C146" s="97">
        <v>62822562.069999449</v>
      </c>
      <c r="D146" s="20">
        <v>0</v>
      </c>
      <c r="E146" s="98">
        <f t="shared" si="27"/>
        <v>62822562.069999449</v>
      </c>
      <c r="F146" s="97">
        <v>1590754.5000000007</v>
      </c>
      <c r="G146" s="20"/>
      <c r="H146" s="98">
        <f t="shared" si="28"/>
        <v>1590754.5000000007</v>
      </c>
      <c r="I146" s="97">
        <v>256752.36</v>
      </c>
      <c r="J146" s="20"/>
      <c r="K146" s="98">
        <f t="shared" si="29"/>
        <v>256752.36</v>
      </c>
      <c r="L146" s="97">
        <v>95930.16</v>
      </c>
      <c r="M146" s="20"/>
      <c r="N146" s="98">
        <f t="shared" si="30"/>
        <v>95930.16</v>
      </c>
      <c r="O146" s="97">
        <v>707273.97</v>
      </c>
      <c r="P146" s="20"/>
      <c r="Q146" s="98">
        <f t="shared" si="31"/>
        <v>707273.97</v>
      </c>
      <c r="R146" s="97">
        <v>60685355.799999446</v>
      </c>
      <c r="S146" s="20">
        <v>0</v>
      </c>
      <c r="T146" s="98">
        <f t="shared" si="26"/>
        <v>60685355.799999446</v>
      </c>
      <c r="U146" s="219">
        <f t="shared" si="32"/>
        <v>0</v>
      </c>
      <c r="W146" s="105" t="s">
        <v>43</v>
      </c>
      <c r="X146" s="115">
        <f t="shared" si="33"/>
        <v>0</v>
      </c>
      <c r="Y146" s="116">
        <f t="shared" si="34"/>
        <v>0</v>
      </c>
      <c r="Z146" s="116">
        <f t="shared" si="35"/>
        <v>0</v>
      </c>
      <c r="AA146" s="116">
        <f t="shared" si="36"/>
        <v>0</v>
      </c>
      <c r="AB146" s="116">
        <f t="shared" si="37"/>
        <v>0</v>
      </c>
      <c r="AC146" s="122">
        <f t="shared" si="38"/>
        <v>0</v>
      </c>
    </row>
    <row r="147" spans="1:29" ht="15.75">
      <c r="A147" s="250"/>
      <c r="B147" s="135" t="s">
        <v>44</v>
      </c>
      <c r="C147" s="97">
        <v>50174579.30999954</v>
      </c>
      <c r="D147" s="20">
        <v>50174570</v>
      </c>
      <c r="E147" s="98">
        <f t="shared" si="27"/>
        <v>9.3099995404481888</v>
      </c>
      <c r="F147" s="97">
        <v>1574223.83</v>
      </c>
      <c r="G147" s="20" t="s">
        <v>1934</v>
      </c>
      <c r="H147" s="98">
        <f t="shared" si="28"/>
        <v>-10236.169999999925</v>
      </c>
      <c r="I147" s="97">
        <v>93829.14</v>
      </c>
      <c r="J147" s="20" t="s">
        <v>2429</v>
      </c>
      <c r="K147" s="98">
        <f t="shared" si="29"/>
        <v>0.13999999999941792</v>
      </c>
      <c r="L147" s="97">
        <v>6410.97</v>
      </c>
      <c r="M147" s="20" t="s">
        <v>2430</v>
      </c>
      <c r="N147" s="98">
        <f t="shared" si="30"/>
        <v>1000.9700000000003</v>
      </c>
      <c r="O147" s="97">
        <v>411014.55000000005</v>
      </c>
      <c r="P147" s="20" t="s">
        <v>1935</v>
      </c>
      <c r="Q147" s="98">
        <f t="shared" si="31"/>
        <v>0.55000000004656613</v>
      </c>
      <c r="R147" s="97">
        <v>52347208.109999545</v>
      </c>
      <c r="S147" s="20">
        <v>52337000</v>
      </c>
      <c r="T147" s="98">
        <f t="shared" si="26"/>
        <v>10208.109999544919</v>
      </c>
      <c r="U147" s="219">
        <f t="shared" si="32"/>
        <v>1</v>
      </c>
      <c r="W147" s="135" t="s">
        <v>44</v>
      </c>
      <c r="X147" s="115">
        <f t="shared" si="33"/>
        <v>0</v>
      </c>
      <c r="Y147" s="116">
        <f t="shared" si="34"/>
        <v>1</v>
      </c>
      <c r="Z147" s="116">
        <f t="shared" si="35"/>
        <v>0</v>
      </c>
      <c r="AA147" s="116">
        <f t="shared" si="36"/>
        <v>1</v>
      </c>
      <c r="AB147" s="116">
        <f t="shared" si="37"/>
        <v>0</v>
      </c>
      <c r="AC147" s="122">
        <f t="shared" si="38"/>
        <v>1</v>
      </c>
    </row>
    <row r="148" spans="1:29" ht="15.75">
      <c r="A148" s="250"/>
      <c r="B148" s="135" t="s">
        <v>45</v>
      </c>
      <c r="C148" s="97">
        <v>69868764.929996058</v>
      </c>
      <c r="D148" s="20">
        <v>69868700</v>
      </c>
      <c r="E148" s="98">
        <f t="shared" si="27"/>
        <v>64.929996058344841</v>
      </c>
      <c r="F148" s="97">
        <v>3149433.1900000004</v>
      </c>
      <c r="G148" s="20" t="s">
        <v>1936</v>
      </c>
      <c r="H148" s="98">
        <f t="shared" si="28"/>
        <v>3.1900000004097819</v>
      </c>
      <c r="I148" s="97">
        <v>205295.23</v>
      </c>
      <c r="J148" s="20" t="s">
        <v>2431</v>
      </c>
      <c r="K148" s="98">
        <f t="shared" si="29"/>
        <v>183289.43000000002</v>
      </c>
      <c r="L148" s="97">
        <v>151172.91</v>
      </c>
      <c r="M148" s="20" t="s">
        <v>2432</v>
      </c>
      <c r="N148" s="98">
        <f t="shared" si="30"/>
        <v>-8.999999999650754E-2</v>
      </c>
      <c r="O148" s="97">
        <v>136430.74</v>
      </c>
      <c r="P148" s="20" t="s">
        <v>1937</v>
      </c>
      <c r="Q148" s="98">
        <f t="shared" si="31"/>
        <v>-217445.26</v>
      </c>
      <c r="R148" s="97">
        <v>66637023.319996059</v>
      </c>
      <c r="S148" s="20">
        <v>66453800</v>
      </c>
      <c r="T148" s="98">
        <f t="shared" si="26"/>
        <v>183223.31999605894</v>
      </c>
      <c r="U148" s="219">
        <f t="shared" si="32"/>
        <v>1</v>
      </c>
      <c r="W148" s="135" t="s">
        <v>45</v>
      </c>
      <c r="X148" s="115">
        <f t="shared" si="33"/>
        <v>0</v>
      </c>
      <c r="Y148" s="116">
        <f t="shared" si="34"/>
        <v>0</v>
      </c>
      <c r="Z148" s="116">
        <f t="shared" si="35"/>
        <v>1</v>
      </c>
      <c r="AA148" s="116">
        <f t="shared" si="36"/>
        <v>0</v>
      </c>
      <c r="AB148" s="116">
        <f t="shared" si="37"/>
        <v>1</v>
      </c>
      <c r="AC148" s="122">
        <f t="shared" si="38"/>
        <v>1</v>
      </c>
    </row>
    <row r="149" spans="1:29" ht="15.75">
      <c r="A149" s="250"/>
      <c r="B149" s="135" t="s">
        <v>46</v>
      </c>
      <c r="C149" s="97">
        <v>35843644.55999963</v>
      </c>
      <c r="D149" s="20">
        <v>35843700</v>
      </c>
      <c r="E149" s="98">
        <f t="shared" si="27"/>
        <v>-55.440000370144844</v>
      </c>
      <c r="F149" s="97">
        <v>1838675.3200000005</v>
      </c>
      <c r="G149" s="20" t="s">
        <v>1938</v>
      </c>
      <c r="H149" s="98">
        <f t="shared" si="28"/>
        <v>-4.6799999994691461</v>
      </c>
      <c r="I149" s="97">
        <v>25054.449999999997</v>
      </c>
      <c r="J149" s="20" t="s">
        <v>2433</v>
      </c>
      <c r="K149" s="98">
        <f t="shared" si="29"/>
        <v>4.9999999995634425E-2</v>
      </c>
      <c r="L149" s="97">
        <v>0</v>
      </c>
      <c r="M149" s="20" t="s">
        <v>80</v>
      </c>
      <c r="N149" s="98">
        <f t="shared" si="30"/>
        <v>0</v>
      </c>
      <c r="O149" s="97">
        <v>357689.41</v>
      </c>
      <c r="P149" s="20" t="s">
        <v>1939</v>
      </c>
      <c r="Q149" s="98">
        <f t="shared" si="31"/>
        <v>0.40999999997438863</v>
      </c>
      <c r="R149" s="97">
        <v>33672334.279999629</v>
      </c>
      <c r="S149" s="20">
        <v>33672400</v>
      </c>
      <c r="T149" s="98">
        <f t="shared" si="26"/>
        <v>-65.720000371336937</v>
      </c>
      <c r="U149" s="219">
        <f t="shared" si="32"/>
        <v>1</v>
      </c>
      <c r="W149" s="135" t="s">
        <v>46</v>
      </c>
      <c r="X149" s="115">
        <f t="shared" si="33"/>
        <v>0</v>
      </c>
      <c r="Y149" s="116">
        <f t="shared" si="34"/>
        <v>0</v>
      </c>
      <c r="Z149" s="116">
        <f t="shared" si="35"/>
        <v>0</v>
      </c>
      <c r="AA149" s="116">
        <f t="shared" si="36"/>
        <v>0</v>
      </c>
      <c r="AB149" s="116">
        <f t="shared" si="37"/>
        <v>0</v>
      </c>
      <c r="AC149" s="122">
        <f t="shared" si="38"/>
        <v>0</v>
      </c>
    </row>
    <row r="150" spans="1:29" ht="15.75">
      <c r="A150" s="250"/>
      <c r="B150" s="135" t="s">
        <v>47</v>
      </c>
      <c r="C150" s="97">
        <v>132251203.48999849</v>
      </c>
      <c r="D150" s="20"/>
      <c r="E150" s="98">
        <f t="shared" si="27"/>
        <v>132251203.48999849</v>
      </c>
      <c r="F150" s="97">
        <v>3293297.86</v>
      </c>
      <c r="G150" s="20"/>
      <c r="H150" s="98">
        <f t="shared" si="28"/>
        <v>3293297.86</v>
      </c>
      <c r="I150" s="97">
        <v>165873.5</v>
      </c>
      <c r="J150" s="20"/>
      <c r="K150" s="98">
        <f t="shared" si="29"/>
        <v>165873.5</v>
      </c>
      <c r="L150" s="97">
        <v>72458.179999999993</v>
      </c>
      <c r="M150" s="20"/>
      <c r="N150" s="98">
        <f t="shared" si="30"/>
        <v>72458.179999999993</v>
      </c>
      <c r="O150" s="97">
        <v>131784.35999999999</v>
      </c>
      <c r="P150" s="20"/>
      <c r="Q150" s="98">
        <f t="shared" si="31"/>
        <v>131784.35999999999</v>
      </c>
      <c r="R150" s="97">
        <v>142354722.43999851</v>
      </c>
      <c r="S150" s="20"/>
      <c r="T150" s="98">
        <f t="shared" si="26"/>
        <v>142354722.43999851</v>
      </c>
      <c r="U150" s="219">
        <f t="shared" si="32"/>
        <v>0</v>
      </c>
      <c r="W150" s="135" t="s">
        <v>47</v>
      </c>
      <c r="X150" s="115">
        <f t="shared" si="33"/>
        <v>0</v>
      </c>
      <c r="Y150" s="116">
        <f t="shared" si="34"/>
        <v>0</v>
      </c>
      <c r="Z150" s="116">
        <f t="shared" si="35"/>
        <v>0</v>
      </c>
      <c r="AA150" s="116">
        <f t="shared" si="36"/>
        <v>0</v>
      </c>
      <c r="AB150" s="116">
        <f t="shared" si="37"/>
        <v>0</v>
      </c>
      <c r="AC150" s="122">
        <f t="shared" si="38"/>
        <v>0</v>
      </c>
    </row>
    <row r="151" spans="1:29" ht="15.75">
      <c r="A151" s="250"/>
      <c r="B151" s="135" t="s">
        <v>48</v>
      </c>
      <c r="C151" s="97">
        <v>73631571.959999993</v>
      </c>
      <c r="D151" s="20"/>
      <c r="E151" s="98">
        <f t="shared" si="27"/>
        <v>73631571.959999993</v>
      </c>
      <c r="F151" s="97">
        <v>1703595.35</v>
      </c>
      <c r="G151" s="20"/>
      <c r="H151" s="98">
        <f t="shared" si="28"/>
        <v>1703595.35</v>
      </c>
      <c r="I151" s="97">
        <v>135591.65</v>
      </c>
      <c r="J151" s="20"/>
      <c r="K151" s="98">
        <f t="shared" si="29"/>
        <v>135591.65</v>
      </c>
      <c r="L151" s="97">
        <v>30959.61</v>
      </c>
      <c r="M151" s="20"/>
      <c r="N151" s="98">
        <f t="shared" si="30"/>
        <v>30959.61</v>
      </c>
      <c r="O151" s="97">
        <v>708004.93</v>
      </c>
      <c r="P151" s="20"/>
      <c r="Q151" s="98">
        <f t="shared" si="31"/>
        <v>708004.93</v>
      </c>
      <c r="R151" s="97">
        <v>71324603.719999999</v>
      </c>
      <c r="S151" s="20"/>
      <c r="T151" s="98">
        <f t="shared" si="26"/>
        <v>71324603.719999999</v>
      </c>
      <c r="U151" s="219">
        <f t="shared" si="32"/>
        <v>0</v>
      </c>
      <c r="W151" s="135" t="s">
        <v>48</v>
      </c>
      <c r="X151" s="115">
        <f t="shared" si="33"/>
        <v>0</v>
      </c>
      <c r="Y151" s="116">
        <f t="shared" si="34"/>
        <v>0</v>
      </c>
      <c r="Z151" s="116">
        <f t="shared" si="35"/>
        <v>0</v>
      </c>
      <c r="AA151" s="116">
        <f t="shared" si="36"/>
        <v>0</v>
      </c>
      <c r="AB151" s="116">
        <f t="shared" si="37"/>
        <v>0</v>
      </c>
      <c r="AC151" s="122">
        <f t="shared" si="38"/>
        <v>0</v>
      </c>
    </row>
    <row r="152" spans="1:29" ht="15.75">
      <c r="A152" s="251"/>
      <c r="B152" s="136" t="s">
        <v>49</v>
      </c>
      <c r="C152" s="99">
        <v>34245478.599999554</v>
      </c>
      <c r="D152" s="100"/>
      <c r="E152" s="101">
        <f t="shared" si="27"/>
        <v>34245478.599999554</v>
      </c>
      <c r="F152" s="99">
        <v>2018611.5999999996</v>
      </c>
      <c r="G152" s="100"/>
      <c r="H152" s="101">
        <f t="shared" si="28"/>
        <v>2018611.5999999996</v>
      </c>
      <c r="I152" s="99">
        <v>18667.22</v>
      </c>
      <c r="J152" s="100"/>
      <c r="K152" s="101">
        <f t="shared" si="29"/>
        <v>18667.22</v>
      </c>
      <c r="L152" s="99">
        <v>0</v>
      </c>
      <c r="M152" s="100"/>
      <c r="N152" s="101">
        <f t="shared" si="30"/>
        <v>0</v>
      </c>
      <c r="O152" s="99">
        <v>272636.08</v>
      </c>
      <c r="P152" s="100"/>
      <c r="Q152" s="101">
        <f t="shared" si="31"/>
        <v>272636.08</v>
      </c>
      <c r="R152" s="99">
        <v>31972898.139999557</v>
      </c>
      <c r="S152" s="100"/>
      <c r="T152" s="101">
        <f t="shared" si="26"/>
        <v>31972898.139999557</v>
      </c>
      <c r="U152" s="220">
        <f t="shared" si="32"/>
        <v>0</v>
      </c>
      <c r="W152" s="136" t="s">
        <v>49</v>
      </c>
      <c r="X152" s="119">
        <f t="shared" si="33"/>
        <v>0</v>
      </c>
      <c r="Y152" s="120">
        <f t="shared" si="34"/>
        <v>0</v>
      </c>
      <c r="Z152" s="120">
        <f t="shared" si="35"/>
        <v>0</v>
      </c>
      <c r="AA152" s="120">
        <f t="shared" si="36"/>
        <v>0</v>
      </c>
      <c r="AB152" s="120">
        <f t="shared" si="37"/>
        <v>0</v>
      </c>
      <c r="AC152" s="125">
        <f t="shared" si="38"/>
        <v>0</v>
      </c>
    </row>
    <row r="153" spans="1:29" ht="15.75" customHeight="1">
      <c r="A153" s="249">
        <v>42541</v>
      </c>
      <c r="B153" s="134" t="s">
        <v>41</v>
      </c>
      <c r="C153" s="217">
        <v>77933125.529999152</v>
      </c>
      <c r="D153" s="95">
        <v>77933100</v>
      </c>
      <c r="E153" s="96">
        <f t="shared" si="27"/>
        <v>25.529999151825905</v>
      </c>
      <c r="F153" s="217">
        <v>1706591.45</v>
      </c>
      <c r="G153" s="95" t="s">
        <v>1940</v>
      </c>
      <c r="H153" s="96">
        <f t="shared" si="28"/>
        <v>1.4499999999534339</v>
      </c>
      <c r="I153" s="217">
        <v>87268.28</v>
      </c>
      <c r="J153" s="95" t="s">
        <v>2434</v>
      </c>
      <c r="K153" s="96">
        <f t="shared" si="29"/>
        <v>-2.0000000004074536E-2</v>
      </c>
      <c r="L153" s="217">
        <v>850024.39</v>
      </c>
      <c r="M153" s="95" t="s">
        <v>2435</v>
      </c>
      <c r="N153" s="96">
        <f t="shared" si="30"/>
        <v>0.39000000001396984</v>
      </c>
      <c r="O153" s="217">
        <v>283353.24</v>
      </c>
      <c r="P153" s="95" t="s">
        <v>1941</v>
      </c>
      <c r="Q153" s="96">
        <f t="shared" si="31"/>
        <v>0.23999999999068677</v>
      </c>
      <c r="R153" s="217">
        <v>75180424.729999155</v>
      </c>
      <c r="S153" s="224">
        <v>75180400</v>
      </c>
      <c r="T153" s="96">
        <f t="shared" si="26"/>
        <v>24.729999154806137</v>
      </c>
      <c r="U153" s="218">
        <f t="shared" si="32"/>
        <v>1</v>
      </c>
      <c r="W153" s="134" t="s">
        <v>41</v>
      </c>
      <c r="X153" s="111">
        <f t="shared" si="33"/>
        <v>0</v>
      </c>
      <c r="Y153" s="112">
        <f t="shared" si="34"/>
        <v>0</v>
      </c>
      <c r="Z153" s="112">
        <f t="shared" si="35"/>
        <v>0</v>
      </c>
      <c r="AA153" s="112">
        <f t="shared" si="36"/>
        <v>0</v>
      </c>
      <c r="AB153" s="112">
        <f t="shared" si="37"/>
        <v>0</v>
      </c>
      <c r="AC153" s="124">
        <f t="shared" si="38"/>
        <v>0</v>
      </c>
    </row>
    <row r="154" spans="1:29" ht="15.75">
      <c r="A154" s="250"/>
      <c r="B154" s="135" t="s">
        <v>42</v>
      </c>
      <c r="C154" s="97">
        <v>26143453.319999032</v>
      </c>
      <c r="D154" s="20">
        <v>0</v>
      </c>
      <c r="E154" s="98">
        <f t="shared" si="27"/>
        <v>26143453.319999032</v>
      </c>
      <c r="F154" s="97">
        <v>2466808.6899999995</v>
      </c>
      <c r="G154" s="20"/>
      <c r="H154" s="98">
        <f t="shared" si="28"/>
        <v>2466808.6899999995</v>
      </c>
      <c r="I154" s="97">
        <v>70477.7</v>
      </c>
      <c r="J154" s="20"/>
      <c r="K154" s="98">
        <f t="shared" si="29"/>
        <v>70477.7</v>
      </c>
      <c r="L154" s="97">
        <v>105744.51999999993</v>
      </c>
      <c r="M154" s="20"/>
      <c r="N154" s="98">
        <f t="shared" si="30"/>
        <v>105744.51999999993</v>
      </c>
      <c r="O154" s="97">
        <v>30020.58</v>
      </c>
      <c r="P154" s="20"/>
      <c r="Q154" s="98">
        <f t="shared" si="31"/>
        <v>30020.58</v>
      </c>
      <c r="R154" s="97">
        <v>29521198.049999028</v>
      </c>
      <c r="S154" s="20">
        <v>0</v>
      </c>
      <c r="T154" s="98">
        <f t="shared" si="26"/>
        <v>29521198.049999028</v>
      </c>
      <c r="U154" s="219">
        <f t="shared" si="32"/>
        <v>0</v>
      </c>
      <c r="W154" s="135" t="s">
        <v>42</v>
      </c>
      <c r="X154" s="115">
        <f t="shared" si="33"/>
        <v>0</v>
      </c>
      <c r="Y154" s="116">
        <f t="shared" si="34"/>
        <v>0</v>
      </c>
      <c r="Z154" s="116">
        <f t="shared" si="35"/>
        <v>0</v>
      </c>
      <c r="AA154" s="116">
        <f t="shared" si="36"/>
        <v>0</v>
      </c>
      <c r="AB154" s="116">
        <f t="shared" si="37"/>
        <v>0</v>
      </c>
      <c r="AC154" s="122">
        <f t="shared" si="38"/>
        <v>0</v>
      </c>
    </row>
    <row r="155" spans="1:29" ht="15.75">
      <c r="A155" s="250"/>
      <c r="B155" s="105" t="s">
        <v>43</v>
      </c>
      <c r="C155" s="97">
        <v>60685355.799999446</v>
      </c>
      <c r="D155" s="20">
        <v>0</v>
      </c>
      <c r="E155" s="98">
        <f t="shared" si="27"/>
        <v>60685355.799999446</v>
      </c>
      <c r="F155" s="97">
        <v>1563315.03</v>
      </c>
      <c r="G155" s="20"/>
      <c r="H155" s="98">
        <f t="shared" si="28"/>
        <v>1563315.03</v>
      </c>
      <c r="I155" s="97">
        <v>185009.41</v>
      </c>
      <c r="J155" s="20"/>
      <c r="K155" s="98">
        <f t="shared" si="29"/>
        <v>185009.41</v>
      </c>
      <c r="L155" s="97">
        <v>118571.1</v>
      </c>
      <c r="M155" s="20"/>
      <c r="N155" s="98">
        <f t="shared" si="30"/>
        <v>118571.1</v>
      </c>
      <c r="O155" s="97">
        <v>554551.97</v>
      </c>
      <c r="P155" s="20"/>
      <c r="Q155" s="98">
        <f t="shared" si="31"/>
        <v>554551.97</v>
      </c>
      <c r="R155" s="97">
        <v>68366757.14999944</v>
      </c>
      <c r="S155" s="20">
        <v>0</v>
      </c>
      <c r="T155" s="98">
        <f t="shared" si="26"/>
        <v>68366757.14999944</v>
      </c>
      <c r="U155" s="219">
        <f t="shared" si="32"/>
        <v>0</v>
      </c>
      <c r="W155" s="105" t="s">
        <v>43</v>
      </c>
      <c r="X155" s="115">
        <f t="shared" si="33"/>
        <v>0</v>
      </c>
      <c r="Y155" s="116">
        <f t="shared" si="34"/>
        <v>0</v>
      </c>
      <c r="Z155" s="116">
        <f t="shared" si="35"/>
        <v>0</v>
      </c>
      <c r="AA155" s="116">
        <f t="shared" si="36"/>
        <v>0</v>
      </c>
      <c r="AB155" s="116">
        <f t="shared" si="37"/>
        <v>0</v>
      </c>
      <c r="AC155" s="122">
        <f t="shared" si="38"/>
        <v>0</v>
      </c>
    </row>
    <row r="156" spans="1:29" ht="15.75">
      <c r="A156" s="250"/>
      <c r="B156" s="135" t="s">
        <v>44</v>
      </c>
      <c r="C156" s="97"/>
      <c r="D156" s="20">
        <v>0</v>
      </c>
      <c r="E156" s="98">
        <f t="shared" si="27"/>
        <v>0</v>
      </c>
      <c r="F156" s="97"/>
      <c r="G156" s="20"/>
      <c r="H156" s="98">
        <f t="shared" si="28"/>
        <v>0</v>
      </c>
      <c r="I156" s="97"/>
      <c r="J156" s="20"/>
      <c r="K156" s="98">
        <f t="shared" si="29"/>
        <v>0</v>
      </c>
      <c r="L156" s="97"/>
      <c r="M156" s="20"/>
      <c r="N156" s="98">
        <f t="shared" si="30"/>
        <v>0</v>
      </c>
      <c r="O156" s="97"/>
      <c r="P156" s="20"/>
      <c r="Q156" s="98">
        <f t="shared" si="31"/>
        <v>0</v>
      </c>
      <c r="R156" s="97"/>
      <c r="S156" s="20">
        <v>0</v>
      </c>
      <c r="T156" s="98">
        <f t="shared" si="26"/>
        <v>0</v>
      </c>
      <c r="U156" s="219">
        <f t="shared" si="32"/>
        <v>0</v>
      </c>
      <c r="W156" s="135" t="s">
        <v>44</v>
      </c>
      <c r="X156" s="115">
        <f t="shared" si="33"/>
        <v>0</v>
      </c>
      <c r="Y156" s="116">
        <f t="shared" si="34"/>
        <v>0</v>
      </c>
      <c r="Z156" s="116">
        <f t="shared" si="35"/>
        <v>0</v>
      </c>
      <c r="AA156" s="116">
        <f t="shared" si="36"/>
        <v>0</v>
      </c>
      <c r="AB156" s="116">
        <f t="shared" si="37"/>
        <v>0</v>
      </c>
      <c r="AC156" s="122">
        <f t="shared" si="38"/>
        <v>0</v>
      </c>
    </row>
    <row r="157" spans="1:29" ht="15.75">
      <c r="A157" s="250"/>
      <c r="B157" s="135" t="s">
        <v>45</v>
      </c>
      <c r="C157" s="97">
        <v>66637023.319996059</v>
      </c>
      <c r="D157" s="20">
        <v>66637000</v>
      </c>
      <c r="E157" s="98">
        <f t="shared" si="27"/>
        <v>23.319996058940887</v>
      </c>
      <c r="F157" s="97">
        <v>2159357.6800000011</v>
      </c>
      <c r="G157" s="20" t="s">
        <v>1942</v>
      </c>
      <c r="H157" s="98">
        <f t="shared" si="28"/>
        <v>-2.3199999989010394</v>
      </c>
      <c r="I157" s="97">
        <v>179194.64</v>
      </c>
      <c r="J157" s="20" t="s">
        <v>2436</v>
      </c>
      <c r="K157" s="98">
        <f t="shared" si="29"/>
        <v>-0.35999999998603016</v>
      </c>
      <c r="L157" s="97">
        <v>94370.829999999987</v>
      </c>
      <c r="M157" s="20" t="s">
        <v>2437</v>
      </c>
      <c r="N157" s="98">
        <f t="shared" si="30"/>
        <v>2.9999999984283932E-2</v>
      </c>
      <c r="O157" s="97">
        <v>56364.51999999999</v>
      </c>
      <c r="P157" s="20" t="s">
        <v>1943</v>
      </c>
      <c r="Q157" s="98">
        <f t="shared" si="31"/>
        <v>-49340.48000000001</v>
      </c>
      <c r="R157" s="97">
        <v>71098552.519996047</v>
      </c>
      <c r="S157" s="20">
        <v>71098600</v>
      </c>
      <c r="T157" s="98">
        <f t="shared" si="26"/>
        <v>-47.480003952980042</v>
      </c>
      <c r="U157" s="219">
        <f t="shared" si="32"/>
        <v>1</v>
      </c>
      <c r="W157" s="135" t="s">
        <v>45</v>
      </c>
      <c r="X157" s="115">
        <f t="shared" si="33"/>
        <v>0</v>
      </c>
      <c r="Y157" s="116">
        <f t="shared" si="34"/>
        <v>0</v>
      </c>
      <c r="Z157" s="116">
        <f t="shared" si="35"/>
        <v>0</v>
      </c>
      <c r="AA157" s="116">
        <f t="shared" si="36"/>
        <v>0</v>
      </c>
      <c r="AB157" s="116">
        <f t="shared" si="37"/>
        <v>1</v>
      </c>
      <c r="AC157" s="122">
        <f t="shared" si="38"/>
        <v>0</v>
      </c>
    </row>
    <row r="158" spans="1:29" ht="15.75">
      <c r="A158" s="250"/>
      <c r="B158" s="135" t="s">
        <v>46</v>
      </c>
      <c r="C158" s="97">
        <v>33672334.279999629</v>
      </c>
      <c r="D158" s="20">
        <v>35868700</v>
      </c>
      <c r="E158" s="98">
        <f t="shared" si="27"/>
        <v>-2196365.7200003713</v>
      </c>
      <c r="F158" s="97">
        <v>1855778.3100000005</v>
      </c>
      <c r="G158" s="20" t="s">
        <v>1944</v>
      </c>
      <c r="H158" s="98">
        <f t="shared" si="28"/>
        <v>-1.6899999994784594</v>
      </c>
      <c r="I158" s="97">
        <v>19774.98</v>
      </c>
      <c r="J158" s="20" t="s">
        <v>2438</v>
      </c>
      <c r="K158" s="98">
        <f t="shared" si="29"/>
        <v>-2.0000000000436557E-2</v>
      </c>
      <c r="L158" s="97">
        <v>56318.02</v>
      </c>
      <c r="M158" s="20" t="s">
        <v>2439</v>
      </c>
      <c r="N158" s="98">
        <f t="shared" si="30"/>
        <v>1.9999999996798579E-2</v>
      </c>
      <c r="O158" s="97">
        <v>191219.56</v>
      </c>
      <c r="P158" s="20" t="s">
        <v>1945</v>
      </c>
      <c r="Q158" s="98">
        <f t="shared" si="31"/>
        <v>-0.44000000000232831</v>
      </c>
      <c r="R158" s="97">
        <v>39322275.749999627</v>
      </c>
      <c r="S158" s="20">
        <v>41425600</v>
      </c>
      <c r="T158" s="98">
        <f t="shared" si="26"/>
        <v>-2103324.2500003725</v>
      </c>
      <c r="U158" s="219">
        <f t="shared" si="32"/>
        <v>1</v>
      </c>
      <c r="W158" s="135" t="s">
        <v>46</v>
      </c>
      <c r="X158" s="115">
        <f t="shared" si="33"/>
        <v>1</v>
      </c>
      <c r="Y158" s="116">
        <f t="shared" si="34"/>
        <v>0</v>
      </c>
      <c r="Z158" s="116">
        <f t="shared" si="35"/>
        <v>0</v>
      </c>
      <c r="AA158" s="116">
        <f t="shared" si="36"/>
        <v>0</v>
      </c>
      <c r="AB158" s="116">
        <f t="shared" si="37"/>
        <v>0</v>
      </c>
      <c r="AC158" s="122">
        <f t="shared" si="38"/>
        <v>1</v>
      </c>
    </row>
    <row r="159" spans="1:29" ht="15.75">
      <c r="A159" s="250"/>
      <c r="B159" s="135" t="s">
        <v>47</v>
      </c>
      <c r="C159" s="97">
        <v>142354722.43999851</v>
      </c>
      <c r="D159" s="20"/>
      <c r="E159" s="98">
        <f t="shared" si="27"/>
        <v>142354722.43999851</v>
      </c>
      <c r="F159" s="97">
        <v>2026086.59</v>
      </c>
      <c r="G159" s="20"/>
      <c r="H159" s="98">
        <f t="shared" si="28"/>
        <v>2026086.59</v>
      </c>
      <c r="I159" s="97">
        <v>346573.02</v>
      </c>
      <c r="J159" s="20"/>
      <c r="K159" s="98">
        <f t="shared" si="29"/>
        <v>346573.02</v>
      </c>
      <c r="L159" s="97">
        <v>415897.44</v>
      </c>
      <c r="M159" s="20"/>
      <c r="N159" s="98">
        <f t="shared" si="30"/>
        <v>415897.44</v>
      </c>
      <c r="O159" s="97">
        <v>161655.39000000001</v>
      </c>
      <c r="P159" s="20"/>
      <c r="Q159" s="98">
        <f t="shared" si="31"/>
        <v>161655.39000000001</v>
      </c>
      <c r="R159" s="97">
        <v>153603507.93999851</v>
      </c>
      <c r="S159" s="20"/>
      <c r="T159" s="98">
        <f t="shared" si="26"/>
        <v>153603507.93999851</v>
      </c>
      <c r="U159" s="219">
        <f t="shared" si="32"/>
        <v>0</v>
      </c>
      <c r="W159" s="135" t="s">
        <v>47</v>
      </c>
      <c r="X159" s="115">
        <f t="shared" si="33"/>
        <v>0</v>
      </c>
      <c r="Y159" s="116">
        <f t="shared" si="34"/>
        <v>0</v>
      </c>
      <c r="Z159" s="116">
        <f t="shared" si="35"/>
        <v>0</v>
      </c>
      <c r="AA159" s="116">
        <f t="shared" si="36"/>
        <v>0</v>
      </c>
      <c r="AB159" s="116">
        <f t="shared" si="37"/>
        <v>0</v>
      </c>
      <c r="AC159" s="122">
        <f t="shared" si="38"/>
        <v>0</v>
      </c>
    </row>
    <row r="160" spans="1:29" ht="15.75">
      <c r="A160" s="250"/>
      <c r="B160" s="135" t="s">
        <v>48</v>
      </c>
      <c r="C160" s="97">
        <v>71324603.719999999</v>
      </c>
      <c r="D160" s="20"/>
      <c r="E160" s="98">
        <f t="shared" si="27"/>
        <v>71324603.719999999</v>
      </c>
      <c r="F160" s="97">
        <v>2082395.830000001</v>
      </c>
      <c r="G160" s="20"/>
      <c r="H160" s="98">
        <f t="shared" si="28"/>
        <v>2082395.830000001</v>
      </c>
      <c r="I160" s="97">
        <v>295617.34999999998</v>
      </c>
      <c r="J160" s="20"/>
      <c r="K160" s="98">
        <f t="shared" si="29"/>
        <v>295617.34999999998</v>
      </c>
      <c r="L160" s="97">
        <v>209080.16</v>
      </c>
      <c r="M160" s="20"/>
      <c r="N160" s="98">
        <f t="shared" si="30"/>
        <v>209080.16</v>
      </c>
      <c r="O160" s="97">
        <v>566936.30000000005</v>
      </c>
      <c r="P160" s="20"/>
      <c r="Q160" s="98">
        <f t="shared" si="31"/>
        <v>566936.30000000005</v>
      </c>
      <c r="R160" s="97">
        <v>81996713.48999998</v>
      </c>
      <c r="S160" s="20"/>
      <c r="T160" s="98">
        <f t="shared" si="26"/>
        <v>81996713.48999998</v>
      </c>
      <c r="U160" s="219">
        <f t="shared" si="32"/>
        <v>0</v>
      </c>
      <c r="W160" s="135" t="s">
        <v>48</v>
      </c>
      <c r="X160" s="115">
        <f t="shared" si="33"/>
        <v>0</v>
      </c>
      <c r="Y160" s="116">
        <f t="shared" si="34"/>
        <v>0</v>
      </c>
      <c r="Z160" s="116">
        <f t="shared" si="35"/>
        <v>0</v>
      </c>
      <c r="AA160" s="116">
        <f t="shared" si="36"/>
        <v>0</v>
      </c>
      <c r="AB160" s="116">
        <f t="shared" si="37"/>
        <v>0</v>
      </c>
      <c r="AC160" s="122">
        <f t="shared" si="38"/>
        <v>0</v>
      </c>
    </row>
    <row r="161" spans="1:29" ht="15.75">
      <c r="A161" s="251"/>
      <c r="B161" s="136" t="s">
        <v>49</v>
      </c>
      <c r="C161" s="99">
        <v>31972898.139999557</v>
      </c>
      <c r="D161" s="100"/>
      <c r="E161" s="101">
        <f t="shared" si="27"/>
        <v>31972898.139999557</v>
      </c>
      <c r="F161" s="99">
        <v>1488779.69</v>
      </c>
      <c r="G161" s="100"/>
      <c r="H161" s="101">
        <f t="shared" si="28"/>
        <v>1488779.69</v>
      </c>
      <c r="I161" s="99">
        <v>15000</v>
      </c>
      <c r="J161" s="100"/>
      <c r="K161" s="101">
        <f t="shared" si="29"/>
        <v>15000</v>
      </c>
      <c r="L161" s="99">
        <v>0</v>
      </c>
      <c r="M161" s="100"/>
      <c r="N161" s="101">
        <f t="shared" si="30"/>
        <v>0</v>
      </c>
      <c r="O161" s="99">
        <v>197401.92999999993</v>
      </c>
      <c r="P161" s="100"/>
      <c r="Q161" s="101">
        <f t="shared" si="31"/>
        <v>197401.92999999993</v>
      </c>
      <c r="R161" s="99">
        <v>30301716.519999556</v>
      </c>
      <c r="S161" s="100"/>
      <c r="T161" s="101">
        <f t="shared" si="26"/>
        <v>30301716.519999556</v>
      </c>
      <c r="U161" s="220">
        <f t="shared" si="32"/>
        <v>0</v>
      </c>
      <c r="W161" s="136" t="s">
        <v>49</v>
      </c>
      <c r="X161" s="119">
        <f t="shared" si="33"/>
        <v>0</v>
      </c>
      <c r="Y161" s="120">
        <f t="shared" si="34"/>
        <v>0</v>
      </c>
      <c r="Z161" s="120">
        <f t="shared" si="35"/>
        <v>0</v>
      </c>
      <c r="AA161" s="120">
        <f t="shared" si="36"/>
        <v>0</v>
      </c>
      <c r="AB161" s="120">
        <f t="shared" si="37"/>
        <v>0</v>
      </c>
      <c r="AC161" s="125">
        <f t="shared" si="38"/>
        <v>0</v>
      </c>
    </row>
    <row r="162" spans="1:29">
      <c r="B162" s="225"/>
      <c r="G162" s="20"/>
      <c r="P162" s="20"/>
    </row>
    <row r="163" spans="1:29">
      <c r="B163" s="225"/>
      <c r="G163" s="20"/>
      <c r="P163" s="20"/>
      <c r="U163" s="193" t="s">
        <v>1332</v>
      </c>
      <c r="X163" s="91" t="s">
        <v>13</v>
      </c>
      <c r="Y163" s="91" t="s">
        <v>14</v>
      </c>
      <c r="Z163" s="110" t="s">
        <v>15</v>
      </c>
      <c r="AA163" s="91" t="s">
        <v>16</v>
      </c>
      <c r="AB163" s="91" t="s">
        <v>17</v>
      </c>
      <c r="AC163" s="91" t="s">
        <v>18</v>
      </c>
    </row>
    <row r="164" spans="1:29">
      <c r="B164" s="4"/>
      <c r="G164" s="20"/>
      <c r="P164" s="20"/>
      <c r="U164" s="190">
        <f>U9+U18+U27+U36+U45+U54+U63+U72+U81+U90+U99+U108+U117+U126+U135+U144+U153</f>
        <v>13</v>
      </c>
      <c r="W164" s="134" t="s">
        <v>41</v>
      </c>
      <c r="X164" s="111">
        <f t="shared" ref="X164:AC164" si="39">X9+X18+X27+X36+X45+X54+X63+X72+X81+X90+X99+X108+X117+X126+X135+X144+X153</f>
        <v>1</v>
      </c>
      <c r="Y164" s="112">
        <f t="shared" si="39"/>
        <v>0</v>
      </c>
      <c r="Z164" s="112">
        <f t="shared" si="39"/>
        <v>1</v>
      </c>
      <c r="AA164" s="112">
        <f t="shared" si="39"/>
        <v>1</v>
      </c>
      <c r="AB164" s="112">
        <f t="shared" si="39"/>
        <v>1</v>
      </c>
      <c r="AC164" s="114">
        <f t="shared" si="39"/>
        <v>1</v>
      </c>
    </row>
    <row r="165" spans="1:29">
      <c r="B165" s="225"/>
      <c r="G165" s="20"/>
      <c r="P165" s="20"/>
      <c r="U165" s="191">
        <f t="shared" ref="U165:U172" si="40">U10+U19+U28+U37+U46+U55+U64+U73+U82+U91+U100+U109+U118+U127+U136+U145+U154</f>
        <v>12</v>
      </c>
      <c r="W165" s="135" t="s">
        <v>42</v>
      </c>
      <c r="X165" s="115">
        <f t="shared" ref="X165:AC172" si="41">X10+X19+X28+X37+X46+X55+X64+X73+X82+X91+X100+X109+X118+X127+X136+X145+X154</f>
        <v>2</v>
      </c>
      <c r="Y165" s="116">
        <f t="shared" si="41"/>
        <v>0</v>
      </c>
      <c r="Z165" s="116">
        <f t="shared" si="41"/>
        <v>0</v>
      </c>
      <c r="AA165" s="116">
        <f t="shared" si="41"/>
        <v>0</v>
      </c>
      <c r="AB165" s="116">
        <f t="shared" si="41"/>
        <v>0</v>
      </c>
      <c r="AC165" s="118">
        <f t="shared" si="41"/>
        <v>1</v>
      </c>
    </row>
    <row r="166" spans="1:29">
      <c r="B166" s="225"/>
      <c r="G166" s="20"/>
      <c r="P166" s="20"/>
      <c r="U166" s="191">
        <f t="shared" si="40"/>
        <v>8</v>
      </c>
      <c r="W166" s="105" t="s">
        <v>43</v>
      </c>
      <c r="X166" s="115">
        <f t="shared" si="41"/>
        <v>1</v>
      </c>
      <c r="Y166" s="116">
        <f t="shared" si="41"/>
        <v>1</v>
      </c>
      <c r="Z166" s="116">
        <f t="shared" si="41"/>
        <v>1</v>
      </c>
      <c r="AA166" s="116">
        <f t="shared" si="41"/>
        <v>0</v>
      </c>
      <c r="AB166" s="116">
        <f t="shared" si="41"/>
        <v>0</v>
      </c>
      <c r="AC166" s="118">
        <f t="shared" si="41"/>
        <v>0</v>
      </c>
    </row>
    <row r="167" spans="1:29">
      <c r="B167" s="225"/>
      <c r="U167" s="191">
        <f t="shared" si="40"/>
        <v>10</v>
      </c>
      <c r="W167" s="135" t="s">
        <v>44</v>
      </c>
      <c r="X167" s="115">
        <f t="shared" si="41"/>
        <v>7</v>
      </c>
      <c r="Y167" s="116">
        <f t="shared" si="41"/>
        <v>8</v>
      </c>
      <c r="Z167" s="116">
        <f t="shared" si="41"/>
        <v>0</v>
      </c>
      <c r="AA167" s="116">
        <f t="shared" si="41"/>
        <v>1</v>
      </c>
      <c r="AB167" s="116">
        <f t="shared" si="41"/>
        <v>1</v>
      </c>
      <c r="AC167" s="118">
        <f t="shared" si="41"/>
        <v>9</v>
      </c>
    </row>
    <row r="168" spans="1:29">
      <c r="B168" s="225"/>
      <c r="U168" s="191">
        <f t="shared" si="40"/>
        <v>14</v>
      </c>
      <c r="W168" s="135" t="s">
        <v>45</v>
      </c>
      <c r="X168" s="115">
        <f t="shared" si="41"/>
        <v>1</v>
      </c>
      <c r="Y168" s="116">
        <f t="shared" si="41"/>
        <v>2</v>
      </c>
      <c r="Z168" s="116">
        <f t="shared" si="41"/>
        <v>1</v>
      </c>
      <c r="AA168" s="116">
        <f t="shared" si="41"/>
        <v>0</v>
      </c>
      <c r="AB168" s="116">
        <f t="shared" si="41"/>
        <v>7</v>
      </c>
      <c r="AC168" s="118">
        <f t="shared" si="41"/>
        <v>2</v>
      </c>
    </row>
    <row r="169" spans="1:29">
      <c r="B169" s="225"/>
      <c r="U169" s="191">
        <f t="shared" si="40"/>
        <v>13</v>
      </c>
      <c r="W169" s="135" t="s">
        <v>46</v>
      </c>
      <c r="X169" s="115">
        <f t="shared" si="41"/>
        <v>11</v>
      </c>
      <c r="Y169" s="116">
        <f t="shared" si="41"/>
        <v>2</v>
      </c>
      <c r="Z169" s="116">
        <f t="shared" si="41"/>
        <v>1</v>
      </c>
      <c r="AA169" s="116">
        <f t="shared" si="41"/>
        <v>1</v>
      </c>
      <c r="AB169" s="116">
        <f t="shared" si="41"/>
        <v>3</v>
      </c>
      <c r="AC169" s="118">
        <f t="shared" si="41"/>
        <v>11</v>
      </c>
    </row>
    <row r="170" spans="1:29">
      <c r="B170" s="225"/>
      <c r="U170" s="191">
        <f t="shared" si="40"/>
        <v>0</v>
      </c>
      <c r="W170" s="135" t="s">
        <v>47</v>
      </c>
      <c r="X170" s="115">
        <f t="shared" si="41"/>
        <v>0</v>
      </c>
      <c r="Y170" s="116">
        <f t="shared" si="41"/>
        <v>0</v>
      </c>
      <c r="Z170" s="116">
        <f t="shared" si="41"/>
        <v>0</v>
      </c>
      <c r="AA170" s="116">
        <f t="shared" si="41"/>
        <v>0</v>
      </c>
      <c r="AB170" s="116">
        <f t="shared" si="41"/>
        <v>0</v>
      </c>
      <c r="AC170" s="118">
        <f t="shared" si="41"/>
        <v>0</v>
      </c>
    </row>
    <row r="171" spans="1:29">
      <c r="B171" s="3"/>
      <c r="U171" s="191">
        <f t="shared" si="40"/>
        <v>4</v>
      </c>
      <c r="W171" s="135" t="s">
        <v>48</v>
      </c>
      <c r="X171" s="115">
        <f t="shared" si="41"/>
        <v>0</v>
      </c>
      <c r="Y171" s="116">
        <f t="shared" si="41"/>
        <v>4</v>
      </c>
      <c r="Z171" s="116">
        <f t="shared" si="41"/>
        <v>0</v>
      </c>
      <c r="AA171" s="116">
        <f t="shared" si="41"/>
        <v>0</v>
      </c>
      <c r="AB171" s="116">
        <f t="shared" si="41"/>
        <v>0</v>
      </c>
      <c r="AC171" s="118">
        <f t="shared" si="41"/>
        <v>0</v>
      </c>
    </row>
    <row r="172" spans="1:29">
      <c r="U172" s="192">
        <f t="shared" si="40"/>
        <v>4</v>
      </c>
      <c r="W172" s="136" t="s">
        <v>49</v>
      </c>
      <c r="X172" s="119">
        <f t="shared" si="41"/>
        <v>1</v>
      </c>
      <c r="Y172" s="120">
        <f t="shared" si="41"/>
        <v>0</v>
      </c>
      <c r="Z172" s="120">
        <f t="shared" si="41"/>
        <v>0</v>
      </c>
      <c r="AA172" s="120">
        <f t="shared" si="41"/>
        <v>0</v>
      </c>
      <c r="AB172" s="120">
        <f t="shared" si="41"/>
        <v>1</v>
      </c>
      <c r="AC172" s="221">
        <f t="shared" si="41"/>
        <v>1</v>
      </c>
    </row>
    <row r="173" spans="1:29">
      <c r="X173" s="116"/>
      <c r="Y173" s="116"/>
      <c r="Z173" s="116"/>
      <c r="AA173" s="116"/>
      <c r="AB173" s="116"/>
      <c r="AC173" s="116"/>
    </row>
  </sheetData>
  <mergeCells count="25">
    <mergeCell ref="A36:A44"/>
    <mergeCell ref="B7:B8"/>
    <mergeCell ref="C7:E7"/>
    <mergeCell ref="F7:H7"/>
    <mergeCell ref="I7:K7"/>
    <mergeCell ref="R7:T7"/>
    <mergeCell ref="U7:U8"/>
    <mergeCell ref="A9:A17"/>
    <mergeCell ref="A18:A26"/>
    <mergeCell ref="A27:A35"/>
    <mergeCell ref="L7:N7"/>
    <mergeCell ref="O7:Q7"/>
    <mergeCell ref="A153:A161"/>
    <mergeCell ref="A144:A152"/>
    <mergeCell ref="A45:A53"/>
    <mergeCell ref="A54:A62"/>
    <mergeCell ref="A63:A71"/>
    <mergeCell ref="A72:A80"/>
    <mergeCell ref="A81:A89"/>
    <mergeCell ref="A90:A98"/>
    <mergeCell ref="A99:A107"/>
    <mergeCell ref="A108:A116"/>
    <mergeCell ref="A117:A125"/>
    <mergeCell ref="A126:A134"/>
    <mergeCell ref="A135:A14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7"/>
  <sheetViews>
    <sheetView topLeftCell="A193" zoomScale="70" zoomScaleNormal="70" workbookViewId="0">
      <selection activeCell="Z218" sqref="Z218:AA226"/>
    </sheetView>
  </sheetViews>
  <sheetFormatPr baseColWidth="10" defaultRowHeight="15"/>
  <cols>
    <col min="1" max="1" width="10.140625" customWidth="1"/>
    <col min="2" max="2" width="19.140625" customWidth="1"/>
    <col min="3" max="3" width="12.42578125" bestFit="1" customWidth="1"/>
    <col min="4" max="4" width="17.85546875" bestFit="1" customWidth="1"/>
    <col min="5" max="5" width="13.42578125" bestFit="1" customWidth="1"/>
    <col min="6" max="6" width="11.7109375" bestFit="1" customWidth="1"/>
    <col min="7" max="7" width="12.85546875" bestFit="1" customWidth="1"/>
    <col min="8" max="8" width="13.42578125" customWidth="1"/>
    <col min="9" max="10" width="12" customWidth="1"/>
    <col min="11" max="11" width="12" style="138" customWidth="1"/>
    <col min="12" max="13" width="12" customWidth="1"/>
    <col min="14" max="14" width="12" style="138" customWidth="1"/>
    <col min="15" max="18" width="12" customWidth="1"/>
    <col min="19" max="20" width="13.42578125" customWidth="1"/>
    <col min="21" max="21" width="10.85546875" customWidth="1"/>
    <col min="22" max="22" width="5" customWidth="1"/>
    <col min="23" max="23" width="15.28515625" customWidth="1"/>
    <col min="24" max="29" width="8.85546875" style="88" customWidth="1"/>
  </cols>
  <sheetData>
    <row r="1" spans="1:29" ht="18.75">
      <c r="B1" s="107" t="s">
        <v>0</v>
      </c>
      <c r="C1" s="107"/>
      <c r="D1" s="107"/>
      <c r="E1" s="45"/>
      <c r="F1" s="45"/>
      <c r="G1" s="45"/>
      <c r="H1" s="45"/>
    </row>
    <row r="2" spans="1:29" ht="18.75">
      <c r="B2" s="107" t="s">
        <v>1</v>
      </c>
      <c r="C2" s="107"/>
      <c r="D2" s="107"/>
      <c r="E2" s="45"/>
      <c r="F2" s="45"/>
      <c r="G2" s="45"/>
      <c r="H2" s="45"/>
    </row>
    <row r="4" spans="1:29" ht="21">
      <c r="B4" s="1" t="s">
        <v>2</v>
      </c>
      <c r="C4" s="108"/>
      <c r="D4" s="108"/>
      <c r="E4" s="108"/>
      <c r="F4" s="108"/>
      <c r="G4" s="108"/>
      <c r="H4" s="108"/>
      <c r="I4" s="108"/>
      <c r="J4" s="108"/>
      <c r="K4" s="139"/>
    </row>
    <row r="5" spans="1:29" ht="21">
      <c r="B5" s="1" t="s">
        <v>50</v>
      </c>
      <c r="C5" s="108"/>
      <c r="D5" s="108"/>
      <c r="E5" s="109"/>
      <c r="F5" s="108"/>
      <c r="G5" s="108"/>
      <c r="H5" s="108"/>
      <c r="I5" s="108"/>
      <c r="J5" s="108"/>
      <c r="K5" s="139"/>
    </row>
    <row r="7" spans="1:29" ht="22.5" customHeight="1" thickBot="1">
      <c r="B7" s="245" t="s">
        <v>3</v>
      </c>
      <c r="C7" s="247" t="s">
        <v>4</v>
      </c>
      <c r="D7" s="243"/>
      <c r="E7" s="248"/>
      <c r="F7" s="242" t="s">
        <v>5</v>
      </c>
      <c r="G7" s="243"/>
      <c r="H7" s="244"/>
      <c r="I7" s="247" t="s">
        <v>6</v>
      </c>
      <c r="J7" s="243"/>
      <c r="K7" s="244"/>
      <c r="L7" s="242" t="s">
        <v>7</v>
      </c>
      <c r="M7" s="243"/>
      <c r="N7" s="244"/>
      <c r="O7" s="236" t="s">
        <v>11</v>
      </c>
      <c r="P7" s="237"/>
      <c r="Q7" s="238"/>
      <c r="R7" s="236" t="s">
        <v>12</v>
      </c>
      <c r="S7" s="237"/>
      <c r="T7" s="239"/>
      <c r="U7" s="240" t="s">
        <v>1331</v>
      </c>
      <c r="V7" s="89"/>
    </row>
    <row r="8" spans="1:29" s="2" customFormat="1" ht="12.75" customHeight="1">
      <c r="B8" s="246"/>
      <c r="C8" s="127" t="s">
        <v>8</v>
      </c>
      <c r="D8" s="128" t="s">
        <v>9</v>
      </c>
      <c r="E8" s="129" t="s">
        <v>10</v>
      </c>
      <c r="F8" s="130" t="s">
        <v>8</v>
      </c>
      <c r="G8" s="131" t="s">
        <v>9</v>
      </c>
      <c r="H8" s="129" t="s">
        <v>10</v>
      </c>
      <c r="I8" s="130" t="s">
        <v>8</v>
      </c>
      <c r="J8" s="131" t="s">
        <v>9</v>
      </c>
      <c r="K8" s="140" t="s">
        <v>10</v>
      </c>
      <c r="L8" s="130" t="s">
        <v>8</v>
      </c>
      <c r="M8" s="131" t="s">
        <v>9</v>
      </c>
      <c r="N8" s="140" t="s">
        <v>10</v>
      </c>
      <c r="O8" s="130" t="s">
        <v>8</v>
      </c>
      <c r="P8" s="128" t="s">
        <v>9</v>
      </c>
      <c r="Q8" s="129" t="s">
        <v>10</v>
      </c>
      <c r="R8" s="130" t="s">
        <v>8</v>
      </c>
      <c r="S8" s="131" t="s">
        <v>9</v>
      </c>
      <c r="T8" s="132" t="s">
        <v>10</v>
      </c>
      <c r="U8" s="254"/>
      <c r="V8" s="89"/>
      <c r="W8"/>
      <c r="X8" s="91" t="s">
        <v>13</v>
      </c>
      <c r="Y8" s="91" t="s">
        <v>14</v>
      </c>
      <c r="Z8" s="110" t="s">
        <v>15</v>
      </c>
      <c r="AA8" s="91" t="s">
        <v>16</v>
      </c>
      <c r="AB8" s="91" t="s">
        <v>17</v>
      </c>
      <c r="AC8" s="91" t="s">
        <v>18</v>
      </c>
    </row>
    <row r="9" spans="1:29" s="2" customFormat="1" ht="12.75" customHeight="1">
      <c r="A9" s="249">
        <v>42553</v>
      </c>
      <c r="B9" s="134" t="s">
        <v>41</v>
      </c>
      <c r="C9" s="217">
        <v>70138356.289999157</v>
      </c>
      <c r="D9" s="95"/>
      <c r="E9" s="96">
        <f t="shared" ref="E9:E72" si="0">C9-D9</f>
        <v>70138356.289999157</v>
      </c>
      <c r="F9" s="217">
        <v>601494</v>
      </c>
      <c r="G9" s="95"/>
      <c r="H9" s="96">
        <f t="shared" ref="H9:H72" si="1">F9-G9</f>
        <v>601494</v>
      </c>
      <c r="I9" s="217">
        <v>0</v>
      </c>
      <c r="J9" s="95"/>
      <c r="K9" s="96">
        <f t="shared" ref="K9:K72" si="2">I9-J9</f>
        <v>0</v>
      </c>
      <c r="L9" s="217">
        <v>0</v>
      </c>
      <c r="M9" s="95"/>
      <c r="N9" s="96">
        <f t="shared" ref="N9:N72" si="3">L9-M9</f>
        <v>0</v>
      </c>
      <c r="O9" s="217">
        <v>0</v>
      </c>
      <c r="P9" s="95"/>
      <c r="Q9" s="96">
        <f t="shared" ref="Q9:Q72" si="4">O9-P9</f>
        <v>0</v>
      </c>
      <c r="R9" s="217">
        <v>69536862.289999157</v>
      </c>
      <c r="S9" s="95"/>
      <c r="T9" s="96">
        <f t="shared" ref="T9:T72" si="5">R9-S9</f>
        <v>69536862.289999157</v>
      </c>
      <c r="U9" s="218">
        <f>IF(D9=0,0,1)</f>
        <v>0</v>
      </c>
      <c r="V9" s="89"/>
      <c r="W9" s="134" t="s">
        <v>41</v>
      </c>
      <c r="X9" s="111">
        <f>+IF(AND(C9&lt;&gt;0,D9&lt;&gt;0,OR(E9&gt;100,E9&lt;-100)),1,0)</f>
        <v>0</v>
      </c>
      <c r="Y9" s="112">
        <f>+IF(AND(F9&lt;&gt;0,G9&lt;&gt;0,OR(H9&gt;100,H9&lt;-100)),1,0)</f>
        <v>0</v>
      </c>
      <c r="Z9" s="112">
        <f>+IF(AND(I9&lt;&gt;0,J9&lt;&gt;0,OR(K9&gt;100,K9&lt;-100)),1,0)</f>
        <v>0</v>
      </c>
      <c r="AA9" s="113">
        <f>+IF(AND(L9&lt;&gt;0,M9&lt;&gt;0,OR(N9&gt;100,N9&lt;-100)),1,0)</f>
        <v>0</v>
      </c>
      <c r="AB9" s="113">
        <f>+IF(AND(O9&lt;&gt;0,P9&lt;&gt;0,OR(Q9&gt;100,Q9&lt;-100)),1,0)</f>
        <v>0</v>
      </c>
      <c r="AC9" s="114">
        <f>+IF(AND(R9&lt;&gt;0,S9&lt;&gt;0,OR(T9&gt;100,T9&lt;-100)),1,0)</f>
        <v>0</v>
      </c>
    </row>
    <row r="10" spans="1:29" s="2" customFormat="1" ht="12.75" customHeight="1">
      <c r="A10" s="250"/>
      <c r="B10" s="135" t="s">
        <v>42</v>
      </c>
      <c r="C10" s="97">
        <v>19439877.249999031</v>
      </c>
      <c r="D10" s="20"/>
      <c r="E10" s="98">
        <f t="shared" si="0"/>
        <v>19439877.249999031</v>
      </c>
      <c r="F10" s="97">
        <v>351595.09999999986</v>
      </c>
      <c r="G10" s="20"/>
      <c r="H10" s="98">
        <f t="shared" si="1"/>
        <v>351595.09999999986</v>
      </c>
      <c r="I10" s="97">
        <v>3121.7400000000002</v>
      </c>
      <c r="J10" s="20"/>
      <c r="K10" s="98">
        <f t="shared" si="2"/>
        <v>3121.7400000000002</v>
      </c>
      <c r="L10" s="97">
        <v>0</v>
      </c>
      <c r="M10" s="20"/>
      <c r="N10" s="98">
        <f t="shared" si="3"/>
        <v>0</v>
      </c>
      <c r="O10" s="97">
        <v>0</v>
      </c>
      <c r="P10" s="20"/>
      <c r="Q10" s="98">
        <f t="shared" si="4"/>
        <v>0</v>
      </c>
      <c r="R10" s="97">
        <v>19091403.889999032</v>
      </c>
      <c r="S10" s="20"/>
      <c r="T10" s="98">
        <f t="shared" si="5"/>
        <v>19091403.889999032</v>
      </c>
      <c r="U10" s="219">
        <f t="shared" ref="U10:U73" si="6">IF(D10=0,0,1)</f>
        <v>0</v>
      </c>
      <c r="V10" s="89"/>
      <c r="W10" s="135" t="s">
        <v>42</v>
      </c>
      <c r="X10" s="115">
        <f t="shared" ref="X10:X73" si="7">+IF(AND(C10&lt;&gt;0,D10&lt;&gt;0,OR(E10&gt;100,E10&lt;-100)),1,0)</f>
        <v>0</v>
      </c>
      <c r="Y10" s="116">
        <f t="shared" ref="Y10:Y73" si="8">+IF(AND(F10&lt;&gt;0,G10&lt;&gt;0,OR(H10&gt;100,H10&lt;-100)),1,0)</f>
        <v>0</v>
      </c>
      <c r="Z10" s="116">
        <f t="shared" ref="Z10:Z73" si="9">+IF(AND(I10&lt;&gt;0,J10&lt;&gt;0,OR(K10&gt;100,K10&lt;-100)),1,0)</f>
        <v>0</v>
      </c>
      <c r="AA10" s="117">
        <f t="shared" ref="AA10:AA73" si="10">+IF(AND(L10&lt;&gt;0,M10&lt;&gt;0,OR(N10&gt;100,N10&lt;-100)),1,0)</f>
        <v>0</v>
      </c>
      <c r="AB10" s="117">
        <f t="shared" ref="AB10:AB73" si="11">+IF(AND(O10&lt;&gt;0,P10&lt;&gt;0,OR(Q10&gt;100,Q10&lt;-100)),1,0)</f>
        <v>0</v>
      </c>
      <c r="AC10" s="118">
        <f t="shared" ref="AC10:AC73" si="12">+IF(AND(R10&lt;&gt;0,S10&lt;&gt;0,OR(T10&gt;100,T10&lt;-100)),1,0)</f>
        <v>0</v>
      </c>
    </row>
    <row r="11" spans="1:29" s="2" customFormat="1" ht="12.75" customHeight="1">
      <c r="A11" s="250"/>
      <c r="B11" s="105" t="s">
        <v>43</v>
      </c>
      <c r="C11" s="97">
        <v>60372942.309999451</v>
      </c>
      <c r="D11" s="20"/>
      <c r="E11" s="98">
        <f t="shared" si="0"/>
        <v>60372942.309999451</v>
      </c>
      <c r="F11" s="97">
        <v>293005.95</v>
      </c>
      <c r="G11" s="20"/>
      <c r="H11" s="98">
        <f t="shared" si="1"/>
        <v>293005.95</v>
      </c>
      <c r="I11" s="97">
        <v>0</v>
      </c>
      <c r="J11" s="20"/>
      <c r="K11" s="98">
        <f t="shared" si="2"/>
        <v>0</v>
      </c>
      <c r="L11" s="97">
        <v>0</v>
      </c>
      <c r="M11" s="20"/>
      <c r="N11" s="98">
        <f t="shared" si="3"/>
        <v>0</v>
      </c>
      <c r="O11" s="97">
        <v>0</v>
      </c>
      <c r="P11" s="20"/>
      <c r="Q11" s="98">
        <f t="shared" si="4"/>
        <v>0</v>
      </c>
      <c r="R11" s="97">
        <v>60079936.359999448</v>
      </c>
      <c r="S11" s="20"/>
      <c r="T11" s="98">
        <f t="shared" si="5"/>
        <v>60079936.359999448</v>
      </c>
      <c r="U11" s="219">
        <f t="shared" si="6"/>
        <v>0</v>
      </c>
      <c r="V11" s="89"/>
      <c r="W11" s="105" t="s">
        <v>43</v>
      </c>
      <c r="X11" s="115">
        <f t="shared" si="7"/>
        <v>0</v>
      </c>
      <c r="Y11" s="116">
        <f t="shared" si="8"/>
        <v>0</v>
      </c>
      <c r="Z11" s="116">
        <f t="shared" si="9"/>
        <v>0</v>
      </c>
      <c r="AA11" s="117">
        <f t="shared" si="10"/>
        <v>0</v>
      </c>
      <c r="AB11" s="117">
        <f t="shared" si="11"/>
        <v>0</v>
      </c>
      <c r="AC11" s="118">
        <f t="shared" si="12"/>
        <v>0</v>
      </c>
    </row>
    <row r="12" spans="1:29" s="2" customFormat="1" ht="12.75" customHeight="1">
      <c r="A12" s="250"/>
      <c r="B12" s="135" t="s">
        <v>44</v>
      </c>
      <c r="C12" s="97"/>
      <c r="D12" s="20"/>
      <c r="E12" s="98">
        <f t="shared" ref="E12" si="13">C12-D12</f>
        <v>0</v>
      </c>
      <c r="F12" s="97"/>
      <c r="G12" s="20"/>
      <c r="H12" s="98">
        <f t="shared" si="1"/>
        <v>0</v>
      </c>
      <c r="I12" s="97"/>
      <c r="J12" s="20"/>
      <c r="K12" s="98">
        <f t="shared" si="2"/>
        <v>0</v>
      </c>
      <c r="L12" s="97"/>
      <c r="M12" s="20"/>
      <c r="N12" s="98">
        <f t="shared" si="3"/>
        <v>0</v>
      </c>
      <c r="O12" s="97"/>
      <c r="P12" s="20"/>
      <c r="Q12" s="98">
        <f t="shared" si="4"/>
        <v>0</v>
      </c>
      <c r="R12" s="97"/>
      <c r="S12" s="20"/>
      <c r="T12" s="98">
        <f t="shared" si="5"/>
        <v>0</v>
      </c>
      <c r="U12" s="219">
        <f t="shared" si="6"/>
        <v>0</v>
      </c>
      <c r="V12" s="89"/>
      <c r="W12" s="135" t="s">
        <v>44</v>
      </c>
      <c r="X12" s="115">
        <f t="shared" si="7"/>
        <v>0</v>
      </c>
      <c r="Y12" s="116">
        <f t="shared" si="8"/>
        <v>0</v>
      </c>
      <c r="Z12" s="116">
        <f t="shared" si="9"/>
        <v>0</v>
      </c>
      <c r="AA12" s="117">
        <f t="shared" si="10"/>
        <v>0</v>
      </c>
      <c r="AB12" s="117">
        <f t="shared" si="11"/>
        <v>0</v>
      </c>
      <c r="AC12" s="118">
        <f t="shared" si="12"/>
        <v>0</v>
      </c>
    </row>
    <row r="13" spans="1:29" s="2" customFormat="1" ht="12.75" customHeight="1">
      <c r="A13" s="250"/>
      <c r="B13" s="135" t="s">
        <v>45</v>
      </c>
      <c r="C13" s="97">
        <v>60586802.049996033</v>
      </c>
      <c r="D13" s="20"/>
      <c r="E13" s="98">
        <f t="shared" si="0"/>
        <v>60586802.049996033</v>
      </c>
      <c r="F13" s="97">
        <v>730385.68999999971</v>
      </c>
      <c r="G13" s="20"/>
      <c r="H13" s="98">
        <f t="shared" si="1"/>
        <v>730385.68999999971</v>
      </c>
      <c r="I13" s="97">
        <v>0</v>
      </c>
      <c r="J13" s="20"/>
      <c r="K13" s="98">
        <f t="shared" si="2"/>
        <v>0</v>
      </c>
      <c r="L13" s="97">
        <v>0</v>
      </c>
      <c r="M13" s="20"/>
      <c r="N13" s="98">
        <f t="shared" si="3"/>
        <v>0</v>
      </c>
      <c r="O13" s="97">
        <v>0</v>
      </c>
      <c r="P13" s="20"/>
      <c r="Q13" s="98">
        <f t="shared" si="4"/>
        <v>0</v>
      </c>
      <c r="R13" s="97">
        <v>59856416.359996036</v>
      </c>
      <c r="S13" s="20"/>
      <c r="T13" s="98">
        <f t="shared" si="5"/>
        <v>59856416.359996036</v>
      </c>
      <c r="U13" s="219">
        <f t="shared" si="6"/>
        <v>0</v>
      </c>
      <c r="V13" s="89"/>
      <c r="W13" s="135" t="s">
        <v>45</v>
      </c>
      <c r="X13" s="115">
        <f t="shared" si="7"/>
        <v>0</v>
      </c>
      <c r="Y13" s="116">
        <f t="shared" si="8"/>
        <v>0</v>
      </c>
      <c r="Z13" s="116">
        <f t="shared" si="9"/>
        <v>0</v>
      </c>
      <c r="AA13" s="117">
        <f t="shared" si="10"/>
        <v>0</v>
      </c>
      <c r="AB13" s="117">
        <f t="shared" si="11"/>
        <v>0</v>
      </c>
      <c r="AC13" s="118">
        <f t="shared" si="12"/>
        <v>0</v>
      </c>
    </row>
    <row r="14" spans="1:29" s="2" customFormat="1" ht="12.75" customHeight="1">
      <c r="A14" s="250"/>
      <c r="B14" s="135" t="s">
        <v>46</v>
      </c>
      <c r="C14" s="97">
        <v>29178848.209999625</v>
      </c>
      <c r="D14" s="20"/>
      <c r="E14" s="98">
        <f t="shared" si="0"/>
        <v>29178848.209999625</v>
      </c>
      <c r="F14" s="97">
        <v>340688.9599999999</v>
      </c>
      <c r="G14" s="20"/>
      <c r="H14" s="98">
        <f t="shared" si="1"/>
        <v>340688.9599999999</v>
      </c>
      <c r="I14" s="97">
        <v>0</v>
      </c>
      <c r="J14" s="20"/>
      <c r="K14" s="98">
        <f t="shared" si="2"/>
        <v>0</v>
      </c>
      <c r="L14" s="97">
        <v>0</v>
      </c>
      <c r="M14" s="20"/>
      <c r="N14" s="98">
        <f t="shared" si="3"/>
        <v>0</v>
      </c>
      <c r="O14" s="97">
        <v>0</v>
      </c>
      <c r="P14" s="20"/>
      <c r="Q14" s="98">
        <f t="shared" si="4"/>
        <v>0</v>
      </c>
      <c r="R14" s="97">
        <v>28838159.24999962</v>
      </c>
      <c r="S14" s="20"/>
      <c r="T14" s="98">
        <f t="shared" si="5"/>
        <v>28838159.24999962</v>
      </c>
      <c r="U14" s="219">
        <f t="shared" si="6"/>
        <v>0</v>
      </c>
      <c r="V14" s="89"/>
      <c r="W14" s="135" t="s">
        <v>46</v>
      </c>
      <c r="X14" s="115">
        <f t="shared" si="7"/>
        <v>0</v>
      </c>
      <c r="Y14" s="116">
        <f t="shared" si="8"/>
        <v>0</v>
      </c>
      <c r="Z14" s="116">
        <f t="shared" si="9"/>
        <v>0</v>
      </c>
      <c r="AA14" s="117">
        <f t="shared" si="10"/>
        <v>0</v>
      </c>
      <c r="AB14" s="117">
        <f t="shared" si="11"/>
        <v>0</v>
      </c>
      <c r="AC14" s="118">
        <f t="shared" si="12"/>
        <v>0</v>
      </c>
    </row>
    <row r="15" spans="1:29" s="2" customFormat="1" ht="12.75" customHeight="1">
      <c r="A15" s="250"/>
      <c r="B15" s="135" t="s">
        <v>47</v>
      </c>
      <c r="C15" s="97">
        <v>136395196.2899985</v>
      </c>
      <c r="D15" s="20"/>
      <c r="E15" s="98">
        <f t="shared" si="0"/>
        <v>136395196.2899985</v>
      </c>
      <c r="F15" s="97">
        <v>1137574.2799999998</v>
      </c>
      <c r="G15" s="20"/>
      <c r="H15" s="98">
        <f t="shared" si="1"/>
        <v>1137574.2799999998</v>
      </c>
      <c r="I15" s="97">
        <v>0</v>
      </c>
      <c r="J15" s="20"/>
      <c r="K15" s="98">
        <f t="shared" si="2"/>
        <v>0</v>
      </c>
      <c r="L15" s="97">
        <v>0</v>
      </c>
      <c r="M15" s="20"/>
      <c r="N15" s="98">
        <f t="shared" si="3"/>
        <v>0</v>
      </c>
      <c r="O15" s="97">
        <v>0</v>
      </c>
      <c r="P15" s="20"/>
      <c r="Q15" s="98">
        <f t="shared" si="4"/>
        <v>0</v>
      </c>
      <c r="R15" s="97">
        <v>135257622.0099985</v>
      </c>
      <c r="S15" s="20"/>
      <c r="T15" s="98">
        <f t="shared" si="5"/>
        <v>135257622.0099985</v>
      </c>
      <c r="U15" s="219">
        <f t="shared" si="6"/>
        <v>0</v>
      </c>
      <c r="V15" s="89"/>
      <c r="W15" s="135" t="s">
        <v>47</v>
      </c>
      <c r="X15" s="115">
        <f t="shared" si="7"/>
        <v>0</v>
      </c>
      <c r="Y15" s="116">
        <f t="shared" si="8"/>
        <v>0</v>
      </c>
      <c r="Z15" s="116">
        <f t="shared" si="9"/>
        <v>0</v>
      </c>
      <c r="AA15" s="117">
        <f t="shared" si="10"/>
        <v>0</v>
      </c>
      <c r="AB15" s="117">
        <f t="shared" si="11"/>
        <v>0</v>
      </c>
      <c r="AC15" s="118">
        <f t="shared" si="12"/>
        <v>0</v>
      </c>
    </row>
    <row r="16" spans="1:29" s="2" customFormat="1" ht="12.75" customHeight="1">
      <c r="A16" s="250"/>
      <c r="B16" s="135" t="s">
        <v>48</v>
      </c>
      <c r="C16" s="97">
        <v>65236021.939999983</v>
      </c>
      <c r="D16" s="20"/>
      <c r="E16" s="98">
        <f t="shared" si="0"/>
        <v>65236021.939999983</v>
      </c>
      <c r="F16" s="97">
        <v>334922.90000000002</v>
      </c>
      <c r="G16" s="20"/>
      <c r="H16" s="98">
        <f t="shared" si="1"/>
        <v>334922.90000000002</v>
      </c>
      <c r="I16" s="97">
        <v>0</v>
      </c>
      <c r="J16" s="20"/>
      <c r="K16" s="98">
        <f t="shared" si="2"/>
        <v>0</v>
      </c>
      <c r="L16" s="97">
        <v>0</v>
      </c>
      <c r="M16" s="20"/>
      <c r="N16" s="98">
        <f t="shared" si="3"/>
        <v>0</v>
      </c>
      <c r="O16" s="97">
        <v>0</v>
      </c>
      <c r="P16" s="20"/>
      <c r="Q16" s="98">
        <f t="shared" si="4"/>
        <v>0</v>
      </c>
      <c r="R16" s="97">
        <v>64901099.039999984</v>
      </c>
      <c r="S16" s="20"/>
      <c r="T16" s="98">
        <f t="shared" si="5"/>
        <v>64901099.039999984</v>
      </c>
      <c r="U16" s="219">
        <f t="shared" si="6"/>
        <v>0</v>
      </c>
      <c r="V16" s="89"/>
      <c r="W16" s="135" t="s">
        <v>48</v>
      </c>
      <c r="X16" s="115">
        <f t="shared" si="7"/>
        <v>0</v>
      </c>
      <c r="Y16" s="116">
        <f t="shared" si="8"/>
        <v>0</v>
      </c>
      <c r="Z16" s="116">
        <f t="shared" si="9"/>
        <v>0</v>
      </c>
      <c r="AA16" s="117">
        <f t="shared" si="10"/>
        <v>0</v>
      </c>
      <c r="AB16" s="117">
        <f t="shared" si="11"/>
        <v>0</v>
      </c>
      <c r="AC16" s="118">
        <f t="shared" si="12"/>
        <v>0</v>
      </c>
    </row>
    <row r="17" spans="1:29" s="2" customFormat="1" ht="12.75" customHeight="1">
      <c r="A17" s="251"/>
      <c r="B17" s="136" t="s">
        <v>49</v>
      </c>
      <c r="C17" s="99"/>
      <c r="D17" s="100"/>
      <c r="E17" s="101">
        <f t="shared" si="0"/>
        <v>0</v>
      </c>
      <c r="F17" s="99"/>
      <c r="G17" s="100"/>
      <c r="H17" s="101">
        <f t="shared" si="1"/>
        <v>0</v>
      </c>
      <c r="I17" s="99"/>
      <c r="J17" s="100"/>
      <c r="K17" s="101">
        <f t="shared" si="2"/>
        <v>0</v>
      </c>
      <c r="L17" s="99"/>
      <c r="M17" s="100"/>
      <c r="N17" s="101">
        <f t="shared" si="3"/>
        <v>0</v>
      </c>
      <c r="O17" s="99"/>
      <c r="P17" s="100"/>
      <c r="Q17" s="101">
        <f t="shared" si="4"/>
        <v>0</v>
      </c>
      <c r="R17" s="99"/>
      <c r="S17" s="100"/>
      <c r="T17" s="101">
        <f t="shared" si="5"/>
        <v>0</v>
      </c>
      <c r="U17" s="220">
        <f t="shared" si="6"/>
        <v>0</v>
      </c>
      <c r="V17" s="89"/>
      <c r="W17" s="136" t="s">
        <v>49</v>
      </c>
      <c r="X17" s="119">
        <f t="shared" si="7"/>
        <v>0</v>
      </c>
      <c r="Y17" s="120">
        <f t="shared" si="8"/>
        <v>0</v>
      </c>
      <c r="Z17" s="120">
        <f t="shared" si="9"/>
        <v>0</v>
      </c>
      <c r="AA17" s="121">
        <f t="shared" si="10"/>
        <v>0</v>
      </c>
      <c r="AB17" s="121">
        <f t="shared" si="11"/>
        <v>0</v>
      </c>
      <c r="AC17" s="221">
        <f t="shared" si="12"/>
        <v>0</v>
      </c>
    </row>
    <row r="18" spans="1:29" ht="15.75" customHeight="1">
      <c r="A18" s="249">
        <v>42554</v>
      </c>
      <c r="B18" s="134" t="s">
        <v>41</v>
      </c>
      <c r="C18" s="217">
        <v>69536862.289999157</v>
      </c>
      <c r="D18" s="95"/>
      <c r="E18" s="96">
        <f t="shared" si="0"/>
        <v>69536862.289999157</v>
      </c>
      <c r="F18" s="217">
        <v>1829502.6400000001</v>
      </c>
      <c r="G18" s="95"/>
      <c r="H18" s="96">
        <f t="shared" si="1"/>
        <v>1829502.6400000001</v>
      </c>
      <c r="I18" s="217">
        <v>5706.5</v>
      </c>
      <c r="J18" s="95"/>
      <c r="K18" s="96">
        <f t="shared" si="2"/>
        <v>5706.5</v>
      </c>
      <c r="L18" s="217">
        <v>19491.200000000008</v>
      </c>
      <c r="M18" s="95"/>
      <c r="N18" s="96">
        <f t="shared" si="3"/>
        <v>19491.200000000008</v>
      </c>
      <c r="O18" s="217">
        <v>483425.86</v>
      </c>
      <c r="P18" s="95"/>
      <c r="Q18" s="96">
        <f t="shared" si="4"/>
        <v>483425.86</v>
      </c>
      <c r="R18" s="217">
        <v>67210149.089999154</v>
      </c>
      <c r="S18" s="95"/>
      <c r="T18" s="96">
        <f t="shared" si="5"/>
        <v>67210149.089999154</v>
      </c>
      <c r="U18" s="218">
        <f t="shared" si="6"/>
        <v>0</v>
      </c>
      <c r="W18" s="134" t="s">
        <v>41</v>
      </c>
      <c r="X18" s="111">
        <f t="shared" si="7"/>
        <v>0</v>
      </c>
      <c r="Y18" s="112">
        <f t="shared" si="8"/>
        <v>0</v>
      </c>
      <c r="Z18" s="112">
        <f t="shared" si="9"/>
        <v>0</v>
      </c>
      <c r="AA18" s="113">
        <f t="shared" si="10"/>
        <v>0</v>
      </c>
      <c r="AB18" s="113">
        <f t="shared" si="11"/>
        <v>0</v>
      </c>
      <c r="AC18" s="114">
        <f t="shared" si="12"/>
        <v>0</v>
      </c>
    </row>
    <row r="19" spans="1:29" ht="15.75">
      <c r="A19" s="250"/>
      <c r="B19" s="135" t="s">
        <v>42</v>
      </c>
      <c r="C19" s="97">
        <v>19091403.889999032</v>
      </c>
      <c r="D19" s="20"/>
      <c r="E19" s="98">
        <f t="shared" si="0"/>
        <v>19091403.889999032</v>
      </c>
      <c r="F19" s="97">
        <v>896501.15</v>
      </c>
      <c r="G19" s="20"/>
      <c r="H19" s="98">
        <f t="shared" si="1"/>
        <v>896501.15</v>
      </c>
      <c r="I19" s="97">
        <v>80489.850000000006</v>
      </c>
      <c r="J19" s="20"/>
      <c r="K19" s="98">
        <f t="shared" si="2"/>
        <v>80489.850000000006</v>
      </c>
      <c r="L19" s="97">
        <v>97245.69</v>
      </c>
      <c r="M19" s="20"/>
      <c r="N19" s="98">
        <f t="shared" si="3"/>
        <v>97245.69</v>
      </c>
      <c r="O19" s="97">
        <v>108161.33999999998</v>
      </c>
      <c r="P19" s="20"/>
      <c r="Q19" s="98">
        <f t="shared" si="4"/>
        <v>108161.33999999998</v>
      </c>
      <c r="R19" s="97">
        <v>18069985.559999034</v>
      </c>
      <c r="S19" s="20"/>
      <c r="T19" s="98">
        <f t="shared" si="5"/>
        <v>18069985.559999034</v>
      </c>
      <c r="U19" s="219">
        <f t="shared" si="6"/>
        <v>0</v>
      </c>
      <c r="W19" s="135" t="s">
        <v>42</v>
      </c>
      <c r="X19" s="115">
        <f t="shared" si="7"/>
        <v>0</v>
      </c>
      <c r="Y19" s="116">
        <f t="shared" si="8"/>
        <v>0</v>
      </c>
      <c r="Z19" s="116">
        <f t="shared" si="9"/>
        <v>0</v>
      </c>
      <c r="AA19" s="117">
        <f t="shared" si="10"/>
        <v>0</v>
      </c>
      <c r="AB19" s="117">
        <f t="shared" si="11"/>
        <v>0</v>
      </c>
      <c r="AC19" s="118">
        <f t="shared" si="12"/>
        <v>0</v>
      </c>
    </row>
    <row r="20" spans="1:29" ht="15.75">
      <c r="A20" s="250"/>
      <c r="B20" s="105" t="s">
        <v>43</v>
      </c>
      <c r="C20" s="97">
        <v>60079936.359999448</v>
      </c>
      <c r="D20" s="20"/>
      <c r="E20" s="98">
        <f t="shared" si="0"/>
        <v>60079936.359999448</v>
      </c>
      <c r="F20" s="97">
        <v>1122003.4699999997</v>
      </c>
      <c r="G20" s="20"/>
      <c r="H20" s="98">
        <f t="shared" si="1"/>
        <v>1122003.4699999997</v>
      </c>
      <c r="I20" s="97">
        <v>18918.22</v>
      </c>
      <c r="J20" s="20"/>
      <c r="K20" s="98">
        <f t="shared" si="2"/>
        <v>18918.22</v>
      </c>
      <c r="L20" s="97">
        <v>2449.52</v>
      </c>
      <c r="M20" s="20"/>
      <c r="N20" s="98">
        <f t="shared" si="3"/>
        <v>2449.52</v>
      </c>
      <c r="O20" s="97">
        <v>845461.78</v>
      </c>
      <c r="P20" s="20"/>
      <c r="Q20" s="98">
        <f t="shared" si="4"/>
        <v>845461.78</v>
      </c>
      <c r="R20" s="97">
        <v>58128939.809999451</v>
      </c>
      <c r="S20" s="20"/>
      <c r="T20" s="98">
        <f t="shared" si="5"/>
        <v>58128939.809999451</v>
      </c>
      <c r="U20" s="219">
        <f t="shared" si="6"/>
        <v>0</v>
      </c>
      <c r="W20" s="105" t="s">
        <v>43</v>
      </c>
      <c r="X20" s="115">
        <f t="shared" si="7"/>
        <v>0</v>
      </c>
      <c r="Y20" s="116">
        <f t="shared" si="8"/>
        <v>0</v>
      </c>
      <c r="Z20" s="116">
        <f t="shared" si="9"/>
        <v>0</v>
      </c>
      <c r="AA20" s="117">
        <f t="shared" si="10"/>
        <v>0</v>
      </c>
      <c r="AB20" s="117">
        <f t="shared" si="11"/>
        <v>0</v>
      </c>
      <c r="AC20" s="118">
        <f t="shared" si="12"/>
        <v>0</v>
      </c>
    </row>
    <row r="21" spans="1:29" ht="15.75">
      <c r="A21" s="250"/>
      <c r="B21" s="135" t="s">
        <v>44</v>
      </c>
      <c r="C21" s="97">
        <v>46434867.139999531</v>
      </c>
      <c r="D21" s="20"/>
      <c r="E21" s="98">
        <f t="shared" si="0"/>
        <v>46434867.139999531</v>
      </c>
      <c r="F21" s="97">
        <v>1368228.28</v>
      </c>
      <c r="G21" s="20"/>
      <c r="H21" s="98">
        <f t="shared" si="1"/>
        <v>1368228.28</v>
      </c>
      <c r="I21" s="97">
        <v>0</v>
      </c>
      <c r="J21" s="20"/>
      <c r="K21" s="98">
        <f t="shared" si="2"/>
        <v>0</v>
      </c>
      <c r="L21" s="97">
        <v>0</v>
      </c>
      <c r="M21" s="20"/>
      <c r="N21" s="98">
        <f t="shared" si="3"/>
        <v>0</v>
      </c>
      <c r="O21" s="97">
        <v>365316.14999999985</v>
      </c>
      <c r="P21" s="20"/>
      <c r="Q21" s="98">
        <f t="shared" si="4"/>
        <v>365316.14999999985</v>
      </c>
      <c r="R21" s="97">
        <v>44701322.709999546</v>
      </c>
      <c r="S21" s="20"/>
      <c r="T21" s="98">
        <f t="shared" si="5"/>
        <v>44701322.709999546</v>
      </c>
      <c r="U21" s="219">
        <f t="shared" si="6"/>
        <v>0</v>
      </c>
      <c r="W21" s="135" t="s">
        <v>44</v>
      </c>
      <c r="X21" s="115">
        <f t="shared" si="7"/>
        <v>0</v>
      </c>
      <c r="Y21" s="116">
        <f t="shared" si="8"/>
        <v>0</v>
      </c>
      <c r="Z21" s="116">
        <f t="shared" si="9"/>
        <v>0</v>
      </c>
      <c r="AA21" s="117">
        <f t="shared" si="10"/>
        <v>0</v>
      </c>
      <c r="AB21" s="117">
        <f t="shared" si="11"/>
        <v>0</v>
      </c>
      <c r="AC21" s="118">
        <f t="shared" si="12"/>
        <v>0</v>
      </c>
    </row>
    <row r="22" spans="1:29" ht="15.75">
      <c r="A22" s="250"/>
      <c r="B22" s="135" t="s">
        <v>45</v>
      </c>
      <c r="C22" s="97">
        <v>59856416.359996036</v>
      </c>
      <c r="D22" s="20"/>
      <c r="E22" s="98">
        <f t="shared" si="0"/>
        <v>59856416.359996036</v>
      </c>
      <c r="F22" s="97">
        <v>1663675.1300000006</v>
      </c>
      <c r="G22" s="20"/>
      <c r="H22" s="98">
        <f t="shared" si="1"/>
        <v>1663675.1300000006</v>
      </c>
      <c r="I22" s="97">
        <v>143933.94999999992</v>
      </c>
      <c r="J22" s="20"/>
      <c r="K22" s="98">
        <f t="shared" si="2"/>
        <v>143933.94999999992</v>
      </c>
      <c r="L22" s="97">
        <v>213435.43999999997</v>
      </c>
      <c r="M22" s="20"/>
      <c r="N22" s="98">
        <f t="shared" si="3"/>
        <v>213435.43999999997</v>
      </c>
      <c r="O22" s="97">
        <v>105847.2</v>
      </c>
      <c r="P22" s="20"/>
      <c r="Q22" s="98">
        <f t="shared" si="4"/>
        <v>105847.2</v>
      </c>
      <c r="R22" s="97">
        <v>58017392.539996035</v>
      </c>
      <c r="S22" s="20"/>
      <c r="T22" s="98">
        <f t="shared" si="5"/>
        <v>58017392.539996035</v>
      </c>
      <c r="U22" s="219">
        <f t="shared" si="6"/>
        <v>0</v>
      </c>
      <c r="W22" s="135" t="s">
        <v>45</v>
      </c>
      <c r="X22" s="115">
        <f t="shared" si="7"/>
        <v>0</v>
      </c>
      <c r="Y22" s="116">
        <f t="shared" si="8"/>
        <v>0</v>
      </c>
      <c r="Z22" s="116">
        <f t="shared" si="9"/>
        <v>0</v>
      </c>
      <c r="AA22" s="117">
        <f t="shared" si="10"/>
        <v>0</v>
      </c>
      <c r="AB22" s="117">
        <f t="shared" si="11"/>
        <v>0</v>
      </c>
      <c r="AC22" s="118">
        <f t="shared" si="12"/>
        <v>0</v>
      </c>
    </row>
    <row r="23" spans="1:29" ht="15.75">
      <c r="A23" s="250"/>
      <c r="B23" s="135" t="s">
        <v>46</v>
      </c>
      <c r="C23" s="97">
        <v>28838159.24999962</v>
      </c>
      <c r="D23" s="20"/>
      <c r="E23" s="98">
        <f t="shared" si="0"/>
        <v>28838159.24999962</v>
      </c>
      <c r="F23" s="97">
        <v>1626629.75</v>
      </c>
      <c r="G23" s="20"/>
      <c r="H23" s="98">
        <f t="shared" si="1"/>
        <v>1626629.75</v>
      </c>
      <c r="I23" s="97">
        <v>57490.39</v>
      </c>
      <c r="J23" s="20"/>
      <c r="K23" s="98">
        <f t="shared" si="2"/>
        <v>57490.39</v>
      </c>
      <c r="L23" s="97">
        <v>97221.26</v>
      </c>
      <c r="M23" s="20"/>
      <c r="N23" s="98">
        <f t="shared" si="3"/>
        <v>97221.26</v>
      </c>
      <c r="O23" s="97">
        <v>249513.26000000007</v>
      </c>
      <c r="P23" s="20"/>
      <c r="Q23" s="98">
        <f t="shared" si="4"/>
        <v>249513.26000000007</v>
      </c>
      <c r="R23" s="97">
        <v>26922285.369999617</v>
      </c>
      <c r="S23" s="20"/>
      <c r="T23" s="98">
        <f t="shared" si="5"/>
        <v>26922285.369999617</v>
      </c>
      <c r="U23" s="219">
        <f t="shared" si="6"/>
        <v>0</v>
      </c>
      <c r="W23" s="135" t="s">
        <v>46</v>
      </c>
      <c r="X23" s="115">
        <f t="shared" si="7"/>
        <v>0</v>
      </c>
      <c r="Y23" s="116">
        <f t="shared" si="8"/>
        <v>0</v>
      </c>
      <c r="Z23" s="116">
        <f t="shared" si="9"/>
        <v>0</v>
      </c>
      <c r="AA23" s="117">
        <f t="shared" si="10"/>
        <v>0</v>
      </c>
      <c r="AB23" s="117">
        <f t="shared" si="11"/>
        <v>0</v>
      </c>
      <c r="AC23" s="118">
        <f t="shared" si="12"/>
        <v>0</v>
      </c>
    </row>
    <row r="24" spans="1:29" ht="15.75">
      <c r="A24" s="250"/>
      <c r="B24" s="135" t="s">
        <v>47</v>
      </c>
      <c r="C24" s="97">
        <v>135257622.0099985</v>
      </c>
      <c r="D24" s="20"/>
      <c r="E24" s="98">
        <f t="shared" si="0"/>
        <v>135257622.0099985</v>
      </c>
      <c r="F24" s="97">
        <v>2138636.2300000014</v>
      </c>
      <c r="G24" s="20"/>
      <c r="H24" s="98">
        <f t="shared" si="1"/>
        <v>2138636.2300000014</v>
      </c>
      <c r="I24" s="97">
        <v>17731.060000000001</v>
      </c>
      <c r="J24" s="20"/>
      <c r="K24" s="98">
        <f t="shared" si="2"/>
        <v>17731.060000000001</v>
      </c>
      <c r="L24" s="97">
        <v>2179.04</v>
      </c>
      <c r="M24" s="20"/>
      <c r="N24" s="98">
        <f t="shared" si="3"/>
        <v>2179.04</v>
      </c>
      <c r="O24" s="97">
        <v>331807.61</v>
      </c>
      <c r="P24" s="20"/>
      <c r="Q24" s="98">
        <f t="shared" si="4"/>
        <v>331807.61</v>
      </c>
      <c r="R24" s="97">
        <v>132802730.18999852</v>
      </c>
      <c r="S24" s="20"/>
      <c r="T24" s="98">
        <f t="shared" si="5"/>
        <v>132802730.18999852</v>
      </c>
      <c r="U24" s="219">
        <f t="shared" si="6"/>
        <v>0</v>
      </c>
      <c r="W24" s="135" t="s">
        <v>47</v>
      </c>
      <c r="X24" s="115">
        <f t="shared" si="7"/>
        <v>0</v>
      </c>
      <c r="Y24" s="116">
        <f t="shared" si="8"/>
        <v>0</v>
      </c>
      <c r="Z24" s="116">
        <f t="shared" si="9"/>
        <v>0</v>
      </c>
      <c r="AA24" s="117">
        <f t="shared" si="10"/>
        <v>0</v>
      </c>
      <c r="AB24" s="117">
        <f t="shared" si="11"/>
        <v>0</v>
      </c>
      <c r="AC24" s="118">
        <f t="shared" si="12"/>
        <v>0</v>
      </c>
    </row>
    <row r="25" spans="1:29" ht="15.75">
      <c r="A25" s="250"/>
      <c r="B25" s="135" t="s">
        <v>48</v>
      </c>
      <c r="C25" s="97">
        <v>64901099.039999984</v>
      </c>
      <c r="D25" s="20"/>
      <c r="E25" s="98">
        <f t="shared" si="0"/>
        <v>64901099.039999984</v>
      </c>
      <c r="F25" s="97">
        <v>1269688.3500000006</v>
      </c>
      <c r="G25" s="20"/>
      <c r="H25" s="98">
        <f t="shared" si="1"/>
        <v>1269688.3500000006</v>
      </c>
      <c r="I25" s="97">
        <v>136303.84</v>
      </c>
      <c r="J25" s="20"/>
      <c r="K25" s="98">
        <f t="shared" si="2"/>
        <v>136303.84</v>
      </c>
      <c r="L25" s="97">
        <v>112912.42</v>
      </c>
      <c r="M25" s="20"/>
      <c r="N25" s="98">
        <f t="shared" si="3"/>
        <v>112912.42</v>
      </c>
      <c r="O25" s="97">
        <v>796596.95000000007</v>
      </c>
      <c r="P25" s="20"/>
      <c r="Q25" s="98">
        <f t="shared" si="4"/>
        <v>796596.95000000007</v>
      </c>
      <c r="R25" s="97">
        <v>62858205.159999974</v>
      </c>
      <c r="S25" s="20"/>
      <c r="T25" s="98">
        <f t="shared" si="5"/>
        <v>62858205.159999974</v>
      </c>
      <c r="U25" s="219">
        <f t="shared" si="6"/>
        <v>0</v>
      </c>
      <c r="W25" s="135" t="s">
        <v>48</v>
      </c>
      <c r="X25" s="115">
        <f t="shared" si="7"/>
        <v>0</v>
      </c>
      <c r="Y25" s="116">
        <f t="shared" si="8"/>
        <v>0</v>
      </c>
      <c r="Z25" s="116">
        <f t="shared" si="9"/>
        <v>0</v>
      </c>
      <c r="AA25" s="117">
        <f t="shared" si="10"/>
        <v>0</v>
      </c>
      <c r="AB25" s="117">
        <f t="shared" si="11"/>
        <v>0</v>
      </c>
      <c r="AC25" s="118">
        <f t="shared" si="12"/>
        <v>0</v>
      </c>
    </row>
    <row r="26" spans="1:29" ht="15.75">
      <c r="A26" s="251"/>
      <c r="B26" s="136" t="s">
        <v>49</v>
      </c>
      <c r="C26" s="99"/>
      <c r="D26" s="100"/>
      <c r="E26" s="101">
        <f t="shared" si="0"/>
        <v>0</v>
      </c>
      <c r="F26" s="99"/>
      <c r="G26" s="100"/>
      <c r="H26" s="101">
        <f t="shared" si="1"/>
        <v>0</v>
      </c>
      <c r="I26" s="99"/>
      <c r="J26" s="100"/>
      <c r="K26" s="101">
        <f t="shared" si="2"/>
        <v>0</v>
      </c>
      <c r="L26" s="99"/>
      <c r="M26" s="100"/>
      <c r="N26" s="101">
        <f t="shared" si="3"/>
        <v>0</v>
      </c>
      <c r="O26" s="99"/>
      <c r="P26" s="100"/>
      <c r="Q26" s="101">
        <f t="shared" si="4"/>
        <v>0</v>
      </c>
      <c r="R26" s="99"/>
      <c r="S26" s="100"/>
      <c r="T26" s="101">
        <f t="shared" si="5"/>
        <v>0</v>
      </c>
      <c r="U26" s="220">
        <f t="shared" si="6"/>
        <v>0</v>
      </c>
      <c r="W26" s="136" t="s">
        <v>49</v>
      </c>
      <c r="X26" s="119">
        <f t="shared" si="7"/>
        <v>0</v>
      </c>
      <c r="Y26" s="120">
        <f t="shared" si="8"/>
        <v>0</v>
      </c>
      <c r="Z26" s="120">
        <f t="shared" si="9"/>
        <v>0</v>
      </c>
      <c r="AA26" s="121">
        <f t="shared" si="10"/>
        <v>0</v>
      </c>
      <c r="AB26" s="121">
        <f t="shared" si="11"/>
        <v>0</v>
      </c>
      <c r="AC26" s="221">
        <f t="shared" si="12"/>
        <v>0</v>
      </c>
    </row>
    <row r="27" spans="1:29" ht="15.75" customHeight="1">
      <c r="A27" s="249">
        <v>42555</v>
      </c>
      <c r="B27" s="134" t="s">
        <v>41</v>
      </c>
      <c r="C27" s="97">
        <v>67210149.089999154</v>
      </c>
      <c r="D27" s="20"/>
      <c r="E27" s="98">
        <f t="shared" si="0"/>
        <v>67210149.089999154</v>
      </c>
      <c r="F27" s="97">
        <v>1508228.0600000005</v>
      </c>
      <c r="G27" s="20"/>
      <c r="H27" s="98">
        <f t="shared" si="1"/>
        <v>1508228.0600000005</v>
      </c>
      <c r="I27" s="97">
        <v>57062.17</v>
      </c>
      <c r="J27" s="20"/>
      <c r="K27" s="98">
        <f t="shared" si="2"/>
        <v>57062.17</v>
      </c>
      <c r="L27" s="97">
        <v>27804.659999999996</v>
      </c>
      <c r="M27" s="20"/>
      <c r="N27" s="98">
        <f t="shared" si="3"/>
        <v>27804.659999999996</v>
      </c>
      <c r="O27" s="97">
        <v>179603.20000000001</v>
      </c>
      <c r="P27" s="20"/>
      <c r="Q27" s="98">
        <f t="shared" si="4"/>
        <v>179603.20000000001</v>
      </c>
      <c r="R27" s="97">
        <v>65551575.339999147</v>
      </c>
      <c r="S27" s="20"/>
      <c r="T27" s="98">
        <f t="shared" si="5"/>
        <v>65551575.339999147</v>
      </c>
      <c r="U27" s="219">
        <f t="shared" si="6"/>
        <v>0</v>
      </c>
      <c r="W27" s="134" t="s">
        <v>41</v>
      </c>
      <c r="X27" s="115">
        <f t="shared" si="7"/>
        <v>0</v>
      </c>
      <c r="Y27" s="116">
        <f t="shared" si="8"/>
        <v>0</v>
      </c>
      <c r="Z27" s="116">
        <f t="shared" si="9"/>
        <v>0</v>
      </c>
      <c r="AA27" s="116">
        <f t="shared" si="10"/>
        <v>0</v>
      </c>
      <c r="AB27" s="117">
        <f t="shared" si="11"/>
        <v>0</v>
      </c>
      <c r="AC27" s="122">
        <f t="shared" si="12"/>
        <v>0</v>
      </c>
    </row>
    <row r="28" spans="1:29" ht="15.75">
      <c r="A28" s="250"/>
      <c r="B28" s="135" t="s">
        <v>42</v>
      </c>
      <c r="C28" s="97">
        <v>18069985.559999034</v>
      </c>
      <c r="D28" s="20"/>
      <c r="E28" s="98">
        <f t="shared" si="0"/>
        <v>18069985.559999034</v>
      </c>
      <c r="F28" s="97">
        <v>1361502.8700000006</v>
      </c>
      <c r="G28" s="20"/>
      <c r="H28" s="98">
        <f t="shared" si="1"/>
        <v>1361502.8700000006</v>
      </c>
      <c r="I28" s="97">
        <v>37947.770000000004</v>
      </c>
      <c r="J28" s="20"/>
      <c r="K28" s="98">
        <f t="shared" si="2"/>
        <v>37947.770000000004</v>
      </c>
      <c r="L28" s="97">
        <v>8890.92</v>
      </c>
      <c r="M28" s="20"/>
      <c r="N28" s="98">
        <f t="shared" si="3"/>
        <v>8890.92</v>
      </c>
      <c r="O28" s="97">
        <v>30037.7</v>
      </c>
      <c r="P28" s="20"/>
      <c r="Q28" s="98">
        <f t="shared" si="4"/>
        <v>30037.7</v>
      </c>
      <c r="R28" s="97">
        <v>19499722.369999032</v>
      </c>
      <c r="S28" s="20"/>
      <c r="T28" s="98">
        <f t="shared" si="5"/>
        <v>19499722.369999032</v>
      </c>
      <c r="U28" s="219">
        <f t="shared" si="6"/>
        <v>0</v>
      </c>
      <c r="W28" s="135" t="s">
        <v>42</v>
      </c>
      <c r="X28" s="115">
        <f t="shared" si="7"/>
        <v>0</v>
      </c>
      <c r="Y28" s="116">
        <f t="shared" si="8"/>
        <v>0</v>
      </c>
      <c r="Z28" s="116">
        <f t="shared" si="9"/>
        <v>0</v>
      </c>
      <c r="AA28" s="116">
        <f t="shared" si="10"/>
        <v>0</v>
      </c>
      <c r="AB28" s="117">
        <f t="shared" si="11"/>
        <v>0</v>
      </c>
      <c r="AC28" s="122">
        <f t="shared" si="12"/>
        <v>0</v>
      </c>
    </row>
    <row r="29" spans="1:29" ht="15.75">
      <c r="A29" s="250"/>
      <c r="B29" s="105" t="s">
        <v>43</v>
      </c>
      <c r="C29" s="97">
        <v>58128939.809999451</v>
      </c>
      <c r="D29" s="20"/>
      <c r="E29" s="98">
        <f t="shared" si="0"/>
        <v>58128939.809999451</v>
      </c>
      <c r="F29" s="97">
        <v>980208.99000000034</v>
      </c>
      <c r="G29" s="20"/>
      <c r="H29" s="98">
        <f t="shared" si="1"/>
        <v>980208.99000000034</v>
      </c>
      <c r="I29" s="97">
        <v>192062.03</v>
      </c>
      <c r="J29" s="20"/>
      <c r="K29" s="98">
        <f t="shared" si="2"/>
        <v>192062.03</v>
      </c>
      <c r="L29" s="97">
        <v>226744.18</v>
      </c>
      <c r="M29" s="20"/>
      <c r="N29" s="98">
        <f t="shared" si="3"/>
        <v>226744.18</v>
      </c>
      <c r="O29" s="97">
        <v>243875.23</v>
      </c>
      <c r="P29" s="20"/>
      <c r="Q29" s="98">
        <f t="shared" si="4"/>
        <v>243875.23</v>
      </c>
      <c r="R29" s="97">
        <v>56870173.439999476</v>
      </c>
      <c r="S29" s="20"/>
      <c r="T29" s="98">
        <f t="shared" si="5"/>
        <v>56870173.439999476</v>
      </c>
      <c r="U29" s="219">
        <f t="shared" si="6"/>
        <v>0</v>
      </c>
      <c r="W29" s="105" t="s">
        <v>43</v>
      </c>
      <c r="X29" s="115">
        <f t="shared" si="7"/>
        <v>0</v>
      </c>
      <c r="Y29" s="116">
        <f t="shared" si="8"/>
        <v>0</v>
      </c>
      <c r="Z29" s="116">
        <f t="shared" si="9"/>
        <v>0</v>
      </c>
      <c r="AA29" s="116">
        <f t="shared" si="10"/>
        <v>0</v>
      </c>
      <c r="AB29" s="117">
        <f t="shared" si="11"/>
        <v>0</v>
      </c>
      <c r="AC29" s="122">
        <f t="shared" si="12"/>
        <v>0</v>
      </c>
    </row>
    <row r="30" spans="1:29" ht="15.75">
      <c r="A30" s="250"/>
      <c r="B30" s="135" t="s">
        <v>44</v>
      </c>
      <c r="C30" s="97">
        <v>44701322.709999546</v>
      </c>
      <c r="D30" s="20"/>
      <c r="E30" s="98">
        <f t="shared" si="0"/>
        <v>44701322.709999546</v>
      </c>
      <c r="F30" s="97">
        <v>1056626.25</v>
      </c>
      <c r="G30" s="20"/>
      <c r="H30" s="98">
        <f t="shared" si="1"/>
        <v>1056626.25</v>
      </c>
      <c r="I30" s="97">
        <v>2033.23</v>
      </c>
      <c r="J30" s="20"/>
      <c r="K30" s="98">
        <f t="shared" si="2"/>
        <v>2033.23</v>
      </c>
      <c r="L30" s="97">
        <v>5699.85</v>
      </c>
      <c r="M30" s="20"/>
      <c r="N30" s="98">
        <f t="shared" si="3"/>
        <v>5699.85</v>
      </c>
      <c r="O30" s="97">
        <v>157956.12</v>
      </c>
      <c r="P30" s="20"/>
      <c r="Q30" s="98">
        <f t="shared" si="4"/>
        <v>157956.12</v>
      </c>
      <c r="R30" s="97">
        <v>43483073.719999544</v>
      </c>
      <c r="S30" s="20"/>
      <c r="T30" s="98">
        <f t="shared" si="5"/>
        <v>43483073.719999544</v>
      </c>
      <c r="U30" s="219">
        <f t="shared" si="6"/>
        <v>0</v>
      </c>
      <c r="W30" s="135" t="s">
        <v>44</v>
      </c>
      <c r="X30" s="115">
        <f t="shared" si="7"/>
        <v>0</v>
      </c>
      <c r="Y30" s="4">
        <f t="shared" si="8"/>
        <v>0</v>
      </c>
      <c r="Z30" s="123">
        <f t="shared" si="9"/>
        <v>0</v>
      </c>
      <c r="AA30" s="4">
        <f t="shared" si="10"/>
        <v>0</v>
      </c>
      <c r="AB30" s="117">
        <f t="shared" si="11"/>
        <v>0</v>
      </c>
      <c r="AC30" s="122">
        <f t="shared" si="12"/>
        <v>0</v>
      </c>
    </row>
    <row r="31" spans="1:29" ht="15.75">
      <c r="A31" s="250"/>
      <c r="B31" s="135" t="s">
        <v>45</v>
      </c>
      <c r="C31" s="97">
        <v>58017392.539996035</v>
      </c>
      <c r="D31" s="20"/>
      <c r="E31" s="98">
        <f t="shared" si="0"/>
        <v>58017392.539996035</v>
      </c>
      <c r="F31" s="97">
        <v>964494.07999999984</v>
      </c>
      <c r="G31" s="20"/>
      <c r="H31" s="98">
        <f t="shared" si="1"/>
        <v>964494.07999999984</v>
      </c>
      <c r="I31" s="97">
        <v>123062.16</v>
      </c>
      <c r="J31" s="20"/>
      <c r="K31" s="98">
        <f t="shared" si="2"/>
        <v>123062.16</v>
      </c>
      <c r="L31" s="97">
        <v>92198.51</v>
      </c>
      <c r="M31" s="20"/>
      <c r="N31" s="98">
        <f t="shared" si="3"/>
        <v>92198.51</v>
      </c>
      <c r="O31" s="97">
        <v>62024.3</v>
      </c>
      <c r="P31" s="20"/>
      <c r="Q31" s="98">
        <f t="shared" si="4"/>
        <v>62024.3</v>
      </c>
      <c r="R31" s="97">
        <v>57021737.809996031</v>
      </c>
      <c r="S31" s="20"/>
      <c r="T31" s="98">
        <f t="shared" si="5"/>
        <v>57021737.809996031</v>
      </c>
      <c r="U31" s="219">
        <f t="shared" si="6"/>
        <v>0</v>
      </c>
      <c r="W31" s="135" t="s">
        <v>45</v>
      </c>
      <c r="X31" s="115">
        <f t="shared" si="7"/>
        <v>0</v>
      </c>
      <c r="Y31" s="4">
        <f t="shared" si="8"/>
        <v>0</v>
      </c>
      <c r="Z31" s="123">
        <f t="shared" si="9"/>
        <v>0</v>
      </c>
      <c r="AA31" s="4">
        <f t="shared" si="10"/>
        <v>0</v>
      </c>
      <c r="AB31" s="4">
        <f t="shared" si="11"/>
        <v>0</v>
      </c>
      <c r="AC31" s="122">
        <f t="shared" si="12"/>
        <v>0</v>
      </c>
    </row>
    <row r="32" spans="1:29" ht="15.75">
      <c r="A32" s="250"/>
      <c r="B32" s="135" t="s">
        <v>46</v>
      </c>
      <c r="C32" s="97">
        <v>26922285.369999617</v>
      </c>
      <c r="D32" s="20"/>
      <c r="E32" s="98">
        <f t="shared" si="0"/>
        <v>26922285.369999617</v>
      </c>
      <c r="F32" s="97">
        <v>1151924.1300000001</v>
      </c>
      <c r="G32" s="20"/>
      <c r="H32" s="98">
        <f t="shared" si="1"/>
        <v>1151924.1300000001</v>
      </c>
      <c r="I32" s="97">
        <v>62580.5</v>
      </c>
      <c r="J32" s="20"/>
      <c r="K32" s="98">
        <f t="shared" si="2"/>
        <v>62580.5</v>
      </c>
      <c r="L32" s="97">
        <v>0</v>
      </c>
      <c r="M32" s="20"/>
      <c r="N32" s="98">
        <f t="shared" si="3"/>
        <v>0</v>
      </c>
      <c r="O32" s="97">
        <v>61229.999999999993</v>
      </c>
      <c r="P32" s="20"/>
      <c r="Q32" s="98">
        <f t="shared" si="4"/>
        <v>61229.999999999993</v>
      </c>
      <c r="R32" s="97">
        <v>30887218.649999619</v>
      </c>
      <c r="S32" s="20"/>
      <c r="T32" s="98">
        <f t="shared" si="5"/>
        <v>30887218.649999619</v>
      </c>
      <c r="U32" s="219">
        <f t="shared" si="6"/>
        <v>0</v>
      </c>
      <c r="W32" s="135" t="s">
        <v>46</v>
      </c>
      <c r="X32" s="115">
        <f t="shared" si="7"/>
        <v>0</v>
      </c>
      <c r="Y32" s="4">
        <f t="shared" si="8"/>
        <v>0</v>
      </c>
      <c r="Z32" s="123">
        <f t="shared" si="9"/>
        <v>0</v>
      </c>
      <c r="AA32" s="4">
        <f t="shared" si="10"/>
        <v>0</v>
      </c>
      <c r="AB32" s="4">
        <f t="shared" si="11"/>
        <v>0</v>
      </c>
      <c r="AC32" s="122">
        <f t="shared" si="12"/>
        <v>0</v>
      </c>
    </row>
    <row r="33" spans="1:29" ht="15.75">
      <c r="A33" s="250"/>
      <c r="B33" s="135" t="s">
        <v>47</v>
      </c>
      <c r="C33" s="97">
        <v>132802730.18999852</v>
      </c>
      <c r="D33" s="20"/>
      <c r="E33" s="98">
        <f t="shared" si="0"/>
        <v>132802730.18999852</v>
      </c>
      <c r="F33" s="97">
        <v>2361598.2500000005</v>
      </c>
      <c r="G33" s="20"/>
      <c r="H33" s="98">
        <f t="shared" si="1"/>
        <v>2361598.2500000005</v>
      </c>
      <c r="I33" s="97">
        <v>231570.12999999998</v>
      </c>
      <c r="J33" s="20"/>
      <c r="K33" s="98">
        <f t="shared" si="2"/>
        <v>231570.12999999998</v>
      </c>
      <c r="L33" s="97">
        <v>98756.35</v>
      </c>
      <c r="M33" s="20"/>
      <c r="N33" s="98">
        <f t="shared" si="3"/>
        <v>98756.35</v>
      </c>
      <c r="O33" s="97">
        <v>123288.12</v>
      </c>
      <c r="P33" s="20"/>
      <c r="Q33" s="98">
        <f t="shared" si="4"/>
        <v>123288.12</v>
      </c>
      <c r="R33" s="97">
        <v>130450657.59999852</v>
      </c>
      <c r="S33" s="20"/>
      <c r="T33" s="98">
        <f t="shared" si="5"/>
        <v>130450657.59999852</v>
      </c>
      <c r="U33" s="219">
        <f t="shared" si="6"/>
        <v>0</v>
      </c>
      <c r="W33" s="135" t="s">
        <v>47</v>
      </c>
      <c r="X33" s="115">
        <f t="shared" si="7"/>
        <v>0</v>
      </c>
      <c r="Y33" s="4">
        <f t="shared" si="8"/>
        <v>0</v>
      </c>
      <c r="Z33" s="123">
        <f t="shared" si="9"/>
        <v>0</v>
      </c>
      <c r="AA33" s="4">
        <f t="shared" si="10"/>
        <v>0</v>
      </c>
      <c r="AB33" s="4">
        <f t="shared" si="11"/>
        <v>0</v>
      </c>
      <c r="AC33" s="122">
        <f t="shared" si="12"/>
        <v>0</v>
      </c>
    </row>
    <row r="34" spans="1:29" ht="15.75">
      <c r="A34" s="250"/>
      <c r="B34" s="135" t="s">
        <v>48</v>
      </c>
      <c r="C34" s="97">
        <v>62858205.159999974</v>
      </c>
      <c r="D34" s="20"/>
      <c r="E34" s="98">
        <f t="shared" si="0"/>
        <v>62858205.159999974</v>
      </c>
      <c r="F34" s="97">
        <v>745271.31</v>
      </c>
      <c r="G34" s="20"/>
      <c r="H34" s="98">
        <f t="shared" si="1"/>
        <v>745271.31</v>
      </c>
      <c r="I34" s="97">
        <v>339820.78</v>
      </c>
      <c r="J34" s="20"/>
      <c r="K34" s="98">
        <f t="shared" si="2"/>
        <v>339820.78</v>
      </c>
      <c r="L34" s="97">
        <v>13317.62</v>
      </c>
      <c r="M34" s="20"/>
      <c r="N34" s="98">
        <f t="shared" si="3"/>
        <v>13317.62</v>
      </c>
      <c r="O34" s="97">
        <v>160983.92000000001</v>
      </c>
      <c r="P34" s="20"/>
      <c r="Q34" s="98">
        <f t="shared" si="4"/>
        <v>160983.92000000001</v>
      </c>
      <c r="R34" s="97">
        <v>62278453.089999981</v>
      </c>
      <c r="S34" s="20"/>
      <c r="T34" s="98">
        <f t="shared" si="5"/>
        <v>62278453.089999981</v>
      </c>
      <c r="U34" s="219">
        <f t="shared" si="6"/>
        <v>0</v>
      </c>
      <c r="W34" s="135" t="s">
        <v>48</v>
      </c>
      <c r="X34" s="115">
        <f t="shared" si="7"/>
        <v>0</v>
      </c>
      <c r="Y34" s="4">
        <f t="shared" si="8"/>
        <v>0</v>
      </c>
      <c r="Z34" s="123">
        <f t="shared" si="9"/>
        <v>0</v>
      </c>
      <c r="AA34" s="4">
        <f t="shared" si="10"/>
        <v>0</v>
      </c>
      <c r="AB34" s="4">
        <f t="shared" si="11"/>
        <v>0</v>
      </c>
      <c r="AC34" s="122">
        <f t="shared" si="12"/>
        <v>0</v>
      </c>
    </row>
    <row r="35" spans="1:29" ht="15.75">
      <c r="A35" s="251"/>
      <c r="B35" s="136" t="s">
        <v>49</v>
      </c>
      <c r="C35" s="97">
        <v>22499084.329999551</v>
      </c>
      <c r="D35" s="20"/>
      <c r="E35" s="98">
        <f t="shared" si="0"/>
        <v>22499084.329999551</v>
      </c>
      <c r="F35" s="97">
        <v>2778821.5599999982</v>
      </c>
      <c r="G35" s="20"/>
      <c r="H35" s="98">
        <f t="shared" si="1"/>
        <v>2778821.5599999982</v>
      </c>
      <c r="I35" s="97">
        <v>424.47</v>
      </c>
      <c r="J35" s="20"/>
      <c r="K35" s="98">
        <f t="shared" si="2"/>
        <v>424.47</v>
      </c>
      <c r="L35" s="97">
        <v>0</v>
      </c>
      <c r="M35" s="20"/>
      <c r="N35" s="98">
        <f t="shared" si="3"/>
        <v>0</v>
      </c>
      <c r="O35" s="97">
        <v>307790.21000000002</v>
      </c>
      <c r="P35" s="20"/>
      <c r="Q35" s="98">
        <f t="shared" si="4"/>
        <v>307790.21000000002</v>
      </c>
      <c r="R35" s="97">
        <v>30793237.17999956</v>
      </c>
      <c r="S35" s="20"/>
      <c r="T35" s="98">
        <f t="shared" si="5"/>
        <v>30793237.17999956</v>
      </c>
      <c r="U35" s="219">
        <f t="shared" si="6"/>
        <v>0</v>
      </c>
      <c r="W35" s="136" t="s">
        <v>49</v>
      </c>
      <c r="X35" s="115">
        <f t="shared" si="7"/>
        <v>0</v>
      </c>
      <c r="Y35" s="4">
        <f t="shared" si="8"/>
        <v>0</v>
      </c>
      <c r="Z35" s="123">
        <f t="shared" si="9"/>
        <v>0</v>
      </c>
      <c r="AA35" s="4">
        <f t="shared" si="10"/>
        <v>0</v>
      </c>
      <c r="AB35" s="4">
        <f t="shared" si="11"/>
        <v>0</v>
      </c>
      <c r="AC35" s="122">
        <f t="shared" si="12"/>
        <v>0</v>
      </c>
    </row>
    <row r="36" spans="1:29" ht="15.75" customHeight="1">
      <c r="A36" s="249">
        <v>42560</v>
      </c>
      <c r="B36" s="134" t="s">
        <v>41</v>
      </c>
      <c r="C36" s="227">
        <v>65551575.339999147</v>
      </c>
      <c r="D36" s="228"/>
      <c r="E36" s="229">
        <f t="shared" si="0"/>
        <v>65551575.339999147</v>
      </c>
      <c r="F36" s="228">
        <v>390304.33000000007</v>
      </c>
      <c r="G36" s="228"/>
      <c r="H36" s="228">
        <f t="shared" si="1"/>
        <v>390304.33000000007</v>
      </c>
      <c r="I36" s="227">
        <v>0</v>
      </c>
      <c r="J36" s="228"/>
      <c r="K36" s="229">
        <f t="shared" si="2"/>
        <v>0</v>
      </c>
      <c r="L36" s="228">
        <v>0</v>
      </c>
      <c r="M36" s="228"/>
      <c r="N36" s="228">
        <f t="shared" si="3"/>
        <v>0</v>
      </c>
      <c r="O36" s="227">
        <v>0</v>
      </c>
      <c r="P36" s="228"/>
      <c r="Q36" s="229">
        <f t="shared" si="4"/>
        <v>0</v>
      </c>
      <c r="R36" s="228">
        <v>65161271.009999141</v>
      </c>
      <c r="S36" s="95"/>
      <c r="T36" s="96">
        <f t="shared" si="5"/>
        <v>65161271.009999141</v>
      </c>
      <c r="U36" s="218">
        <f t="shared" si="6"/>
        <v>0</v>
      </c>
      <c r="W36" s="134" t="s">
        <v>41</v>
      </c>
      <c r="X36" s="111">
        <f t="shared" si="7"/>
        <v>0</v>
      </c>
      <c r="Y36" s="112">
        <f t="shared" si="8"/>
        <v>0</v>
      </c>
      <c r="Z36" s="112">
        <f t="shared" si="9"/>
        <v>0</v>
      </c>
      <c r="AA36" s="112">
        <f t="shared" si="10"/>
        <v>0</v>
      </c>
      <c r="AB36" s="112">
        <f t="shared" si="11"/>
        <v>0</v>
      </c>
      <c r="AC36" s="124">
        <f t="shared" si="12"/>
        <v>0</v>
      </c>
    </row>
    <row r="37" spans="1:29" ht="15.75">
      <c r="A37" s="250"/>
      <c r="B37" s="135" t="s">
        <v>42</v>
      </c>
      <c r="C37" s="230">
        <v>19499722.369999032</v>
      </c>
      <c r="D37" s="231"/>
      <c r="E37" s="232">
        <f t="shared" si="0"/>
        <v>19499722.369999032</v>
      </c>
      <c r="F37" s="231">
        <v>324822.33</v>
      </c>
      <c r="G37" s="231"/>
      <c r="H37" s="231">
        <f t="shared" si="1"/>
        <v>324822.33</v>
      </c>
      <c r="I37" s="230">
        <v>0</v>
      </c>
      <c r="J37" s="231"/>
      <c r="K37" s="232">
        <f t="shared" si="2"/>
        <v>0</v>
      </c>
      <c r="L37" s="231">
        <v>0</v>
      </c>
      <c r="M37" s="231"/>
      <c r="N37" s="231">
        <f t="shared" si="3"/>
        <v>0</v>
      </c>
      <c r="O37" s="230">
        <v>0</v>
      </c>
      <c r="P37" s="231"/>
      <c r="Q37" s="232">
        <f t="shared" si="4"/>
        <v>0</v>
      </c>
      <c r="R37" s="231">
        <v>19174900.039999031</v>
      </c>
      <c r="S37" s="20"/>
      <c r="T37" s="98">
        <f t="shared" si="5"/>
        <v>19174900.039999031</v>
      </c>
      <c r="U37" s="219">
        <f t="shared" si="6"/>
        <v>0</v>
      </c>
      <c r="W37" s="135" t="s">
        <v>42</v>
      </c>
      <c r="X37" s="115">
        <f t="shared" si="7"/>
        <v>0</v>
      </c>
      <c r="Y37" s="116">
        <f t="shared" si="8"/>
        <v>0</v>
      </c>
      <c r="Z37" s="116">
        <f t="shared" si="9"/>
        <v>0</v>
      </c>
      <c r="AA37" s="116">
        <f t="shared" si="10"/>
        <v>0</v>
      </c>
      <c r="AB37" s="116">
        <f t="shared" si="11"/>
        <v>0</v>
      </c>
      <c r="AC37" s="122">
        <f t="shared" si="12"/>
        <v>0</v>
      </c>
    </row>
    <row r="38" spans="1:29" ht="15.75">
      <c r="A38" s="250"/>
      <c r="B38" s="105" t="s">
        <v>43</v>
      </c>
      <c r="C38" s="230">
        <v>56870173.439999476</v>
      </c>
      <c r="D38" s="231"/>
      <c r="E38" s="232">
        <f t="shared" si="0"/>
        <v>56870173.439999476</v>
      </c>
      <c r="F38" s="231">
        <v>215610.35</v>
      </c>
      <c r="G38" s="231"/>
      <c r="H38" s="231">
        <f t="shared" si="1"/>
        <v>215610.35</v>
      </c>
      <c r="I38" s="230">
        <v>0</v>
      </c>
      <c r="J38" s="231"/>
      <c r="K38" s="232">
        <f t="shared" si="2"/>
        <v>0</v>
      </c>
      <c r="L38" s="231">
        <v>0</v>
      </c>
      <c r="M38" s="231"/>
      <c r="N38" s="231">
        <f t="shared" si="3"/>
        <v>0</v>
      </c>
      <c r="O38" s="230">
        <v>0</v>
      </c>
      <c r="P38" s="231"/>
      <c r="Q38" s="232">
        <f t="shared" si="4"/>
        <v>0</v>
      </c>
      <c r="R38" s="231">
        <v>62706009.509999447</v>
      </c>
      <c r="S38" s="20"/>
      <c r="T38" s="98">
        <f t="shared" si="5"/>
        <v>62706009.509999447</v>
      </c>
      <c r="U38" s="219">
        <f t="shared" si="6"/>
        <v>0</v>
      </c>
      <c r="W38" s="105" t="s">
        <v>43</v>
      </c>
      <c r="X38" s="115">
        <f t="shared" si="7"/>
        <v>0</v>
      </c>
      <c r="Y38" s="116">
        <f t="shared" si="8"/>
        <v>0</v>
      </c>
      <c r="Z38" s="116">
        <f t="shared" si="9"/>
        <v>0</v>
      </c>
      <c r="AA38" s="116">
        <f t="shared" si="10"/>
        <v>0</v>
      </c>
      <c r="AB38" s="116">
        <f t="shared" si="11"/>
        <v>0</v>
      </c>
      <c r="AC38" s="122">
        <f t="shared" si="12"/>
        <v>0</v>
      </c>
    </row>
    <row r="39" spans="1:29" ht="15.75">
      <c r="A39" s="250"/>
      <c r="B39" s="135" t="s">
        <v>44</v>
      </c>
      <c r="C39" s="230">
        <v>43483073.719999544</v>
      </c>
      <c r="D39" s="231"/>
      <c r="E39" s="232">
        <f t="shared" si="0"/>
        <v>43483073.719999544</v>
      </c>
      <c r="F39" s="231">
        <v>314195.97000000003</v>
      </c>
      <c r="G39" s="231"/>
      <c r="H39" s="231">
        <f t="shared" si="1"/>
        <v>314195.97000000003</v>
      </c>
      <c r="I39" s="230">
        <v>0</v>
      </c>
      <c r="J39" s="231"/>
      <c r="K39" s="232">
        <f t="shared" si="2"/>
        <v>0</v>
      </c>
      <c r="L39" s="231">
        <v>0</v>
      </c>
      <c r="M39" s="231"/>
      <c r="N39" s="231">
        <f t="shared" si="3"/>
        <v>0</v>
      </c>
      <c r="O39" s="230">
        <v>0</v>
      </c>
      <c r="P39" s="231"/>
      <c r="Q39" s="232">
        <f t="shared" si="4"/>
        <v>0</v>
      </c>
      <c r="R39" s="231">
        <v>43168877.749999546</v>
      </c>
      <c r="S39" s="20"/>
      <c r="T39" s="98">
        <f t="shared" si="5"/>
        <v>43168877.749999546</v>
      </c>
      <c r="U39" s="219">
        <f t="shared" si="6"/>
        <v>0</v>
      </c>
      <c r="W39" s="135" t="s">
        <v>44</v>
      </c>
      <c r="X39" s="115">
        <f t="shared" si="7"/>
        <v>0</v>
      </c>
      <c r="Y39" s="116">
        <f t="shared" si="8"/>
        <v>0</v>
      </c>
      <c r="Z39" s="116">
        <f t="shared" si="9"/>
        <v>0</v>
      </c>
      <c r="AA39" s="116">
        <f t="shared" si="10"/>
        <v>0</v>
      </c>
      <c r="AB39" s="116">
        <f t="shared" si="11"/>
        <v>0</v>
      </c>
      <c r="AC39" s="122">
        <f t="shared" si="12"/>
        <v>0</v>
      </c>
    </row>
    <row r="40" spans="1:29" ht="15.75">
      <c r="A40" s="250"/>
      <c r="B40" s="135" t="s">
        <v>45</v>
      </c>
      <c r="C40" s="230">
        <v>57021737.809996031</v>
      </c>
      <c r="D40" s="231"/>
      <c r="E40" s="232">
        <f t="shared" si="0"/>
        <v>57021737.809996031</v>
      </c>
      <c r="F40" s="231">
        <v>408592.54000000004</v>
      </c>
      <c r="G40" s="231"/>
      <c r="H40" s="231">
        <f t="shared" si="1"/>
        <v>408592.54000000004</v>
      </c>
      <c r="I40" s="230">
        <v>0</v>
      </c>
      <c r="J40" s="231"/>
      <c r="K40" s="232">
        <f t="shared" si="2"/>
        <v>0</v>
      </c>
      <c r="L40" s="231">
        <v>0</v>
      </c>
      <c r="M40" s="231"/>
      <c r="N40" s="231">
        <f t="shared" si="3"/>
        <v>0</v>
      </c>
      <c r="O40" s="230">
        <v>0</v>
      </c>
      <c r="P40" s="231"/>
      <c r="Q40" s="232">
        <f t="shared" si="4"/>
        <v>0</v>
      </c>
      <c r="R40" s="231">
        <v>56613145.269996032</v>
      </c>
      <c r="S40" s="20"/>
      <c r="T40" s="98">
        <f t="shared" si="5"/>
        <v>56613145.269996032</v>
      </c>
      <c r="U40" s="219">
        <f t="shared" si="6"/>
        <v>0</v>
      </c>
      <c r="W40" s="135" t="s">
        <v>45</v>
      </c>
      <c r="X40" s="115">
        <f t="shared" si="7"/>
        <v>0</v>
      </c>
      <c r="Y40" s="116">
        <f t="shared" si="8"/>
        <v>0</v>
      </c>
      <c r="Z40" s="116">
        <f t="shared" si="9"/>
        <v>0</v>
      </c>
      <c r="AA40" s="116">
        <f t="shared" si="10"/>
        <v>0</v>
      </c>
      <c r="AB40" s="116">
        <f t="shared" si="11"/>
        <v>0</v>
      </c>
      <c r="AC40" s="122">
        <f t="shared" si="12"/>
        <v>0</v>
      </c>
    </row>
    <row r="41" spans="1:29" ht="15.75">
      <c r="A41" s="250"/>
      <c r="B41" s="135" t="s">
        <v>46</v>
      </c>
      <c r="C41" s="230">
        <v>30887218.649999619</v>
      </c>
      <c r="D41" s="231"/>
      <c r="E41" s="232">
        <f t="shared" si="0"/>
        <v>30887218.649999619</v>
      </c>
      <c r="F41" s="231">
        <v>302828.74</v>
      </c>
      <c r="G41" s="231"/>
      <c r="H41" s="231">
        <f t="shared" si="1"/>
        <v>302828.74</v>
      </c>
      <c r="I41" s="230">
        <v>0</v>
      </c>
      <c r="J41" s="231"/>
      <c r="K41" s="232">
        <f t="shared" si="2"/>
        <v>0</v>
      </c>
      <c r="L41" s="231">
        <v>0</v>
      </c>
      <c r="M41" s="231"/>
      <c r="N41" s="231">
        <f t="shared" si="3"/>
        <v>0</v>
      </c>
      <c r="O41" s="230">
        <v>0</v>
      </c>
      <c r="P41" s="231"/>
      <c r="Q41" s="232">
        <f t="shared" si="4"/>
        <v>0</v>
      </c>
      <c r="R41" s="231">
        <v>30584389.909999613</v>
      </c>
      <c r="S41" s="20"/>
      <c r="T41" s="98">
        <f t="shared" si="5"/>
        <v>30584389.909999613</v>
      </c>
      <c r="U41" s="219">
        <f t="shared" si="6"/>
        <v>0</v>
      </c>
      <c r="W41" s="135" t="s">
        <v>46</v>
      </c>
      <c r="X41" s="115">
        <f t="shared" si="7"/>
        <v>0</v>
      </c>
      <c r="Y41" s="116">
        <f t="shared" si="8"/>
        <v>0</v>
      </c>
      <c r="Z41" s="116">
        <f t="shared" si="9"/>
        <v>0</v>
      </c>
      <c r="AA41" s="116">
        <f t="shared" si="10"/>
        <v>0</v>
      </c>
      <c r="AB41" s="116">
        <f t="shared" si="11"/>
        <v>0</v>
      </c>
      <c r="AC41" s="122">
        <f t="shared" si="12"/>
        <v>0</v>
      </c>
    </row>
    <row r="42" spans="1:29" ht="15.75">
      <c r="A42" s="250"/>
      <c r="B42" s="135" t="s">
        <v>47</v>
      </c>
      <c r="C42" s="97"/>
      <c r="D42" s="20"/>
      <c r="E42" s="98">
        <f t="shared" si="0"/>
        <v>0</v>
      </c>
      <c r="F42" s="20"/>
      <c r="G42" s="20"/>
      <c r="H42" s="6">
        <f t="shared" si="1"/>
        <v>0</v>
      </c>
      <c r="I42" s="97"/>
      <c r="J42" s="20"/>
      <c r="K42" s="98">
        <f t="shared" si="2"/>
        <v>0</v>
      </c>
      <c r="L42" s="20"/>
      <c r="M42" s="20"/>
      <c r="N42" s="6">
        <f t="shared" si="3"/>
        <v>0</v>
      </c>
      <c r="O42" s="97"/>
      <c r="P42" s="20"/>
      <c r="Q42" s="98">
        <f t="shared" si="4"/>
        <v>0</v>
      </c>
      <c r="R42" s="20"/>
      <c r="S42" s="20"/>
      <c r="T42" s="98">
        <f t="shared" si="5"/>
        <v>0</v>
      </c>
      <c r="U42" s="219">
        <f t="shared" si="6"/>
        <v>0</v>
      </c>
      <c r="W42" s="135" t="s">
        <v>47</v>
      </c>
      <c r="X42" s="115">
        <f t="shared" si="7"/>
        <v>0</v>
      </c>
      <c r="Y42" s="116">
        <f t="shared" si="8"/>
        <v>0</v>
      </c>
      <c r="Z42" s="116">
        <f t="shared" si="9"/>
        <v>0</v>
      </c>
      <c r="AA42" s="116">
        <f t="shared" si="10"/>
        <v>0</v>
      </c>
      <c r="AB42" s="116">
        <f t="shared" si="11"/>
        <v>0</v>
      </c>
      <c r="AC42" s="122">
        <f t="shared" si="12"/>
        <v>0</v>
      </c>
    </row>
    <row r="43" spans="1:29" ht="15.75">
      <c r="A43" s="250"/>
      <c r="B43" s="135" t="s">
        <v>48</v>
      </c>
      <c r="C43" s="97">
        <v>62278453.089999981</v>
      </c>
      <c r="D43" s="20"/>
      <c r="E43" s="98">
        <f t="shared" si="0"/>
        <v>62278453.089999981</v>
      </c>
      <c r="F43" s="20">
        <v>145156.28999999992</v>
      </c>
      <c r="G43" s="20"/>
      <c r="H43" s="6">
        <f t="shared" si="1"/>
        <v>145156.28999999992</v>
      </c>
      <c r="I43" s="97">
        <v>0</v>
      </c>
      <c r="J43" s="20"/>
      <c r="K43" s="98">
        <f t="shared" si="2"/>
        <v>0</v>
      </c>
      <c r="L43" s="20">
        <v>0</v>
      </c>
      <c r="M43" s="20"/>
      <c r="N43" s="6">
        <f t="shared" si="3"/>
        <v>0</v>
      </c>
      <c r="O43" s="97">
        <v>0</v>
      </c>
      <c r="P43" s="20"/>
      <c r="Q43" s="98">
        <f t="shared" si="4"/>
        <v>0</v>
      </c>
      <c r="R43" s="20">
        <v>62133296.799999975</v>
      </c>
      <c r="S43" s="20"/>
      <c r="T43" s="98">
        <f t="shared" si="5"/>
        <v>62133296.799999975</v>
      </c>
      <c r="U43" s="219">
        <f t="shared" si="6"/>
        <v>0</v>
      </c>
      <c r="W43" s="135" t="s">
        <v>48</v>
      </c>
      <c r="X43" s="115">
        <f t="shared" si="7"/>
        <v>0</v>
      </c>
      <c r="Y43" s="116">
        <f t="shared" si="8"/>
        <v>0</v>
      </c>
      <c r="Z43" s="116">
        <f t="shared" si="9"/>
        <v>0</v>
      </c>
      <c r="AA43" s="116">
        <f t="shared" si="10"/>
        <v>0</v>
      </c>
      <c r="AB43" s="116">
        <f t="shared" si="11"/>
        <v>0</v>
      </c>
      <c r="AC43" s="122">
        <f t="shared" si="12"/>
        <v>0</v>
      </c>
    </row>
    <row r="44" spans="1:29" ht="15.75">
      <c r="A44" s="251"/>
      <c r="B44" s="136" t="s">
        <v>49</v>
      </c>
      <c r="C44" s="99"/>
      <c r="D44" s="100"/>
      <c r="E44" s="101">
        <f t="shared" si="0"/>
        <v>0</v>
      </c>
      <c r="F44" s="100"/>
      <c r="G44" s="100"/>
      <c r="H44" s="104">
        <f t="shared" si="1"/>
        <v>0</v>
      </c>
      <c r="I44" s="99"/>
      <c r="J44" s="100"/>
      <c r="K44" s="101">
        <f t="shared" si="2"/>
        <v>0</v>
      </c>
      <c r="L44" s="100"/>
      <c r="M44" s="100"/>
      <c r="N44" s="104">
        <f t="shared" si="3"/>
        <v>0</v>
      </c>
      <c r="O44" s="99"/>
      <c r="P44" s="100"/>
      <c r="Q44" s="101">
        <f t="shared" si="4"/>
        <v>0</v>
      </c>
      <c r="R44" s="100"/>
      <c r="S44" s="100"/>
      <c r="T44" s="101">
        <f t="shared" si="5"/>
        <v>0</v>
      </c>
      <c r="U44" s="220">
        <f t="shared" si="6"/>
        <v>0</v>
      </c>
      <c r="W44" s="136" t="s">
        <v>49</v>
      </c>
      <c r="X44" s="119">
        <f t="shared" si="7"/>
        <v>0</v>
      </c>
      <c r="Y44" s="120">
        <f t="shared" si="8"/>
        <v>0</v>
      </c>
      <c r="Z44" s="120">
        <f t="shared" si="9"/>
        <v>0</v>
      </c>
      <c r="AA44" s="120">
        <f t="shared" si="10"/>
        <v>0</v>
      </c>
      <c r="AB44" s="120">
        <f t="shared" si="11"/>
        <v>0</v>
      </c>
      <c r="AC44" s="125">
        <f t="shared" si="12"/>
        <v>0</v>
      </c>
    </row>
    <row r="45" spans="1:29" ht="15.75" customHeight="1">
      <c r="A45" s="249">
        <v>42561</v>
      </c>
      <c r="B45" s="134" t="s">
        <v>41</v>
      </c>
      <c r="C45" s="97">
        <v>65161271.009999141</v>
      </c>
      <c r="D45" s="20"/>
      <c r="E45" s="98">
        <f t="shared" si="0"/>
        <v>65161271.009999141</v>
      </c>
      <c r="F45" s="97">
        <v>1933073.1299999997</v>
      </c>
      <c r="G45" s="20"/>
      <c r="H45" s="98">
        <f t="shared" si="1"/>
        <v>1933073.1299999997</v>
      </c>
      <c r="I45" s="97">
        <v>103908.93000000001</v>
      </c>
      <c r="J45" s="20"/>
      <c r="K45" s="98">
        <f t="shared" si="2"/>
        <v>103908.93000000001</v>
      </c>
      <c r="L45" s="97">
        <v>66654.95</v>
      </c>
      <c r="M45" s="20"/>
      <c r="N45" s="98">
        <f t="shared" si="3"/>
        <v>66654.95</v>
      </c>
      <c r="O45" s="97">
        <v>371477.47000000009</v>
      </c>
      <c r="P45" s="20"/>
      <c r="Q45" s="98">
        <f t="shared" si="4"/>
        <v>371477.47000000009</v>
      </c>
      <c r="R45" s="97">
        <v>62893974.389999144</v>
      </c>
      <c r="S45" s="20"/>
      <c r="T45" s="98">
        <f t="shared" si="5"/>
        <v>62893974.389999144</v>
      </c>
      <c r="U45" s="219">
        <f t="shared" si="6"/>
        <v>0</v>
      </c>
      <c r="W45" s="134" t="s">
        <v>41</v>
      </c>
      <c r="X45" s="111">
        <f t="shared" si="7"/>
        <v>0</v>
      </c>
      <c r="Y45" s="112">
        <f t="shared" si="8"/>
        <v>0</v>
      </c>
      <c r="Z45" s="112">
        <f t="shared" si="9"/>
        <v>0</v>
      </c>
      <c r="AA45" s="112">
        <f t="shared" si="10"/>
        <v>0</v>
      </c>
      <c r="AB45" s="112">
        <f t="shared" si="11"/>
        <v>0</v>
      </c>
      <c r="AC45" s="124">
        <f t="shared" si="12"/>
        <v>0</v>
      </c>
    </row>
    <row r="46" spans="1:29" ht="15.75">
      <c r="A46" s="250"/>
      <c r="B46" s="135" t="s">
        <v>42</v>
      </c>
      <c r="C46" s="97">
        <v>19174900.039999031</v>
      </c>
      <c r="D46" s="90">
        <v>26999700</v>
      </c>
      <c r="E46" s="98">
        <f t="shared" si="0"/>
        <v>-7824799.9600009695</v>
      </c>
      <c r="F46" s="97">
        <v>1881025.5799999984</v>
      </c>
      <c r="G46" s="6" t="s">
        <v>2453</v>
      </c>
      <c r="H46" s="98">
        <f t="shared" si="1"/>
        <v>-4.4200000015553087</v>
      </c>
      <c r="I46" s="97">
        <v>36255.699999999997</v>
      </c>
      <c r="J46" s="20" t="s">
        <v>2921</v>
      </c>
      <c r="K46" s="98">
        <f t="shared" si="2"/>
        <v>1255.6999999999971</v>
      </c>
      <c r="L46" s="97">
        <v>30066.080000000002</v>
      </c>
      <c r="M46" s="20" t="s">
        <v>2922</v>
      </c>
      <c r="N46" s="98">
        <f t="shared" si="3"/>
        <v>-1.9999999996798579E-2</v>
      </c>
      <c r="O46" s="97">
        <v>46251.69</v>
      </c>
      <c r="P46" s="6" t="s">
        <v>2454</v>
      </c>
      <c r="Q46" s="98">
        <f t="shared" si="4"/>
        <v>-9.9999999947613105E-3</v>
      </c>
      <c r="R46" s="97">
        <v>17253812.389999028</v>
      </c>
      <c r="S46" s="6">
        <v>19110910</v>
      </c>
      <c r="T46" s="98">
        <f t="shared" si="5"/>
        <v>-1857097.6100009717</v>
      </c>
      <c r="U46" s="219">
        <f t="shared" si="6"/>
        <v>1</v>
      </c>
      <c r="W46" s="135" t="s">
        <v>42</v>
      </c>
      <c r="X46" s="115">
        <f t="shared" si="7"/>
        <v>1</v>
      </c>
      <c r="Y46" s="116">
        <f t="shared" si="8"/>
        <v>0</v>
      </c>
      <c r="Z46" s="116">
        <f t="shared" si="9"/>
        <v>1</v>
      </c>
      <c r="AA46" s="116">
        <f t="shared" si="10"/>
        <v>0</v>
      </c>
      <c r="AB46" s="116">
        <f t="shared" si="11"/>
        <v>0</v>
      </c>
      <c r="AC46" s="122">
        <f t="shared" si="12"/>
        <v>1</v>
      </c>
    </row>
    <row r="47" spans="1:29" ht="15.75">
      <c r="A47" s="250"/>
      <c r="B47" s="105" t="s">
        <v>43</v>
      </c>
      <c r="C47" s="97">
        <v>62706009.509999447</v>
      </c>
      <c r="D47" s="6">
        <v>0</v>
      </c>
      <c r="E47" s="98">
        <f t="shared" si="0"/>
        <v>62706009.509999447</v>
      </c>
      <c r="F47" s="97">
        <v>1203348.2099999995</v>
      </c>
      <c r="G47" s="6"/>
      <c r="H47" s="98">
        <f t="shared" si="1"/>
        <v>1203348.2099999995</v>
      </c>
      <c r="I47" s="97">
        <v>82615.360000000001</v>
      </c>
      <c r="J47" s="20"/>
      <c r="K47" s="98">
        <f t="shared" si="2"/>
        <v>82615.360000000001</v>
      </c>
      <c r="L47" s="97">
        <v>880.55000000000007</v>
      </c>
      <c r="M47" s="20"/>
      <c r="N47" s="98">
        <f t="shared" si="3"/>
        <v>880.55000000000007</v>
      </c>
      <c r="O47" s="97">
        <v>915098.9100000005</v>
      </c>
      <c r="P47" s="6"/>
      <c r="Q47" s="98">
        <f t="shared" si="4"/>
        <v>915098.9100000005</v>
      </c>
      <c r="R47" s="97">
        <v>60669297.199999452</v>
      </c>
      <c r="S47" s="6">
        <v>0</v>
      </c>
      <c r="T47" s="98">
        <f t="shared" si="5"/>
        <v>60669297.199999452</v>
      </c>
      <c r="U47" s="219">
        <f t="shared" si="6"/>
        <v>0</v>
      </c>
      <c r="W47" s="105" t="s">
        <v>43</v>
      </c>
      <c r="X47" s="115">
        <f t="shared" si="7"/>
        <v>0</v>
      </c>
      <c r="Y47" s="116">
        <f t="shared" si="8"/>
        <v>0</v>
      </c>
      <c r="Z47" s="116">
        <f t="shared" si="9"/>
        <v>0</v>
      </c>
      <c r="AA47" s="116">
        <f t="shared" si="10"/>
        <v>0</v>
      </c>
      <c r="AB47" s="116">
        <f t="shared" si="11"/>
        <v>0</v>
      </c>
      <c r="AC47" s="122">
        <f t="shared" si="12"/>
        <v>0</v>
      </c>
    </row>
    <row r="48" spans="1:29" ht="15.75">
      <c r="A48" s="250"/>
      <c r="B48" s="135" t="s">
        <v>44</v>
      </c>
      <c r="C48" s="97">
        <v>43168877.749999546</v>
      </c>
      <c r="D48" s="6">
        <v>0</v>
      </c>
      <c r="E48" s="98">
        <f t="shared" si="0"/>
        <v>43168877.749999546</v>
      </c>
      <c r="F48" s="97">
        <v>1070831.2399999998</v>
      </c>
      <c r="G48" s="6"/>
      <c r="H48" s="98">
        <f t="shared" si="1"/>
        <v>1070831.2399999998</v>
      </c>
      <c r="I48" s="97">
        <v>22929.100000000002</v>
      </c>
      <c r="J48" s="20"/>
      <c r="K48" s="98">
        <f t="shared" si="2"/>
        <v>22929.100000000002</v>
      </c>
      <c r="L48" s="97">
        <v>0</v>
      </c>
      <c r="M48" s="20"/>
      <c r="N48" s="98">
        <f t="shared" si="3"/>
        <v>0</v>
      </c>
      <c r="O48" s="97">
        <v>298203.67999999993</v>
      </c>
      <c r="P48" s="6"/>
      <c r="Q48" s="98">
        <f t="shared" si="4"/>
        <v>298203.67999999993</v>
      </c>
      <c r="R48" s="97">
        <v>41822771.929999538</v>
      </c>
      <c r="S48" s="6">
        <v>0</v>
      </c>
      <c r="T48" s="98">
        <f t="shared" si="5"/>
        <v>41822771.929999538</v>
      </c>
      <c r="U48" s="219">
        <f t="shared" si="6"/>
        <v>0</v>
      </c>
      <c r="W48" s="135" t="s">
        <v>44</v>
      </c>
      <c r="X48" s="115">
        <f t="shared" si="7"/>
        <v>0</v>
      </c>
      <c r="Y48" s="116">
        <f t="shared" si="8"/>
        <v>0</v>
      </c>
      <c r="Z48" s="116">
        <f t="shared" si="9"/>
        <v>0</v>
      </c>
      <c r="AA48" s="116">
        <f t="shared" si="10"/>
        <v>0</v>
      </c>
      <c r="AB48" s="116">
        <f t="shared" si="11"/>
        <v>0</v>
      </c>
      <c r="AC48" s="122">
        <f t="shared" si="12"/>
        <v>0</v>
      </c>
    </row>
    <row r="49" spans="1:29" ht="15.75">
      <c r="A49" s="250"/>
      <c r="B49" s="135" t="s">
        <v>45</v>
      </c>
      <c r="C49" s="97">
        <v>56613145.269996032</v>
      </c>
      <c r="D49" s="6">
        <v>56613130</v>
      </c>
      <c r="E49" s="98">
        <f t="shared" si="0"/>
        <v>15.269996032118797</v>
      </c>
      <c r="F49" s="97">
        <v>1815757.7300000007</v>
      </c>
      <c r="G49" s="6" t="s">
        <v>2455</v>
      </c>
      <c r="H49" s="98">
        <f t="shared" si="1"/>
        <v>-2.2699999993201345</v>
      </c>
      <c r="I49" s="97">
        <v>58535.26</v>
      </c>
      <c r="J49" s="20" t="s">
        <v>2923</v>
      </c>
      <c r="K49" s="98">
        <f t="shared" si="2"/>
        <v>-4.0000000000873115E-2</v>
      </c>
      <c r="L49" s="97">
        <v>156.11000000000001</v>
      </c>
      <c r="M49" s="20" t="s">
        <v>2924</v>
      </c>
      <c r="N49" s="98">
        <f t="shared" si="3"/>
        <v>0</v>
      </c>
      <c r="O49" s="97">
        <v>90885.580000000045</v>
      </c>
      <c r="P49" s="6" t="s">
        <v>2456</v>
      </c>
      <c r="Q49" s="98">
        <f t="shared" si="4"/>
        <v>-12268.419999999955</v>
      </c>
      <c r="R49" s="97">
        <v>54764881.109996036</v>
      </c>
      <c r="S49" s="6">
        <v>54764850</v>
      </c>
      <c r="T49" s="98">
        <f t="shared" si="5"/>
        <v>31.109996035695076</v>
      </c>
      <c r="U49" s="219">
        <f t="shared" si="6"/>
        <v>1</v>
      </c>
      <c r="W49" s="135" t="s">
        <v>45</v>
      </c>
      <c r="X49" s="115">
        <f t="shared" si="7"/>
        <v>0</v>
      </c>
      <c r="Y49" s="116">
        <f t="shared" si="8"/>
        <v>0</v>
      </c>
      <c r="Z49" s="116">
        <f t="shared" si="9"/>
        <v>0</v>
      </c>
      <c r="AA49" s="116">
        <f t="shared" si="10"/>
        <v>0</v>
      </c>
      <c r="AB49" s="116">
        <f t="shared" si="11"/>
        <v>1</v>
      </c>
      <c r="AC49" s="122">
        <f t="shared" si="12"/>
        <v>0</v>
      </c>
    </row>
    <row r="50" spans="1:29" ht="15.75">
      <c r="A50" s="250"/>
      <c r="B50" s="135" t="s">
        <v>46</v>
      </c>
      <c r="C50" s="97">
        <v>30584389.909999613</v>
      </c>
      <c r="D50" s="6">
        <v>0</v>
      </c>
      <c r="E50" s="98">
        <f t="shared" si="0"/>
        <v>30584389.909999613</v>
      </c>
      <c r="F50" s="97">
        <v>1182774.2899999993</v>
      </c>
      <c r="G50" s="6"/>
      <c r="H50" s="98">
        <f t="shared" si="1"/>
        <v>1182774.2899999993</v>
      </c>
      <c r="I50" s="97">
        <v>62070.37</v>
      </c>
      <c r="J50" s="20"/>
      <c r="K50" s="98">
        <f t="shared" si="2"/>
        <v>62070.37</v>
      </c>
      <c r="L50" s="97">
        <v>23204.98</v>
      </c>
      <c r="M50" s="20"/>
      <c r="N50" s="98">
        <f t="shared" si="3"/>
        <v>23204.98</v>
      </c>
      <c r="O50" s="97">
        <v>229545.17</v>
      </c>
      <c r="P50" s="6"/>
      <c r="Q50" s="98">
        <f t="shared" si="4"/>
        <v>229545.17</v>
      </c>
      <c r="R50" s="97">
        <v>29210935.839999616</v>
      </c>
      <c r="S50" s="6">
        <v>0</v>
      </c>
      <c r="T50" s="98">
        <f t="shared" si="5"/>
        <v>29210935.839999616</v>
      </c>
      <c r="U50" s="219">
        <f t="shared" si="6"/>
        <v>0</v>
      </c>
      <c r="W50" s="135" t="s">
        <v>46</v>
      </c>
      <c r="X50" s="115">
        <f t="shared" si="7"/>
        <v>0</v>
      </c>
      <c r="Y50" s="116">
        <f t="shared" si="8"/>
        <v>0</v>
      </c>
      <c r="Z50" s="116">
        <f t="shared" si="9"/>
        <v>0</v>
      </c>
      <c r="AA50" s="116">
        <f t="shared" si="10"/>
        <v>0</v>
      </c>
      <c r="AB50" s="116">
        <f t="shared" si="11"/>
        <v>0</v>
      </c>
      <c r="AC50" s="122">
        <f t="shared" si="12"/>
        <v>0</v>
      </c>
    </row>
    <row r="51" spans="1:29" ht="15.75">
      <c r="A51" s="250"/>
      <c r="B51" s="135" t="s">
        <v>47</v>
      </c>
      <c r="C51" s="97">
        <v>130450657.59999852</v>
      </c>
      <c r="D51" s="6">
        <v>0</v>
      </c>
      <c r="E51" s="98">
        <f t="shared" si="0"/>
        <v>130450657.59999852</v>
      </c>
      <c r="F51" s="97">
        <v>3009107.5999999978</v>
      </c>
      <c r="G51" s="6"/>
      <c r="H51" s="98">
        <f t="shared" si="1"/>
        <v>3009107.5999999978</v>
      </c>
      <c r="I51" s="97">
        <v>95523.5</v>
      </c>
      <c r="J51" s="20"/>
      <c r="K51" s="98">
        <f t="shared" si="2"/>
        <v>95523.5</v>
      </c>
      <c r="L51" s="97">
        <v>7232.2</v>
      </c>
      <c r="M51" s="20"/>
      <c r="N51" s="98">
        <f t="shared" si="3"/>
        <v>7232.2</v>
      </c>
      <c r="O51" s="97">
        <v>181819.22</v>
      </c>
      <c r="P51" s="6"/>
      <c r="Q51" s="98">
        <f t="shared" si="4"/>
        <v>181819.22</v>
      </c>
      <c r="R51" s="97">
        <v>127348022.07999849</v>
      </c>
      <c r="S51" s="6">
        <v>0</v>
      </c>
      <c r="T51" s="98">
        <f t="shared" si="5"/>
        <v>127348022.07999849</v>
      </c>
      <c r="U51" s="219">
        <f t="shared" si="6"/>
        <v>0</v>
      </c>
      <c r="W51" s="135" t="s">
        <v>47</v>
      </c>
      <c r="X51" s="115">
        <f t="shared" si="7"/>
        <v>0</v>
      </c>
      <c r="Y51" s="116">
        <f t="shared" si="8"/>
        <v>0</v>
      </c>
      <c r="Z51" s="116">
        <f t="shared" si="9"/>
        <v>0</v>
      </c>
      <c r="AA51" s="116">
        <f t="shared" si="10"/>
        <v>0</v>
      </c>
      <c r="AB51" s="116">
        <f t="shared" si="11"/>
        <v>0</v>
      </c>
      <c r="AC51" s="122">
        <f t="shared" si="12"/>
        <v>0</v>
      </c>
    </row>
    <row r="52" spans="1:29" ht="15.75">
      <c r="A52" s="250"/>
      <c r="B52" s="135" t="s">
        <v>48</v>
      </c>
      <c r="C52" s="97">
        <v>62133296.799999975</v>
      </c>
      <c r="D52" s="6">
        <v>62133247</v>
      </c>
      <c r="E52" s="98">
        <f t="shared" si="0"/>
        <v>49.799999974668026</v>
      </c>
      <c r="F52" s="97">
        <v>1212479.6100000006</v>
      </c>
      <c r="G52" s="6" t="s">
        <v>2457</v>
      </c>
      <c r="H52" s="98">
        <f t="shared" si="1"/>
        <v>-8650.3899999994319</v>
      </c>
      <c r="I52" s="97">
        <v>104477.67</v>
      </c>
      <c r="J52" s="20" t="s">
        <v>2925</v>
      </c>
      <c r="K52" s="98">
        <f t="shared" si="2"/>
        <v>-0.33000000000174623</v>
      </c>
      <c r="L52" s="97">
        <v>114003.89</v>
      </c>
      <c r="M52" s="20" t="s">
        <v>2926</v>
      </c>
      <c r="N52" s="98">
        <f t="shared" si="3"/>
        <v>-0.11000000000058208</v>
      </c>
      <c r="O52" s="97">
        <v>670067.6999999996</v>
      </c>
      <c r="P52" s="6" t="s">
        <v>2458</v>
      </c>
      <c r="Q52" s="98">
        <f t="shared" si="4"/>
        <v>602999.99999999965</v>
      </c>
      <c r="R52" s="97">
        <v>60241223.269999973</v>
      </c>
      <c r="S52" s="6">
        <v>60241241</v>
      </c>
      <c r="T52" s="98">
        <f t="shared" si="5"/>
        <v>-17.730000026524067</v>
      </c>
      <c r="U52" s="219">
        <f t="shared" si="6"/>
        <v>1</v>
      </c>
      <c r="W52" s="135" t="s">
        <v>48</v>
      </c>
      <c r="X52" s="115">
        <f t="shared" si="7"/>
        <v>0</v>
      </c>
      <c r="Y52" s="116">
        <f t="shared" si="8"/>
        <v>1</v>
      </c>
      <c r="Z52" s="116">
        <f t="shared" si="9"/>
        <v>0</v>
      </c>
      <c r="AA52" s="116">
        <f t="shared" si="10"/>
        <v>0</v>
      </c>
      <c r="AB52" s="116">
        <f t="shared" si="11"/>
        <v>1</v>
      </c>
      <c r="AC52" s="122">
        <f t="shared" si="12"/>
        <v>0</v>
      </c>
    </row>
    <row r="53" spans="1:29" ht="15.75">
      <c r="A53" s="251"/>
      <c r="B53" s="136" t="s">
        <v>49</v>
      </c>
      <c r="C53" s="97">
        <v>30793237.17999956</v>
      </c>
      <c r="D53" s="6"/>
      <c r="E53" s="98">
        <f t="shared" si="0"/>
        <v>30793237.17999956</v>
      </c>
      <c r="F53" s="97">
        <v>1874444.4600000007</v>
      </c>
      <c r="G53" s="6"/>
      <c r="H53" s="98">
        <f t="shared" si="1"/>
        <v>1874444.4600000007</v>
      </c>
      <c r="I53" s="97">
        <v>0</v>
      </c>
      <c r="J53" s="20"/>
      <c r="K53" s="98">
        <f t="shared" si="2"/>
        <v>0</v>
      </c>
      <c r="L53" s="97">
        <v>0</v>
      </c>
      <c r="M53" s="20"/>
      <c r="N53" s="98">
        <f t="shared" si="3"/>
        <v>0</v>
      </c>
      <c r="O53" s="97">
        <v>175254.89</v>
      </c>
      <c r="P53" s="6"/>
      <c r="Q53" s="98">
        <f t="shared" si="4"/>
        <v>175254.89</v>
      </c>
      <c r="R53" s="97">
        <v>28743537.829999562</v>
      </c>
      <c r="S53" s="6"/>
      <c r="T53" s="98">
        <f t="shared" si="5"/>
        <v>28743537.829999562</v>
      </c>
      <c r="U53" s="219">
        <f t="shared" si="6"/>
        <v>0</v>
      </c>
      <c r="W53" s="136" t="s">
        <v>49</v>
      </c>
      <c r="X53" s="119">
        <f t="shared" si="7"/>
        <v>0</v>
      </c>
      <c r="Y53" s="120">
        <f t="shared" si="8"/>
        <v>0</v>
      </c>
      <c r="Z53" s="120">
        <f t="shared" si="9"/>
        <v>0</v>
      </c>
      <c r="AA53" s="120">
        <f t="shared" si="10"/>
        <v>0</v>
      </c>
      <c r="AB53" s="120">
        <f t="shared" si="11"/>
        <v>0</v>
      </c>
      <c r="AC53" s="125">
        <f t="shared" si="12"/>
        <v>0</v>
      </c>
    </row>
    <row r="54" spans="1:29" ht="15.75" customHeight="1">
      <c r="A54" s="249">
        <v>42562</v>
      </c>
      <c r="B54" s="134" t="s">
        <v>41</v>
      </c>
      <c r="C54" s="217">
        <v>62893974.389999144</v>
      </c>
      <c r="D54" s="95"/>
      <c r="E54" s="96">
        <f t="shared" si="0"/>
        <v>62893974.389999144</v>
      </c>
      <c r="F54" s="217">
        <v>1481314.6800000006</v>
      </c>
      <c r="G54" s="95"/>
      <c r="H54" s="96">
        <f t="shared" si="1"/>
        <v>1481314.6800000006</v>
      </c>
      <c r="I54" s="217">
        <v>6470.56</v>
      </c>
      <c r="J54" s="95"/>
      <c r="K54" s="96">
        <f t="shared" si="2"/>
        <v>6470.56</v>
      </c>
      <c r="L54" s="217">
        <v>0</v>
      </c>
      <c r="M54" s="95"/>
      <c r="N54" s="96">
        <f t="shared" si="3"/>
        <v>0</v>
      </c>
      <c r="O54" s="217">
        <v>285142.28000000003</v>
      </c>
      <c r="P54" s="95"/>
      <c r="Q54" s="96">
        <f t="shared" si="4"/>
        <v>285142.28000000003</v>
      </c>
      <c r="R54" s="217">
        <v>72444429.959999159</v>
      </c>
      <c r="S54" s="95"/>
      <c r="T54" s="96">
        <f t="shared" si="5"/>
        <v>72444429.959999159</v>
      </c>
      <c r="U54" s="218">
        <f t="shared" si="6"/>
        <v>0</v>
      </c>
      <c r="W54" s="134" t="s">
        <v>41</v>
      </c>
      <c r="X54" s="115">
        <f t="shared" si="7"/>
        <v>0</v>
      </c>
      <c r="Y54" s="116">
        <f t="shared" si="8"/>
        <v>0</v>
      </c>
      <c r="Z54" s="116">
        <f t="shared" si="9"/>
        <v>0</v>
      </c>
      <c r="AA54" s="116">
        <f t="shared" si="10"/>
        <v>0</v>
      </c>
      <c r="AB54" s="116">
        <f t="shared" si="11"/>
        <v>0</v>
      </c>
      <c r="AC54" s="122">
        <f t="shared" si="12"/>
        <v>0</v>
      </c>
    </row>
    <row r="55" spans="1:29" ht="15.75">
      <c r="A55" s="250"/>
      <c r="B55" s="135" t="s">
        <v>42</v>
      </c>
      <c r="C55" s="97">
        <v>17253812.389999028</v>
      </c>
      <c r="D55" s="20">
        <v>19110910</v>
      </c>
      <c r="E55" s="98">
        <f t="shared" si="0"/>
        <v>-1857097.6100009717</v>
      </c>
      <c r="F55" s="97">
        <v>984697.39</v>
      </c>
      <c r="G55" s="20" t="s">
        <v>2459</v>
      </c>
      <c r="H55" s="98">
        <f t="shared" si="1"/>
        <v>0.39000000001396984</v>
      </c>
      <c r="I55" s="97">
        <v>9500</v>
      </c>
      <c r="J55" s="20" t="s">
        <v>2927</v>
      </c>
      <c r="K55" s="98">
        <f t="shared" si="2"/>
        <v>0</v>
      </c>
      <c r="L55" s="97">
        <v>0</v>
      </c>
      <c r="M55" s="20" t="s">
        <v>80</v>
      </c>
      <c r="N55" s="98">
        <f t="shared" si="3"/>
        <v>0</v>
      </c>
      <c r="O55" s="97">
        <v>19137.179999999997</v>
      </c>
      <c r="P55" s="20" t="s">
        <v>2460</v>
      </c>
      <c r="Q55" s="98">
        <f t="shared" si="4"/>
        <v>-2.0000000004074536E-2</v>
      </c>
      <c r="R55" s="97">
        <v>16259477.81999903</v>
      </c>
      <c r="S55" s="20">
        <v>16259470</v>
      </c>
      <c r="T55" s="98">
        <f t="shared" si="5"/>
        <v>7.8199990298599005</v>
      </c>
      <c r="U55" s="219">
        <f t="shared" si="6"/>
        <v>1</v>
      </c>
      <c r="W55" s="135" t="s">
        <v>42</v>
      </c>
      <c r="X55" s="115">
        <f t="shared" si="7"/>
        <v>1</v>
      </c>
      <c r="Y55" s="116">
        <f t="shared" si="8"/>
        <v>0</v>
      </c>
      <c r="Z55" s="116">
        <f t="shared" si="9"/>
        <v>0</v>
      </c>
      <c r="AA55" s="116">
        <f t="shared" si="10"/>
        <v>0</v>
      </c>
      <c r="AB55" s="116">
        <f t="shared" si="11"/>
        <v>0</v>
      </c>
      <c r="AC55" s="122">
        <f t="shared" si="12"/>
        <v>0</v>
      </c>
    </row>
    <row r="56" spans="1:29" ht="15.75">
      <c r="A56" s="250"/>
      <c r="B56" s="105" t="s">
        <v>43</v>
      </c>
      <c r="C56" s="97">
        <v>60669297.199999452</v>
      </c>
      <c r="D56" s="20">
        <v>0</v>
      </c>
      <c r="E56" s="98">
        <f t="shared" si="0"/>
        <v>60669297.199999452</v>
      </c>
      <c r="F56" s="97">
        <v>1219615.1900000004</v>
      </c>
      <c r="G56" s="20"/>
      <c r="H56" s="98">
        <f t="shared" si="1"/>
        <v>1219615.1900000004</v>
      </c>
      <c r="I56" s="97">
        <v>517148.85000000003</v>
      </c>
      <c r="J56" s="20"/>
      <c r="K56" s="98">
        <f t="shared" si="2"/>
        <v>517148.85000000003</v>
      </c>
      <c r="L56" s="97">
        <v>272683.51999999996</v>
      </c>
      <c r="M56" s="20"/>
      <c r="N56" s="98">
        <f t="shared" si="3"/>
        <v>272683.51999999996</v>
      </c>
      <c r="O56" s="97">
        <v>607547.5</v>
      </c>
      <c r="P56" s="20"/>
      <c r="Q56" s="98">
        <f t="shared" si="4"/>
        <v>607547.5</v>
      </c>
      <c r="R56" s="97">
        <v>59086599.839999475</v>
      </c>
      <c r="S56" s="20">
        <v>0</v>
      </c>
      <c r="T56" s="98">
        <f t="shared" si="5"/>
        <v>59086599.839999475</v>
      </c>
      <c r="U56" s="219">
        <f t="shared" si="6"/>
        <v>0</v>
      </c>
      <c r="W56" s="105" t="s">
        <v>43</v>
      </c>
      <c r="X56" s="115">
        <f t="shared" si="7"/>
        <v>0</v>
      </c>
      <c r="Y56" s="116">
        <f t="shared" si="8"/>
        <v>0</v>
      </c>
      <c r="Z56" s="116">
        <f t="shared" si="9"/>
        <v>0</v>
      </c>
      <c r="AA56" s="116">
        <f t="shared" si="10"/>
        <v>0</v>
      </c>
      <c r="AB56" s="116">
        <f t="shared" si="11"/>
        <v>0</v>
      </c>
      <c r="AC56" s="122">
        <f t="shared" si="12"/>
        <v>0</v>
      </c>
    </row>
    <row r="57" spans="1:29" ht="15.75">
      <c r="A57" s="250"/>
      <c r="B57" s="135" t="s">
        <v>44</v>
      </c>
      <c r="C57" s="97">
        <v>41822771.929999538</v>
      </c>
      <c r="D57" s="20">
        <v>0</v>
      </c>
      <c r="E57" s="98">
        <f t="shared" si="0"/>
        <v>41822771.929999538</v>
      </c>
      <c r="F57" s="97">
        <v>1235246.5900000003</v>
      </c>
      <c r="G57" s="20"/>
      <c r="H57" s="98">
        <f t="shared" si="1"/>
        <v>1235246.5900000003</v>
      </c>
      <c r="I57" s="97">
        <v>9425.6</v>
      </c>
      <c r="J57" s="20"/>
      <c r="K57" s="98">
        <f t="shared" si="2"/>
        <v>9425.6</v>
      </c>
      <c r="L57" s="97">
        <v>0</v>
      </c>
      <c r="M57" s="20"/>
      <c r="N57" s="98">
        <f t="shared" si="3"/>
        <v>0</v>
      </c>
      <c r="O57" s="97">
        <v>204085.45</v>
      </c>
      <c r="P57" s="20"/>
      <c r="Q57" s="98">
        <f t="shared" si="4"/>
        <v>204085.45</v>
      </c>
      <c r="R57" s="97">
        <v>48217353.189999513</v>
      </c>
      <c r="S57" s="20">
        <v>0</v>
      </c>
      <c r="T57" s="98">
        <f t="shared" si="5"/>
        <v>48217353.189999513</v>
      </c>
      <c r="U57" s="219">
        <f t="shared" si="6"/>
        <v>0</v>
      </c>
      <c r="W57" s="135" t="s">
        <v>44</v>
      </c>
      <c r="X57" s="115">
        <f t="shared" si="7"/>
        <v>0</v>
      </c>
      <c r="Y57" s="116">
        <f t="shared" si="8"/>
        <v>0</v>
      </c>
      <c r="Z57" s="116">
        <f t="shared" si="9"/>
        <v>0</v>
      </c>
      <c r="AA57" s="116">
        <f t="shared" si="10"/>
        <v>0</v>
      </c>
      <c r="AB57" s="116">
        <f t="shared" si="11"/>
        <v>0</v>
      </c>
      <c r="AC57" s="122">
        <f t="shared" si="12"/>
        <v>0</v>
      </c>
    </row>
    <row r="58" spans="1:29" ht="15.75">
      <c r="A58" s="250"/>
      <c r="B58" s="135" t="s">
        <v>45</v>
      </c>
      <c r="C58" s="97">
        <v>54764881.109996036</v>
      </c>
      <c r="D58" s="20">
        <v>54764850</v>
      </c>
      <c r="E58" s="98">
        <f t="shared" si="0"/>
        <v>31.109996035695076</v>
      </c>
      <c r="F58" s="97">
        <v>1893776.52</v>
      </c>
      <c r="G58" s="20" t="s">
        <v>2461</v>
      </c>
      <c r="H58" s="98">
        <f t="shared" si="1"/>
        <v>-3.4799999999813735</v>
      </c>
      <c r="I58" s="97">
        <v>82144.180000000008</v>
      </c>
      <c r="J58" s="20" t="s">
        <v>2928</v>
      </c>
      <c r="K58" s="98">
        <f t="shared" si="2"/>
        <v>-1.9999999989522621E-2</v>
      </c>
      <c r="L58" s="97">
        <v>30681.360000000001</v>
      </c>
      <c r="M58" s="20" t="s">
        <v>2929</v>
      </c>
      <c r="N58" s="98">
        <f t="shared" si="3"/>
        <v>-4.0000000000873115E-2</v>
      </c>
      <c r="O58" s="97">
        <v>71701.460000000006</v>
      </c>
      <c r="P58" s="20" t="s">
        <v>2462</v>
      </c>
      <c r="Q58" s="98">
        <f t="shared" si="4"/>
        <v>-3.9999999993597157E-2</v>
      </c>
      <c r="R58" s="97">
        <v>52850865.949996032</v>
      </c>
      <c r="S58" s="20">
        <v>52850850</v>
      </c>
      <c r="T58" s="98">
        <f t="shared" si="5"/>
        <v>15.949996031820774</v>
      </c>
      <c r="U58" s="219">
        <f t="shared" si="6"/>
        <v>1</v>
      </c>
      <c r="W58" s="135" t="s">
        <v>45</v>
      </c>
      <c r="X58" s="115">
        <f t="shared" si="7"/>
        <v>0</v>
      </c>
      <c r="Y58" s="116">
        <f t="shared" si="8"/>
        <v>0</v>
      </c>
      <c r="Z58" s="116">
        <f t="shared" si="9"/>
        <v>0</v>
      </c>
      <c r="AA58" s="116">
        <f t="shared" si="10"/>
        <v>0</v>
      </c>
      <c r="AB58" s="116">
        <f t="shared" si="11"/>
        <v>0</v>
      </c>
      <c r="AC58" s="122">
        <f t="shared" si="12"/>
        <v>0</v>
      </c>
    </row>
    <row r="59" spans="1:29" ht="15.75">
      <c r="A59" s="250"/>
      <c r="B59" s="135" t="s">
        <v>46</v>
      </c>
      <c r="C59" s="97">
        <v>29210935.839999616</v>
      </c>
      <c r="D59" s="20">
        <v>0</v>
      </c>
      <c r="E59" s="98">
        <f t="shared" si="0"/>
        <v>29210935.839999616</v>
      </c>
      <c r="F59" s="97">
        <v>1371528.4900000007</v>
      </c>
      <c r="G59" s="20"/>
      <c r="H59" s="98">
        <f t="shared" si="1"/>
        <v>1371528.4900000007</v>
      </c>
      <c r="I59" s="97">
        <v>107031.79000000001</v>
      </c>
      <c r="J59" s="20"/>
      <c r="K59" s="98">
        <f t="shared" si="2"/>
        <v>107031.79000000001</v>
      </c>
      <c r="L59" s="97">
        <v>0</v>
      </c>
      <c r="M59" s="20"/>
      <c r="N59" s="98">
        <f t="shared" si="3"/>
        <v>0</v>
      </c>
      <c r="O59" s="97">
        <v>127006.96</v>
      </c>
      <c r="P59" s="20"/>
      <c r="Q59" s="98">
        <f t="shared" si="4"/>
        <v>127006.96</v>
      </c>
      <c r="R59" s="97">
        <v>27819432.179999616</v>
      </c>
      <c r="S59" s="20">
        <v>0</v>
      </c>
      <c r="T59" s="98">
        <f t="shared" si="5"/>
        <v>27819432.179999616</v>
      </c>
      <c r="U59" s="219">
        <f t="shared" si="6"/>
        <v>0</v>
      </c>
      <c r="W59" s="135" t="s">
        <v>46</v>
      </c>
      <c r="X59" s="115">
        <f t="shared" si="7"/>
        <v>0</v>
      </c>
      <c r="Y59" s="116">
        <f t="shared" si="8"/>
        <v>0</v>
      </c>
      <c r="Z59" s="116">
        <f t="shared" si="9"/>
        <v>0</v>
      </c>
      <c r="AA59" s="116">
        <f t="shared" si="10"/>
        <v>0</v>
      </c>
      <c r="AB59" s="116">
        <f t="shared" si="11"/>
        <v>0</v>
      </c>
      <c r="AC59" s="122">
        <f t="shared" si="12"/>
        <v>0</v>
      </c>
    </row>
    <row r="60" spans="1:29" ht="16.5" customHeight="1">
      <c r="A60" s="250"/>
      <c r="B60" s="135" t="s">
        <v>47</v>
      </c>
      <c r="C60" s="97">
        <v>127348022.07999849</v>
      </c>
      <c r="D60" s="20">
        <v>0</v>
      </c>
      <c r="E60" s="98">
        <f t="shared" si="0"/>
        <v>127348022.07999849</v>
      </c>
      <c r="F60" s="97">
        <v>2208184.0399999996</v>
      </c>
      <c r="G60" s="20"/>
      <c r="H60" s="98">
        <f t="shared" si="1"/>
        <v>2208184.0399999996</v>
      </c>
      <c r="I60" s="97">
        <v>242166.31999999998</v>
      </c>
      <c r="J60" s="20"/>
      <c r="K60" s="98">
        <f t="shared" si="2"/>
        <v>242166.31999999998</v>
      </c>
      <c r="L60" s="97">
        <v>53498.11</v>
      </c>
      <c r="M60" s="20"/>
      <c r="N60" s="98">
        <f t="shared" si="3"/>
        <v>53498.11</v>
      </c>
      <c r="O60" s="97">
        <v>202545.52000000002</v>
      </c>
      <c r="P60" s="20"/>
      <c r="Q60" s="98">
        <f t="shared" si="4"/>
        <v>202545.52000000002</v>
      </c>
      <c r="R60" s="97">
        <v>138799947.95999849</v>
      </c>
      <c r="S60" s="20">
        <v>0</v>
      </c>
      <c r="T60" s="98">
        <f t="shared" si="5"/>
        <v>138799947.95999849</v>
      </c>
      <c r="U60" s="219">
        <f t="shared" si="6"/>
        <v>0</v>
      </c>
      <c r="W60" s="135" t="s">
        <v>47</v>
      </c>
      <c r="X60" s="115">
        <f t="shared" si="7"/>
        <v>0</v>
      </c>
      <c r="Y60" s="116">
        <f t="shared" si="8"/>
        <v>0</v>
      </c>
      <c r="Z60" s="116">
        <f t="shared" si="9"/>
        <v>0</v>
      </c>
      <c r="AA60" s="116">
        <f t="shared" si="10"/>
        <v>0</v>
      </c>
      <c r="AB60" s="116">
        <f t="shared" si="11"/>
        <v>0</v>
      </c>
      <c r="AC60" s="122">
        <f t="shared" si="12"/>
        <v>0</v>
      </c>
    </row>
    <row r="61" spans="1:29" ht="15.75">
      <c r="A61" s="250"/>
      <c r="B61" s="135" t="s">
        <v>48</v>
      </c>
      <c r="C61" s="97">
        <v>60241223.269999973</v>
      </c>
      <c r="D61" s="20">
        <v>60241241</v>
      </c>
      <c r="E61" s="98">
        <f t="shared" si="0"/>
        <v>-17.730000026524067</v>
      </c>
      <c r="F61" s="97">
        <v>1175103.2299999995</v>
      </c>
      <c r="G61" s="20" t="s">
        <v>2463</v>
      </c>
      <c r="H61" s="98">
        <f t="shared" si="1"/>
        <v>21153.229999999516</v>
      </c>
      <c r="I61" s="97">
        <v>32086.690000000002</v>
      </c>
      <c r="J61" s="20" t="s">
        <v>2930</v>
      </c>
      <c r="K61" s="98">
        <f t="shared" si="2"/>
        <v>-9.9999999983992893E-3</v>
      </c>
      <c r="L61" s="97">
        <v>0</v>
      </c>
      <c r="M61" s="20" t="s">
        <v>80</v>
      </c>
      <c r="N61" s="98">
        <f t="shared" si="3"/>
        <v>0</v>
      </c>
      <c r="O61" s="97">
        <v>256111.74000000002</v>
      </c>
      <c r="P61" s="20" t="s">
        <v>2464</v>
      </c>
      <c r="Q61" s="98">
        <f t="shared" si="4"/>
        <v>-0.2599999999802094</v>
      </c>
      <c r="R61" s="97">
        <v>58842094.989999972</v>
      </c>
      <c r="S61" s="20">
        <v>58842124</v>
      </c>
      <c r="T61" s="98">
        <f t="shared" si="5"/>
        <v>-29.01000002771616</v>
      </c>
      <c r="U61" s="219">
        <f t="shared" si="6"/>
        <v>1</v>
      </c>
      <c r="W61" s="135" t="s">
        <v>48</v>
      </c>
      <c r="X61" s="115">
        <f t="shared" si="7"/>
        <v>0</v>
      </c>
      <c r="Y61" s="116">
        <f t="shared" si="8"/>
        <v>1</v>
      </c>
      <c r="Z61" s="116">
        <f t="shared" si="9"/>
        <v>0</v>
      </c>
      <c r="AA61" s="116">
        <f t="shared" si="10"/>
        <v>0</v>
      </c>
      <c r="AB61" s="116">
        <f t="shared" si="11"/>
        <v>0</v>
      </c>
      <c r="AC61" s="122">
        <f t="shared" si="12"/>
        <v>0</v>
      </c>
    </row>
    <row r="62" spans="1:29" ht="15.75">
      <c r="A62" s="251"/>
      <c r="B62" s="136" t="s">
        <v>49</v>
      </c>
      <c r="C62" s="99">
        <v>28743537.829999562</v>
      </c>
      <c r="D62" s="100"/>
      <c r="E62" s="101">
        <f t="shared" si="0"/>
        <v>28743537.829999562</v>
      </c>
      <c r="F62" s="99">
        <v>1633001.85</v>
      </c>
      <c r="G62" s="100"/>
      <c r="H62" s="101">
        <f t="shared" si="1"/>
        <v>1633001.85</v>
      </c>
      <c r="I62" s="99">
        <v>37658.67</v>
      </c>
      <c r="J62" s="100"/>
      <c r="K62" s="101">
        <f t="shared" si="2"/>
        <v>37658.67</v>
      </c>
      <c r="L62" s="99">
        <v>62228.700000000004</v>
      </c>
      <c r="M62" s="100"/>
      <c r="N62" s="101">
        <f t="shared" si="3"/>
        <v>62228.700000000004</v>
      </c>
      <c r="O62" s="99">
        <v>130034.3</v>
      </c>
      <c r="P62" s="100"/>
      <c r="Q62" s="101">
        <f t="shared" si="4"/>
        <v>130034.3</v>
      </c>
      <c r="R62" s="99">
        <v>26955931.649999563</v>
      </c>
      <c r="S62" s="100"/>
      <c r="T62" s="101">
        <f t="shared" si="5"/>
        <v>26955931.649999563</v>
      </c>
      <c r="U62" s="220">
        <f t="shared" si="6"/>
        <v>0</v>
      </c>
      <c r="W62" s="135" t="s">
        <v>49</v>
      </c>
      <c r="X62" s="115">
        <f t="shared" si="7"/>
        <v>0</v>
      </c>
      <c r="Y62" s="116">
        <f t="shared" si="8"/>
        <v>0</v>
      </c>
      <c r="Z62" s="116">
        <f t="shared" si="9"/>
        <v>0</v>
      </c>
      <c r="AA62" s="116">
        <f t="shared" si="10"/>
        <v>0</v>
      </c>
      <c r="AB62" s="116">
        <f t="shared" si="11"/>
        <v>0</v>
      </c>
      <c r="AC62" s="122">
        <f t="shared" si="12"/>
        <v>0</v>
      </c>
    </row>
    <row r="63" spans="1:29" ht="15.75" customHeight="1">
      <c r="A63" s="249">
        <v>42563</v>
      </c>
      <c r="B63" s="134" t="s">
        <v>41</v>
      </c>
      <c r="C63" s="217">
        <v>72444429.959999159</v>
      </c>
      <c r="D63" s="95"/>
      <c r="E63" s="96">
        <f t="shared" si="0"/>
        <v>72444429.959999159</v>
      </c>
      <c r="F63" s="217">
        <v>1406535.4499999988</v>
      </c>
      <c r="G63" s="95"/>
      <c r="H63" s="96">
        <f t="shared" si="1"/>
        <v>1406535.4499999988</v>
      </c>
      <c r="I63" s="217">
        <v>136211.53</v>
      </c>
      <c r="J63" s="95"/>
      <c r="K63" s="96">
        <f t="shared" si="2"/>
        <v>136211.53</v>
      </c>
      <c r="L63" s="217">
        <v>137980.51</v>
      </c>
      <c r="M63" s="95"/>
      <c r="N63" s="96">
        <f t="shared" si="3"/>
        <v>137980.51</v>
      </c>
      <c r="O63" s="217">
        <v>276417.25</v>
      </c>
      <c r="P63" s="95"/>
      <c r="Q63" s="96">
        <f t="shared" si="4"/>
        <v>276417.25</v>
      </c>
      <c r="R63" s="217">
        <v>77010512.34999916</v>
      </c>
      <c r="S63" s="95"/>
      <c r="T63" s="96">
        <f t="shared" si="5"/>
        <v>77010512.34999916</v>
      </c>
      <c r="U63" s="218">
        <f t="shared" si="6"/>
        <v>0</v>
      </c>
      <c r="W63" s="134" t="s">
        <v>41</v>
      </c>
      <c r="X63" s="111">
        <f t="shared" si="7"/>
        <v>0</v>
      </c>
      <c r="Y63" s="112">
        <f t="shared" si="8"/>
        <v>0</v>
      </c>
      <c r="Z63" s="112">
        <f t="shared" si="9"/>
        <v>0</v>
      </c>
      <c r="AA63" s="112">
        <f t="shared" si="10"/>
        <v>0</v>
      </c>
      <c r="AB63" s="112">
        <f t="shared" si="11"/>
        <v>0</v>
      </c>
      <c r="AC63" s="124">
        <f t="shared" si="12"/>
        <v>0</v>
      </c>
    </row>
    <row r="64" spans="1:29" ht="15.75">
      <c r="A64" s="250"/>
      <c r="B64" s="135" t="s">
        <v>42</v>
      </c>
      <c r="C64" s="97">
        <v>16259477.81999903</v>
      </c>
      <c r="D64" s="20">
        <v>16259470</v>
      </c>
      <c r="E64" s="98">
        <f t="shared" si="0"/>
        <v>7.8199990298599005</v>
      </c>
      <c r="F64" s="97">
        <v>1641293.1699999992</v>
      </c>
      <c r="G64" s="20" t="s">
        <v>2465</v>
      </c>
      <c r="H64" s="98">
        <f t="shared" si="1"/>
        <v>3.1699999992270023</v>
      </c>
      <c r="I64" s="97">
        <v>86347.19</v>
      </c>
      <c r="J64" s="20" t="s">
        <v>2931</v>
      </c>
      <c r="K64" s="98">
        <f t="shared" si="2"/>
        <v>-9.9999999947613105E-3</v>
      </c>
      <c r="L64" s="97">
        <v>13212.32</v>
      </c>
      <c r="M64" s="20" t="s">
        <v>2932</v>
      </c>
      <c r="N64" s="98">
        <f t="shared" si="3"/>
        <v>2.0000000000436557E-2</v>
      </c>
      <c r="O64" s="97">
        <v>38548.79</v>
      </c>
      <c r="P64" s="20" t="s">
        <v>2466</v>
      </c>
      <c r="Q64" s="98">
        <f t="shared" si="4"/>
        <v>-1.0000000002037268E-2</v>
      </c>
      <c r="R64" s="97">
        <v>14652770.72999903</v>
      </c>
      <c r="S64" s="20">
        <v>14652710</v>
      </c>
      <c r="T64" s="98">
        <f t="shared" si="5"/>
        <v>60.729999030008912</v>
      </c>
      <c r="U64" s="219">
        <f t="shared" si="6"/>
        <v>1</v>
      </c>
      <c r="W64" s="135" t="s">
        <v>42</v>
      </c>
      <c r="X64" s="115">
        <f t="shared" si="7"/>
        <v>0</v>
      </c>
      <c r="Y64" s="116">
        <f t="shared" si="8"/>
        <v>0</v>
      </c>
      <c r="Z64" s="116">
        <f t="shared" si="9"/>
        <v>0</v>
      </c>
      <c r="AA64" s="116">
        <f t="shared" si="10"/>
        <v>0</v>
      </c>
      <c r="AB64" s="116">
        <f t="shared" si="11"/>
        <v>0</v>
      </c>
      <c r="AC64" s="122">
        <f t="shared" si="12"/>
        <v>0</v>
      </c>
    </row>
    <row r="65" spans="1:29" ht="15.75">
      <c r="A65" s="250"/>
      <c r="B65" s="105" t="s">
        <v>43</v>
      </c>
      <c r="C65" s="97">
        <v>59086599.839999475</v>
      </c>
      <c r="D65" s="20">
        <v>0</v>
      </c>
      <c r="E65" s="98">
        <f t="shared" si="0"/>
        <v>59086599.839999475</v>
      </c>
      <c r="F65" s="97">
        <v>1287656.3800000001</v>
      </c>
      <c r="G65" s="20"/>
      <c r="H65" s="98">
        <f t="shared" si="1"/>
        <v>1287656.3800000001</v>
      </c>
      <c r="I65" s="97">
        <v>296403.99</v>
      </c>
      <c r="J65" s="20"/>
      <c r="K65" s="98">
        <f t="shared" si="2"/>
        <v>296403.99</v>
      </c>
      <c r="L65" s="97">
        <v>86590.650000000009</v>
      </c>
      <c r="M65" s="20"/>
      <c r="N65" s="98">
        <f t="shared" si="3"/>
        <v>86590.650000000009</v>
      </c>
      <c r="O65" s="97">
        <v>489260.91000000032</v>
      </c>
      <c r="P65" s="20"/>
      <c r="Q65" s="98">
        <f t="shared" si="4"/>
        <v>489260.91000000032</v>
      </c>
      <c r="R65" s="97">
        <v>57519495.889999449</v>
      </c>
      <c r="S65" s="20">
        <v>0</v>
      </c>
      <c r="T65" s="98">
        <f t="shared" si="5"/>
        <v>57519495.889999449</v>
      </c>
      <c r="U65" s="219">
        <f t="shared" si="6"/>
        <v>0</v>
      </c>
      <c r="W65" s="105" t="s">
        <v>43</v>
      </c>
      <c r="X65" s="115">
        <f t="shared" si="7"/>
        <v>0</v>
      </c>
      <c r="Y65" s="116">
        <f t="shared" si="8"/>
        <v>0</v>
      </c>
      <c r="Z65" s="116">
        <f t="shared" si="9"/>
        <v>0</v>
      </c>
      <c r="AA65" s="116">
        <f t="shared" si="10"/>
        <v>0</v>
      </c>
      <c r="AB65" s="116">
        <f t="shared" si="11"/>
        <v>0</v>
      </c>
      <c r="AC65" s="122">
        <f t="shared" si="12"/>
        <v>0</v>
      </c>
    </row>
    <row r="66" spans="1:29" ht="15.75">
      <c r="A66" s="250"/>
      <c r="B66" s="135" t="s">
        <v>44</v>
      </c>
      <c r="C66" s="97">
        <v>48217353.189999513</v>
      </c>
      <c r="D66" s="20">
        <v>48217310</v>
      </c>
      <c r="E66" s="98">
        <f t="shared" si="0"/>
        <v>43.189999513328075</v>
      </c>
      <c r="F66" s="97">
        <v>1322611.6500000004</v>
      </c>
      <c r="G66" s="20" t="s">
        <v>2467</v>
      </c>
      <c r="H66" s="98">
        <f t="shared" si="1"/>
        <v>-40238.349999999627</v>
      </c>
      <c r="I66" s="97">
        <v>6027.52</v>
      </c>
      <c r="J66" s="20" t="s">
        <v>2933</v>
      </c>
      <c r="K66" s="98">
        <f t="shared" si="2"/>
        <v>0</v>
      </c>
      <c r="L66" s="97">
        <v>0</v>
      </c>
      <c r="M66" s="20" t="s">
        <v>80</v>
      </c>
      <c r="N66" s="98">
        <f t="shared" si="3"/>
        <v>0</v>
      </c>
      <c r="O66" s="97">
        <v>180656.63</v>
      </c>
      <c r="P66" s="20" t="s">
        <v>2468</v>
      </c>
      <c r="Q66" s="98">
        <f t="shared" si="4"/>
        <v>0.63000000000465661</v>
      </c>
      <c r="R66" s="97">
        <v>46720112.429999515</v>
      </c>
      <c r="S66" s="20">
        <v>46679870</v>
      </c>
      <c r="T66" s="98">
        <f t="shared" si="5"/>
        <v>40242.429999515414</v>
      </c>
      <c r="U66" s="219">
        <f t="shared" si="6"/>
        <v>1</v>
      </c>
      <c r="W66" s="135" t="s">
        <v>44</v>
      </c>
      <c r="X66" s="115">
        <f t="shared" si="7"/>
        <v>0</v>
      </c>
      <c r="Y66" s="116">
        <f t="shared" si="8"/>
        <v>1</v>
      </c>
      <c r="Z66" s="116">
        <f t="shared" si="9"/>
        <v>0</v>
      </c>
      <c r="AA66" s="116">
        <f t="shared" si="10"/>
        <v>0</v>
      </c>
      <c r="AB66" s="116">
        <f t="shared" si="11"/>
        <v>0</v>
      </c>
      <c r="AC66" s="122">
        <f t="shared" si="12"/>
        <v>1</v>
      </c>
    </row>
    <row r="67" spans="1:29" ht="15.75">
      <c r="A67" s="250"/>
      <c r="B67" s="135" t="s">
        <v>45</v>
      </c>
      <c r="C67" s="97">
        <v>52850865.949996032</v>
      </c>
      <c r="D67" s="20">
        <v>52850850</v>
      </c>
      <c r="E67" s="98">
        <f t="shared" si="0"/>
        <v>15.949996031820774</v>
      </c>
      <c r="F67" s="97">
        <v>1265200.5000000005</v>
      </c>
      <c r="G67" s="20" t="s">
        <v>2469</v>
      </c>
      <c r="H67" s="98">
        <f t="shared" si="1"/>
        <v>0.50000000046566129</v>
      </c>
      <c r="I67" s="97">
        <v>88128.33</v>
      </c>
      <c r="J67" s="20" t="s">
        <v>2934</v>
      </c>
      <c r="K67" s="98">
        <f t="shared" si="2"/>
        <v>2.9999999998835847E-2</v>
      </c>
      <c r="L67" s="97">
        <v>74069.010000000038</v>
      </c>
      <c r="M67" s="20" t="s">
        <v>2934</v>
      </c>
      <c r="N67" s="98">
        <f t="shared" si="3"/>
        <v>-14059.289999999964</v>
      </c>
      <c r="O67" s="97">
        <v>52859.8</v>
      </c>
      <c r="P67" s="20" t="s">
        <v>2470</v>
      </c>
      <c r="Q67" s="98">
        <f t="shared" si="4"/>
        <v>0</v>
      </c>
      <c r="R67" s="97">
        <v>54977698.999996036</v>
      </c>
      <c r="S67" s="20">
        <v>54977680</v>
      </c>
      <c r="T67" s="98">
        <f t="shared" si="5"/>
        <v>18.999996036291122</v>
      </c>
      <c r="U67" s="219">
        <f t="shared" si="6"/>
        <v>1</v>
      </c>
      <c r="W67" s="135" t="s">
        <v>45</v>
      </c>
      <c r="X67" s="115">
        <f t="shared" si="7"/>
        <v>0</v>
      </c>
      <c r="Y67" s="116">
        <f t="shared" si="8"/>
        <v>0</v>
      </c>
      <c r="Z67" s="116">
        <f t="shared" si="9"/>
        <v>0</v>
      </c>
      <c r="AA67" s="116">
        <f t="shared" si="10"/>
        <v>1</v>
      </c>
      <c r="AB67" s="116">
        <f t="shared" si="11"/>
        <v>0</v>
      </c>
      <c r="AC67" s="122">
        <f t="shared" si="12"/>
        <v>0</v>
      </c>
    </row>
    <row r="68" spans="1:29" ht="15.75">
      <c r="A68" s="250"/>
      <c r="B68" s="135" t="s">
        <v>46</v>
      </c>
      <c r="C68" s="97">
        <v>27819432.179999616</v>
      </c>
      <c r="D68" s="20">
        <v>0</v>
      </c>
      <c r="E68" s="98">
        <f t="shared" si="0"/>
        <v>27819432.179999616</v>
      </c>
      <c r="F68" s="97">
        <v>1178125.5800000005</v>
      </c>
      <c r="G68" s="20"/>
      <c r="H68" s="98">
        <f t="shared" si="1"/>
        <v>1178125.5800000005</v>
      </c>
      <c r="I68" s="97">
        <v>68426.309999999969</v>
      </c>
      <c r="J68" s="20"/>
      <c r="K68" s="98">
        <f t="shared" si="2"/>
        <v>68426.309999999969</v>
      </c>
      <c r="L68" s="97">
        <v>0</v>
      </c>
      <c r="M68" s="20"/>
      <c r="N68" s="98">
        <f t="shared" si="3"/>
        <v>0</v>
      </c>
      <c r="O68" s="97">
        <v>157934.09</v>
      </c>
      <c r="P68" s="20"/>
      <c r="Q68" s="98">
        <f t="shared" si="4"/>
        <v>157934.09</v>
      </c>
      <c r="R68" s="97">
        <v>26551798.81999962</v>
      </c>
      <c r="S68" s="20">
        <v>0</v>
      </c>
      <c r="T68" s="98">
        <f t="shared" si="5"/>
        <v>26551798.81999962</v>
      </c>
      <c r="U68" s="219">
        <f t="shared" si="6"/>
        <v>0</v>
      </c>
      <c r="W68" s="135" t="s">
        <v>46</v>
      </c>
      <c r="X68" s="115">
        <f t="shared" si="7"/>
        <v>0</v>
      </c>
      <c r="Y68" s="116">
        <f t="shared" si="8"/>
        <v>0</v>
      </c>
      <c r="Z68" s="116">
        <f t="shared" si="9"/>
        <v>0</v>
      </c>
      <c r="AA68" s="116">
        <f t="shared" si="10"/>
        <v>0</v>
      </c>
      <c r="AB68" s="116">
        <f t="shared" si="11"/>
        <v>0</v>
      </c>
      <c r="AC68" s="122">
        <f t="shared" si="12"/>
        <v>0</v>
      </c>
    </row>
    <row r="69" spans="1:29" ht="15.75">
      <c r="A69" s="250"/>
      <c r="B69" s="135" t="s">
        <v>47</v>
      </c>
      <c r="C69" s="97">
        <v>138799947.95999849</v>
      </c>
      <c r="D69" s="20">
        <v>0</v>
      </c>
      <c r="E69" s="98">
        <f t="shared" si="0"/>
        <v>138799947.95999849</v>
      </c>
      <c r="F69" s="97">
        <v>2091943.6300000004</v>
      </c>
      <c r="G69" s="20"/>
      <c r="H69" s="98">
        <f t="shared" si="1"/>
        <v>2091943.6300000004</v>
      </c>
      <c r="I69" s="97">
        <v>193855.49</v>
      </c>
      <c r="J69" s="20"/>
      <c r="K69" s="98">
        <f t="shared" si="2"/>
        <v>193855.49</v>
      </c>
      <c r="L69" s="97">
        <v>57871.16</v>
      </c>
      <c r="M69" s="20"/>
      <c r="N69" s="98">
        <f t="shared" si="3"/>
        <v>57871.16</v>
      </c>
      <c r="O69" s="97">
        <v>112847.8</v>
      </c>
      <c r="P69" s="20"/>
      <c r="Q69" s="98">
        <f t="shared" si="4"/>
        <v>112847.8</v>
      </c>
      <c r="R69" s="97">
        <v>136731140.85999846</v>
      </c>
      <c r="S69" s="20">
        <v>0</v>
      </c>
      <c r="T69" s="98">
        <f t="shared" si="5"/>
        <v>136731140.85999846</v>
      </c>
      <c r="U69" s="219">
        <f t="shared" si="6"/>
        <v>0</v>
      </c>
      <c r="W69" s="135" t="s">
        <v>47</v>
      </c>
      <c r="X69" s="115">
        <f t="shared" si="7"/>
        <v>0</v>
      </c>
      <c r="Y69" s="116">
        <f t="shared" si="8"/>
        <v>0</v>
      </c>
      <c r="Z69" s="116">
        <f t="shared" si="9"/>
        <v>0</v>
      </c>
      <c r="AA69" s="116">
        <f t="shared" si="10"/>
        <v>0</v>
      </c>
      <c r="AB69" s="116">
        <f t="shared" si="11"/>
        <v>0</v>
      </c>
      <c r="AC69" s="122">
        <f t="shared" si="12"/>
        <v>0</v>
      </c>
    </row>
    <row r="70" spans="1:29" ht="15.75">
      <c r="A70" s="250"/>
      <c r="B70" s="135" t="s">
        <v>48</v>
      </c>
      <c r="C70" s="97">
        <v>58842094.989999972</v>
      </c>
      <c r="D70" s="20">
        <v>6409094</v>
      </c>
      <c r="E70" s="98">
        <f t="shared" si="0"/>
        <v>52433000.989999972</v>
      </c>
      <c r="F70" s="97">
        <v>1265822.1700000004</v>
      </c>
      <c r="G70" s="20" t="s">
        <v>2471</v>
      </c>
      <c r="H70" s="98">
        <f t="shared" si="1"/>
        <v>21032.170000000391</v>
      </c>
      <c r="I70" s="97">
        <v>186111.45</v>
      </c>
      <c r="J70" s="20" t="s">
        <v>2935</v>
      </c>
      <c r="K70" s="98">
        <f t="shared" si="2"/>
        <v>0.45000000001164153</v>
      </c>
      <c r="L70" s="97">
        <v>73351.799999999988</v>
      </c>
      <c r="M70" s="20" t="s">
        <v>2936</v>
      </c>
      <c r="N70" s="98">
        <f t="shared" si="3"/>
        <v>0</v>
      </c>
      <c r="O70" s="97">
        <v>232320.95</v>
      </c>
      <c r="P70" s="20" t="s">
        <v>2472</v>
      </c>
      <c r="Q70" s="98">
        <f t="shared" si="4"/>
        <v>-4.9999999988358468E-2</v>
      </c>
      <c r="R70" s="97">
        <v>57456711.519999973</v>
      </c>
      <c r="S70" s="20">
        <v>57456692</v>
      </c>
      <c r="T70" s="98">
        <f t="shared" si="5"/>
        <v>19.519999973475933</v>
      </c>
      <c r="U70" s="219">
        <f t="shared" si="6"/>
        <v>1</v>
      </c>
      <c r="W70" s="135" t="s">
        <v>48</v>
      </c>
      <c r="X70" s="115">
        <f t="shared" si="7"/>
        <v>1</v>
      </c>
      <c r="Y70" s="116">
        <f t="shared" si="8"/>
        <v>1</v>
      </c>
      <c r="Z70" s="116">
        <f t="shared" si="9"/>
        <v>0</v>
      </c>
      <c r="AA70" s="116">
        <f t="shared" si="10"/>
        <v>0</v>
      </c>
      <c r="AB70" s="116">
        <f t="shared" si="11"/>
        <v>0</v>
      </c>
      <c r="AC70" s="122">
        <f t="shared" si="12"/>
        <v>0</v>
      </c>
    </row>
    <row r="71" spans="1:29" ht="15.75">
      <c r="A71" s="251"/>
      <c r="B71" s="136" t="s">
        <v>49</v>
      </c>
      <c r="C71" s="99">
        <v>26955931.649999563</v>
      </c>
      <c r="D71" s="100"/>
      <c r="E71" s="101">
        <f t="shared" si="0"/>
        <v>26955931.649999563</v>
      </c>
      <c r="F71" s="99">
        <v>1620144.4499999995</v>
      </c>
      <c r="G71" s="100"/>
      <c r="H71" s="101">
        <f t="shared" si="1"/>
        <v>1620144.4499999995</v>
      </c>
      <c r="I71" s="99">
        <v>19400</v>
      </c>
      <c r="J71" s="100"/>
      <c r="K71" s="101">
        <f t="shared" si="2"/>
        <v>19400</v>
      </c>
      <c r="L71" s="99">
        <v>0</v>
      </c>
      <c r="M71" s="100"/>
      <c r="N71" s="101">
        <f t="shared" si="3"/>
        <v>0</v>
      </c>
      <c r="O71" s="99">
        <v>106515.13</v>
      </c>
      <c r="P71" s="100"/>
      <c r="Q71" s="101">
        <f t="shared" si="4"/>
        <v>106515.13</v>
      </c>
      <c r="R71" s="99">
        <v>25248672.069999561</v>
      </c>
      <c r="S71" s="100"/>
      <c r="T71" s="101">
        <f t="shared" si="5"/>
        <v>25248672.069999561</v>
      </c>
      <c r="U71" s="220">
        <f t="shared" si="6"/>
        <v>0</v>
      </c>
      <c r="W71" s="136" t="s">
        <v>49</v>
      </c>
      <c r="X71" s="119">
        <f t="shared" si="7"/>
        <v>0</v>
      </c>
      <c r="Y71" s="120">
        <f t="shared" si="8"/>
        <v>0</v>
      </c>
      <c r="Z71" s="120">
        <f t="shared" si="9"/>
        <v>0</v>
      </c>
      <c r="AA71" s="120">
        <f t="shared" si="10"/>
        <v>0</v>
      </c>
      <c r="AB71" s="120">
        <f t="shared" si="11"/>
        <v>0</v>
      </c>
      <c r="AC71" s="125">
        <f t="shared" si="12"/>
        <v>0</v>
      </c>
    </row>
    <row r="72" spans="1:29" ht="15.75" customHeight="1">
      <c r="A72" s="249">
        <v>42564</v>
      </c>
      <c r="B72" s="134" t="s">
        <v>41</v>
      </c>
      <c r="C72" s="97">
        <v>77010512.34999916</v>
      </c>
      <c r="D72" s="20"/>
      <c r="E72" s="98">
        <f t="shared" si="0"/>
        <v>77010512.34999916</v>
      </c>
      <c r="F72" s="97">
        <v>1167978.83</v>
      </c>
      <c r="G72" s="20"/>
      <c r="H72" s="98">
        <f t="shared" si="1"/>
        <v>1167978.83</v>
      </c>
      <c r="I72" s="97">
        <v>8006.41</v>
      </c>
      <c r="J72" s="20"/>
      <c r="K72" s="98">
        <f t="shared" si="2"/>
        <v>8006.41</v>
      </c>
      <c r="L72" s="97">
        <v>14730.73</v>
      </c>
      <c r="M72" s="20"/>
      <c r="N72" s="98">
        <f t="shared" si="3"/>
        <v>14730.73</v>
      </c>
      <c r="O72" s="97">
        <v>256962.39999999997</v>
      </c>
      <c r="P72" s="20"/>
      <c r="Q72" s="98">
        <f t="shared" si="4"/>
        <v>256962.39999999997</v>
      </c>
      <c r="R72" s="97">
        <v>80171460.919999123</v>
      </c>
      <c r="S72" s="20"/>
      <c r="T72" s="98">
        <f t="shared" si="5"/>
        <v>80171460.919999123</v>
      </c>
      <c r="U72" s="219">
        <f t="shared" si="6"/>
        <v>0</v>
      </c>
      <c r="W72" s="134" t="s">
        <v>41</v>
      </c>
      <c r="X72" s="111">
        <f t="shared" si="7"/>
        <v>0</v>
      </c>
      <c r="Y72" s="112">
        <f t="shared" si="8"/>
        <v>0</v>
      </c>
      <c r="Z72" s="112">
        <f t="shared" si="9"/>
        <v>0</v>
      </c>
      <c r="AA72" s="112">
        <f t="shared" si="10"/>
        <v>0</v>
      </c>
      <c r="AB72" s="112">
        <f t="shared" si="11"/>
        <v>0</v>
      </c>
      <c r="AC72" s="124">
        <f t="shared" si="12"/>
        <v>0</v>
      </c>
    </row>
    <row r="73" spans="1:29" ht="15.75">
      <c r="A73" s="250"/>
      <c r="B73" s="135" t="s">
        <v>42</v>
      </c>
      <c r="C73" s="97">
        <v>14652770.72999903</v>
      </c>
      <c r="D73" s="20">
        <v>14652710</v>
      </c>
      <c r="E73" s="98">
        <f t="shared" ref="E73:E136" si="14">C73-D73</f>
        <v>60.729999030008912</v>
      </c>
      <c r="F73" s="97">
        <v>608317.36</v>
      </c>
      <c r="G73" s="20" t="s">
        <v>2473</v>
      </c>
      <c r="H73" s="98">
        <f t="shared" ref="H73:H136" si="15">F73-G73</f>
        <v>0.35999999998603016</v>
      </c>
      <c r="I73" s="97">
        <v>14490.24</v>
      </c>
      <c r="J73" s="20" t="s">
        <v>2937</v>
      </c>
      <c r="K73" s="98">
        <f t="shared" ref="K73:K136" si="16">I73-J73</f>
        <v>3.9999999999054126E-2</v>
      </c>
      <c r="L73" s="97">
        <v>8746.25</v>
      </c>
      <c r="M73" s="20" t="s">
        <v>2938</v>
      </c>
      <c r="N73" s="98">
        <f t="shared" ref="N73:N136" si="17">L73-M73</f>
        <v>0</v>
      </c>
      <c r="O73" s="97">
        <v>7221.05</v>
      </c>
      <c r="P73" s="20" t="s">
        <v>2474</v>
      </c>
      <c r="Q73" s="98">
        <f t="shared" ref="Q73:Q136" si="18">O73-P73</f>
        <v>0</v>
      </c>
      <c r="R73" s="97">
        <v>17612948.949999034</v>
      </c>
      <c r="S73" s="20">
        <v>17612980</v>
      </c>
      <c r="T73" s="98">
        <f t="shared" ref="T73:T136" si="19">R73-S73</f>
        <v>-31.050000965595245</v>
      </c>
      <c r="U73" s="219">
        <f t="shared" si="6"/>
        <v>1</v>
      </c>
      <c r="W73" s="135" t="s">
        <v>42</v>
      </c>
      <c r="X73" s="115">
        <f t="shared" si="7"/>
        <v>0</v>
      </c>
      <c r="Y73" s="116">
        <f t="shared" si="8"/>
        <v>0</v>
      </c>
      <c r="Z73" s="116">
        <f t="shared" si="9"/>
        <v>0</v>
      </c>
      <c r="AA73" s="116">
        <f t="shared" si="10"/>
        <v>0</v>
      </c>
      <c r="AB73" s="116">
        <f t="shared" si="11"/>
        <v>0</v>
      </c>
      <c r="AC73" s="122">
        <f t="shared" si="12"/>
        <v>0</v>
      </c>
    </row>
    <row r="74" spans="1:29" ht="15.75">
      <c r="A74" s="250"/>
      <c r="B74" s="105" t="s">
        <v>43</v>
      </c>
      <c r="C74" s="97">
        <v>57519495.889999449</v>
      </c>
      <c r="D74" s="20">
        <v>0</v>
      </c>
      <c r="E74" s="98">
        <f t="shared" si="14"/>
        <v>57519495.889999449</v>
      </c>
      <c r="F74" s="97">
        <v>793687.77</v>
      </c>
      <c r="G74" s="20"/>
      <c r="H74" s="98">
        <f t="shared" si="15"/>
        <v>793687.77</v>
      </c>
      <c r="I74" s="97">
        <v>159256.33000000002</v>
      </c>
      <c r="J74" s="20"/>
      <c r="K74" s="98">
        <f t="shared" si="16"/>
        <v>159256.33000000002</v>
      </c>
      <c r="L74" s="97">
        <v>218445.54999999996</v>
      </c>
      <c r="M74" s="20"/>
      <c r="N74" s="98">
        <f t="shared" si="17"/>
        <v>218445.54999999996</v>
      </c>
      <c r="O74" s="97">
        <v>532282.54999999993</v>
      </c>
      <c r="P74" s="20"/>
      <c r="Q74" s="98">
        <f t="shared" si="18"/>
        <v>532282.54999999993</v>
      </c>
      <c r="R74" s="97">
        <v>65499394.999999441</v>
      </c>
      <c r="S74" s="20">
        <v>0</v>
      </c>
      <c r="T74" s="98">
        <f t="shared" si="19"/>
        <v>65499394.999999441</v>
      </c>
      <c r="U74" s="219">
        <f t="shared" ref="U74:U137" si="20">IF(D74=0,0,1)</f>
        <v>0</v>
      </c>
      <c r="W74" s="105" t="s">
        <v>43</v>
      </c>
      <c r="X74" s="115">
        <f t="shared" ref="X74:X137" si="21">+IF(AND(C74&lt;&gt;0,D74&lt;&gt;0,OR(E74&gt;100,E74&lt;-100)),1,0)</f>
        <v>0</v>
      </c>
      <c r="Y74" s="116">
        <f t="shared" ref="Y74:Y137" si="22">+IF(AND(F74&lt;&gt;0,G74&lt;&gt;0,OR(H74&gt;100,H74&lt;-100)),1,0)</f>
        <v>0</v>
      </c>
      <c r="Z74" s="116">
        <f t="shared" ref="Z74:Z137" si="23">+IF(AND(I74&lt;&gt;0,J74&lt;&gt;0,OR(K74&gt;100,K74&lt;-100)),1,0)</f>
        <v>0</v>
      </c>
      <c r="AA74" s="116">
        <f t="shared" ref="AA74:AA137" si="24">+IF(AND(L74&lt;&gt;0,M74&lt;&gt;0,OR(N74&gt;100,N74&lt;-100)),1,0)</f>
        <v>0</v>
      </c>
      <c r="AB74" s="116">
        <f t="shared" ref="AB74:AB137" si="25">+IF(AND(O74&lt;&gt;0,P74&lt;&gt;0,OR(Q74&gt;100,Q74&lt;-100)),1,0)</f>
        <v>0</v>
      </c>
      <c r="AC74" s="122">
        <f t="shared" ref="AC74:AC137" si="26">+IF(AND(R74&lt;&gt;0,S74&lt;&gt;0,OR(T74&gt;100,T74&lt;-100)),1,0)</f>
        <v>0</v>
      </c>
    </row>
    <row r="75" spans="1:29" ht="15.75">
      <c r="A75" s="250"/>
      <c r="B75" s="135" t="s">
        <v>44</v>
      </c>
      <c r="C75" s="97">
        <v>46720112.429999515</v>
      </c>
      <c r="D75" s="20">
        <v>0</v>
      </c>
      <c r="E75" s="98">
        <f t="shared" si="14"/>
        <v>46720112.429999515</v>
      </c>
      <c r="F75" s="97">
        <v>119955.67</v>
      </c>
      <c r="G75" s="20"/>
      <c r="H75" s="98">
        <f t="shared" si="15"/>
        <v>119955.67</v>
      </c>
      <c r="I75" s="97">
        <v>0</v>
      </c>
      <c r="J75" s="20"/>
      <c r="K75" s="98">
        <f t="shared" si="16"/>
        <v>0</v>
      </c>
      <c r="L75" s="97">
        <v>0</v>
      </c>
      <c r="M75" s="20"/>
      <c r="N75" s="98">
        <f t="shared" si="17"/>
        <v>0</v>
      </c>
      <c r="O75" s="97">
        <v>178530.34</v>
      </c>
      <c r="P75" s="20"/>
      <c r="Q75" s="98">
        <f t="shared" si="18"/>
        <v>178530.34</v>
      </c>
      <c r="R75" s="97">
        <v>46421626.419999503</v>
      </c>
      <c r="S75" s="20">
        <v>0</v>
      </c>
      <c r="T75" s="98">
        <f t="shared" si="19"/>
        <v>46421626.419999503</v>
      </c>
      <c r="U75" s="219">
        <f t="shared" si="20"/>
        <v>0</v>
      </c>
      <c r="W75" s="135" t="s">
        <v>44</v>
      </c>
      <c r="X75" s="115">
        <f t="shared" si="21"/>
        <v>0</v>
      </c>
      <c r="Y75" s="116">
        <f t="shared" si="22"/>
        <v>0</v>
      </c>
      <c r="Z75" s="116">
        <f t="shared" si="23"/>
        <v>0</v>
      </c>
      <c r="AA75" s="116">
        <f t="shared" si="24"/>
        <v>0</v>
      </c>
      <c r="AB75" s="116">
        <f t="shared" si="25"/>
        <v>0</v>
      </c>
      <c r="AC75" s="122">
        <f t="shared" si="26"/>
        <v>0</v>
      </c>
    </row>
    <row r="76" spans="1:29" ht="15.75">
      <c r="A76" s="250"/>
      <c r="B76" s="135" t="s">
        <v>45</v>
      </c>
      <c r="C76" s="97">
        <v>54977698.999996036</v>
      </c>
      <c r="D76" s="20">
        <v>54977680</v>
      </c>
      <c r="E76" s="98">
        <f t="shared" si="14"/>
        <v>18.999996036291122</v>
      </c>
      <c r="F76" s="97">
        <v>1316684.45</v>
      </c>
      <c r="G76" s="20" t="s">
        <v>2475</v>
      </c>
      <c r="H76" s="98">
        <f t="shared" si="15"/>
        <v>4.4499999999534339</v>
      </c>
      <c r="I76" s="97">
        <v>67348.61</v>
      </c>
      <c r="J76" s="20" t="s">
        <v>2939</v>
      </c>
      <c r="K76" s="98">
        <f t="shared" si="16"/>
        <v>9.9999999947613105E-3</v>
      </c>
      <c r="L76" s="97">
        <v>206627.41000000015</v>
      </c>
      <c r="M76" s="20" t="s">
        <v>2940</v>
      </c>
      <c r="N76" s="98">
        <f t="shared" si="17"/>
        <v>0.41000000014901161</v>
      </c>
      <c r="O76" s="97">
        <v>70185.069999999992</v>
      </c>
      <c r="P76" s="20" t="s">
        <v>2476</v>
      </c>
      <c r="Q76" s="98">
        <f t="shared" si="18"/>
        <v>-95307.930000000008</v>
      </c>
      <c r="R76" s="97">
        <v>53451550.679996036</v>
      </c>
      <c r="S76" s="20">
        <v>53451560</v>
      </c>
      <c r="T76" s="98">
        <f t="shared" si="19"/>
        <v>-9.3200039640069008</v>
      </c>
      <c r="U76" s="219">
        <f t="shared" si="20"/>
        <v>1</v>
      </c>
      <c r="W76" s="135" t="s">
        <v>45</v>
      </c>
      <c r="X76" s="115">
        <f t="shared" si="21"/>
        <v>0</v>
      </c>
      <c r="Y76" s="116">
        <f t="shared" si="22"/>
        <v>0</v>
      </c>
      <c r="Z76" s="116">
        <f t="shared" si="23"/>
        <v>0</v>
      </c>
      <c r="AA76" s="116">
        <f t="shared" si="24"/>
        <v>0</v>
      </c>
      <c r="AB76" s="116">
        <f t="shared" si="25"/>
        <v>1</v>
      </c>
      <c r="AC76" s="122">
        <f t="shared" si="26"/>
        <v>0</v>
      </c>
    </row>
    <row r="77" spans="1:29" ht="15.75">
      <c r="A77" s="250"/>
      <c r="B77" s="135" t="s">
        <v>46</v>
      </c>
      <c r="C77" s="97">
        <v>26551798.81999962</v>
      </c>
      <c r="D77" s="20">
        <v>0</v>
      </c>
      <c r="E77" s="98">
        <f t="shared" si="14"/>
        <v>26551798.81999962</v>
      </c>
      <c r="F77" s="97">
        <v>682498.04</v>
      </c>
      <c r="G77" s="20"/>
      <c r="H77" s="98">
        <f t="shared" si="15"/>
        <v>682498.04</v>
      </c>
      <c r="I77" s="97">
        <v>45850.47</v>
      </c>
      <c r="J77" s="20"/>
      <c r="K77" s="98">
        <f t="shared" si="16"/>
        <v>45850.47</v>
      </c>
      <c r="L77" s="97">
        <v>50866.6</v>
      </c>
      <c r="M77" s="20"/>
      <c r="N77" s="98">
        <f t="shared" si="17"/>
        <v>50866.6</v>
      </c>
      <c r="O77" s="97">
        <v>104854.46</v>
      </c>
      <c r="P77" s="20"/>
      <c r="Q77" s="98">
        <f t="shared" si="18"/>
        <v>104854.46</v>
      </c>
      <c r="R77" s="97">
        <v>33045731.879999619</v>
      </c>
      <c r="S77" s="20">
        <v>0</v>
      </c>
      <c r="T77" s="98">
        <f t="shared" si="19"/>
        <v>33045731.879999619</v>
      </c>
      <c r="U77" s="219">
        <f t="shared" si="20"/>
        <v>0</v>
      </c>
      <c r="W77" s="135" t="s">
        <v>46</v>
      </c>
      <c r="X77" s="115">
        <f t="shared" si="21"/>
        <v>0</v>
      </c>
      <c r="Y77" s="116">
        <f t="shared" si="22"/>
        <v>0</v>
      </c>
      <c r="Z77" s="116">
        <f t="shared" si="23"/>
        <v>0</v>
      </c>
      <c r="AA77" s="116">
        <f t="shared" si="24"/>
        <v>0</v>
      </c>
      <c r="AB77" s="116">
        <f t="shared" si="25"/>
        <v>0</v>
      </c>
      <c r="AC77" s="122">
        <f t="shared" si="26"/>
        <v>0</v>
      </c>
    </row>
    <row r="78" spans="1:29" ht="15.75">
      <c r="A78" s="250"/>
      <c r="B78" s="135" t="s">
        <v>47</v>
      </c>
      <c r="C78" s="97">
        <v>136731140.85999846</v>
      </c>
      <c r="D78" s="20">
        <v>0</v>
      </c>
      <c r="E78" s="98">
        <f t="shared" si="14"/>
        <v>136731140.85999846</v>
      </c>
      <c r="F78" s="97">
        <v>2185819.9600000009</v>
      </c>
      <c r="G78" s="20"/>
      <c r="H78" s="98">
        <f t="shared" si="15"/>
        <v>2185819.9600000009</v>
      </c>
      <c r="I78" s="97">
        <v>194289.74</v>
      </c>
      <c r="J78" s="20"/>
      <c r="K78" s="98">
        <f t="shared" si="16"/>
        <v>194289.74</v>
      </c>
      <c r="L78" s="97">
        <v>69002.05</v>
      </c>
      <c r="M78" s="20"/>
      <c r="N78" s="98">
        <f t="shared" si="17"/>
        <v>69002.05</v>
      </c>
      <c r="O78" s="97">
        <v>82935.17</v>
      </c>
      <c r="P78" s="20"/>
      <c r="Q78" s="98">
        <f t="shared" si="18"/>
        <v>82935.17</v>
      </c>
      <c r="R78" s="97">
        <v>134587673.41999847</v>
      </c>
      <c r="S78" s="20">
        <v>0</v>
      </c>
      <c r="T78" s="98">
        <f t="shared" si="19"/>
        <v>134587673.41999847</v>
      </c>
      <c r="U78" s="219">
        <f t="shared" si="20"/>
        <v>0</v>
      </c>
      <c r="W78" s="135" t="s">
        <v>47</v>
      </c>
      <c r="X78" s="115">
        <f t="shared" si="21"/>
        <v>0</v>
      </c>
      <c r="Y78" s="116">
        <f t="shared" si="22"/>
        <v>0</v>
      </c>
      <c r="Z78" s="116">
        <f t="shared" si="23"/>
        <v>0</v>
      </c>
      <c r="AA78" s="116">
        <f t="shared" si="24"/>
        <v>0</v>
      </c>
      <c r="AB78" s="116">
        <f t="shared" si="25"/>
        <v>0</v>
      </c>
      <c r="AC78" s="122">
        <f t="shared" si="26"/>
        <v>0</v>
      </c>
    </row>
    <row r="79" spans="1:29" ht="15.75">
      <c r="A79" s="250"/>
      <c r="B79" s="135" t="s">
        <v>48</v>
      </c>
      <c r="C79" s="97">
        <v>57456711.519999973</v>
      </c>
      <c r="D79" s="20">
        <v>57456692</v>
      </c>
      <c r="E79" s="98">
        <f t="shared" si="14"/>
        <v>19.519999973475933</v>
      </c>
      <c r="F79" s="97">
        <v>665949.74999999977</v>
      </c>
      <c r="G79" s="20" t="s">
        <v>2477</v>
      </c>
      <c r="H79" s="98">
        <f t="shared" si="15"/>
        <v>-120542.25000000023</v>
      </c>
      <c r="I79" s="97">
        <v>139933.54999999999</v>
      </c>
      <c r="J79" s="20" t="s">
        <v>2941</v>
      </c>
      <c r="K79" s="98">
        <f t="shared" si="16"/>
        <v>-0.45000000001164153</v>
      </c>
      <c r="L79" s="97">
        <v>132453.76999999999</v>
      </c>
      <c r="M79" s="20" t="s">
        <v>2942</v>
      </c>
      <c r="N79" s="98">
        <f t="shared" si="17"/>
        <v>-0.23000000001047738</v>
      </c>
      <c r="O79" s="97">
        <v>180332.75999999998</v>
      </c>
      <c r="P79" s="20" t="s">
        <v>2478</v>
      </c>
      <c r="Q79" s="98">
        <f t="shared" si="18"/>
        <v>-0.2400000000197906</v>
      </c>
      <c r="R79" s="97">
        <v>65783155.109999962</v>
      </c>
      <c r="S79" s="20">
        <v>65783110</v>
      </c>
      <c r="T79" s="98">
        <f t="shared" si="19"/>
        <v>45.109999962151051</v>
      </c>
      <c r="U79" s="219">
        <f t="shared" si="20"/>
        <v>1</v>
      </c>
      <c r="W79" s="135" t="s">
        <v>48</v>
      </c>
      <c r="X79" s="115">
        <f t="shared" si="21"/>
        <v>0</v>
      </c>
      <c r="Y79" s="116">
        <f t="shared" si="22"/>
        <v>1</v>
      </c>
      <c r="Z79" s="116">
        <f t="shared" si="23"/>
        <v>0</v>
      </c>
      <c r="AA79" s="116">
        <f t="shared" si="24"/>
        <v>0</v>
      </c>
      <c r="AB79" s="116">
        <f t="shared" si="25"/>
        <v>0</v>
      </c>
      <c r="AC79" s="122">
        <f t="shared" si="26"/>
        <v>0</v>
      </c>
    </row>
    <row r="80" spans="1:29" ht="15.75">
      <c r="A80" s="251"/>
      <c r="B80" s="136" t="s">
        <v>49</v>
      </c>
      <c r="C80" s="97">
        <v>25248672.069999561</v>
      </c>
      <c r="D80" s="20"/>
      <c r="E80" s="98">
        <f t="shared" si="14"/>
        <v>25248672.069999561</v>
      </c>
      <c r="F80" s="97">
        <v>838206.59999999974</v>
      </c>
      <c r="G80" s="20"/>
      <c r="H80" s="98">
        <f t="shared" si="15"/>
        <v>838206.59999999974</v>
      </c>
      <c r="I80" s="97">
        <v>47096.28</v>
      </c>
      <c r="J80" s="20"/>
      <c r="K80" s="98">
        <f t="shared" si="16"/>
        <v>47096.28</v>
      </c>
      <c r="L80" s="97">
        <v>0</v>
      </c>
      <c r="M80" s="20"/>
      <c r="N80" s="98">
        <f t="shared" si="17"/>
        <v>0</v>
      </c>
      <c r="O80" s="97">
        <v>162327.49000000002</v>
      </c>
      <c r="P80" s="20"/>
      <c r="Q80" s="98">
        <f t="shared" si="18"/>
        <v>162327.49000000002</v>
      </c>
      <c r="R80" s="97">
        <v>24295234.259999562</v>
      </c>
      <c r="S80" s="20"/>
      <c r="T80" s="98">
        <f t="shared" si="19"/>
        <v>24295234.259999562</v>
      </c>
      <c r="U80" s="219">
        <f t="shared" si="20"/>
        <v>0</v>
      </c>
      <c r="W80" s="136" t="s">
        <v>49</v>
      </c>
      <c r="X80" s="119">
        <f t="shared" si="21"/>
        <v>0</v>
      </c>
      <c r="Y80" s="120">
        <f t="shared" si="22"/>
        <v>0</v>
      </c>
      <c r="Z80" s="120">
        <f t="shared" si="23"/>
        <v>0</v>
      </c>
      <c r="AA80" s="120">
        <f t="shared" si="24"/>
        <v>0</v>
      </c>
      <c r="AB80" s="120">
        <f t="shared" si="25"/>
        <v>0</v>
      </c>
      <c r="AC80" s="125">
        <f t="shared" si="26"/>
        <v>0</v>
      </c>
    </row>
    <row r="81" spans="1:29" ht="15.75" customHeight="1">
      <c r="A81" s="249">
        <v>42565</v>
      </c>
      <c r="B81" s="134" t="s">
        <v>41</v>
      </c>
      <c r="C81" s="217">
        <v>80171460.919999123</v>
      </c>
      <c r="D81" s="95"/>
      <c r="E81" s="96">
        <f t="shared" si="14"/>
        <v>80171460.919999123</v>
      </c>
      <c r="F81" s="217">
        <v>1266028.0899999994</v>
      </c>
      <c r="G81" s="95"/>
      <c r="H81" s="96">
        <f t="shared" si="15"/>
        <v>1266028.0899999994</v>
      </c>
      <c r="I81" s="217">
        <v>101077.16</v>
      </c>
      <c r="J81" s="95"/>
      <c r="K81" s="96">
        <f t="shared" si="16"/>
        <v>101077.16</v>
      </c>
      <c r="L81" s="217">
        <v>93833.76</v>
      </c>
      <c r="M81" s="95"/>
      <c r="N81" s="96">
        <f t="shared" si="17"/>
        <v>93833.76</v>
      </c>
      <c r="O81" s="217">
        <v>525779.44000000018</v>
      </c>
      <c r="P81" s="95"/>
      <c r="Q81" s="96">
        <f t="shared" si="18"/>
        <v>525779.44000000018</v>
      </c>
      <c r="R81" s="217">
        <v>78386896.789999127</v>
      </c>
      <c r="S81" s="95"/>
      <c r="T81" s="96">
        <f t="shared" si="19"/>
        <v>78386896.789999127</v>
      </c>
      <c r="U81" s="218">
        <f t="shared" si="20"/>
        <v>0</v>
      </c>
      <c r="W81" s="134" t="s">
        <v>41</v>
      </c>
      <c r="X81" s="115">
        <f t="shared" si="21"/>
        <v>0</v>
      </c>
      <c r="Y81" s="116">
        <f t="shared" si="22"/>
        <v>0</v>
      </c>
      <c r="Z81" s="116">
        <f t="shared" si="23"/>
        <v>0</v>
      </c>
      <c r="AA81" s="116">
        <f t="shared" si="24"/>
        <v>0</v>
      </c>
      <c r="AB81" s="116">
        <f t="shared" si="25"/>
        <v>0</v>
      </c>
      <c r="AC81" s="122">
        <f t="shared" si="26"/>
        <v>0</v>
      </c>
    </row>
    <row r="82" spans="1:29" ht="15.75">
      <c r="A82" s="250"/>
      <c r="B82" s="135" t="s">
        <v>42</v>
      </c>
      <c r="C82" s="97">
        <v>17612948.949999034</v>
      </c>
      <c r="D82" s="20"/>
      <c r="E82" s="98">
        <f t="shared" si="14"/>
        <v>17612948.949999034</v>
      </c>
      <c r="F82" s="97">
        <v>379024.5</v>
      </c>
      <c r="G82" s="20"/>
      <c r="H82" s="98">
        <f t="shared" si="15"/>
        <v>379024.5</v>
      </c>
      <c r="I82" s="97">
        <v>55309.06</v>
      </c>
      <c r="J82" s="20"/>
      <c r="K82" s="98">
        <f t="shared" si="16"/>
        <v>55309.06</v>
      </c>
      <c r="L82" s="97">
        <v>13994.9</v>
      </c>
      <c r="M82" s="20"/>
      <c r="N82" s="98">
        <f t="shared" si="17"/>
        <v>13994.9</v>
      </c>
      <c r="O82" s="97">
        <v>36702.720000000001</v>
      </c>
      <c r="P82" s="20"/>
      <c r="Q82" s="98">
        <f t="shared" si="18"/>
        <v>36702.720000000001</v>
      </c>
      <c r="R82" s="97">
        <v>17238535.889999036</v>
      </c>
      <c r="S82" s="20"/>
      <c r="T82" s="98">
        <f t="shared" si="19"/>
        <v>17238535.889999036</v>
      </c>
      <c r="U82" s="219">
        <f t="shared" si="20"/>
        <v>0</v>
      </c>
      <c r="W82" s="135" t="s">
        <v>42</v>
      </c>
      <c r="X82" s="115">
        <f t="shared" si="21"/>
        <v>0</v>
      </c>
      <c r="Y82" s="116">
        <f t="shared" si="22"/>
        <v>0</v>
      </c>
      <c r="Z82" s="116">
        <f t="shared" si="23"/>
        <v>0</v>
      </c>
      <c r="AA82" s="116">
        <f t="shared" si="24"/>
        <v>0</v>
      </c>
      <c r="AB82" s="116">
        <f t="shared" si="25"/>
        <v>0</v>
      </c>
      <c r="AC82" s="122">
        <f t="shared" si="26"/>
        <v>0</v>
      </c>
    </row>
    <row r="83" spans="1:29" ht="15.75">
      <c r="A83" s="250"/>
      <c r="B83" s="105" t="s">
        <v>43</v>
      </c>
      <c r="C83" s="97">
        <v>65499394.999999441</v>
      </c>
      <c r="D83" s="20"/>
      <c r="E83" s="98">
        <f t="shared" si="14"/>
        <v>65499394.999999441</v>
      </c>
      <c r="F83" s="97">
        <v>943972.13999999966</v>
      </c>
      <c r="G83" s="20"/>
      <c r="H83" s="98">
        <f t="shared" si="15"/>
        <v>943972.13999999966</v>
      </c>
      <c r="I83" s="97">
        <v>134620.47</v>
      </c>
      <c r="J83" s="20"/>
      <c r="K83" s="98">
        <f t="shared" si="16"/>
        <v>134620.47</v>
      </c>
      <c r="L83" s="97">
        <v>137091.93</v>
      </c>
      <c r="M83" s="20"/>
      <c r="N83" s="98">
        <f t="shared" si="17"/>
        <v>137091.93</v>
      </c>
      <c r="O83" s="97">
        <v>354160.26000000018</v>
      </c>
      <c r="P83" s="20"/>
      <c r="Q83" s="98">
        <f t="shared" si="18"/>
        <v>354160.26000000018</v>
      </c>
      <c r="R83" s="97">
        <v>64198791.139999442</v>
      </c>
      <c r="S83" s="20"/>
      <c r="T83" s="98">
        <f t="shared" si="19"/>
        <v>64198791.139999442</v>
      </c>
      <c r="U83" s="219">
        <f t="shared" si="20"/>
        <v>0</v>
      </c>
      <c r="W83" s="105" t="s">
        <v>43</v>
      </c>
      <c r="X83" s="115">
        <f t="shared" si="21"/>
        <v>0</v>
      </c>
      <c r="Y83" s="116">
        <f t="shared" si="22"/>
        <v>0</v>
      </c>
      <c r="Z83" s="116">
        <f t="shared" si="23"/>
        <v>0</v>
      </c>
      <c r="AA83" s="116">
        <f t="shared" si="24"/>
        <v>0</v>
      </c>
      <c r="AB83" s="116">
        <f t="shared" si="25"/>
        <v>0</v>
      </c>
      <c r="AC83" s="122">
        <f t="shared" si="26"/>
        <v>0</v>
      </c>
    </row>
    <row r="84" spans="1:29" ht="15.75">
      <c r="A84" s="250"/>
      <c r="B84" s="135" t="s">
        <v>44</v>
      </c>
      <c r="C84" s="97">
        <v>46421626.419999503</v>
      </c>
      <c r="D84" s="20"/>
      <c r="E84" s="98">
        <f t="shared" si="14"/>
        <v>46421626.419999503</v>
      </c>
      <c r="F84" s="97">
        <v>585764.2699999999</v>
      </c>
      <c r="G84" s="20"/>
      <c r="H84" s="98">
        <f t="shared" si="15"/>
        <v>585764.2699999999</v>
      </c>
      <c r="I84" s="97">
        <v>0</v>
      </c>
      <c r="J84" s="20"/>
      <c r="K84" s="98">
        <f t="shared" si="16"/>
        <v>0</v>
      </c>
      <c r="L84" s="97">
        <v>0</v>
      </c>
      <c r="M84" s="20"/>
      <c r="N84" s="98">
        <f t="shared" si="17"/>
        <v>0</v>
      </c>
      <c r="O84" s="97">
        <v>125435.86</v>
      </c>
      <c r="P84" s="20"/>
      <c r="Q84" s="98">
        <f t="shared" si="18"/>
        <v>125435.86</v>
      </c>
      <c r="R84" s="97">
        <v>58783245.439999506</v>
      </c>
      <c r="S84" s="20"/>
      <c r="T84" s="98">
        <f t="shared" si="19"/>
        <v>58783245.439999506</v>
      </c>
      <c r="U84" s="219">
        <f t="shared" si="20"/>
        <v>0</v>
      </c>
      <c r="W84" s="135" t="s">
        <v>44</v>
      </c>
      <c r="X84" s="115">
        <f t="shared" si="21"/>
        <v>0</v>
      </c>
      <c r="Y84" s="116">
        <f t="shared" si="22"/>
        <v>0</v>
      </c>
      <c r="Z84" s="116">
        <f t="shared" si="23"/>
        <v>0</v>
      </c>
      <c r="AA84" s="116">
        <f t="shared" si="24"/>
        <v>0</v>
      </c>
      <c r="AB84" s="116">
        <f t="shared" si="25"/>
        <v>0</v>
      </c>
      <c r="AC84" s="122">
        <f t="shared" si="26"/>
        <v>0</v>
      </c>
    </row>
    <row r="85" spans="1:29" ht="15.75">
      <c r="A85" s="250"/>
      <c r="B85" s="135" t="s">
        <v>45</v>
      </c>
      <c r="C85" s="97">
        <v>53451550.679996036</v>
      </c>
      <c r="D85" s="20">
        <v>53451560</v>
      </c>
      <c r="E85" s="98">
        <f t="shared" si="14"/>
        <v>-9.3200039640069008</v>
      </c>
      <c r="F85" s="97">
        <v>915085.11000000045</v>
      </c>
      <c r="G85" s="20" t="s">
        <v>2479</v>
      </c>
      <c r="H85" s="98">
        <f t="shared" si="15"/>
        <v>0.11000000045169145</v>
      </c>
      <c r="I85" s="97">
        <v>461158.69999999995</v>
      </c>
      <c r="J85" s="20" t="s">
        <v>2943</v>
      </c>
      <c r="K85" s="98">
        <f t="shared" si="16"/>
        <v>-0.30000000004656613</v>
      </c>
      <c r="L85" s="97">
        <v>169246.49999999997</v>
      </c>
      <c r="M85" s="20" t="s">
        <v>2944</v>
      </c>
      <c r="N85" s="98">
        <f t="shared" si="17"/>
        <v>-0.50000000002910383</v>
      </c>
      <c r="O85" s="97">
        <v>41974.080000000002</v>
      </c>
      <c r="P85" s="20" t="s">
        <v>2480</v>
      </c>
      <c r="Q85" s="98">
        <f t="shared" si="18"/>
        <v>-56468.42</v>
      </c>
      <c r="R85" s="97">
        <v>52786403.689996041</v>
      </c>
      <c r="S85" s="20">
        <v>52786450</v>
      </c>
      <c r="T85" s="98">
        <f t="shared" si="19"/>
        <v>-46.310003958642483</v>
      </c>
      <c r="U85" s="219">
        <f t="shared" si="20"/>
        <v>1</v>
      </c>
      <c r="W85" s="135" t="s">
        <v>45</v>
      </c>
      <c r="X85" s="115">
        <f t="shared" si="21"/>
        <v>0</v>
      </c>
      <c r="Y85" s="116">
        <f t="shared" si="22"/>
        <v>0</v>
      </c>
      <c r="Z85" s="116">
        <f t="shared" si="23"/>
        <v>0</v>
      </c>
      <c r="AA85" s="116">
        <f t="shared" si="24"/>
        <v>0</v>
      </c>
      <c r="AB85" s="116">
        <f t="shared" si="25"/>
        <v>1</v>
      </c>
      <c r="AC85" s="122">
        <f t="shared" si="26"/>
        <v>0</v>
      </c>
    </row>
    <row r="86" spans="1:29" ht="15.75">
      <c r="A86" s="250"/>
      <c r="B86" s="135" t="s">
        <v>46</v>
      </c>
      <c r="C86" s="97">
        <v>33045731.879999619</v>
      </c>
      <c r="D86" s="20">
        <v>33944900</v>
      </c>
      <c r="E86" s="98">
        <f t="shared" si="14"/>
        <v>-899168.12000038102</v>
      </c>
      <c r="F86" s="97">
        <v>929018.30000000016</v>
      </c>
      <c r="G86" s="20" t="s">
        <v>2481</v>
      </c>
      <c r="H86" s="98">
        <f t="shared" si="15"/>
        <v>0.30000000016298145</v>
      </c>
      <c r="I86" s="97">
        <v>257683.44</v>
      </c>
      <c r="J86" s="20" t="s">
        <v>2945</v>
      </c>
      <c r="K86" s="98">
        <f t="shared" si="16"/>
        <v>0.44000000000232831</v>
      </c>
      <c r="L86" s="97">
        <v>171403.75</v>
      </c>
      <c r="M86" s="20" t="s">
        <v>2482</v>
      </c>
      <c r="N86" s="98">
        <f t="shared" si="17"/>
        <v>-0.25</v>
      </c>
      <c r="O86" s="97">
        <v>62412.35</v>
      </c>
      <c r="P86" s="20" t="s">
        <v>2482</v>
      </c>
      <c r="Q86" s="98">
        <f t="shared" si="18"/>
        <v>-108991.65</v>
      </c>
      <c r="R86" s="97">
        <v>32140580.919999618</v>
      </c>
      <c r="S86" s="20">
        <v>33303400</v>
      </c>
      <c r="T86" s="98">
        <f t="shared" si="19"/>
        <v>-1162819.0800003819</v>
      </c>
      <c r="U86" s="219">
        <f t="shared" si="20"/>
        <v>1</v>
      </c>
      <c r="W86" s="135" t="s">
        <v>46</v>
      </c>
      <c r="X86" s="115">
        <f t="shared" si="21"/>
        <v>1</v>
      </c>
      <c r="Y86" s="116">
        <f t="shared" si="22"/>
        <v>0</v>
      </c>
      <c r="Z86" s="116">
        <f t="shared" si="23"/>
        <v>0</v>
      </c>
      <c r="AA86" s="116">
        <f t="shared" si="24"/>
        <v>0</v>
      </c>
      <c r="AB86" s="116">
        <f t="shared" si="25"/>
        <v>1</v>
      </c>
      <c r="AC86" s="122">
        <f t="shared" si="26"/>
        <v>1</v>
      </c>
    </row>
    <row r="87" spans="1:29" ht="15.75">
      <c r="A87" s="250"/>
      <c r="B87" s="135" t="s">
        <v>47</v>
      </c>
      <c r="C87" s="97">
        <v>134587673.41999847</v>
      </c>
      <c r="D87" s="20"/>
      <c r="E87" s="98">
        <f t="shared" si="14"/>
        <v>134587673.41999847</v>
      </c>
      <c r="F87" s="97">
        <v>2008441.350000001</v>
      </c>
      <c r="G87" s="20"/>
      <c r="H87" s="98">
        <f t="shared" si="15"/>
        <v>2008441.350000001</v>
      </c>
      <c r="I87" s="97">
        <v>136080.5</v>
      </c>
      <c r="J87" s="20"/>
      <c r="K87" s="98">
        <f t="shared" si="16"/>
        <v>136080.5</v>
      </c>
      <c r="L87" s="97">
        <v>6269.01</v>
      </c>
      <c r="M87" s="20"/>
      <c r="N87" s="98">
        <f t="shared" si="17"/>
        <v>6269.01</v>
      </c>
      <c r="O87" s="97">
        <v>130656.26000000001</v>
      </c>
      <c r="P87" s="20"/>
      <c r="Q87" s="98">
        <f t="shared" si="18"/>
        <v>130656.26000000001</v>
      </c>
      <c r="R87" s="97">
        <v>132578387.29999848</v>
      </c>
      <c r="S87" s="20"/>
      <c r="T87" s="98">
        <f t="shared" si="19"/>
        <v>132578387.29999848</v>
      </c>
      <c r="U87" s="219">
        <f t="shared" si="20"/>
        <v>0</v>
      </c>
      <c r="W87" s="135" t="s">
        <v>47</v>
      </c>
      <c r="X87" s="115">
        <f t="shared" si="21"/>
        <v>0</v>
      </c>
      <c r="Y87" s="116">
        <f t="shared" si="22"/>
        <v>0</v>
      </c>
      <c r="Z87" s="116">
        <f t="shared" si="23"/>
        <v>0</v>
      </c>
      <c r="AA87" s="116">
        <f t="shared" si="24"/>
        <v>0</v>
      </c>
      <c r="AB87" s="116">
        <f t="shared" si="25"/>
        <v>0</v>
      </c>
      <c r="AC87" s="122">
        <f t="shared" si="26"/>
        <v>0</v>
      </c>
    </row>
    <row r="88" spans="1:29" ht="15.75">
      <c r="A88" s="250"/>
      <c r="B88" s="135" t="s">
        <v>48</v>
      </c>
      <c r="C88" s="97">
        <v>65783155.109999962</v>
      </c>
      <c r="D88" s="20"/>
      <c r="E88" s="98">
        <f t="shared" si="14"/>
        <v>65783155.109999962</v>
      </c>
      <c r="F88" s="97">
        <v>797838.61</v>
      </c>
      <c r="G88" s="20"/>
      <c r="H88" s="98">
        <f t="shared" si="15"/>
        <v>797838.61</v>
      </c>
      <c r="I88" s="97">
        <v>109003.82</v>
      </c>
      <c r="J88" s="20"/>
      <c r="K88" s="98">
        <f t="shared" si="16"/>
        <v>109003.82</v>
      </c>
      <c r="L88" s="97">
        <v>41340.47</v>
      </c>
      <c r="M88" s="20"/>
      <c r="N88" s="98">
        <f t="shared" si="17"/>
        <v>41340.47</v>
      </c>
      <c r="O88" s="97">
        <v>318888.3</v>
      </c>
      <c r="P88" s="20"/>
      <c r="Q88" s="98">
        <f t="shared" si="18"/>
        <v>318888.3</v>
      </c>
      <c r="R88" s="97">
        <v>74148577.799999952</v>
      </c>
      <c r="S88" s="20"/>
      <c r="T88" s="98">
        <f t="shared" si="19"/>
        <v>74148577.799999952</v>
      </c>
      <c r="U88" s="219">
        <f t="shared" si="20"/>
        <v>0</v>
      </c>
      <c r="W88" s="135" t="s">
        <v>48</v>
      </c>
      <c r="X88" s="115">
        <f t="shared" si="21"/>
        <v>0</v>
      </c>
      <c r="Y88" s="116">
        <f t="shared" si="22"/>
        <v>0</v>
      </c>
      <c r="Z88" s="116">
        <f t="shared" si="23"/>
        <v>0</v>
      </c>
      <c r="AA88" s="116">
        <f t="shared" si="24"/>
        <v>0</v>
      </c>
      <c r="AB88" s="116">
        <f t="shared" si="25"/>
        <v>0</v>
      </c>
      <c r="AC88" s="122">
        <f t="shared" si="26"/>
        <v>0</v>
      </c>
    </row>
    <row r="89" spans="1:29" ht="15.75">
      <c r="A89" s="251"/>
      <c r="B89" s="136" t="s">
        <v>49</v>
      </c>
      <c r="C89" s="99"/>
      <c r="D89" s="100"/>
      <c r="E89" s="101">
        <f t="shared" si="14"/>
        <v>0</v>
      </c>
      <c r="F89" s="99"/>
      <c r="G89" s="100"/>
      <c r="H89" s="101">
        <f t="shared" si="15"/>
        <v>0</v>
      </c>
      <c r="I89" s="99"/>
      <c r="J89" s="100"/>
      <c r="K89" s="101">
        <f t="shared" si="16"/>
        <v>0</v>
      </c>
      <c r="L89" s="99"/>
      <c r="M89" s="100"/>
      <c r="N89" s="101">
        <f t="shared" si="17"/>
        <v>0</v>
      </c>
      <c r="O89" s="99"/>
      <c r="P89" s="100"/>
      <c r="Q89" s="101">
        <f t="shared" si="18"/>
        <v>0</v>
      </c>
      <c r="R89" s="99"/>
      <c r="S89" s="100"/>
      <c r="T89" s="101">
        <f t="shared" si="19"/>
        <v>0</v>
      </c>
      <c r="U89" s="220">
        <f t="shared" si="20"/>
        <v>0</v>
      </c>
      <c r="W89" s="136" t="s">
        <v>49</v>
      </c>
      <c r="X89" s="115">
        <f t="shared" si="21"/>
        <v>0</v>
      </c>
      <c r="Y89" s="116">
        <f t="shared" si="22"/>
        <v>0</v>
      </c>
      <c r="Z89" s="116">
        <f t="shared" si="23"/>
        <v>0</v>
      </c>
      <c r="AA89" s="116">
        <f t="shared" si="24"/>
        <v>0</v>
      </c>
      <c r="AB89" s="116">
        <f t="shared" si="25"/>
        <v>0</v>
      </c>
      <c r="AC89" s="122">
        <f t="shared" si="26"/>
        <v>0</v>
      </c>
    </row>
    <row r="90" spans="1:29" ht="15.75" customHeight="1">
      <c r="A90" s="249">
        <v>42567</v>
      </c>
      <c r="B90" s="134" t="s">
        <v>41</v>
      </c>
      <c r="C90" s="97">
        <v>78386896.789999127</v>
      </c>
      <c r="D90" s="20"/>
      <c r="E90" s="98">
        <f t="shared" si="14"/>
        <v>78386896.789999127</v>
      </c>
      <c r="F90" s="97">
        <v>599433.02999999991</v>
      </c>
      <c r="G90" s="20"/>
      <c r="H90" s="98">
        <f t="shared" si="15"/>
        <v>599433.02999999991</v>
      </c>
      <c r="I90" s="97">
        <v>0</v>
      </c>
      <c r="J90" s="20"/>
      <c r="K90" s="98">
        <f t="shared" si="16"/>
        <v>0</v>
      </c>
      <c r="L90" s="97">
        <v>0</v>
      </c>
      <c r="M90" s="20"/>
      <c r="N90" s="98">
        <f t="shared" si="17"/>
        <v>0</v>
      </c>
      <c r="O90" s="97">
        <v>0</v>
      </c>
      <c r="P90" s="20"/>
      <c r="Q90" s="98">
        <f t="shared" si="18"/>
        <v>0</v>
      </c>
      <c r="R90" s="97">
        <v>77787463.759999126</v>
      </c>
      <c r="S90" s="20"/>
      <c r="T90" s="98">
        <f t="shared" si="19"/>
        <v>77787463.759999126</v>
      </c>
      <c r="U90" s="219">
        <f t="shared" si="20"/>
        <v>0</v>
      </c>
      <c r="W90" s="134" t="s">
        <v>41</v>
      </c>
      <c r="X90" s="111">
        <f t="shared" si="21"/>
        <v>0</v>
      </c>
      <c r="Y90" s="112">
        <f t="shared" si="22"/>
        <v>0</v>
      </c>
      <c r="Z90" s="112">
        <f t="shared" si="23"/>
        <v>0</v>
      </c>
      <c r="AA90" s="112">
        <f t="shared" si="24"/>
        <v>0</v>
      </c>
      <c r="AB90" s="112">
        <f t="shared" si="25"/>
        <v>0</v>
      </c>
      <c r="AC90" s="124">
        <f t="shared" si="26"/>
        <v>0</v>
      </c>
    </row>
    <row r="91" spans="1:29" ht="15.75">
      <c r="A91" s="250"/>
      <c r="B91" s="135" t="s">
        <v>42</v>
      </c>
      <c r="C91" s="97">
        <v>17238535.889999036</v>
      </c>
      <c r="D91" s="20"/>
      <c r="E91" s="98">
        <f t="shared" si="14"/>
        <v>17238535.889999036</v>
      </c>
      <c r="F91" s="97">
        <v>236498.29</v>
      </c>
      <c r="G91" s="20"/>
      <c r="H91" s="98">
        <f t="shared" si="15"/>
        <v>236498.29</v>
      </c>
      <c r="I91" s="97">
        <v>0</v>
      </c>
      <c r="J91" s="20"/>
      <c r="K91" s="98">
        <f t="shared" si="16"/>
        <v>0</v>
      </c>
      <c r="L91" s="97">
        <v>0</v>
      </c>
      <c r="M91" s="20"/>
      <c r="N91" s="98">
        <f t="shared" si="17"/>
        <v>0</v>
      </c>
      <c r="O91" s="97">
        <v>0</v>
      </c>
      <c r="P91" s="20"/>
      <c r="Q91" s="98">
        <f t="shared" si="18"/>
        <v>0</v>
      </c>
      <c r="R91" s="97">
        <v>19785559.199999034</v>
      </c>
      <c r="S91" s="20"/>
      <c r="T91" s="98">
        <f t="shared" si="19"/>
        <v>19785559.199999034</v>
      </c>
      <c r="U91" s="219">
        <f t="shared" si="20"/>
        <v>0</v>
      </c>
      <c r="W91" s="135" t="s">
        <v>42</v>
      </c>
      <c r="X91" s="115">
        <f t="shared" si="21"/>
        <v>0</v>
      </c>
      <c r="Y91" s="116">
        <f t="shared" si="22"/>
        <v>0</v>
      </c>
      <c r="Z91" s="116">
        <f t="shared" si="23"/>
        <v>0</v>
      </c>
      <c r="AA91" s="116">
        <f t="shared" si="24"/>
        <v>0</v>
      </c>
      <c r="AB91" s="116">
        <f t="shared" si="25"/>
        <v>0</v>
      </c>
      <c r="AC91" s="122">
        <f t="shared" si="26"/>
        <v>0</v>
      </c>
    </row>
    <row r="92" spans="1:29" ht="15.75">
      <c r="A92" s="250"/>
      <c r="B92" s="105" t="s">
        <v>43</v>
      </c>
      <c r="C92" s="97">
        <v>64198791.139999442</v>
      </c>
      <c r="D92" s="20"/>
      <c r="E92" s="98">
        <f t="shared" si="14"/>
        <v>64198791.139999442</v>
      </c>
      <c r="F92" s="97">
        <v>332023.50000000006</v>
      </c>
      <c r="G92" s="20"/>
      <c r="H92" s="98">
        <f t="shared" si="15"/>
        <v>332023.50000000006</v>
      </c>
      <c r="I92" s="97">
        <v>629.87</v>
      </c>
      <c r="J92" s="20"/>
      <c r="K92" s="98">
        <f t="shared" si="16"/>
        <v>629.87</v>
      </c>
      <c r="L92" s="97">
        <v>164.49</v>
      </c>
      <c r="M92" s="20"/>
      <c r="N92" s="98">
        <f t="shared" si="17"/>
        <v>164.49</v>
      </c>
      <c r="O92" s="97">
        <v>0</v>
      </c>
      <c r="P92" s="20"/>
      <c r="Q92" s="98">
        <f t="shared" si="18"/>
        <v>0</v>
      </c>
      <c r="R92" s="97">
        <v>63867233.019999467</v>
      </c>
      <c r="S92" s="20"/>
      <c r="T92" s="98">
        <f t="shared" si="19"/>
        <v>63867233.019999467</v>
      </c>
      <c r="U92" s="219">
        <f t="shared" si="20"/>
        <v>0</v>
      </c>
      <c r="W92" s="105" t="s">
        <v>43</v>
      </c>
      <c r="X92" s="115">
        <f t="shared" si="21"/>
        <v>0</v>
      </c>
      <c r="Y92" s="116">
        <f t="shared" si="22"/>
        <v>0</v>
      </c>
      <c r="Z92" s="116">
        <f t="shared" si="23"/>
        <v>0</v>
      </c>
      <c r="AA92" s="116">
        <f t="shared" si="24"/>
        <v>0</v>
      </c>
      <c r="AB92" s="116">
        <f t="shared" si="25"/>
        <v>0</v>
      </c>
      <c r="AC92" s="122">
        <f t="shared" si="26"/>
        <v>0</v>
      </c>
    </row>
    <row r="93" spans="1:29" ht="15.75">
      <c r="A93" s="250"/>
      <c r="B93" s="135" t="s">
        <v>44</v>
      </c>
      <c r="C93" s="97">
        <v>58783245.439999506</v>
      </c>
      <c r="D93" s="20"/>
      <c r="E93" s="98">
        <f t="shared" si="14"/>
        <v>58783245.439999506</v>
      </c>
      <c r="F93" s="97">
        <v>1404634.93</v>
      </c>
      <c r="G93" s="20"/>
      <c r="H93" s="98">
        <f t="shared" si="15"/>
        <v>1404634.93</v>
      </c>
      <c r="I93" s="97">
        <v>0</v>
      </c>
      <c r="J93" s="20"/>
      <c r="K93" s="98">
        <f t="shared" si="16"/>
        <v>0</v>
      </c>
      <c r="L93" s="97">
        <v>0</v>
      </c>
      <c r="M93" s="20"/>
      <c r="N93" s="98">
        <f t="shared" si="17"/>
        <v>0</v>
      </c>
      <c r="O93" s="97">
        <v>0</v>
      </c>
      <c r="P93" s="20"/>
      <c r="Q93" s="98">
        <f t="shared" si="18"/>
        <v>0</v>
      </c>
      <c r="R93" s="97">
        <v>57378610.509999499</v>
      </c>
      <c r="S93" s="20"/>
      <c r="T93" s="98">
        <f t="shared" si="19"/>
        <v>57378610.509999499</v>
      </c>
      <c r="U93" s="219">
        <f t="shared" si="20"/>
        <v>0</v>
      </c>
      <c r="W93" s="135" t="s">
        <v>44</v>
      </c>
      <c r="X93" s="115">
        <f t="shared" si="21"/>
        <v>0</v>
      </c>
      <c r="Y93" s="116">
        <f t="shared" si="22"/>
        <v>0</v>
      </c>
      <c r="Z93" s="116">
        <f t="shared" si="23"/>
        <v>0</v>
      </c>
      <c r="AA93" s="116">
        <f t="shared" si="24"/>
        <v>0</v>
      </c>
      <c r="AB93" s="116">
        <f t="shared" si="25"/>
        <v>0</v>
      </c>
      <c r="AC93" s="122">
        <f t="shared" si="26"/>
        <v>0</v>
      </c>
    </row>
    <row r="94" spans="1:29" ht="15.75">
      <c r="A94" s="250"/>
      <c r="B94" s="135" t="s">
        <v>45</v>
      </c>
      <c r="C94" s="97">
        <v>52786403.689996041</v>
      </c>
      <c r="D94" s="20"/>
      <c r="E94" s="98">
        <f t="shared" si="14"/>
        <v>52786403.689996041</v>
      </c>
      <c r="F94" s="97">
        <v>528956.06000000006</v>
      </c>
      <c r="G94" s="20"/>
      <c r="H94" s="98">
        <f t="shared" si="15"/>
        <v>528956.06000000006</v>
      </c>
      <c r="I94" s="97">
        <v>158933.45000000001</v>
      </c>
      <c r="J94" s="20"/>
      <c r="K94" s="98">
        <f t="shared" si="16"/>
        <v>158933.45000000001</v>
      </c>
      <c r="L94" s="97">
        <v>0</v>
      </c>
      <c r="M94" s="20"/>
      <c r="N94" s="98">
        <f t="shared" si="17"/>
        <v>0</v>
      </c>
      <c r="O94" s="97">
        <v>0</v>
      </c>
      <c r="P94" s="20"/>
      <c r="Q94" s="98">
        <f t="shared" si="18"/>
        <v>0</v>
      </c>
      <c r="R94" s="97">
        <v>52416381.079996042</v>
      </c>
      <c r="S94" s="20"/>
      <c r="T94" s="98">
        <f t="shared" si="19"/>
        <v>52416381.079996042</v>
      </c>
      <c r="U94" s="219">
        <f t="shared" si="20"/>
        <v>0</v>
      </c>
      <c r="W94" s="135" t="s">
        <v>45</v>
      </c>
      <c r="X94" s="115">
        <f t="shared" si="21"/>
        <v>0</v>
      </c>
      <c r="Y94" s="116">
        <f t="shared" si="22"/>
        <v>0</v>
      </c>
      <c r="Z94" s="116">
        <f t="shared" si="23"/>
        <v>0</v>
      </c>
      <c r="AA94" s="116">
        <f t="shared" si="24"/>
        <v>0</v>
      </c>
      <c r="AB94" s="116">
        <f t="shared" si="25"/>
        <v>0</v>
      </c>
      <c r="AC94" s="122">
        <f t="shared" si="26"/>
        <v>0</v>
      </c>
    </row>
    <row r="95" spans="1:29" ht="15.75">
      <c r="A95" s="250"/>
      <c r="B95" s="135" t="s">
        <v>46</v>
      </c>
      <c r="C95" s="97">
        <v>132578387.29999848</v>
      </c>
      <c r="D95" s="20"/>
      <c r="E95" s="98">
        <f t="shared" si="14"/>
        <v>132578387.29999848</v>
      </c>
      <c r="F95" s="97">
        <v>411183.58</v>
      </c>
      <c r="G95" s="20"/>
      <c r="H95" s="98">
        <f t="shared" si="15"/>
        <v>411183.58</v>
      </c>
      <c r="I95" s="97">
        <v>0</v>
      </c>
      <c r="J95" s="20"/>
      <c r="K95" s="98">
        <f t="shared" si="16"/>
        <v>0</v>
      </c>
      <c r="L95" s="97">
        <v>0</v>
      </c>
      <c r="M95" s="20"/>
      <c r="N95" s="98">
        <f t="shared" si="17"/>
        <v>0</v>
      </c>
      <c r="O95" s="97">
        <v>0</v>
      </c>
      <c r="P95" s="20"/>
      <c r="Q95" s="98">
        <f t="shared" si="18"/>
        <v>0</v>
      </c>
      <c r="R95" s="97">
        <v>132167203.71999848</v>
      </c>
      <c r="S95" s="20"/>
      <c r="T95" s="98">
        <f t="shared" si="19"/>
        <v>132167203.71999848</v>
      </c>
      <c r="U95" s="219">
        <f t="shared" si="20"/>
        <v>0</v>
      </c>
      <c r="W95" s="135" t="s">
        <v>46</v>
      </c>
      <c r="X95" s="115">
        <f t="shared" si="21"/>
        <v>0</v>
      </c>
      <c r="Y95" s="116">
        <f t="shared" si="22"/>
        <v>0</v>
      </c>
      <c r="Z95" s="116">
        <f t="shared" si="23"/>
        <v>0</v>
      </c>
      <c r="AA95" s="116">
        <f t="shared" si="24"/>
        <v>0</v>
      </c>
      <c r="AB95" s="116">
        <f t="shared" si="25"/>
        <v>0</v>
      </c>
      <c r="AC95" s="122">
        <f t="shared" si="26"/>
        <v>0</v>
      </c>
    </row>
    <row r="96" spans="1:29" ht="15.75">
      <c r="A96" s="250"/>
      <c r="B96" s="135" t="s">
        <v>47</v>
      </c>
      <c r="C96" s="97">
        <v>74148577.799999952</v>
      </c>
      <c r="D96" s="20"/>
      <c r="E96" s="98">
        <f t="shared" si="14"/>
        <v>74148577.799999952</v>
      </c>
      <c r="F96" s="97">
        <v>392097.07</v>
      </c>
      <c r="G96" s="20"/>
      <c r="H96" s="98">
        <f t="shared" si="15"/>
        <v>392097.07</v>
      </c>
      <c r="I96" s="97">
        <v>0</v>
      </c>
      <c r="J96" s="20"/>
      <c r="K96" s="98">
        <f t="shared" si="16"/>
        <v>0</v>
      </c>
      <c r="L96" s="97">
        <v>0</v>
      </c>
      <c r="M96" s="20"/>
      <c r="N96" s="98">
        <f t="shared" si="17"/>
        <v>0</v>
      </c>
      <c r="O96" s="97">
        <v>0</v>
      </c>
      <c r="P96" s="20"/>
      <c r="Q96" s="98">
        <f t="shared" si="18"/>
        <v>0</v>
      </c>
      <c r="R96" s="97">
        <v>73756480.729999959</v>
      </c>
      <c r="S96" s="20"/>
      <c r="T96" s="98">
        <f t="shared" si="19"/>
        <v>73756480.729999959</v>
      </c>
      <c r="U96" s="219">
        <f t="shared" si="20"/>
        <v>0</v>
      </c>
      <c r="W96" s="135" t="s">
        <v>47</v>
      </c>
      <c r="X96" s="115">
        <f t="shared" si="21"/>
        <v>0</v>
      </c>
      <c r="Y96" s="116">
        <f t="shared" si="22"/>
        <v>0</v>
      </c>
      <c r="Z96" s="116">
        <f t="shared" si="23"/>
        <v>0</v>
      </c>
      <c r="AA96" s="116">
        <f t="shared" si="24"/>
        <v>0</v>
      </c>
      <c r="AB96" s="116">
        <f t="shared" si="25"/>
        <v>0</v>
      </c>
      <c r="AC96" s="122">
        <f t="shared" si="26"/>
        <v>0</v>
      </c>
    </row>
    <row r="97" spans="1:29" ht="15.75">
      <c r="A97" s="250"/>
      <c r="B97" s="135" t="s">
        <v>48</v>
      </c>
      <c r="C97" s="97">
        <v>24295234.259999562</v>
      </c>
      <c r="D97" s="20"/>
      <c r="E97" s="98">
        <f t="shared" si="14"/>
        <v>24295234.259999562</v>
      </c>
      <c r="F97" s="97">
        <v>1007945.9700000004</v>
      </c>
      <c r="G97" s="20"/>
      <c r="H97" s="98">
        <f t="shared" si="15"/>
        <v>1007945.9700000004</v>
      </c>
      <c r="I97" s="97">
        <v>0</v>
      </c>
      <c r="J97" s="20"/>
      <c r="K97" s="98">
        <f t="shared" si="16"/>
        <v>0</v>
      </c>
      <c r="L97" s="97">
        <v>0</v>
      </c>
      <c r="M97" s="20"/>
      <c r="N97" s="98">
        <f t="shared" si="17"/>
        <v>0</v>
      </c>
      <c r="O97" s="97">
        <v>100063.49000000002</v>
      </c>
      <c r="P97" s="20"/>
      <c r="Q97" s="98">
        <f t="shared" si="18"/>
        <v>100063.49000000002</v>
      </c>
      <c r="R97" s="97">
        <v>24484544.299999557</v>
      </c>
      <c r="S97" s="20"/>
      <c r="T97" s="98">
        <f t="shared" si="19"/>
        <v>24484544.299999557</v>
      </c>
      <c r="U97" s="219">
        <f t="shared" si="20"/>
        <v>0</v>
      </c>
      <c r="W97" s="135" t="s">
        <v>48</v>
      </c>
      <c r="X97" s="115">
        <f t="shared" si="21"/>
        <v>0</v>
      </c>
      <c r="Y97" s="116">
        <f t="shared" si="22"/>
        <v>0</v>
      </c>
      <c r="Z97" s="116">
        <f t="shared" si="23"/>
        <v>0</v>
      </c>
      <c r="AA97" s="116">
        <f t="shared" si="24"/>
        <v>0</v>
      </c>
      <c r="AB97" s="116">
        <f t="shared" si="25"/>
        <v>0</v>
      </c>
      <c r="AC97" s="122">
        <f t="shared" si="26"/>
        <v>0</v>
      </c>
    </row>
    <row r="98" spans="1:29" ht="15.75">
      <c r="A98" s="251"/>
      <c r="B98" s="136" t="s">
        <v>49</v>
      </c>
      <c r="C98" s="97"/>
      <c r="D98" s="20"/>
      <c r="E98" s="98">
        <f t="shared" si="14"/>
        <v>0</v>
      </c>
      <c r="F98" s="97"/>
      <c r="G98" s="20"/>
      <c r="H98" s="98">
        <f t="shared" si="15"/>
        <v>0</v>
      </c>
      <c r="I98" s="97"/>
      <c r="J98" s="20"/>
      <c r="K98" s="98">
        <f t="shared" si="16"/>
        <v>0</v>
      </c>
      <c r="L98" s="97"/>
      <c r="M98" s="20"/>
      <c r="N98" s="98">
        <f t="shared" si="17"/>
        <v>0</v>
      </c>
      <c r="O98" s="97"/>
      <c r="P98" s="20"/>
      <c r="Q98" s="98">
        <f t="shared" si="18"/>
        <v>0</v>
      </c>
      <c r="R98" s="97"/>
      <c r="S98" s="20"/>
      <c r="T98" s="98">
        <f t="shared" si="19"/>
        <v>0</v>
      </c>
      <c r="U98" s="219">
        <f t="shared" si="20"/>
        <v>0</v>
      </c>
      <c r="W98" s="136" t="s">
        <v>49</v>
      </c>
      <c r="X98" s="119">
        <f t="shared" si="21"/>
        <v>0</v>
      </c>
      <c r="Y98" s="120">
        <f t="shared" si="22"/>
        <v>0</v>
      </c>
      <c r="Z98" s="120">
        <f t="shared" si="23"/>
        <v>0</v>
      </c>
      <c r="AA98" s="120">
        <f t="shared" si="24"/>
        <v>0</v>
      </c>
      <c r="AB98" s="120">
        <f t="shared" si="25"/>
        <v>0</v>
      </c>
      <c r="AC98" s="125">
        <f t="shared" si="26"/>
        <v>0</v>
      </c>
    </row>
    <row r="99" spans="1:29" ht="15.75" customHeight="1">
      <c r="A99" s="249">
        <v>42568</v>
      </c>
      <c r="B99" s="134" t="s">
        <v>41</v>
      </c>
      <c r="C99" s="217">
        <v>77787463.759999126</v>
      </c>
      <c r="D99" s="222"/>
      <c r="E99" s="96">
        <f t="shared" si="14"/>
        <v>77787463.759999126</v>
      </c>
      <c r="F99" s="217">
        <v>1686697.5500000007</v>
      </c>
      <c r="G99" s="95"/>
      <c r="H99" s="96">
        <f t="shared" si="15"/>
        <v>1686697.5500000007</v>
      </c>
      <c r="I99" s="217">
        <v>101977.88999999998</v>
      </c>
      <c r="J99" s="95"/>
      <c r="K99" s="96">
        <f t="shared" si="16"/>
        <v>101977.88999999998</v>
      </c>
      <c r="L99" s="217">
        <v>17590.88</v>
      </c>
      <c r="M99" s="95"/>
      <c r="N99" s="96">
        <f t="shared" si="17"/>
        <v>17590.88</v>
      </c>
      <c r="O99" s="217">
        <v>1023075.41</v>
      </c>
      <c r="P99" s="102"/>
      <c r="Q99" s="96">
        <f t="shared" si="18"/>
        <v>1023075.41</v>
      </c>
      <c r="R99" s="217">
        <v>80771229.639999121</v>
      </c>
      <c r="S99" s="95"/>
      <c r="T99" s="96">
        <f t="shared" si="19"/>
        <v>80771229.639999121</v>
      </c>
      <c r="U99" s="218">
        <f t="shared" si="20"/>
        <v>0</v>
      </c>
      <c r="W99" s="134" t="s">
        <v>41</v>
      </c>
      <c r="X99" s="111">
        <f t="shared" si="21"/>
        <v>0</v>
      </c>
      <c r="Y99" s="112">
        <f t="shared" si="22"/>
        <v>0</v>
      </c>
      <c r="Z99" s="112">
        <f t="shared" si="23"/>
        <v>0</v>
      </c>
      <c r="AA99" s="112">
        <f t="shared" si="24"/>
        <v>0</v>
      </c>
      <c r="AB99" s="112">
        <f t="shared" si="25"/>
        <v>0</v>
      </c>
      <c r="AC99" s="124">
        <f t="shared" si="26"/>
        <v>0</v>
      </c>
    </row>
    <row r="100" spans="1:29" ht="15.75">
      <c r="A100" s="250"/>
      <c r="B100" s="135" t="s">
        <v>42</v>
      </c>
      <c r="C100" s="97">
        <v>19785559.199999034</v>
      </c>
      <c r="D100" s="126">
        <v>17612980</v>
      </c>
      <c r="E100" s="98">
        <f t="shared" si="14"/>
        <v>2172579.1999990344</v>
      </c>
      <c r="F100" s="97">
        <v>944228.12000000034</v>
      </c>
      <c r="G100" s="20" t="s">
        <v>2483</v>
      </c>
      <c r="H100" s="98">
        <f t="shared" si="15"/>
        <v>0.12000000034458935</v>
      </c>
      <c r="I100" s="97">
        <v>85593.3</v>
      </c>
      <c r="J100" s="20" t="s">
        <v>2946</v>
      </c>
      <c r="K100" s="98">
        <f t="shared" si="16"/>
        <v>0</v>
      </c>
      <c r="L100" s="97">
        <v>94658.13</v>
      </c>
      <c r="M100" s="20" t="s">
        <v>2947</v>
      </c>
      <c r="N100" s="98">
        <f t="shared" si="17"/>
        <v>2.9999999998835847E-2</v>
      </c>
      <c r="O100" s="97">
        <v>55662.62</v>
      </c>
      <c r="P100" s="6" t="s">
        <v>2484</v>
      </c>
      <c r="Q100" s="98">
        <f t="shared" si="18"/>
        <v>2.0000000004074536E-2</v>
      </c>
      <c r="R100" s="97">
        <v>18776603.629999034</v>
      </c>
      <c r="S100" s="20">
        <v>18776600</v>
      </c>
      <c r="T100" s="98">
        <f t="shared" si="19"/>
        <v>3.6299990341067314</v>
      </c>
      <c r="U100" s="219">
        <f t="shared" si="20"/>
        <v>1</v>
      </c>
      <c r="W100" s="135" t="s">
        <v>42</v>
      </c>
      <c r="X100" s="115">
        <f t="shared" si="21"/>
        <v>1</v>
      </c>
      <c r="Y100" s="116">
        <f t="shared" si="22"/>
        <v>0</v>
      </c>
      <c r="Z100" s="116">
        <f t="shared" si="23"/>
        <v>0</v>
      </c>
      <c r="AA100" s="116">
        <f t="shared" si="24"/>
        <v>0</v>
      </c>
      <c r="AB100" s="116">
        <f t="shared" si="25"/>
        <v>0</v>
      </c>
      <c r="AC100" s="122">
        <f t="shared" si="26"/>
        <v>0</v>
      </c>
    </row>
    <row r="101" spans="1:29" ht="15.75">
      <c r="A101" s="250"/>
      <c r="B101" s="105" t="s">
        <v>43</v>
      </c>
      <c r="C101" s="97">
        <v>63867233.019999467</v>
      </c>
      <c r="D101" s="126">
        <v>63867200</v>
      </c>
      <c r="E101" s="98">
        <f t="shared" si="14"/>
        <v>33.019999466836452</v>
      </c>
      <c r="F101" s="97">
        <v>908250.0199999999</v>
      </c>
      <c r="G101" s="20" t="s">
        <v>2485</v>
      </c>
      <c r="H101" s="98">
        <f t="shared" si="15"/>
        <v>1.999999990221113E-2</v>
      </c>
      <c r="I101" s="97">
        <v>80641.039999999994</v>
      </c>
      <c r="J101" s="20" t="s">
        <v>2948</v>
      </c>
      <c r="K101" s="98">
        <f t="shared" si="16"/>
        <v>3.9999999993597157E-2</v>
      </c>
      <c r="L101" s="97">
        <v>0</v>
      </c>
      <c r="M101" s="20" t="s">
        <v>80</v>
      </c>
      <c r="N101" s="98">
        <f t="shared" si="17"/>
        <v>0</v>
      </c>
      <c r="O101" s="97">
        <v>613374.52</v>
      </c>
      <c r="P101" s="6" t="s">
        <v>2486</v>
      </c>
      <c r="Q101" s="98">
        <f t="shared" si="18"/>
        <v>-0.47999999998137355</v>
      </c>
      <c r="R101" s="97">
        <v>62426249.519999467</v>
      </c>
      <c r="S101" s="20">
        <v>62426300</v>
      </c>
      <c r="T101" s="98">
        <f t="shared" si="19"/>
        <v>-50.480000533163548</v>
      </c>
      <c r="U101" s="219">
        <f t="shared" si="20"/>
        <v>1</v>
      </c>
      <c r="W101" s="105" t="s">
        <v>43</v>
      </c>
      <c r="X101" s="115">
        <f t="shared" si="21"/>
        <v>0</v>
      </c>
      <c r="Y101" s="116">
        <f t="shared" si="22"/>
        <v>0</v>
      </c>
      <c r="Z101" s="116">
        <f t="shared" si="23"/>
        <v>0</v>
      </c>
      <c r="AA101" s="116">
        <f t="shared" si="24"/>
        <v>0</v>
      </c>
      <c r="AB101" s="116">
        <f t="shared" si="25"/>
        <v>0</v>
      </c>
      <c r="AC101" s="122">
        <f t="shared" si="26"/>
        <v>0</v>
      </c>
    </row>
    <row r="102" spans="1:29" ht="15.75">
      <c r="A102" s="250"/>
      <c r="B102" s="135" t="s">
        <v>44</v>
      </c>
      <c r="C102" s="97">
        <v>57378610.509999499</v>
      </c>
      <c r="D102" s="126">
        <v>0</v>
      </c>
      <c r="E102" s="98">
        <f t="shared" si="14"/>
        <v>57378610.509999499</v>
      </c>
      <c r="F102" s="97">
        <v>1211811.18</v>
      </c>
      <c r="G102" s="20"/>
      <c r="H102" s="98">
        <f t="shared" si="15"/>
        <v>1211811.18</v>
      </c>
      <c r="I102" s="97">
        <v>15407.41</v>
      </c>
      <c r="J102" s="20"/>
      <c r="K102" s="98">
        <f t="shared" si="16"/>
        <v>15407.41</v>
      </c>
      <c r="L102" s="97">
        <v>0</v>
      </c>
      <c r="M102" s="20"/>
      <c r="N102" s="98">
        <f t="shared" si="17"/>
        <v>0</v>
      </c>
      <c r="O102" s="97">
        <v>234928.05000000008</v>
      </c>
      <c r="P102" s="6"/>
      <c r="Q102" s="98">
        <f t="shared" si="18"/>
        <v>234928.05000000008</v>
      </c>
      <c r="R102" s="97">
        <v>60815828.019999489</v>
      </c>
      <c r="S102" s="20">
        <v>0</v>
      </c>
      <c r="T102" s="98">
        <f t="shared" si="19"/>
        <v>60815828.019999489</v>
      </c>
      <c r="U102" s="219">
        <f t="shared" si="20"/>
        <v>0</v>
      </c>
      <c r="W102" s="135" t="s">
        <v>44</v>
      </c>
      <c r="X102" s="115">
        <f t="shared" si="21"/>
        <v>0</v>
      </c>
      <c r="Y102" s="116">
        <f t="shared" si="22"/>
        <v>0</v>
      </c>
      <c r="Z102" s="116">
        <f t="shared" si="23"/>
        <v>0</v>
      </c>
      <c r="AA102" s="116">
        <f t="shared" si="24"/>
        <v>0</v>
      </c>
      <c r="AB102" s="116">
        <f t="shared" si="25"/>
        <v>0</v>
      </c>
      <c r="AC102" s="122">
        <f t="shared" si="26"/>
        <v>0</v>
      </c>
    </row>
    <row r="103" spans="1:29" ht="15.75">
      <c r="A103" s="250"/>
      <c r="B103" s="135" t="s">
        <v>45</v>
      </c>
      <c r="C103" s="97">
        <v>52416381.079996042</v>
      </c>
      <c r="D103" s="126">
        <v>52416380</v>
      </c>
      <c r="E103" s="98">
        <f t="shared" si="14"/>
        <v>1.0799960419535637</v>
      </c>
      <c r="F103" s="97">
        <v>1652106.4799999988</v>
      </c>
      <c r="G103" s="20" t="s">
        <v>2487</v>
      </c>
      <c r="H103" s="98">
        <f t="shared" si="15"/>
        <v>-3.5200000011827797</v>
      </c>
      <c r="I103" s="97">
        <v>573765.87000000023</v>
      </c>
      <c r="J103" s="20" t="s">
        <v>2949</v>
      </c>
      <c r="K103" s="98">
        <f t="shared" si="16"/>
        <v>-0.12999999977182597</v>
      </c>
      <c r="L103" s="97">
        <v>597315.99000000022</v>
      </c>
      <c r="M103" s="20" t="s">
        <v>2950</v>
      </c>
      <c r="N103" s="98">
        <f t="shared" si="17"/>
        <v>-9.9999997764825821E-3</v>
      </c>
      <c r="O103" s="97">
        <v>58989.630000000005</v>
      </c>
      <c r="P103" s="6" t="s">
        <v>2488</v>
      </c>
      <c r="Q103" s="98">
        <f t="shared" si="18"/>
        <v>-49710.369999999995</v>
      </c>
      <c r="R103" s="97">
        <v>57310703.099996045</v>
      </c>
      <c r="S103" s="20">
        <v>57310700</v>
      </c>
      <c r="T103" s="98">
        <f t="shared" si="19"/>
        <v>3.0999960452318192</v>
      </c>
      <c r="U103" s="219">
        <f t="shared" si="20"/>
        <v>1</v>
      </c>
      <c r="W103" s="135" t="s">
        <v>45</v>
      </c>
      <c r="X103" s="115">
        <f t="shared" si="21"/>
        <v>0</v>
      </c>
      <c r="Y103" s="116">
        <f t="shared" si="22"/>
        <v>0</v>
      </c>
      <c r="Z103" s="116">
        <f t="shared" si="23"/>
        <v>0</v>
      </c>
      <c r="AA103" s="116">
        <f t="shared" si="24"/>
        <v>0</v>
      </c>
      <c r="AB103" s="116">
        <f t="shared" si="25"/>
        <v>1</v>
      </c>
      <c r="AC103" s="122">
        <f t="shared" si="26"/>
        <v>0</v>
      </c>
    </row>
    <row r="104" spans="1:29" ht="15.75">
      <c r="A104" s="250"/>
      <c r="B104" s="135" t="s">
        <v>46</v>
      </c>
      <c r="C104" s="97">
        <v>32140580.919999618</v>
      </c>
      <c r="D104" s="126">
        <v>33303400</v>
      </c>
      <c r="E104" s="98">
        <f t="shared" si="14"/>
        <v>-1162819.0800003819</v>
      </c>
      <c r="F104" s="97">
        <v>947931.78</v>
      </c>
      <c r="G104" s="20" t="s">
        <v>2489</v>
      </c>
      <c r="H104" s="98">
        <f t="shared" si="15"/>
        <v>-0.21999999997206032</v>
      </c>
      <c r="I104" s="97">
        <v>19500.060000000001</v>
      </c>
      <c r="J104" s="20" t="s">
        <v>2951</v>
      </c>
      <c r="K104" s="98">
        <f t="shared" si="16"/>
        <v>-3.9999999997235136E-2</v>
      </c>
      <c r="L104" s="97">
        <v>0</v>
      </c>
      <c r="M104" s="20" t="s">
        <v>80</v>
      </c>
      <c r="N104" s="98">
        <f t="shared" si="17"/>
        <v>0</v>
      </c>
      <c r="O104" s="97">
        <v>310762.67</v>
      </c>
      <c r="P104" s="6" t="s">
        <v>2490</v>
      </c>
      <c r="Q104" s="98">
        <f t="shared" si="18"/>
        <v>-0.33000000001629815</v>
      </c>
      <c r="R104" s="97">
        <v>30901386.52999961</v>
      </c>
      <c r="S104" s="20">
        <v>32585100</v>
      </c>
      <c r="T104" s="98">
        <f t="shared" si="19"/>
        <v>-1683713.47000039</v>
      </c>
      <c r="U104" s="219">
        <f t="shared" si="20"/>
        <v>1</v>
      </c>
      <c r="W104" s="135" t="s">
        <v>46</v>
      </c>
      <c r="X104" s="115">
        <f t="shared" si="21"/>
        <v>1</v>
      </c>
      <c r="Y104" s="116">
        <f t="shared" si="22"/>
        <v>0</v>
      </c>
      <c r="Z104" s="116">
        <f t="shared" si="23"/>
        <v>0</v>
      </c>
      <c r="AA104" s="116">
        <f t="shared" si="24"/>
        <v>0</v>
      </c>
      <c r="AB104" s="116">
        <f t="shared" si="25"/>
        <v>0</v>
      </c>
      <c r="AC104" s="122">
        <f t="shared" si="26"/>
        <v>1</v>
      </c>
    </row>
    <row r="105" spans="1:29" ht="15.75">
      <c r="A105" s="250"/>
      <c r="B105" s="135" t="s">
        <v>47</v>
      </c>
      <c r="C105" s="97">
        <v>132167203.71999848</v>
      </c>
      <c r="D105" s="126"/>
      <c r="E105" s="98">
        <f t="shared" si="14"/>
        <v>132167203.71999848</v>
      </c>
      <c r="F105" s="97">
        <v>2307474.5899999985</v>
      </c>
      <c r="G105" s="20"/>
      <c r="H105" s="98">
        <f t="shared" si="15"/>
        <v>2307474.5899999985</v>
      </c>
      <c r="I105" s="97">
        <v>117494.46999999999</v>
      </c>
      <c r="J105" s="20"/>
      <c r="K105" s="98">
        <f t="shared" si="16"/>
        <v>117494.46999999999</v>
      </c>
      <c r="L105" s="97">
        <v>50652.08</v>
      </c>
      <c r="M105" s="20"/>
      <c r="N105" s="98">
        <f t="shared" si="17"/>
        <v>50652.08</v>
      </c>
      <c r="O105" s="97">
        <v>184203.73</v>
      </c>
      <c r="P105" s="6"/>
      <c r="Q105" s="98">
        <f t="shared" si="18"/>
        <v>184203.73</v>
      </c>
      <c r="R105" s="97">
        <v>129742367.78999853</v>
      </c>
      <c r="S105" s="20"/>
      <c r="T105" s="98">
        <f t="shared" si="19"/>
        <v>129742367.78999853</v>
      </c>
      <c r="U105" s="219">
        <f t="shared" si="20"/>
        <v>0</v>
      </c>
      <c r="W105" s="135" t="s">
        <v>47</v>
      </c>
      <c r="X105" s="115">
        <f t="shared" si="21"/>
        <v>0</v>
      </c>
      <c r="Y105" s="116">
        <f t="shared" si="22"/>
        <v>0</v>
      </c>
      <c r="Z105" s="116">
        <f t="shared" si="23"/>
        <v>0</v>
      </c>
      <c r="AA105" s="116">
        <f t="shared" si="24"/>
        <v>0</v>
      </c>
      <c r="AB105" s="116">
        <f t="shared" si="25"/>
        <v>0</v>
      </c>
      <c r="AC105" s="122">
        <f t="shared" si="26"/>
        <v>0</v>
      </c>
    </row>
    <row r="106" spans="1:29" ht="15.75">
      <c r="A106" s="250"/>
      <c r="B106" s="135" t="s">
        <v>48</v>
      </c>
      <c r="C106" s="97">
        <v>73756480.729999959</v>
      </c>
      <c r="D106" s="126"/>
      <c r="E106" s="98">
        <f t="shared" si="14"/>
        <v>73756480.729999959</v>
      </c>
      <c r="F106" s="97">
        <v>2266480.1399999997</v>
      </c>
      <c r="G106" s="20"/>
      <c r="H106" s="98">
        <f t="shared" si="15"/>
        <v>2266480.1399999997</v>
      </c>
      <c r="I106" s="97">
        <v>154159.10999999999</v>
      </c>
      <c r="J106" s="20"/>
      <c r="K106" s="98">
        <f t="shared" si="16"/>
        <v>154159.10999999999</v>
      </c>
      <c r="L106" s="97">
        <v>122048.16</v>
      </c>
      <c r="M106" s="20"/>
      <c r="N106" s="98">
        <f t="shared" si="17"/>
        <v>122048.16</v>
      </c>
      <c r="O106" s="97">
        <v>443626.76999999996</v>
      </c>
      <c r="P106" s="6"/>
      <c r="Q106" s="98">
        <f t="shared" si="18"/>
        <v>443626.76999999996</v>
      </c>
      <c r="R106" s="97">
        <v>95238639.320000052</v>
      </c>
      <c r="S106" s="20"/>
      <c r="T106" s="98">
        <f t="shared" si="19"/>
        <v>95238639.320000052</v>
      </c>
      <c r="U106" s="219">
        <f t="shared" si="20"/>
        <v>0</v>
      </c>
      <c r="W106" s="135" t="s">
        <v>48</v>
      </c>
      <c r="X106" s="115">
        <f t="shared" si="21"/>
        <v>0</v>
      </c>
      <c r="Y106" s="116">
        <f t="shared" si="22"/>
        <v>0</v>
      </c>
      <c r="Z106" s="116">
        <f t="shared" si="23"/>
        <v>0</v>
      </c>
      <c r="AA106" s="116">
        <f t="shared" si="24"/>
        <v>0</v>
      </c>
      <c r="AB106" s="116">
        <f t="shared" si="25"/>
        <v>0</v>
      </c>
      <c r="AC106" s="122">
        <f t="shared" si="26"/>
        <v>0</v>
      </c>
    </row>
    <row r="107" spans="1:29" ht="15.75">
      <c r="A107" s="251"/>
      <c r="B107" s="136" t="s">
        <v>49</v>
      </c>
      <c r="C107" s="99">
        <v>24484544.299999557</v>
      </c>
      <c r="D107" s="223"/>
      <c r="E107" s="101">
        <f t="shared" si="14"/>
        <v>24484544.299999557</v>
      </c>
      <c r="F107" s="99">
        <v>1702815.3100000019</v>
      </c>
      <c r="G107" s="100"/>
      <c r="H107" s="101">
        <f t="shared" si="15"/>
        <v>1702815.3100000019</v>
      </c>
      <c r="I107" s="99">
        <v>9306.89</v>
      </c>
      <c r="J107" s="100"/>
      <c r="K107" s="101">
        <f t="shared" si="16"/>
        <v>9306.89</v>
      </c>
      <c r="L107" s="99">
        <v>0</v>
      </c>
      <c r="M107" s="100"/>
      <c r="N107" s="101">
        <f t="shared" si="17"/>
        <v>0</v>
      </c>
      <c r="O107" s="99">
        <v>119255.31</v>
      </c>
      <c r="P107" s="104"/>
      <c r="Q107" s="101">
        <f t="shared" si="18"/>
        <v>119255.31</v>
      </c>
      <c r="R107" s="99">
        <v>25788634.329999551</v>
      </c>
      <c r="S107" s="100"/>
      <c r="T107" s="101">
        <f t="shared" si="19"/>
        <v>25788634.329999551</v>
      </c>
      <c r="U107" s="220">
        <f t="shared" si="20"/>
        <v>0</v>
      </c>
      <c r="W107" s="136" t="s">
        <v>49</v>
      </c>
      <c r="X107" s="119">
        <f t="shared" si="21"/>
        <v>0</v>
      </c>
      <c r="Y107" s="120">
        <f t="shared" si="22"/>
        <v>0</v>
      </c>
      <c r="Z107" s="120">
        <f t="shared" si="23"/>
        <v>0</v>
      </c>
      <c r="AA107" s="120">
        <f t="shared" si="24"/>
        <v>0</v>
      </c>
      <c r="AB107" s="120">
        <f t="shared" si="25"/>
        <v>0</v>
      </c>
      <c r="AC107" s="125">
        <f t="shared" si="26"/>
        <v>0</v>
      </c>
    </row>
    <row r="108" spans="1:29" ht="15.75" customHeight="1">
      <c r="A108" s="249">
        <v>42569</v>
      </c>
      <c r="B108" s="134" t="s">
        <v>41</v>
      </c>
      <c r="C108" s="97">
        <v>80771229.639999121</v>
      </c>
      <c r="D108" s="20"/>
      <c r="E108" s="98">
        <f t="shared" si="14"/>
        <v>80771229.639999121</v>
      </c>
      <c r="F108" s="97">
        <v>1736607.4300000006</v>
      </c>
      <c r="G108" s="6"/>
      <c r="H108" s="98">
        <f t="shared" si="15"/>
        <v>1736607.4300000006</v>
      </c>
      <c r="I108" s="97">
        <v>64375.700000000004</v>
      </c>
      <c r="J108" s="20"/>
      <c r="K108" s="98">
        <f t="shared" si="16"/>
        <v>64375.700000000004</v>
      </c>
      <c r="L108" s="97">
        <v>22357.65</v>
      </c>
      <c r="M108" s="20"/>
      <c r="N108" s="98">
        <f t="shared" si="17"/>
        <v>22357.65</v>
      </c>
      <c r="O108" s="97">
        <v>618685.74</v>
      </c>
      <c r="P108" s="20"/>
      <c r="Q108" s="98">
        <f t="shared" si="18"/>
        <v>618685.74</v>
      </c>
      <c r="R108" s="97">
        <v>81624368.139999121</v>
      </c>
      <c r="S108" s="6"/>
      <c r="T108" s="98">
        <f t="shared" si="19"/>
        <v>81624368.139999121</v>
      </c>
      <c r="U108" s="219">
        <f t="shared" si="20"/>
        <v>0</v>
      </c>
      <c r="W108" s="134" t="s">
        <v>41</v>
      </c>
      <c r="X108" s="115">
        <f t="shared" si="21"/>
        <v>0</v>
      </c>
      <c r="Y108" s="116">
        <f t="shared" si="22"/>
        <v>0</v>
      </c>
      <c r="Z108" s="116">
        <f t="shared" si="23"/>
        <v>0</v>
      </c>
      <c r="AA108" s="116">
        <f t="shared" si="24"/>
        <v>0</v>
      </c>
      <c r="AB108" s="116">
        <f t="shared" si="25"/>
        <v>0</v>
      </c>
      <c r="AC108" s="122">
        <f t="shared" si="26"/>
        <v>0</v>
      </c>
    </row>
    <row r="109" spans="1:29" ht="15.75">
      <c r="A109" s="250"/>
      <c r="B109" s="135" t="s">
        <v>42</v>
      </c>
      <c r="C109" s="97">
        <v>18776603.629999034</v>
      </c>
      <c r="D109" s="20"/>
      <c r="E109" s="98">
        <f t="shared" si="14"/>
        <v>18776603.629999034</v>
      </c>
      <c r="F109" s="97">
        <v>1097751.54</v>
      </c>
      <c r="G109" s="6"/>
      <c r="H109" s="98">
        <f t="shared" si="15"/>
        <v>1097751.54</v>
      </c>
      <c r="I109" s="97">
        <v>20095</v>
      </c>
      <c r="J109" s="20"/>
      <c r="K109" s="98">
        <f t="shared" si="16"/>
        <v>20095</v>
      </c>
      <c r="L109" s="97">
        <v>0</v>
      </c>
      <c r="M109" s="20"/>
      <c r="N109" s="98">
        <f t="shared" si="17"/>
        <v>0</v>
      </c>
      <c r="O109" s="97">
        <v>22326.02</v>
      </c>
      <c r="P109" s="20"/>
      <c r="Q109" s="98">
        <f t="shared" si="18"/>
        <v>22326.02</v>
      </c>
      <c r="R109" s="97">
        <v>28618540.919999029</v>
      </c>
      <c r="S109" s="6"/>
      <c r="T109" s="98">
        <f t="shared" si="19"/>
        <v>28618540.919999029</v>
      </c>
      <c r="U109" s="219">
        <f t="shared" si="20"/>
        <v>0</v>
      </c>
      <c r="W109" s="135" t="s">
        <v>42</v>
      </c>
      <c r="X109" s="115">
        <f t="shared" si="21"/>
        <v>0</v>
      </c>
      <c r="Y109" s="116">
        <f t="shared" si="22"/>
        <v>0</v>
      </c>
      <c r="Z109" s="116">
        <f t="shared" si="23"/>
        <v>0</v>
      </c>
      <c r="AA109" s="116">
        <f t="shared" si="24"/>
        <v>0</v>
      </c>
      <c r="AB109" s="116">
        <f t="shared" si="25"/>
        <v>0</v>
      </c>
      <c r="AC109" s="122">
        <f t="shared" si="26"/>
        <v>0</v>
      </c>
    </row>
    <row r="110" spans="1:29" ht="15.75">
      <c r="A110" s="250"/>
      <c r="B110" s="105" t="s">
        <v>43</v>
      </c>
      <c r="C110" s="97">
        <v>62426249.519999467</v>
      </c>
      <c r="D110" s="20">
        <v>62426300</v>
      </c>
      <c r="E110" s="98">
        <f t="shared" si="14"/>
        <v>-50.480000533163548</v>
      </c>
      <c r="F110" s="97">
        <v>1469182.0200000007</v>
      </c>
      <c r="G110" s="6" t="s">
        <v>2491</v>
      </c>
      <c r="H110" s="98">
        <f t="shared" si="15"/>
        <v>2.0200000007171184</v>
      </c>
      <c r="I110" s="97">
        <v>108286.7</v>
      </c>
      <c r="J110" s="20" t="s">
        <v>2952</v>
      </c>
      <c r="K110" s="98">
        <f t="shared" si="16"/>
        <v>-0.30000000000291038</v>
      </c>
      <c r="L110" s="97">
        <v>65268.98</v>
      </c>
      <c r="M110" s="20" t="s">
        <v>2953</v>
      </c>
      <c r="N110" s="98">
        <f t="shared" si="17"/>
        <v>0.98000000000320142</v>
      </c>
      <c r="O110" s="97">
        <v>520060.34</v>
      </c>
      <c r="P110" s="20" t="s">
        <v>2492</v>
      </c>
      <c r="Q110" s="98">
        <f t="shared" si="18"/>
        <v>0.34000000002561137</v>
      </c>
      <c r="R110" s="97">
        <v>87630819.769999489</v>
      </c>
      <c r="S110" s="6">
        <v>87630800</v>
      </c>
      <c r="T110" s="98">
        <f t="shared" si="19"/>
        <v>19.769999489188194</v>
      </c>
      <c r="U110" s="219">
        <f t="shared" si="20"/>
        <v>1</v>
      </c>
      <c r="W110" s="105" t="s">
        <v>43</v>
      </c>
      <c r="X110" s="115">
        <f t="shared" si="21"/>
        <v>0</v>
      </c>
      <c r="Y110" s="116">
        <f t="shared" si="22"/>
        <v>0</v>
      </c>
      <c r="Z110" s="116">
        <f t="shared" si="23"/>
        <v>0</v>
      </c>
      <c r="AA110" s="116">
        <f t="shared" si="24"/>
        <v>0</v>
      </c>
      <c r="AB110" s="116">
        <f t="shared" si="25"/>
        <v>0</v>
      </c>
      <c r="AC110" s="122">
        <f t="shared" si="26"/>
        <v>0</v>
      </c>
    </row>
    <row r="111" spans="1:29" ht="15.75">
      <c r="A111" s="250"/>
      <c r="B111" s="135" t="s">
        <v>44</v>
      </c>
      <c r="C111" s="97">
        <v>60815828.019999489</v>
      </c>
      <c r="D111" s="20">
        <v>0</v>
      </c>
      <c r="E111" s="98">
        <f t="shared" si="14"/>
        <v>60815828.019999489</v>
      </c>
      <c r="F111" s="97">
        <v>748204.27000000048</v>
      </c>
      <c r="G111" s="6"/>
      <c r="H111" s="98">
        <f t="shared" si="15"/>
        <v>748204.27000000048</v>
      </c>
      <c r="I111" s="97">
        <v>73254.41</v>
      </c>
      <c r="J111" s="20"/>
      <c r="K111" s="98">
        <f t="shared" si="16"/>
        <v>73254.41</v>
      </c>
      <c r="L111" s="97">
        <v>0</v>
      </c>
      <c r="M111" s="20"/>
      <c r="N111" s="98">
        <f t="shared" si="17"/>
        <v>0</v>
      </c>
      <c r="O111" s="97">
        <v>303978.68</v>
      </c>
      <c r="P111" s="20"/>
      <c r="Q111" s="98">
        <f t="shared" si="18"/>
        <v>303978.68</v>
      </c>
      <c r="R111" s="97">
        <v>59845099.779999487</v>
      </c>
      <c r="S111" s="6">
        <v>0</v>
      </c>
      <c r="T111" s="98">
        <f t="shared" si="19"/>
        <v>59845099.779999487</v>
      </c>
      <c r="U111" s="219">
        <f t="shared" si="20"/>
        <v>0</v>
      </c>
      <c r="W111" s="135" t="s">
        <v>44</v>
      </c>
      <c r="X111" s="115">
        <f t="shared" si="21"/>
        <v>0</v>
      </c>
      <c r="Y111" s="116">
        <f t="shared" si="22"/>
        <v>0</v>
      </c>
      <c r="Z111" s="116">
        <f t="shared" si="23"/>
        <v>0</v>
      </c>
      <c r="AA111" s="116">
        <f t="shared" si="24"/>
        <v>0</v>
      </c>
      <c r="AB111" s="116">
        <f t="shared" si="25"/>
        <v>0</v>
      </c>
      <c r="AC111" s="122">
        <f t="shared" si="26"/>
        <v>0</v>
      </c>
    </row>
    <row r="112" spans="1:29" ht="15.75">
      <c r="A112" s="250"/>
      <c r="B112" s="135" t="s">
        <v>45</v>
      </c>
      <c r="C112" s="97">
        <v>57310703.099996045</v>
      </c>
      <c r="D112" s="20">
        <v>57310700</v>
      </c>
      <c r="E112" s="98">
        <f t="shared" si="14"/>
        <v>3.0999960452318192</v>
      </c>
      <c r="F112" s="97">
        <v>1346627.8099999994</v>
      </c>
      <c r="G112" s="6" t="s">
        <v>2493</v>
      </c>
      <c r="H112" s="98">
        <f t="shared" si="15"/>
        <v>-2.1900000006426126</v>
      </c>
      <c r="I112" s="97">
        <v>16389.099999999999</v>
      </c>
      <c r="J112" s="20" t="s">
        <v>2954</v>
      </c>
      <c r="K112" s="98">
        <f t="shared" si="16"/>
        <v>0</v>
      </c>
      <c r="L112" s="97">
        <v>0</v>
      </c>
      <c r="M112" s="20" t="s">
        <v>80</v>
      </c>
      <c r="N112" s="98">
        <f t="shared" si="17"/>
        <v>0</v>
      </c>
      <c r="O112" s="97">
        <v>37789.490000000013</v>
      </c>
      <c r="P112" s="20" t="s">
        <v>2494</v>
      </c>
      <c r="Q112" s="98">
        <f t="shared" si="18"/>
        <v>-22393.909999999989</v>
      </c>
      <c r="R112" s="97">
        <v>66441710.629996061</v>
      </c>
      <c r="S112" s="6">
        <v>66441700</v>
      </c>
      <c r="T112" s="98">
        <f t="shared" si="19"/>
        <v>10.629996061325073</v>
      </c>
      <c r="U112" s="219">
        <f t="shared" si="20"/>
        <v>1</v>
      </c>
      <c r="W112" s="135" t="s">
        <v>45</v>
      </c>
      <c r="X112" s="115">
        <f t="shared" si="21"/>
        <v>0</v>
      </c>
      <c r="Y112" s="116">
        <f t="shared" si="22"/>
        <v>0</v>
      </c>
      <c r="Z112" s="116">
        <f t="shared" si="23"/>
        <v>0</v>
      </c>
      <c r="AA112" s="116">
        <f t="shared" si="24"/>
        <v>0</v>
      </c>
      <c r="AB112" s="116">
        <f t="shared" si="25"/>
        <v>1</v>
      </c>
      <c r="AC112" s="122">
        <f t="shared" si="26"/>
        <v>0</v>
      </c>
    </row>
    <row r="113" spans="1:29" ht="15.75">
      <c r="A113" s="250"/>
      <c r="B113" s="135" t="s">
        <v>46</v>
      </c>
      <c r="C113" s="97">
        <v>30901386.52999961</v>
      </c>
      <c r="D113" s="20"/>
      <c r="E113" s="98">
        <f t="shared" si="14"/>
        <v>30901386.52999961</v>
      </c>
      <c r="F113" s="97">
        <v>931790.87</v>
      </c>
      <c r="G113" s="6"/>
      <c r="H113" s="98">
        <f t="shared" si="15"/>
        <v>931790.87</v>
      </c>
      <c r="I113" s="97">
        <v>68961.02</v>
      </c>
      <c r="J113" s="20"/>
      <c r="K113" s="98">
        <f t="shared" si="16"/>
        <v>68961.02</v>
      </c>
      <c r="L113" s="97">
        <v>580280.34</v>
      </c>
      <c r="M113" s="20"/>
      <c r="N113" s="98">
        <f t="shared" si="17"/>
        <v>580280.34</v>
      </c>
      <c r="O113" s="97">
        <v>257755.38999999996</v>
      </c>
      <c r="P113" s="20"/>
      <c r="Q113" s="98">
        <f t="shared" si="18"/>
        <v>257755.38999999996</v>
      </c>
      <c r="R113" s="97">
        <v>41991585.67999962</v>
      </c>
      <c r="S113" s="6"/>
      <c r="T113" s="98">
        <f t="shared" si="19"/>
        <v>41991585.67999962</v>
      </c>
      <c r="U113" s="219">
        <f t="shared" si="20"/>
        <v>0</v>
      </c>
      <c r="W113" s="135" t="s">
        <v>46</v>
      </c>
      <c r="X113" s="115">
        <f t="shared" si="21"/>
        <v>0</v>
      </c>
      <c r="Y113" s="116">
        <f t="shared" si="22"/>
        <v>0</v>
      </c>
      <c r="Z113" s="116">
        <f t="shared" si="23"/>
        <v>0</v>
      </c>
      <c r="AA113" s="116">
        <f t="shared" si="24"/>
        <v>0</v>
      </c>
      <c r="AB113" s="116">
        <f t="shared" si="25"/>
        <v>0</v>
      </c>
      <c r="AC113" s="122">
        <f t="shared" si="26"/>
        <v>0</v>
      </c>
    </row>
    <row r="114" spans="1:29" ht="15.75">
      <c r="A114" s="250"/>
      <c r="B114" s="135" t="s">
        <v>47</v>
      </c>
      <c r="C114" s="97">
        <v>129742367.78999853</v>
      </c>
      <c r="D114" s="20"/>
      <c r="E114" s="98">
        <f t="shared" si="14"/>
        <v>129742367.78999853</v>
      </c>
      <c r="F114" s="97">
        <v>1830132.2400000007</v>
      </c>
      <c r="G114" s="6"/>
      <c r="H114" s="98">
        <f t="shared" si="15"/>
        <v>1830132.2400000007</v>
      </c>
      <c r="I114" s="97">
        <v>222209.81</v>
      </c>
      <c r="J114" s="20"/>
      <c r="K114" s="98">
        <f t="shared" si="16"/>
        <v>222209.81</v>
      </c>
      <c r="L114" s="97">
        <v>121290.46</v>
      </c>
      <c r="M114" s="20"/>
      <c r="N114" s="98">
        <f t="shared" si="17"/>
        <v>121290.46</v>
      </c>
      <c r="O114" s="97">
        <v>49096.87</v>
      </c>
      <c r="P114" s="20"/>
      <c r="Q114" s="98">
        <f t="shared" si="18"/>
        <v>49096.87</v>
      </c>
      <c r="R114" s="97">
        <v>145367590.72999844</v>
      </c>
      <c r="S114" s="6"/>
      <c r="T114" s="98">
        <f t="shared" si="19"/>
        <v>145367590.72999844</v>
      </c>
      <c r="U114" s="219">
        <f t="shared" si="20"/>
        <v>0</v>
      </c>
      <c r="W114" s="135" t="s">
        <v>47</v>
      </c>
      <c r="X114" s="115">
        <f t="shared" si="21"/>
        <v>0</v>
      </c>
      <c r="Y114" s="116">
        <f t="shared" si="22"/>
        <v>0</v>
      </c>
      <c r="Z114" s="116">
        <f t="shared" si="23"/>
        <v>0</v>
      </c>
      <c r="AA114" s="116">
        <f t="shared" si="24"/>
        <v>0</v>
      </c>
      <c r="AB114" s="116">
        <f t="shared" si="25"/>
        <v>0</v>
      </c>
      <c r="AC114" s="122">
        <f t="shared" si="26"/>
        <v>0</v>
      </c>
    </row>
    <row r="115" spans="1:29" ht="15.75">
      <c r="A115" s="250"/>
      <c r="B115" s="135" t="s">
        <v>48</v>
      </c>
      <c r="C115" s="97">
        <v>95238639.320000052</v>
      </c>
      <c r="D115" s="20"/>
      <c r="E115" s="98">
        <f t="shared" si="14"/>
        <v>95238639.320000052</v>
      </c>
      <c r="F115" s="97">
        <v>2404835.7000000002</v>
      </c>
      <c r="G115" s="6"/>
      <c r="H115" s="98">
        <f t="shared" si="15"/>
        <v>2404835.7000000002</v>
      </c>
      <c r="I115" s="97">
        <v>397044.94999999995</v>
      </c>
      <c r="J115" s="20"/>
      <c r="K115" s="98">
        <f t="shared" si="16"/>
        <v>397044.94999999995</v>
      </c>
      <c r="L115" s="97">
        <v>77912.7</v>
      </c>
      <c r="M115" s="20"/>
      <c r="N115" s="98">
        <f t="shared" si="17"/>
        <v>77912.7</v>
      </c>
      <c r="O115" s="97">
        <v>325677.83999999997</v>
      </c>
      <c r="P115" s="20"/>
      <c r="Q115" s="98">
        <f t="shared" si="18"/>
        <v>325677.83999999997</v>
      </c>
      <c r="R115" s="97">
        <v>99363527.420000076</v>
      </c>
      <c r="S115" s="6"/>
      <c r="T115" s="98">
        <f t="shared" si="19"/>
        <v>99363527.420000076</v>
      </c>
      <c r="U115" s="219">
        <f t="shared" si="20"/>
        <v>0</v>
      </c>
      <c r="W115" s="135" t="s">
        <v>48</v>
      </c>
      <c r="X115" s="115">
        <f t="shared" si="21"/>
        <v>0</v>
      </c>
      <c r="Y115" s="116">
        <f t="shared" si="22"/>
        <v>0</v>
      </c>
      <c r="Z115" s="116">
        <f t="shared" si="23"/>
        <v>0</v>
      </c>
      <c r="AA115" s="116">
        <f t="shared" si="24"/>
        <v>0</v>
      </c>
      <c r="AB115" s="116">
        <f t="shared" si="25"/>
        <v>0</v>
      </c>
      <c r="AC115" s="122">
        <f t="shared" si="26"/>
        <v>0</v>
      </c>
    </row>
    <row r="116" spans="1:29" ht="15.75">
      <c r="A116" s="251"/>
      <c r="B116" s="135" t="s">
        <v>49</v>
      </c>
      <c r="C116" s="97">
        <v>25788634.329999551</v>
      </c>
      <c r="D116" s="20"/>
      <c r="E116" s="98">
        <f t="shared" si="14"/>
        <v>25788634.329999551</v>
      </c>
      <c r="F116" s="97">
        <v>1650728.0399999998</v>
      </c>
      <c r="G116" s="6"/>
      <c r="H116" s="98">
        <f t="shared" si="15"/>
        <v>1650728.0399999998</v>
      </c>
      <c r="I116" s="97">
        <v>10611.12</v>
      </c>
      <c r="J116" s="20"/>
      <c r="K116" s="98">
        <f t="shared" si="16"/>
        <v>10611.12</v>
      </c>
      <c r="L116" s="97">
        <v>0</v>
      </c>
      <c r="M116" s="20"/>
      <c r="N116" s="98">
        <f t="shared" si="17"/>
        <v>0</v>
      </c>
      <c r="O116" s="97">
        <v>79105.850000000006</v>
      </c>
      <c r="P116" s="20"/>
      <c r="Q116" s="98">
        <f t="shared" si="18"/>
        <v>79105.850000000006</v>
      </c>
      <c r="R116" s="97">
        <v>26342831.079999551</v>
      </c>
      <c r="S116" s="6"/>
      <c r="T116" s="98">
        <f t="shared" si="19"/>
        <v>26342831.079999551</v>
      </c>
      <c r="U116" s="219">
        <f t="shared" si="20"/>
        <v>0</v>
      </c>
      <c r="W116" s="136" t="s">
        <v>49</v>
      </c>
      <c r="X116" s="119">
        <f t="shared" si="21"/>
        <v>0</v>
      </c>
      <c r="Y116" s="120">
        <f t="shared" si="22"/>
        <v>0</v>
      </c>
      <c r="Z116" s="120">
        <f t="shared" si="23"/>
        <v>0</v>
      </c>
      <c r="AA116" s="120">
        <f t="shared" si="24"/>
        <v>0</v>
      </c>
      <c r="AB116" s="120">
        <f t="shared" si="25"/>
        <v>0</v>
      </c>
      <c r="AC116" s="125">
        <f t="shared" si="26"/>
        <v>0</v>
      </c>
    </row>
    <row r="117" spans="1:29" ht="15.75" customHeight="1">
      <c r="A117" s="249">
        <v>42570</v>
      </c>
      <c r="B117" s="134" t="s">
        <v>41</v>
      </c>
      <c r="C117" s="217">
        <v>81624368.139999121</v>
      </c>
      <c r="D117" s="95"/>
      <c r="E117" s="96">
        <f t="shared" si="14"/>
        <v>81624368.139999121</v>
      </c>
      <c r="F117" s="217">
        <v>1457955.85</v>
      </c>
      <c r="G117" s="102"/>
      <c r="H117" s="96">
        <f t="shared" si="15"/>
        <v>1457955.85</v>
      </c>
      <c r="I117" s="217">
        <v>44218.22</v>
      </c>
      <c r="J117" s="95"/>
      <c r="K117" s="96">
        <f t="shared" si="16"/>
        <v>44218.22</v>
      </c>
      <c r="L117" s="217">
        <v>1334.3500000000001</v>
      </c>
      <c r="M117" s="95"/>
      <c r="N117" s="96">
        <f t="shared" si="17"/>
        <v>1334.3500000000001</v>
      </c>
      <c r="O117" s="217">
        <v>760191.37</v>
      </c>
      <c r="P117" s="95"/>
      <c r="Q117" s="96">
        <f t="shared" si="18"/>
        <v>760191.37</v>
      </c>
      <c r="R117" s="217">
        <v>79449104.789999112</v>
      </c>
      <c r="S117" s="102"/>
      <c r="T117" s="96">
        <f t="shared" si="19"/>
        <v>79449104.789999112</v>
      </c>
      <c r="U117" s="218">
        <f t="shared" si="20"/>
        <v>0</v>
      </c>
      <c r="W117" s="134" t="s">
        <v>41</v>
      </c>
      <c r="X117" s="115">
        <f t="shared" si="21"/>
        <v>0</v>
      </c>
      <c r="Y117" s="116">
        <f t="shared" si="22"/>
        <v>0</v>
      </c>
      <c r="Z117" s="116">
        <f t="shared" si="23"/>
        <v>0</v>
      </c>
      <c r="AA117" s="116">
        <f t="shared" si="24"/>
        <v>0</v>
      </c>
      <c r="AB117" s="116">
        <f t="shared" si="25"/>
        <v>0</v>
      </c>
      <c r="AC117" s="122">
        <f t="shared" si="26"/>
        <v>0</v>
      </c>
    </row>
    <row r="118" spans="1:29" ht="15.75">
      <c r="A118" s="250"/>
      <c r="B118" s="135" t="s">
        <v>42</v>
      </c>
      <c r="C118" s="97">
        <v>28618540.919999029</v>
      </c>
      <c r="D118" s="20">
        <v>18776600</v>
      </c>
      <c r="E118" s="98">
        <f t="shared" si="14"/>
        <v>9841940.9199990295</v>
      </c>
      <c r="F118" s="97">
        <v>748072.89000000036</v>
      </c>
      <c r="G118" s="6" t="s">
        <v>2495</v>
      </c>
      <c r="H118" s="98">
        <f t="shared" si="15"/>
        <v>-0.1099999996367842</v>
      </c>
      <c r="I118" s="97">
        <v>167128</v>
      </c>
      <c r="J118" s="20" t="s">
        <v>2955</v>
      </c>
      <c r="K118" s="98">
        <f t="shared" si="16"/>
        <v>0</v>
      </c>
      <c r="L118" s="97">
        <v>893.97</v>
      </c>
      <c r="M118" s="20" t="s">
        <v>2956</v>
      </c>
      <c r="N118" s="98">
        <f t="shared" si="17"/>
        <v>0</v>
      </c>
      <c r="O118" s="97">
        <v>50973.98</v>
      </c>
      <c r="P118" s="20" t="s">
        <v>2496</v>
      </c>
      <c r="Q118" s="98">
        <f t="shared" si="18"/>
        <v>-1.9999999996798579E-2</v>
      </c>
      <c r="R118" s="97">
        <v>27985728.07999903</v>
      </c>
      <c r="S118" s="6">
        <v>27985700</v>
      </c>
      <c r="T118" s="98">
        <f t="shared" si="19"/>
        <v>28.079999029636383</v>
      </c>
      <c r="U118" s="219">
        <f t="shared" si="20"/>
        <v>1</v>
      </c>
      <c r="W118" s="135" t="s">
        <v>42</v>
      </c>
      <c r="X118" s="115">
        <f t="shared" si="21"/>
        <v>1</v>
      </c>
      <c r="Y118" s="116">
        <f t="shared" si="22"/>
        <v>0</v>
      </c>
      <c r="Z118" s="116">
        <f t="shared" si="23"/>
        <v>0</v>
      </c>
      <c r="AA118" s="116">
        <f t="shared" si="24"/>
        <v>0</v>
      </c>
      <c r="AB118" s="116">
        <f t="shared" si="25"/>
        <v>0</v>
      </c>
      <c r="AC118" s="122">
        <f t="shared" si="26"/>
        <v>0</v>
      </c>
    </row>
    <row r="119" spans="1:29" ht="15.75">
      <c r="A119" s="250"/>
      <c r="B119" s="105" t="s">
        <v>43</v>
      </c>
      <c r="C119" s="97">
        <v>87630819.769999489</v>
      </c>
      <c r="D119" s="20">
        <v>87630800</v>
      </c>
      <c r="E119" s="98">
        <f t="shared" si="14"/>
        <v>19.769999489188194</v>
      </c>
      <c r="F119" s="97">
        <v>944666.15</v>
      </c>
      <c r="G119" s="6" t="s">
        <v>2497</v>
      </c>
      <c r="H119" s="98">
        <f t="shared" si="15"/>
        <v>0.15000000002328306</v>
      </c>
      <c r="I119" s="97">
        <v>405263.44</v>
      </c>
      <c r="J119" s="20" t="s">
        <v>2957</v>
      </c>
      <c r="K119" s="98">
        <f t="shared" si="16"/>
        <v>0.44000000000232831</v>
      </c>
      <c r="L119" s="97">
        <v>91722.74</v>
      </c>
      <c r="M119" s="20" t="s">
        <v>2958</v>
      </c>
      <c r="N119" s="98">
        <f t="shared" si="17"/>
        <v>4.0000000008149073E-2</v>
      </c>
      <c r="O119" s="97">
        <v>343053.02</v>
      </c>
      <c r="P119" s="20" t="s">
        <v>2498</v>
      </c>
      <c r="Q119" s="98">
        <f t="shared" si="18"/>
        <v>2.0000000018626451E-2</v>
      </c>
      <c r="R119" s="97">
        <v>86656641.299999505</v>
      </c>
      <c r="S119" s="6">
        <v>86656700</v>
      </c>
      <c r="T119" s="98">
        <f t="shared" si="19"/>
        <v>-58.700000494718552</v>
      </c>
      <c r="U119" s="219">
        <f t="shared" si="20"/>
        <v>1</v>
      </c>
      <c r="W119" s="105" t="s">
        <v>43</v>
      </c>
      <c r="X119" s="115">
        <f t="shared" si="21"/>
        <v>0</v>
      </c>
      <c r="Y119" s="116">
        <f t="shared" si="22"/>
        <v>0</v>
      </c>
      <c r="Z119" s="116">
        <f t="shared" si="23"/>
        <v>0</v>
      </c>
      <c r="AA119" s="116">
        <f t="shared" si="24"/>
        <v>0</v>
      </c>
      <c r="AB119" s="116">
        <f t="shared" si="25"/>
        <v>0</v>
      </c>
      <c r="AC119" s="122">
        <f t="shared" si="26"/>
        <v>0</v>
      </c>
    </row>
    <row r="120" spans="1:29" ht="15.75">
      <c r="A120" s="250"/>
      <c r="B120" s="135" t="s">
        <v>44</v>
      </c>
      <c r="C120" s="97">
        <v>59845099.779999487</v>
      </c>
      <c r="D120" s="20">
        <v>0</v>
      </c>
      <c r="E120" s="98">
        <f t="shared" si="14"/>
        <v>59845099.779999487</v>
      </c>
      <c r="F120" s="97">
        <v>1498044.6500000006</v>
      </c>
      <c r="G120" s="6"/>
      <c r="H120" s="98">
        <f t="shared" si="15"/>
        <v>1498044.6500000006</v>
      </c>
      <c r="I120" s="97">
        <v>0</v>
      </c>
      <c r="J120" s="20"/>
      <c r="K120" s="98">
        <f t="shared" si="16"/>
        <v>0</v>
      </c>
      <c r="L120" s="97">
        <v>0</v>
      </c>
      <c r="M120" s="20"/>
      <c r="N120" s="98">
        <f t="shared" si="17"/>
        <v>0</v>
      </c>
      <c r="O120" s="97">
        <v>428230.82000000018</v>
      </c>
      <c r="P120" s="20"/>
      <c r="Q120" s="98">
        <f t="shared" si="18"/>
        <v>428230.82000000018</v>
      </c>
      <c r="R120" s="97">
        <v>57918824.309999488</v>
      </c>
      <c r="S120" s="6">
        <v>0</v>
      </c>
      <c r="T120" s="98">
        <f t="shared" si="19"/>
        <v>57918824.309999488</v>
      </c>
      <c r="U120" s="219">
        <f t="shared" si="20"/>
        <v>0</v>
      </c>
      <c r="W120" s="135" t="s">
        <v>44</v>
      </c>
      <c r="X120" s="115">
        <f t="shared" si="21"/>
        <v>0</v>
      </c>
      <c r="Y120" s="116">
        <f t="shared" si="22"/>
        <v>0</v>
      </c>
      <c r="Z120" s="116">
        <f t="shared" si="23"/>
        <v>0</v>
      </c>
      <c r="AA120" s="116">
        <f t="shared" si="24"/>
        <v>0</v>
      </c>
      <c r="AB120" s="116">
        <f t="shared" si="25"/>
        <v>0</v>
      </c>
      <c r="AC120" s="122">
        <f t="shared" si="26"/>
        <v>0</v>
      </c>
    </row>
    <row r="121" spans="1:29" ht="15.75">
      <c r="A121" s="250"/>
      <c r="B121" s="135" t="s">
        <v>45</v>
      </c>
      <c r="C121" s="97">
        <v>66441710.629996061</v>
      </c>
      <c r="D121" s="20">
        <v>66441700</v>
      </c>
      <c r="E121" s="98">
        <f t="shared" si="14"/>
        <v>10.629996061325073</v>
      </c>
      <c r="F121" s="97">
        <v>1054948.1299999997</v>
      </c>
      <c r="G121" s="6" t="s">
        <v>2499</v>
      </c>
      <c r="H121" s="98">
        <f t="shared" si="15"/>
        <v>-1.8700000003445894</v>
      </c>
      <c r="I121" s="97">
        <v>42799.399999999994</v>
      </c>
      <c r="J121" s="20" t="s">
        <v>2959</v>
      </c>
      <c r="K121" s="98">
        <f t="shared" si="16"/>
        <v>0</v>
      </c>
      <c r="L121" s="97">
        <v>360.61</v>
      </c>
      <c r="M121" s="20" t="s">
        <v>2960</v>
      </c>
      <c r="N121" s="98">
        <f t="shared" si="17"/>
        <v>0</v>
      </c>
      <c r="O121" s="97">
        <v>59135.94</v>
      </c>
      <c r="P121" s="20" t="s">
        <v>2500</v>
      </c>
      <c r="Q121" s="98">
        <f t="shared" si="18"/>
        <v>-28829.86</v>
      </c>
      <c r="R121" s="97">
        <v>65370065.34999606</v>
      </c>
      <c r="S121" s="6">
        <v>65370000</v>
      </c>
      <c r="T121" s="98">
        <f t="shared" si="19"/>
        <v>65.34999606013298</v>
      </c>
      <c r="U121" s="219">
        <f t="shared" si="20"/>
        <v>1</v>
      </c>
      <c r="W121" s="135" t="s">
        <v>45</v>
      </c>
      <c r="X121" s="115">
        <f t="shared" si="21"/>
        <v>0</v>
      </c>
      <c r="Y121" s="116">
        <f t="shared" si="22"/>
        <v>0</v>
      </c>
      <c r="Z121" s="116">
        <f t="shared" si="23"/>
        <v>0</v>
      </c>
      <c r="AA121" s="116">
        <f t="shared" si="24"/>
        <v>0</v>
      </c>
      <c r="AB121" s="116">
        <f t="shared" si="25"/>
        <v>1</v>
      </c>
      <c r="AC121" s="122">
        <f t="shared" si="26"/>
        <v>0</v>
      </c>
    </row>
    <row r="122" spans="1:29" ht="15.75">
      <c r="A122" s="250"/>
      <c r="B122" s="135" t="s">
        <v>46</v>
      </c>
      <c r="C122" s="97">
        <v>41991585.67999962</v>
      </c>
      <c r="D122" s="20">
        <v>43761400</v>
      </c>
      <c r="E122" s="98">
        <f t="shared" si="14"/>
        <v>-1769814.3200003803</v>
      </c>
      <c r="F122" s="97">
        <v>720125.79</v>
      </c>
      <c r="G122" s="6" t="s">
        <v>2501</v>
      </c>
      <c r="H122" s="98">
        <f t="shared" si="15"/>
        <v>-0.2099999999627471</v>
      </c>
      <c r="I122" s="97">
        <v>249474.77000000002</v>
      </c>
      <c r="J122" s="20" t="s">
        <v>2961</v>
      </c>
      <c r="K122" s="98">
        <f t="shared" si="16"/>
        <v>-0.22999999998137355</v>
      </c>
      <c r="L122" s="97">
        <v>13385.64</v>
      </c>
      <c r="M122" s="20" t="s">
        <v>2962</v>
      </c>
      <c r="N122" s="98">
        <f t="shared" si="17"/>
        <v>3.9999999999054126E-2</v>
      </c>
      <c r="O122" s="97">
        <v>65110.339999999989</v>
      </c>
      <c r="P122" s="20" t="s">
        <v>80</v>
      </c>
      <c r="Q122" s="98">
        <f t="shared" si="18"/>
        <v>65110.339999999989</v>
      </c>
      <c r="R122" s="97">
        <v>41442438.67999962</v>
      </c>
      <c r="S122" s="6">
        <v>42248800</v>
      </c>
      <c r="T122" s="98">
        <f t="shared" si="19"/>
        <v>-806361.32000038028</v>
      </c>
      <c r="U122" s="219">
        <f t="shared" si="20"/>
        <v>1</v>
      </c>
      <c r="W122" s="135" t="s">
        <v>46</v>
      </c>
      <c r="X122" s="115">
        <f t="shared" si="21"/>
        <v>1</v>
      </c>
      <c r="Y122" s="116">
        <f t="shared" si="22"/>
        <v>0</v>
      </c>
      <c r="Z122" s="116">
        <f t="shared" si="23"/>
        <v>0</v>
      </c>
      <c r="AA122" s="116">
        <f t="shared" si="24"/>
        <v>0</v>
      </c>
      <c r="AB122" s="116">
        <f t="shared" si="25"/>
        <v>1</v>
      </c>
      <c r="AC122" s="122">
        <f t="shared" si="26"/>
        <v>1</v>
      </c>
    </row>
    <row r="123" spans="1:29" ht="15.75">
      <c r="A123" s="250"/>
      <c r="B123" s="135" t="s">
        <v>47</v>
      </c>
      <c r="C123" s="97">
        <v>145367590.72999844</v>
      </c>
      <c r="D123" s="20"/>
      <c r="E123" s="98">
        <f t="shared" si="14"/>
        <v>145367590.72999844</v>
      </c>
      <c r="F123" s="97">
        <v>2342023.31</v>
      </c>
      <c r="G123" s="6"/>
      <c r="H123" s="98">
        <f t="shared" si="15"/>
        <v>2342023.31</v>
      </c>
      <c r="I123" s="97">
        <v>159813.51</v>
      </c>
      <c r="J123" s="20"/>
      <c r="K123" s="98">
        <f t="shared" si="16"/>
        <v>159813.51</v>
      </c>
      <c r="L123" s="97">
        <v>83270.62</v>
      </c>
      <c r="M123" s="20"/>
      <c r="N123" s="98">
        <f t="shared" si="17"/>
        <v>83270.62</v>
      </c>
      <c r="O123" s="97">
        <v>62881.93</v>
      </c>
      <c r="P123" s="20"/>
      <c r="Q123" s="98">
        <f t="shared" si="18"/>
        <v>62881.93</v>
      </c>
      <c r="R123" s="97">
        <v>143039228.37999851</v>
      </c>
      <c r="S123" s="6"/>
      <c r="T123" s="98">
        <f t="shared" si="19"/>
        <v>143039228.37999851</v>
      </c>
      <c r="U123" s="219">
        <f t="shared" si="20"/>
        <v>0</v>
      </c>
      <c r="W123" s="135" t="s">
        <v>47</v>
      </c>
      <c r="X123" s="115">
        <f t="shared" si="21"/>
        <v>0</v>
      </c>
      <c r="Y123" s="116">
        <f t="shared" si="22"/>
        <v>0</v>
      </c>
      <c r="Z123" s="116">
        <f t="shared" si="23"/>
        <v>0</v>
      </c>
      <c r="AA123" s="116">
        <f t="shared" si="24"/>
        <v>0</v>
      </c>
      <c r="AB123" s="116">
        <f t="shared" si="25"/>
        <v>0</v>
      </c>
      <c r="AC123" s="122">
        <f t="shared" si="26"/>
        <v>0</v>
      </c>
    </row>
    <row r="124" spans="1:29" ht="15.75">
      <c r="A124" s="250"/>
      <c r="B124" s="135" t="s">
        <v>48</v>
      </c>
      <c r="C124" s="97">
        <v>99363527.420000076</v>
      </c>
      <c r="D124" s="20"/>
      <c r="E124" s="98">
        <f t="shared" si="14"/>
        <v>99363527.420000076</v>
      </c>
      <c r="F124" s="97">
        <v>2259774.7100000018</v>
      </c>
      <c r="G124" s="6"/>
      <c r="H124" s="98">
        <f t="shared" si="15"/>
        <v>2259774.7100000018</v>
      </c>
      <c r="I124" s="97">
        <v>324800.64000000001</v>
      </c>
      <c r="J124" s="20"/>
      <c r="K124" s="98">
        <f t="shared" si="16"/>
        <v>324800.64000000001</v>
      </c>
      <c r="L124" s="97">
        <v>288450.23</v>
      </c>
      <c r="M124" s="20"/>
      <c r="N124" s="98">
        <f t="shared" si="17"/>
        <v>288450.23</v>
      </c>
      <c r="O124" s="97">
        <v>186885.69</v>
      </c>
      <c r="P124" s="20"/>
      <c r="Q124" s="98">
        <f t="shared" si="18"/>
        <v>186885.69</v>
      </c>
      <c r="R124" s="97">
        <v>96953217.430000082</v>
      </c>
      <c r="S124" s="6"/>
      <c r="T124" s="98">
        <f t="shared" si="19"/>
        <v>96953217.430000082</v>
      </c>
      <c r="U124" s="219">
        <f t="shared" si="20"/>
        <v>0</v>
      </c>
      <c r="W124" s="135" t="s">
        <v>48</v>
      </c>
      <c r="X124" s="115">
        <f t="shared" si="21"/>
        <v>0</v>
      </c>
      <c r="Y124" s="116">
        <f t="shared" si="22"/>
        <v>0</v>
      </c>
      <c r="Z124" s="116">
        <f t="shared" si="23"/>
        <v>0</v>
      </c>
      <c r="AA124" s="116">
        <f t="shared" si="24"/>
        <v>0</v>
      </c>
      <c r="AB124" s="116">
        <f t="shared" si="25"/>
        <v>0</v>
      </c>
      <c r="AC124" s="122">
        <f t="shared" si="26"/>
        <v>0</v>
      </c>
    </row>
    <row r="125" spans="1:29" ht="15.75">
      <c r="A125" s="251"/>
      <c r="B125" s="136" t="s">
        <v>49</v>
      </c>
      <c r="C125" s="99">
        <v>26342831.079999551</v>
      </c>
      <c r="D125" s="100"/>
      <c r="E125" s="101">
        <f t="shared" si="14"/>
        <v>26342831.079999551</v>
      </c>
      <c r="F125" s="99">
        <v>1074521.7500000005</v>
      </c>
      <c r="G125" s="104"/>
      <c r="H125" s="101">
        <f t="shared" si="15"/>
        <v>1074521.7500000005</v>
      </c>
      <c r="I125" s="99">
        <v>0</v>
      </c>
      <c r="J125" s="100"/>
      <c r="K125" s="101">
        <f t="shared" si="16"/>
        <v>0</v>
      </c>
      <c r="L125" s="99">
        <v>0</v>
      </c>
      <c r="M125" s="100"/>
      <c r="N125" s="101">
        <f t="shared" si="17"/>
        <v>0</v>
      </c>
      <c r="O125" s="99">
        <v>110410.71</v>
      </c>
      <c r="P125" s="100"/>
      <c r="Q125" s="101">
        <f t="shared" si="18"/>
        <v>110410.71</v>
      </c>
      <c r="R125" s="99">
        <v>25157898.619999554</v>
      </c>
      <c r="S125" s="104"/>
      <c r="T125" s="101">
        <f t="shared" si="19"/>
        <v>25157898.619999554</v>
      </c>
      <c r="U125" s="220">
        <f t="shared" si="20"/>
        <v>0</v>
      </c>
      <c r="W125" s="136" t="s">
        <v>49</v>
      </c>
      <c r="X125" s="119">
        <f t="shared" si="21"/>
        <v>0</v>
      </c>
      <c r="Y125" s="120">
        <f t="shared" si="22"/>
        <v>0</v>
      </c>
      <c r="Z125" s="120">
        <f t="shared" si="23"/>
        <v>0</v>
      </c>
      <c r="AA125" s="120">
        <f t="shared" si="24"/>
        <v>0</v>
      </c>
      <c r="AB125" s="120">
        <f t="shared" si="25"/>
        <v>0</v>
      </c>
      <c r="AC125" s="125">
        <f t="shared" si="26"/>
        <v>0</v>
      </c>
    </row>
    <row r="126" spans="1:29" ht="15.75" customHeight="1">
      <c r="A126" s="249">
        <v>42571</v>
      </c>
      <c r="B126" s="134" t="s">
        <v>41</v>
      </c>
      <c r="C126" s="217">
        <v>79449104.789999112</v>
      </c>
      <c r="D126" s="95">
        <v>79449100</v>
      </c>
      <c r="E126" s="96">
        <f t="shared" si="14"/>
        <v>4.7899991124868393</v>
      </c>
      <c r="F126" s="217">
        <v>1407109.0300000003</v>
      </c>
      <c r="G126" s="95" t="s">
        <v>2502</v>
      </c>
      <c r="H126" s="96">
        <f t="shared" si="15"/>
        <v>-0.96999999973922968</v>
      </c>
      <c r="I126" s="217">
        <v>58274.39</v>
      </c>
      <c r="J126" s="95" t="s">
        <v>2963</v>
      </c>
      <c r="K126" s="96">
        <f t="shared" si="16"/>
        <v>-1.0000000002037268E-2</v>
      </c>
      <c r="L126" s="217">
        <v>172875.73</v>
      </c>
      <c r="M126" s="95" t="s">
        <v>2964</v>
      </c>
      <c r="N126" s="96">
        <f t="shared" si="17"/>
        <v>-0.26999999998952262</v>
      </c>
      <c r="O126" s="217">
        <v>676678.7100000002</v>
      </c>
      <c r="P126" s="95" t="s">
        <v>2503</v>
      </c>
      <c r="Q126" s="96">
        <f t="shared" si="18"/>
        <v>-0.28999999980442226</v>
      </c>
      <c r="R126" s="217">
        <v>77250715.709999129</v>
      </c>
      <c r="S126" s="95">
        <v>77250700</v>
      </c>
      <c r="T126" s="96">
        <f t="shared" si="19"/>
        <v>15.70999912917614</v>
      </c>
      <c r="U126" s="218">
        <f t="shared" si="20"/>
        <v>1</v>
      </c>
      <c r="W126" s="134" t="s">
        <v>41</v>
      </c>
      <c r="X126" s="115">
        <f t="shared" si="21"/>
        <v>0</v>
      </c>
      <c r="Y126" s="116">
        <f t="shared" si="22"/>
        <v>0</v>
      </c>
      <c r="Z126" s="116">
        <f t="shared" si="23"/>
        <v>0</v>
      </c>
      <c r="AA126" s="116">
        <f t="shared" si="24"/>
        <v>0</v>
      </c>
      <c r="AB126" s="116">
        <f t="shared" si="25"/>
        <v>0</v>
      </c>
      <c r="AC126" s="122">
        <f t="shared" si="26"/>
        <v>0</v>
      </c>
    </row>
    <row r="127" spans="1:29" ht="15.75">
      <c r="A127" s="250"/>
      <c r="B127" s="135" t="s">
        <v>42</v>
      </c>
      <c r="C127" s="97">
        <v>27985728.07999903</v>
      </c>
      <c r="D127" s="20">
        <v>27985700</v>
      </c>
      <c r="E127" s="98">
        <f t="shared" si="14"/>
        <v>28.079999029636383</v>
      </c>
      <c r="F127" s="97">
        <v>1012706.48</v>
      </c>
      <c r="G127" s="6" t="s">
        <v>2504</v>
      </c>
      <c r="H127" s="98">
        <f t="shared" si="15"/>
        <v>-3.5200000000186265</v>
      </c>
      <c r="I127" s="97">
        <v>81828.679999999993</v>
      </c>
      <c r="J127" s="20" t="s">
        <v>2965</v>
      </c>
      <c r="K127" s="98">
        <f t="shared" si="16"/>
        <v>-2.0000000004074536E-2</v>
      </c>
      <c r="L127" s="97">
        <v>84483.12</v>
      </c>
      <c r="M127" s="20" t="s">
        <v>2966</v>
      </c>
      <c r="N127" s="98">
        <f t="shared" si="17"/>
        <v>1.9999999989522621E-2</v>
      </c>
      <c r="O127" s="97">
        <v>23156.5</v>
      </c>
      <c r="P127" s="20" t="s">
        <v>2505</v>
      </c>
      <c r="Q127" s="98">
        <f t="shared" si="18"/>
        <v>0</v>
      </c>
      <c r="R127" s="97">
        <v>26947210.659999032</v>
      </c>
      <c r="S127" s="20">
        <v>26947200</v>
      </c>
      <c r="T127" s="98">
        <f t="shared" si="19"/>
        <v>10.659999031573534</v>
      </c>
      <c r="U127" s="219">
        <f t="shared" si="20"/>
        <v>1</v>
      </c>
      <c r="W127" s="135" t="s">
        <v>42</v>
      </c>
      <c r="X127" s="115">
        <f t="shared" si="21"/>
        <v>0</v>
      </c>
      <c r="Y127" s="116">
        <f t="shared" si="22"/>
        <v>0</v>
      </c>
      <c r="Z127" s="116">
        <f t="shared" si="23"/>
        <v>0</v>
      </c>
      <c r="AA127" s="116">
        <f t="shared" si="24"/>
        <v>0</v>
      </c>
      <c r="AB127" s="116">
        <f t="shared" si="25"/>
        <v>0</v>
      </c>
      <c r="AC127" s="122">
        <f t="shared" si="26"/>
        <v>0</v>
      </c>
    </row>
    <row r="128" spans="1:29" ht="15.75">
      <c r="A128" s="250"/>
      <c r="B128" s="105" t="s">
        <v>43</v>
      </c>
      <c r="C128" s="97">
        <v>86656641.299999505</v>
      </c>
      <c r="D128" s="20">
        <v>86656700</v>
      </c>
      <c r="E128" s="98">
        <f t="shared" si="14"/>
        <v>-58.700000494718552</v>
      </c>
      <c r="F128" s="97">
        <v>796050.05</v>
      </c>
      <c r="G128" s="6" t="s">
        <v>2506</v>
      </c>
      <c r="H128" s="98">
        <f t="shared" si="15"/>
        <v>5.0000000046566129E-2</v>
      </c>
      <c r="I128" s="97">
        <v>161257.37</v>
      </c>
      <c r="J128" s="20" t="s">
        <v>2967</v>
      </c>
      <c r="K128" s="98">
        <f t="shared" si="16"/>
        <v>0.36999999999534339</v>
      </c>
      <c r="L128" s="97">
        <v>587215.95000000007</v>
      </c>
      <c r="M128" s="20" t="s">
        <v>2968</v>
      </c>
      <c r="N128" s="98">
        <f t="shared" si="17"/>
        <v>-4.9999999930150807E-2</v>
      </c>
      <c r="O128" s="97">
        <v>169486.23</v>
      </c>
      <c r="P128" s="20" t="s">
        <v>2507</v>
      </c>
      <c r="Q128" s="98">
        <f t="shared" si="18"/>
        <v>0.23000000001047738</v>
      </c>
      <c r="R128" s="97">
        <v>85265146.439999506</v>
      </c>
      <c r="S128" s="20">
        <v>85265100</v>
      </c>
      <c r="T128" s="98">
        <f t="shared" si="19"/>
        <v>46.439999505877495</v>
      </c>
      <c r="U128" s="219">
        <f t="shared" si="20"/>
        <v>1</v>
      </c>
      <c r="W128" s="105" t="s">
        <v>43</v>
      </c>
      <c r="X128" s="115">
        <f t="shared" si="21"/>
        <v>0</v>
      </c>
      <c r="Y128" s="116">
        <f t="shared" si="22"/>
        <v>0</v>
      </c>
      <c r="Z128" s="116">
        <f t="shared" si="23"/>
        <v>0</v>
      </c>
      <c r="AA128" s="116">
        <f t="shared" si="24"/>
        <v>0</v>
      </c>
      <c r="AB128" s="116">
        <f t="shared" si="25"/>
        <v>0</v>
      </c>
      <c r="AC128" s="122">
        <f t="shared" si="26"/>
        <v>0</v>
      </c>
    </row>
    <row r="129" spans="1:29" ht="15.75">
      <c r="A129" s="250"/>
      <c r="B129" s="135" t="s">
        <v>44</v>
      </c>
      <c r="C129" s="97">
        <v>57918824.309999488</v>
      </c>
      <c r="D129" s="20">
        <v>0</v>
      </c>
      <c r="E129" s="98">
        <f t="shared" si="14"/>
        <v>57918824.309999488</v>
      </c>
      <c r="F129" s="97">
        <v>1046999.4000000004</v>
      </c>
      <c r="G129" s="6"/>
      <c r="H129" s="98">
        <f t="shared" si="15"/>
        <v>1046999.4000000004</v>
      </c>
      <c r="I129" s="97">
        <v>0</v>
      </c>
      <c r="J129" s="20"/>
      <c r="K129" s="98">
        <f t="shared" si="16"/>
        <v>0</v>
      </c>
      <c r="L129" s="97">
        <v>0</v>
      </c>
      <c r="M129" s="20"/>
      <c r="N129" s="98">
        <f t="shared" si="17"/>
        <v>0</v>
      </c>
      <c r="O129" s="97">
        <v>336129.85000000003</v>
      </c>
      <c r="P129" s="20"/>
      <c r="Q129" s="98">
        <f t="shared" si="18"/>
        <v>336129.85000000003</v>
      </c>
      <c r="R129" s="97">
        <v>56535695.059999488</v>
      </c>
      <c r="S129" s="20">
        <v>0</v>
      </c>
      <c r="T129" s="98">
        <f t="shared" si="19"/>
        <v>56535695.059999488</v>
      </c>
      <c r="U129" s="219">
        <f t="shared" si="20"/>
        <v>0</v>
      </c>
      <c r="W129" s="135" t="s">
        <v>44</v>
      </c>
      <c r="X129" s="115">
        <f t="shared" si="21"/>
        <v>0</v>
      </c>
      <c r="Y129" s="116">
        <f t="shared" si="22"/>
        <v>0</v>
      </c>
      <c r="Z129" s="116">
        <f t="shared" si="23"/>
        <v>0</v>
      </c>
      <c r="AA129" s="116">
        <f t="shared" si="24"/>
        <v>0</v>
      </c>
      <c r="AB129" s="116">
        <f t="shared" si="25"/>
        <v>0</v>
      </c>
      <c r="AC129" s="122">
        <f t="shared" si="26"/>
        <v>0</v>
      </c>
    </row>
    <row r="130" spans="1:29" ht="15.75">
      <c r="A130" s="250"/>
      <c r="B130" s="135" t="s">
        <v>45</v>
      </c>
      <c r="C130" s="97">
        <v>65370065.34999606</v>
      </c>
      <c r="D130" s="20">
        <v>65370000</v>
      </c>
      <c r="E130" s="98">
        <f t="shared" si="14"/>
        <v>65.34999606013298</v>
      </c>
      <c r="F130" s="97">
        <v>1078368.1499999999</v>
      </c>
      <c r="G130" s="6" t="s">
        <v>2508</v>
      </c>
      <c r="H130" s="98">
        <f t="shared" si="15"/>
        <v>-1.8500000000931323</v>
      </c>
      <c r="I130" s="97">
        <v>619796.34000000032</v>
      </c>
      <c r="J130" s="20" t="s">
        <v>2969</v>
      </c>
      <c r="K130" s="98">
        <f t="shared" si="16"/>
        <v>0.34000000031664968</v>
      </c>
      <c r="L130" s="97">
        <v>74937.820000000007</v>
      </c>
      <c r="M130" s="20" t="s">
        <v>2970</v>
      </c>
      <c r="N130" s="98">
        <f t="shared" si="17"/>
        <v>2.0000000004074536E-2</v>
      </c>
      <c r="O130" s="97">
        <v>63139.020000000004</v>
      </c>
      <c r="P130" s="20" t="s">
        <v>2509</v>
      </c>
      <c r="Q130" s="98">
        <f t="shared" si="18"/>
        <v>-110002.98</v>
      </c>
      <c r="R130" s="97">
        <v>64773416.699996032</v>
      </c>
      <c r="S130" s="20">
        <v>64773400</v>
      </c>
      <c r="T130" s="98">
        <f t="shared" si="19"/>
        <v>16.699996031820774</v>
      </c>
      <c r="U130" s="219">
        <f t="shared" si="20"/>
        <v>1</v>
      </c>
      <c r="W130" s="135" t="s">
        <v>45</v>
      </c>
      <c r="X130" s="115">
        <f t="shared" si="21"/>
        <v>0</v>
      </c>
      <c r="Y130" s="116">
        <f t="shared" si="22"/>
        <v>0</v>
      </c>
      <c r="Z130" s="116">
        <f t="shared" si="23"/>
        <v>0</v>
      </c>
      <c r="AA130" s="116">
        <f t="shared" si="24"/>
        <v>0</v>
      </c>
      <c r="AB130" s="116">
        <f t="shared" si="25"/>
        <v>1</v>
      </c>
      <c r="AC130" s="122">
        <f t="shared" si="26"/>
        <v>0</v>
      </c>
    </row>
    <row r="131" spans="1:29" ht="15.75">
      <c r="A131" s="250"/>
      <c r="B131" s="135" t="s">
        <v>46</v>
      </c>
      <c r="C131" s="97">
        <v>41442438.67999962</v>
      </c>
      <c r="D131" s="20">
        <v>42248800</v>
      </c>
      <c r="E131" s="98">
        <f t="shared" si="14"/>
        <v>-806361.32000038028</v>
      </c>
      <c r="F131" s="97">
        <v>1005919.8800000004</v>
      </c>
      <c r="G131" s="6" t="s">
        <v>2510</v>
      </c>
      <c r="H131" s="98">
        <f t="shared" si="15"/>
        <v>-0.11999999964609742</v>
      </c>
      <c r="I131" s="97">
        <v>38000.699999999997</v>
      </c>
      <c r="J131" s="20" t="s">
        <v>2971</v>
      </c>
      <c r="K131" s="98">
        <f t="shared" si="16"/>
        <v>0</v>
      </c>
      <c r="L131" s="97">
        <v>0</v>
      </c>
      <c r="M131" s="20" t="s">
        <v>80</v>
      </c>
      <c r="N131" s="98">
        <f t="shared" si="17"/>
        <v>0</v>
      </c>
      <c r="O131" s="97">
        <v>301823.16000000003</v>
      </c>
      <c r="P131" s="20" t="s">
        <v>2511</v>
      </c>
      <c r="Q131" s="98">
        <f t="shared" si="18"/>
        <v>0.16000000003259629</v>
      </c>
      <c r="R131" s="97">
        <v>47838363.139999621</v>
      </c>
      <c r="S131" s="20">
        <v>52598800</v>
      </c>
      <c r="T131" s="98">
        <f t="shared" si="19"/>
        <v>-4760436.8600003794</v>
      </c>
      <c r="U131" s="219">
        <f t="shared" si="20"/>
        <v>1</v>
      </c>
      <c r="W131" s="135" t="s">
        <v>46</v>
      </c>
      <c r="X131" s="115">
        <f t="shared" si="21"/>
        <v>1</v>
      </c>
      <c r="Y131" s="116">
        <f t="shared" si="22"/>
        <v>0</v>
      </c>
      <c r="Z131" s="116">
        <f t="shared" si="23"/>
        <v>0</v>
      </c>
      <c r="AA131" s="116">
        <f t="shared" si="24"/>
        <v>0</v>
      </c>
      <c r="AB131" s="116">
        <f t="shared" si="25"/>
        <v>0</v>
      </c>
      <c r="AC131" s="122">
        <f t="shared" si="26"/>
        <v>1</v>
      </c>
    </row>
    <row r="132" spans="1:29" ht="15.75">
      <c r="A132" s="250"/>
      <c r="B132" s="135" t="s">
        <v>47</v>
      </c>
      <c r="C132" s="97">
        <v>143039228.37999851</v>
      </c>
      <c r="D132" s="20"/>
      <c r="E132" s="98">
        <f t="shared" si="14"/>
        <v>143039228.37999851</v>
      </c>
      <c r="F132" s="97">
        <v>1901081.7000000009</v>
      </c>
      <c r="G132" s="6"/>
      <c r="H132" s="98">
        <f t="shared" si="15"/>
        <v>1901081.7000000009</v>
      </c>
      <c r="I132" s="97">
        <v>90658.880000000005</v>
      </c>
      <c r="J132" s="20"/>
      <c r="K132" s="98">
        <f t="shared" si="16"/>
        <v>90658.880000000005</v>
      </c>
      <c r="L132" s="97">
        <v>82202.33</v>
      </c>
      <c r="M132" s="20"/>
      <c r="N132" s="98">
        <f t="shared" si="17"/>
        <v>82202.33</v>
      </c>
      <c r="O132" s="97">
        <v>75160.28</v>
      </c>
      <c r="P132" s="20"/>
      <c r="Q132" s="98">
        <f t="shared" si="18"/>
        <v>75160.28</v>
      </c>
      <c r="R132" s="97">
        <v>141071442.9499985</v>
      </c>
      <c r="S132" s="20"/>
      <c r="T132" s="98">
        <f t="shared" si="19"/>
        <v>141071442.9499985</v>
      </c>
      <c r="U132" s="219">
        <f t="shared" si="20"/>
        <v>0</v>
      </c>
      <c r="W132" s="135" t="s">
        <v>47</v>
      </c>
      <c r="X132" s="115">
        <f t="shared" si="21"/>
        <v>0</v>
      </c>
      <c r="Y132" s="116">
        <f t="shared" si="22"/>
        <v>0</v>
      </c>
      <c r="Z132" s="116">
        <f t="shared" si="23"/>
        <v>0</v>
      </c>
      <c r="AA132" s="116">
        <f t="shared" si="24"/>
        <v>0</v>
      </c>
      <c r="AB132" s="116">
        <f t="shared" si="25"/>
        <v>0</v>
      </c>
      <c r="AC132" s="122">
        <f t="shared" si="26"/>
        <v>0</v>
      </c>
    </row>
    <row r="133" spans="1:29" ht="15.75">
      <c r="A133" s="250"/>
      <c r="B133" s="135" t="s">
        <v>48</v>
      </c>
      <c r="C133" s="97">
        <v>96953217.430000082</v>
      </c>
      <c r="D133" s="20"/>
      <c r="E133" s="98">
        <f t="shared" si="14"/>
        <v>96953217.430000082</v>
      </c>
      <c r="F133" s="97">
        <v>2102693.92</v>
      </c>
      <c r="G133" s="6"/>
      <c r="H133" s="98">
        <f t="shared" si="15"/>
        <v>2102693.92</v>
      </c>
      <c r="I133" s="97">
        <v>31684.690000000002</v>
      </c>
      <c r="J133" s="20"/>
      <c r="K133" s="98">
        <f t="shared" si="16"/>
        <v>31684.690000000002</v>
      </c>
      <c r="L133" s="97">
        <v>45761.88</v>
      </c>
      <c r="M133" s="20"/>
      <c r="N133" s="98">
        <f t="shared" si="17"/>
        <v>45761.88</v>
      </c>
      <c r="O133" s="97">
        <v>174815.02</v>
      </c>
      <c r="P133" s="20"/>
      <c r="Q133" s="98">
        <f t="shared" si="18"/>
        <v>174815.02</v>
      </c>
      <c r="R133" s="97">
        <v>94661631.300000072</v>
      </c>
      <c r="S133" s="20"/>
      <c r="T133" s="98">
        <f t="shared" si="19"/>
        <v>94661631.300000072</v>
      </c>
      <c r="U133" s="219">
        <f t="shared" si="20"/>
        <v>0</v>
      </c>
      <c r="W133" s="135" t="s">
        <v>48</v>
      </c>
      <c r="X133" s="115">
        <f t="shared" si="21"/>
        <v>0</v>
      </c>
      <c r="Y133" s="116">
        <f t="shared" si="22"/>
        <v>0</v>
      </c>
      <c r="Z133" s="116">
        <f t="shared" si="23"/>
        <v>0</v>
      </c>
      <c r="AA133" s="116">
        <f t="shared" si="24"/>
        <v>0</v>
      </c>
      <c r="AB133" s="116">
        <f t="shared" si="25"/>
        <v>0</v>
      </c>
      <c r="AC133" s="122">
        <f t="shared" si="26"/>
        <v>0</v>
      </c>
    </row>
    <row r="134" spans="1:29" ht="15.75">
      <c r="A134" s="251"/>
      <c r="B134" s="136" t="s">
        <v>49</v>
      </c>
      <c r="C134" s="99">
        <v>25157898.619999554</v>
      </c>
      <c r="D134" s="100"/>
      <c r="E134" s="101">
        <f t="shared" si="14"/>
        <v>25157898.619999554</v>
      </c>
      <c r="F134" s="99">
        <v>1002160.1800000006</v>
      </c>
      <c r="G134" s="104"/>
      <c r="H134" s="101">
        <f t="shared" si="15"/>
        <v>1002160.1800000006</v>
      </c>
      <c r="I134" s="99">
        <v>0</v>
      </c>
      <c r="J134" s="100"/>
      <c r="K134" s="101">
        <f t="shared" si="16"/>
        <v>0</v>
      </c>
      <c r="L134" s="99">
        <v>0</v>
      </c>
      <c r="M134" s="100"/>
      <c r="N134" s="101">
        <f t="shared" si="17"/>
        <v>0</v>
      </c>
      <c r="O134" s="99">
        <v>114645.03999999998</v>
      </c>
      <c r="P134" s="100"/>
      <c r="Q134" s="101">
        <f t="shared" si="18"/>
        <v>114645.03999999998</v>
      </c>
      <c r="R134" s="99">
        <v>26081725.339999549</v>
      </c>
      <c r="S134" s="100"/>
      <c r="T134" s="101">
        <f t="shared" si="19"/>
        <v>26081725.339999549</v>
      </c>
      <c r="U134" s="220">
        <f t="shared" si="20"/>
        <v>0</v>
      </c>
      <c r="W134" s="136" t="s">
        <v>49</v>
      </c>
      <c r="X134" s="115">
        <f t="shared" si="21"/>
        <v>0</v>
      </c>
      <c r="Y134" s="116">
        <f t="shared" si="22"/>
        <v>0</v>
      </c>
      <c r="Z134" s="116">
        <f t="shared" si="23"/>
        <v>0</v>
      </c>
      <c r="AA134" s="116">
        <f t="shared" si="24"/>
        <v>0</v>
      </c>
      <c r="AB134" s="116">
        <f t="shared" si="25"/>
        <v>0</v>
      </c>
      <c r="AC134" s="122">
        <f t="shared" si="26"/>
        <v>0</v>
      </c>
    </row>
    <row r="135" spans="1:29" ht="15.75" customHeight="1">
      <c r="A135" s="249">
        <v>42572</v>
      </c>
      <c r="B135" s="134" t="s">
        <v>41</v>
      </c>
      <c r="C135" s="137">
        <v>77250715.709999129</v>
      </c>
      <c r="D135" s="20">
        <v>77250700</v>
      </c>
      <c r="E135" s="98">
        <f t="shared" si="14"/>
        <v>15.70999912917614</v>
      </c>
      <c r="F135" s="137">
        <v>1610915.2000000009</v>
      </c>
      <c r="G135" s="20" t="s">
        <v>2512</v>
      </c>
      <c r="H135" s="98">
        <f t="shared" si="15"/>
        <v>-4.7999999991152436</v>
      </c>
      <c r="I135" s="137">
        <v>93732.67</v>
      </c>
      <c r="J135" s="133" t="s">
        <v>2972</v>
      </c>
      <c r="K135" s="98">
        <f t="shared" si="16"/>
        <v>-2.9999999998835847E-2</v>
      </c>
      <c r="L135" s="137">
        <v>24260.3</v>
      </c>
      <c r="M135" s="133" t="s">
        <v>2973</v>
      </c>
      <c r="N135" s="98">
        <f t="shared" si="17"/>
        <v>0</v>
      </c>
      <c r="O135" s="137">
        <v>465011.81999999995</v>
      </c>
      <c r="P135" s="20" t="s">
        <v>2513</v>
      </c>
      <c r="Q135" s="98">
        <f t="shared" si="18"/>
        <v>-0.18000000005122274</v>
      </c>
      <c r="R135" s="137">
        <v>78231483.329999119</v>
      </c>
      <c r="S135" s="20">
        <v>78231500</v>
      </c>
      <c r="T135" s="98">
        <f t="shared" si="19"/>
        <v>-16.67000088095665</v>
      </c>
      <c r="U135" s="219">
        <f t="shared" si="20"/>
        <v>1</v>
      </c>
      <c r="W135" s="134" t="s">
        <v>41</v>
      </c>
      <c r="X135" s="111">
        <f t="shared" si="21"/>
        <v>0</v>
      </c>
      <c r="Y135" s="112">
        <f t="shared" si="22"/>
        <v>0</v>
      </c>
      <c r="Z135" s="112">
        <f t="shared" si="23"/>
        <v>0</v>
      </c>
      <c r="AA135" s="112">
        <f t="shared" si="24"/>
        <v>0</v>
      </c>
      <c r="AB135" s="112">
        <f t="shared" si="25"/>
        <v>0</v>
      </c>
      <c r="AC135" s="124">
        <f t="shared" si="26"/>
        <v>0</v>
      </c>
    </row>
    <row r="136" spans="1:29" ht="15.75">
      <c r="A136" s="250"/>
      <c r="B136" s="135" t="s">
        <v>42</v>
      </c>
      <c r="C136" s="97">
        <v>26947210.659999032</v>
      </c>
      <c r="D136" s="20">
        <v>26947200</v>
      </c>
      <c r="E136" s="98">
        <f t="shared" si="14"/>
        <v>10.659999031573534</v>
      </c>
      <c r="F136" s="97">
        <v>880079.85999999987</v>
      </c>
      <c r="G136" s="20" t="s">
        <v>2514</v>
      </c>
      <c r="H136" s="98">
        <f t="shared" si="15"/>
        <v>-0.14000000013038516</v>
      </c>
      <c r="I136" s="97">
        <v>55587.25</v>
      </c>
      <c r="J136" s="20" t="s">
        <v>2974</v>
      </c>
      <c r="K136" s="98">
        <f t="shared" si="16"/>
        <v>-5.0000000002910383E-2</v>
      </c>
      <c r="L136" s="97">
        <v>37928.32</v>
      </c>
      <c r="M136" s="20" t="s">
        <v>2975</v>
      </c>
      <c r="N136" s="98">
        <f t="shared" si="17"/>
        <v>1.9999999996798579E-2</v>
      </c>
      <c r="O136" s="97">
        <v>13859.16</v>
      </c>
      <c r="P136" s="20" t="s">
        <v>2515</v>
      </c>
      <c r="Q136" s="98">
        <f t="shared" si="18"/>
        <v>-4.0000000000873115E-2</v>
      </c>
      <c r="R136" s="97">
        <v>26070930.569999032</v>
      </c>
      <c r="S136" s="20">
        <v>26070900</v>
      </c>
      <c r="T136" s="98">
        <f t="shared" si="19"/>
        <v>30.569999031722546</v>
      </c>
      <c r="U136" s="219">
        <f t="shared" si="20"/>
        <v>1</v>
      </c>
      <c r="W136" s="135" t="s">
        <v>42</v>
      </c>
      <c r="X136" s="115">
        <f t="shared" si="21"/>
        <v>0</v>
      </c>
      <c r="Y136" s="116">
        <f t="shared" si="22"/>
        <v>0</v>
      </c>
      <c r="Z136" s="116">
        <f t="shared" si="23"/>
        <v>0</v>
      </c>
      <c r="AA136" s="116">
        <f t="shared" si="24"/>
        <v>0</v>
      </c>
      <c r="AB136" s="116">
        <f t="shared" si="25"/>
        <v>0</v>
      </c>
      <c r="AC136" s="122">
        <f t="shared" si="26"/>
        <v>0</v>
      </c>
    </row>
    <row r="137" spans="1:29" ht="15.75">
      <c r="A137" s="250"/>
      <c r="B137" s="105" t="s">
        <v>43</v>
      </c>
      <c r="C137" s="97">
        <v>85265146.439999506</v>
      </c>
      <c r="D137" s="20">
        <v>85265100</v>
      </c>
      <c r="E137" s="98">
        <f t="shared" ref="E137:E200" si="27">C137-D137</f>
        <v>46.439999505877495</v>
      </c>
      <c r="F137" s="97">
        <v>851747.79</v>
      </c>
      <c r="G137" s="20" t="s">
        <v>2516</v>
      </c>
      <c r="H137" s="98">
        <f t="shared" ref="H137:H200" si="28">F137-G137</f>
        <v>-0.2099999999627471</v>
      </c>
      <c r="I137" s="97">
        <v>56251.1</v>
      </c>
      <c r="J137" s="20" t="s">
        <v>2976</v>
      </c>
      <c r="K137" s="98">
        <f t="shared" ref="K137:K200" si="29">I137-J137</f>
        <v>0</v>
      </c>
      <c r="L137" s="97">
        <v>1603.0900000000001</v>
      </c>
      <c r="M137" s="20" t="s">
        <v>2977</v>
      </c>
      <c r="N137" s="98">
        <f t="shared" ref="N137:N200" si="30">L137-M137</f>
        <v>0</v>
      </c>
      <c r="O137" s="97">
        <v>178649.16</v>
      </c>
      <c r="P137" s="20" t="s">
        <v>2517</v>
      </c>
      <c r="Q137" s="98">
        <f t="shared" ref="Q137:Q200" si="31">O137-P137</f>
        <v>0.16000000000349246</v>
      </c>
      <c r="R137" s="97">
        <v>84289397.499999508</v>
      </c>
      <c r="S137" s="20">
        <v>84468100</v>
      </c>
      <c r="T137" s="98">
        <f t="shared" ref="T137:T200" si="32">R137-S137</f>
        <v>-178702.50000049174</v>
      </c>
      <c r="U137" s="219">
        <f t="shared" si="20"/>
        <v>1</v>
      </c>
      <c r="W137" s="105" t="s">
        <v>43</v>
      </c>
      <c r="X137" s="115">
        <f t="shared" si="21"/>
        <v>0</v>
      </c>
      <c r="Y137" s="116">
        <f t="shared" si="22"/>
        <v>0</v>
      </c>
      <c r="Z137" s="116">
        <f t="shared" si="23"/>
        <v>0</v>
      </c>
      <c r="AA137" s="116">
        <f t="shared" si="24"/>
        <v>0</v>
      </c>
      <c r="AB137" s="116">
        <f t="shared" si="25"/>
        <v>0</v>
      </c>
      <c r="AC137" s="122">
        <f t="shared" si="26"/>
        <v>1</v>
      </c>
    </row>
    <row r="138" spans="1:29" ht="15.75">
      <c r="A138" s="250"/>
      <c r="B138" s="135" t="s">
        <v>44</v>
      </c>
      <c r="C138" s="97">
        <v>56535695.059999488</v>
      </c>
      <c r="D138" s="20">
        <v>0</v>
      </c>
      <c r="E138" s="98">
        <f t="shared" si="27"/>
        <v>56535695.059999488</v>
      </c>
      <c r="F138" s="97">
        <v>2630965.1400000011</v>
      </c>
      <c r="G138" s="20"/>
      <c r="H138" s="98">
        <f t="shared" si="28"/>
        <v>2630965.1400000011</v>
      </c>
      <c r="I138" s="97">
        <v>178754.41</v>
      </c>
      <c r="J138" s="20"/>
      <c r="K138" s="98">
        <f t="shared" si="29"/>
        <v>178754.41</v>
      </c>
      <c r="L138" s="97">
        <v>0</v>
      </c>
      <c r="M138" s="20"/>
      <c r="N138" s="98">
        <f t="shared" si="30"/>
        <v>0</v>
      </c>
      <c r="O138" s="97">
        <v>235075.57000000012</v>
      </c>
      <c r="P138" s="20"/>
      <c r="Q138" s="98">
        <f t="shared" si="31"/>
        <v>235075.57000000012</v>
      </c>
      <c r="R138" s="97">
        <v>58702215.799999483</v>
      </c>
      <c r="S138" s="20">
        <v>0</v>
      </c>
      <c r="T138" s="98">
        <f t="shared" si="32"/>
        <v>58702215.799999483</v>
      </c>
      <c r="U138" s="219">
        <f t="shared" ref="U138:U201" si="33">IF(D138=0,0,1)</f>
        <v>0</v>
      </c>
      <c r="W138" s="135" t="s">
        <v>44</v>
      </c>
      <c r="X138" s="115">
        <f t="shared" ref="X138:X201" si="34">+IF(AND(C138&lt;&gt;0,D138&lt;&gt;0,OR(E138&gt;100,E138&lt;-100)),1,0)</f>
        <v>0</v>
      </c>
      <c r="Y138" s="116">
        <f t="shared" ref="Y138:Y201" si="35">+IF(AND(F138&lt;&gt;0,G138&lt;&gt;0,OR(H138&gt;100,H138&lt;-100)),1,0)</f>
        <v>0</v>
      </c>
      <c r="Z138" s="116">
        <f t="shared" ref="Z138:Z201" si="36">+IF(AND(I138&lt;&gt;0,J138&lt;&gt;0,OR(K138&gt;100,K138&lt;-100)),1,0)</f>
        <v>0</v>
      </c>
      <c r="AA138" s="116">
        <f t="shared" ref="AA138:AA201" si="37">+IF(AND(L138&lt;&gt;0,M138&lt;&gt;0,OR(N138&gt;100,N138&lt;-100)),1,0)</f>
        <v>0</v>
      </c>
      <c r="AB138" s="116">
        <f t="shared" ref="AB138:AB201" si="38">+IF(AND(O138&lt;&gt;0,P138&lt;&gt;0,OR(Q138&gt;100,Q138&lt;-100)),1,0)</f>
        <v>0</v>
      </c>
      <c r="AC138" s="122">
        <f t="shared" ref="AC138:AC201" si="39">+IF(AND(R138&lt;&gt;0,S138&lt;&gt;0,OR(T138&gt;100,T138&lt;-100)),1,0)</f>
        <v>0</v>
      </c>
    </row>
    <row r="139" spans="1:29" ht="15.75">
      <c r="A139" s="250"/>
      <c r="B139" s="135" t="s">
        <v>45</v>
      </c>
      <c r="C139" s="97">
        <v>64773416.699996032</v>
      </c>
      <c r="D139" s="20">
        <v>64773400</v>
      </c>
      <c r="E139" s="98">
        <f t="shared" si="27"/>
        <v>16.699996031820774</v>
      </c>
      <c r="F139" s="97">
        <v>1190811.72</v>
      </c>
      <c r="G139" s="20" t="s">
        <v>2518</v>
      </c>
      <c r="H139" s="98">
        <f t="shared" si="28"/>
        <v>1.7199999999720603</v>
      </c>
      <c r="I139" s="97">
        <v>118194.55</v>
      </c>
      <c r="J139" s="20" t="s">
        <v>2978</v>
      </c>
      <c r="K139" s="98">
        <f t="shared" si="29"/>
        <v>-0.44999999999708962</v>
      </c>
      <c r="L139" s="97">
        <v>100000</v>
      </c>
      <c r="M139" s="20" t="s">
        <v>2979</v>
      </c>
      <c r="N139" s="98">
        <f t="shared" si="30"/>
        <v>0</v>
      </c>
      <c r="O139" s="97">
        <v>54219.42</v>
      </c>
      <c r="P139" s="20" t="s">
        <v>2519</v>
      </c>
      <c r="Q139" s="98">
        <f t="shared" si="31"/>
        <v>-254222.58000000002</v>
      </c>
      <c r="R139" s="97">
        <v>63546580.109996036</v>
      </c>
      <c r="S139" s="20">
        <v>63546600</v>
      </c>
      <c r="T139" s="98">
        <f t="shared" si="32"/>
        <v>-19.890003964304924</v>
      </c>
      <c r="U139" s="219">
        <f t="shared" si="33"/>
        <v>1</v>
      </c>
      <c r="W139" s="135" t="s">
        <v>45</v>
      </c>
      <c r="X139" s="115">
        <f t="shared" si="34"/>
        <v>0</v>
      </c>
      <c r="Y139" s="116">
        <f t="shared" si="35"/>
        <v>0</v>
      </c>
      <c r="Z139" s="116">
        <f t="shared" si="36"/>
        <v>0</v>
      </c>
      <c r="AA139" s="116">
        <f t="shared" si="37"/>
        <v>0</v>
      </c>
      <c r="AB139" s="116">
        <f t="shared" si="38"/>
        <v>1</v>
      </c>
      <c r="AC139" s="122">
        <f t="shared" si="39"/>
        <v>0</v>
      </c>
    </row>
    <row r="140" spans="1:29" ht="15.75">
      <c r="A140" s="250"/>
      <c r="B140" s="135" t="s">
        <v>46</v>
      </c>
      <c r="C140" s="97">
        <v>47838363.139999621</v>
      </c>
      <c r="D140" s="20"/>
      <c r="E140" s="98">
        <f t="shared" si="27"/>
        <v>47838363.139999621</v>
      </c>
      <c r="F140" s="97">
        <v>1497515.6100000003</v>
      </c>
      <c r="G140" s="20"/>
      <c r="H140" s="98">
        <f t="shared" si="28"/>
        <v>1497515.6100000003</v>
      </c>
      <c r="I140" s="97">
        <v>52776.05</v>
      </c>
      <c r="J140" s="20"/>
      <c r="K140" s="98">
        <f t="shared" si="29"/>
        <v>52776.05</v>
      </c>
      <c r="L140" s="97">
        <v>50610.44</v>
      </c>
      <c r="M140" s="20"/>
      <c r="N140" s="98">
        <f t="shared" si="30"/>
        <v>50610.44</v>
      </c>
      <c r="O140" s="97">
        <v>75744.27</v>
      </c>
      <c r="P140" s="20"/>
      <c r="Q140" s="98">
        <f t="shared" si="31"/>
        <v>75744.27</v>
      </c>
      <c r="R140" s="97">
        <v>46267268.869999617</v>
      </c>
      <c r="S140" s="20"/>
      <c r="T140" s="98">
        <f t="shared" si="32"/>
        <v>46267268.869999617</v>
      </c>
      <c r="U140" s="219">
        <f t="shared" si="33"/>
        <v>0</v>
      </c>
      <c r="W140" s="135" t="s">
        <v>46</v>
      </c>
      <c r="X140" s="115">
        <f t="shared" si="34"/>
        <v>0</v>
      </c>
      <c r="Y140" s="116">
        <f t="shared" si="35"/>
        <v>0</v>
      </c>
      <c r="Z140" s="116">
        <f t="shared" si="36"/>
        <v>0</v>
      </c>
      <c r="AA140" s="116">
        <f t="shared" si="37"/>
        <v>0</v>
      </c>
      <c r="AB140" s="116">
        <f t="shared" si="38"/>
        <v>0</v>
      </c>
      <c r="AC140" s="122">
        <f t="shared" si="39"/>
        <v>0</v>
      </c>
    </row>
    <row r="141" spans="1:29" ht="15.75">
      <c r="A141" s="250"/>
      <c r="B141" s="135" t="s">
        <v>47</v>
      </c>
      <c r="C141" s="97">
        <v>141071442.9499985</v>
      </c>
      <c r="D141" s="20"/>
      <c r="E141" s="98">
        <f t="shared" si="27"/>
        <v>141071442.9499985</v>
      </c>
      <c r="F141" s="97">
        <v>1447096.1600000006</v>
      </c>
      <c r="G141" s="20"/>
      <c r="H141" s="98">
        <f t="shared" si="28"/>
        <v>1447096.1600000006</v>
      </c>
      <c r="I141" s="97">
        <v>87275.63</v>
      </c>
      <c r="J141" s="20"/>
      <c r="K141" s="98">
        <f t="shared" si="29"/>
        <v>87275.63</v>
      </c>
      <c r="L141" s="97">
        <v>65107.5</v>
      </c>
      <c r="M141" s="20"/>
      <c r="N141" s="98">
        <f t="shared" si="30"/>
        <v>65107.5</v>
      </c>
      <c r="O141" s="97">
        <v>90079.37</v>
      </c>
      <c r="P141" s="20"/>
      <c r="Q141" s="98">
        <f t="shared" si="31"/>
        <v>90079.37</v>
      </c>
      <c r="R141" s="97">
        <v>139556435.54999849</v>
      </c>
      <c r="S141" s="20"/>
      <c r="T141" s="98">
        <f t="shared" si="32"/>
        <v>139556435.54999849</v>
      </c>
      <c r="U141" s="219">
        <f t="shared" si="33"/>
        <v>0</v>
      </c>
      <c r="W141" s="135" t="s">
        <v>47</v>
      </c>
      <c r="X141" s="115">
        <f t="shared" si="34"/>
        <v>0</v>
      </c>
      <c r="Y141" s="116">
        <f t="shared" si="35"/>
        <v>0</v>
      </c>
      <c r="Z141" s="116">
        <f t="shared" si="36"/>
        <v>0</v>
      </c>
      <c r="AA141" s="116">
        <f t="shared" si="37"/>
        <v>0</v>
      </c>
      <c r="AB141" s="116">
        <f t="shared" si="38"/>
        <v>0</v>
      </c>
      <c r="AC141" s="122">
        <f t="shared" si="39"/>
        <v>0</v>
      </c>
    </row>
    <row r="142" spans="1:29" ht="15.75">
      <c r="A142" s="250"/>
      <c r="B142" s="135" t="s">
        <v>48</v>
      </c>
      <c r="C142" s="97">
        <v>94661631.300000072</v>
      </c>
      <c r="D142" s="20"/>
      <c r="E142" s="98">
        <f t="shared" si="27"/>
        <v>94661631.300000072</v>
      </c>
      <c r="F142" s="97">
        <v>2019705.1100000003</v>
      </c>
      <c r="G142" s="20"/>
      <c r="H142" s="98">
        <f t="shared" si="28"/>
        <v>2019705.1100000003</v>
      </c>
      <c r="I142" s="97">
        <v>129834.63</v>
      </c>
      <c r="J142" s="20"/>
      <c r="K142" s="98">
        <f t="shared" si="29"/>
        <v>129834.63</v>
      </c>
      <c r="L142" s="97">
        <v>114588.77</v>
      </c>
      <c r="M142" s="20"/>
      <c r="N142" s="98">
        <f t="shared" si="30"/>
        <v>114588.77</v>
      </c>
      <c r="O142" s="97">
        <v>118848.98</v>
      </c>
      <c r="P142" s="20"/>
      <c r="Q142" s="98">
        <f t="shared" si="31"/>
        <v>118848.98</v>
      </c>
      <c r="R142" s="97">
        <v>92538323.070000082</v>
      </c>
      <c r="S142" s="20"/>
      <c r="T142" s="98">
        <f t="shared" si="32"/>
        <v>92538323.070000082</v>
      </c>
      <c r="U142" s="219">
        <f t="shared" si="33"/>
        <v>0</v>
      </c>
      <c r="W142" s="135" t="s">
        <v>48</v>
      </c>
      <c r="X142" s="115">
        <f t="shared" si="34"/>
        <v>0</v>
      </c>
      <c r="Y142" s="116">
        <f t="shared" si="35"/>
        <v>0</v>
      </c>
      <c r="Z142" s="116">
        <f t="shared" si="36"/>
        <v>0</v>
      </c>
      <c r="AA142" s="116">
        <f t="shared" si="37"/>
        <v>0</v>
      </c>
      <c r="AB142" s="116">
        <f t="shared" si="38"/>
        <v>0</v>
      </c>
      <c r="AC142" s="122">
        <f t="shared" si="39"/>
        <v>0</v>
      </c>
    </row>
    <row r="143" spans="1:29" ht="15.75">
      <c r="A143" s="251"/>
      <c r="B143" s="136" t="s">
        <v>49</v>
      </c>
      <c r="C143" s="97">
        <v>26081725.339999549</v>
      </c>
      <c r="D143" s="20"/>
      <c r="E143" s="98">
        <f t="shared" si="27"/>
        <v>26081725.339999549</v>
      </c>
      <c r="F143" s="97">
        <v>957759.0199999999</v>
      </c>
      <c r="G143" s="20"/>
      <c r="H143" s="98">
        <f t="shared" si="28"/>
        <v>957759.0199999999</v>
      </c>
      <c r="I143" s="97">
        <v>11992.56</v>
      </c>
      <c r="J143" s="20"/>
      <c r="K143" s="98">
        <f t="shared" si="29"/>
        <v>11992.56</v>
      </c>
      <c r="L143" s="97">
        <v>0</v>
      </c>
      <c r="M143" s="20"/>
      <c r="N143" s="98">
        <f t="shared" si="30"/>
        <v>0</v>
      </c>
      <c r="O143" s="97">
        <v>112102.86</v>
      </c>
      <c r="P143" s="20"/>
      <c r="Q143" s="98">
        <f t="shared" si="31"/>
        <v>112102.86</v>
      </c>
      <c r="R143" s="97">
        <v>25023856.019999541</v>
      </c>
      <c r="S143" s="20"/>
      <c r="T143" s="98">
        <f t="shared" si="32"/>
        <v>25023856.019999541</v>
      </c>
      <c r="U143" s="219">
        <f t="shared" si="33"/>
        <v>0</v>
      </c>
      <c r="W143" s="136" t="s">
        <v>49</v>
      </c>
      <c r="X143" s="119">
        <f t="shared" si="34"/>
        <v>0</v>
      </c>
      <c r="Y143" s="120">
        <f t="shared" si="35"/>
        <v>0</v>
      </c>
      <c r="Z143" s="120">
        <f t="shared" si="36"/>
        <v>0</v>
      </c>
      <c r="AA143" s="120">
        <f t="shared" si="37"/>
        <v>0</v>
      </c>
      <c r="AB143" s="120">
        <f t="shared" si="38"/>
        <v>0</v>
      </c>
      <c r="AC143" s="125">
        <f t="shared" si="39"/>
        <v>0</v>
      </c>
    </row>
    <row r="144" spans="1:29" ht="15.75" customHeight="1">
      <c r="A144" s="249">
        <v>42574</v>
      </c>
      <c r="B144" s="134" t="s">
        <v>41</v>
      </c>
      <c r="C144" s="217">
        <v>78231483.329999119</v>
      </c>
      <c r="D144" s="224"/>
      <c r="E144" s="96">
        <f t="shared" si="27"/>
        <v>78231483.329999119</v>
      </c>
      <c r="F144" s="217">
        <v>734865.35</v>
      </c>
      <c r="G144" s="95"/>
      <c r="H144" s="96">
        <f t="shared" si="28"/>
        <v>734865.35</v>
      </c>
      <c r="I144" s="217">
        <v>0</v>
      </c>
      <c r="J144" s="95"/>
      <c r="K144" s="96">
        <f t="shared" si="29"/>
        <v>0</v>
      </c>
      <c r="L144" s="217">
        <v>0</v>
      </c>
      <c r="M144" s="95"/>
      <c r="N144" s="96">
        <f t="shared" si="30"/>
        <v>0</v>
      </c>
      <c r="O144" s="217">
        <v>0</v>
      </c>
      <c r="P144" s="224"/>
      <c r="Q144" s="96">
        <f t="shared" si="31"/>
        <v>0</v>
      </c>
      <c r="R144" s="217">
        <v>77496617.979999125</v>
      </c>
      <c r="S144" s="95"/>
      <c r="T144" s="96">
        <f t="shared" si="32"/>
        <v>77496617.979999125</v>
      </c>
      <c r="U144" s="218">
        <f t="shared" si="33"/>
        <v>0</v>
      </c>
      <c r="W144" s="134" t="s">
        <v>41</v>
      </c>
      <c r="X144" s="111">
        <f t="shared" si="34"/>
        <v>0</v>
      </c>
      <c r="Y144" s="112">
        <f t="shared" si="35"/>
        <v>0</v>
      </c>
      <c r="Z144" s="112">
        <f t="shared" si="36"/>
        <v>0</v>
      </c>
      <c r="AA144" s="112">
        <f t="shared" si="37"/>
        <v>0</v>
      </c>
      <c r="AB144" s="112">
        <f t="shared" si="38"/>
        <v>0</v>
      </c>
      <c r="AC144" s="124">
        <f t="shared" si="39"/>
        <v>0</v>
      </c>
    </row>
    <row r="145" spans="1:29" ht="15.75">
      <c r="A145" s="250"/>
      <c r="B145" s="135" t="s">
        <v>42</v>
      </c>
      <c r="C145" s="97">
        <v>26070930.569999032</v>
      </c>
      <c r="D145" s="133"/>
      <c r="E145" s="98">
        <f t="shared" si="27"/>
        <v>26070930.569999032</v>
      </c>
      <c r="F145" s="97">
        <v>711639.59999999974</v>
      </c>
      <c r="G145" s="20"/>
      <c r="H145" s="98">
        <f t="shared" si="28"/>
        <v>711639.59999999974</v>
      </c>
      <c r="I145" s="97">
        <v>90027.27</v>
      </c>
      <c r="J145" s="20"/>
      <c r="K145" s="98">
        <f t="shared" si="29"/>
        <v>90027.27</v>
      </c>
      <c r="L145" s="97">
        <v>61639.48</v>
      </c>
      <c r="M145" s="20"/>
      <c r="N145" s="98">
        <f t="shared" si="30"/>
        <v>61639.48</v>
      </c>
      <c r="O145" s="97">
        <v>0</v>
      </c>
      <c r="P145" s="133"/>
      <c r="Q145" s="98">
        <f t="shared" si="31"/>
        <v>0</v>
      </c>
      <c r="R145" s="97">
        <v>25387678.759999033</v>
      </c>
      <c r="S145" s="20"/>
      <c r="T145" s="98">
        <f t="shared" si="32"/>
        <v>25387678.759999033</v>
      </c>
      <c r="U145" s="219">
        <f t="shared" si="33"/>
        <v>0</v>
      </c>
      <c r="W145" s="135" t="s">
        <v>42</v>
      </c>
      <c r="X145" s="115">
        <f t="shared" si="34"/>
        <v>0</v>
      </c>
      <c r="Y145" s="116">
        <f t="shared" si="35"/>
        <v>0</v>
      </c>
      <c r="Z145" s="116">
        <f t="shared" si="36"/>
        <v>0</v>
      </c>
      <c r="AA145" s="116">
        <f t="shared" si="37"/>
        <v>0</v>
      </c>
      <c r="AB145" s="116">
        <f t="shared" si="38"/>
        <v>0</v>
      </c>
      <c r="AC145" s="122">
        <f t="shared" si="39"/>
        <v>0</v>
      </c>
    </row>
    <row r="146" spans="1:29" ht="15.75">
      <c r="A146" s="250"/>
      <c r="B146" s="105" t="s">
        <v>43</v>
      </c>
      <c r="C146" s="97"/>
      <c r="D146" s="20"/>
      <c r="E146" s="98">
        <f t="shared" si="27"/>
        <v>0</v>
      </c>
      <c r="F146" s="97"/>
      <c r="G146" s="20"/>
      <c r="H146" s="98">
        <f t="shared" si="28"/>
        <v>0</v>
      </c>
      <c r="I146" s="97"/>
      <c r="J146" s="20"/>
      <c r="K146" s="98">
        <f t="shared" si="29"/>
        <v>0</v>
      </c>
      <c r="L146" s="97"/>
      <c r="M146" s="20"/>
      <c r="N146" s="98">
        <f t="shared" si="30"/>
        <v>0</v>
      </c>
      <c r="O146" s="97"/>
      <c r="P146" s="20"/>
      <c r="Q146" s="98">
        <f t="shared" si="31"/>
        <v>0</v>
      </c>
      <c r="R146" s="97"/>
      <c r="S146" s="20"/>
      <c r="T146" s="98">
        <f t="shared" si="32"/>
        <v>0</v>
      </c>
      <c r="U146" s="219">
        <f t="shared" si="33"/>
        <v>0</v>
      </c>
      <c r="W146" s="105" t="s">
        <v>43</v>
      </c>
      <c r="X146" s="115">
        <f t="shared" si="34"/>
        <v>0</v>
      </c>
      <c r="Y146" s="116">
        <f t="shared" si="35"/>
        <v>0</v>
      </c>
      <c r="Z146" s="116">
        <f t="shared" si="36"/>
        <v>0</v>
      </c>
      <c r="AA146" s="116">
        <f t="shared" si="37"/>
        <v>0</v>
      </c>
      <c r="AB146" s="116">
        <f t="shared" si="38"/>
        <v>0</v>
      </c>
      <c r="AC146" s="122">
        <f t="shared" si="39"/>
        <v>0</v>
      </c>
    </row>
    <row r="147" spans="1:29" ht="15.75">
      <c r="A147" s="250"/>
      <c r="B147" s="135" t="s">
        <v>44</v>
      </c>
      <c r="C147" s="97">
        <v>58702215.799999483</v>
      </c>
      <c r="D147" s="20"/>
      <c r="E147" s="98">
        <f t="shared" si="27"/>
        <v>58702215.799999483</v>
      </c>
      <c r="F147" s="97">
        <v>814283.1</v>
      </c>
      <c r="G147" s="20"/>
      <c r="H147" s="98">
        <f t="shared" si="28"/>
        <v>814283.1</v>
      </c>
      <c r="I147" s="97">
        <v>0</v>
      </c>
      <c r="J147" s="20"/>
      <c r="K147" s="98">
        <f t="shared" si="29"/>
        <v>0</v>
      </c>
      <c r="L147" s="97">
        <v>0</v>
      </c>
      <c r="M147" s="20"/>
      <c r="N147" s="98">
        <f t="shared" si="30"/>
        <v>0</v>
      </c>
      <c r="O147" s="97">
        <v>0</v>
      </c>
      <c r="P147" s="20"/>
      <c r="Q147" s="98">
        <f t="shared" si="31"/>
        <v>0</v>
      </c>
      <c r="R147" s="97">
        <v>57887932.699999489</v>
      </c>
      <c r="S147" s="20"/>
      <c r="T147" s="98">
        <f t="shared" si="32"/>
        <v>57887932.699999489</v>
      </c>
      <c r="U147" s="219">
        <f t="shared" si="33"/>
        <v>0</v>
      </c>
      <c r="W147" s="135" t="s">
        <v>44</v>
      </c>
      <c r="X147" s="115">
        <f t="shared" si="34"/>
        <v>0</v>
      </c>
      <c r="Y147" s="116">
        <f t="shared" si="35"/>
        <v>0</v>
      </c>
      <c r="Z147" s="116">
        <f t="shared" si="36"/>
        <v>0</v>
      </c>
      <c r="AA147" s="116">
        <f t="shared" si="37"/>
        <v>0</v>
      </c>
      <c r="AB147" s="116">
        <f t="shared" si="38"/>
        <v>0</v>
      </c>
      <c r="AC147" s="122">
        <f t="shared" si="39"/>
        <v>0</v>
      </c>
    </row>
    <row r="148" spans="1:29" ht="15.75">
      <c r="A148" s="250"/>
      <c r="B148" s="135" t="s">
        <v>45</v>
      </c>
      <c r="C148" s="97">
        <v>63546580.109996036</v>
      </c>
      <c r="D148" s="20"/>
      <c r="E148" s="98">
        <f t="shared" si="27"/>
        <v>63546580.109996036</v>
      </c>
      <c r="F148" s="97">
        <v>648401.31000000017</v>
      </c>
      <c r="G148" s="20"/>
      <c r="H148" s="98">
        <f t="shared" si="28"/>
        <v>648401.31000000017</v>
      </c>
      <c r="I148" s="97">
        <v>0</v>
      </c>
      <c r="J148" s="20"/>
      <c r="K148" s="98">
        <f t="shared" si="29"/>
        <v>0</v>
      </c>
      <c r="L148" s="97">
        <v>0</v>
      </c>
      <c r="M148" s="20"/>
      <c r="N148" s="98">
        <f t="shared" si="30"/>
        <v>0</v>
      </c>
      <c r="O148" s="97">
        <v>0</v>
      </c>
      <c r="P148" s="20"/>
      <c r="Q148" s="98">
        <f t="shared" si="31"/>
        <v>0</v>
      </c>
      <c r="R148" s="97">
        <v>62898178.799996033</v>
      </c>
      <c r="S148" s="20"/>
      <c r="T148" s="98">
        <f t="shared" si="32"/>
        <v>62898178.799996033</v>
      </c>
      <c r="U148" s="219">
        <f t="shared" si="33"/>
        <v>0</v>
      </c>
      <c r="W148" s="135" t="s">
        <v>45</v>
      </c>
      <c r="X148" s="115">
        <f t="shared" si="34"/>
        <v>0</v>
      </c>
      <c r="Y148" s="116">
        <f t="shared" si="35"/>
        <v>0</v>
      </c>
      <c r="Z148" s="116">
        <f t="shared" si="36"/>
        <v>0</v>
      </c>
      <c r="AA148" s="116">
        <f t="shared" si="37"/>
        <v>0</v>
      </c>
      <c r="AB148" s="116">
        <f t="shared" si="38"/>
        <v>0</v>
      </c>
      <c r="AC148" s="122">
        <f t="shared" si="39"/>
        <v>0</v>
      </c>
    </row>
    <row r="149" spans="1:29" ht="15.75">
      <c r="A149" s="250"/>
      <c r="B149" s="135" t="s">
        <v>46</v>
      </c>
      <c r="C149" s="97">
        <v>46267268.869999617</v>
      </c>
      <c r="D149" s="20"/>
      <c r="E149" s="98">
        <f t="shared" si="27"/>
        <v>46267268.869999617</v>
      </c>
      <c r="F149" s="97">
        <v>793244.55</v>
      </c>
      <c r="G149" s="20"/>
      <c r="H149" s="98">
        <f t="shared" si="28"/>
        <v>793244.55</v>
      </c>
      <c r="I149" s="97">
        <v>0</v>
      </c>
      <c r="J149" s="20"/>
      <c r="K149" s="98">
        <f t="shared" si="29"/>
        <v>0</v>
      </c>
      <c r="L149" s="97">
        <v>0</v>
      </c>
      <c r="M149" s="20"/>
      <c r="N149" s="98">
        <f t="shared" si="30"/>
        <v>0</v>
      </c>
      <c r="O149" s="97">
        <v>0</v>
      </c>
      <c r="P149" s="20"/>
      <c r="Q149" s="98">
        <f t="shared" si="31"/>
        <v>0</v>
      </c>
      <c r="R149" s="97">
        <v>45474024.31999962</v>
      </c>
      <c r="S149" s="20"/>
      <c r="T149" s="98">
        <f t="shared" si="32"/>
        <v>45474024.31999962</v>
      </c>
      <c r="U149" s="219">
        <f t="shared" si="33"/>
        <v>0</v>
      </c>
      <c r="W149" s="135" t="s">
        <v>46</v>
      </c>
      <c r="X149" s="115">
        <f t="shared" si="34"/>
        <v>0</v>
      </c>
      <c r="Y149" s="116">
        <f t="shared" si="35"/>
        <v>0</v>
      </c>
      <c r="Z149" s="116">
        <f t="shared" si="36"/>
        <v>0</v>
      </c>
      <c r="AA149" s="116">
        <f t="shared" si="37"/>
        <v>0</v>
      </c>
      <c r="AB149" s="116">
        <f t="shared" si="38"/>
        <v>0</v>
      </c>
      <c r="AC149" s="122">
        <f t="shared" si="39"/>
        <v>0</v>
      </c>
    </row>
    <row r="150" spans="1:29" ht="15.75">
      <c r="A150" s="250"/>
      <c r="B150" s="135" t="s">
        <v>47</v>
      </c>
      <c r="C150" s="97">
        <v>139556435.54999849</v>
      </c>
      <c r="D150" s="20"/>
      <c r="E150" s="98">
        <f t="shared" si="27"/>
        <v>139556435.54999849</v>
      </c>
      <c r="F150" s="97">
        <v>656118.24999999988</v>
      </c>
      <c r="G150" s="20"/>
      <c r="H150" s="98">
        <f t="shared" si="28"/>
        <v>656118.24999999988</v>
      </c>
      <c r="I150" s="97">
        <v>0</v>
      </c>
      <c r="J150" s="20"/>
      <c r="K150" s="98">
        <f t="shared" si="29"/>
        <v>0</v>
      </c>
      <c r="L150" s="97">
        <v>0</v>
      </c>
      <c r="M150" s="20"/>
      <c r="N150" s="98">
        <f t="shared" si="30"/>
        <v>0</v>
      </c>
      <c r="O150" s="97">
        <v>0</v>
      </c>
      <c r="P150" s="20"/>
      <c r="Q150" s="98">
        <f t="shared" si="31"/>
        <v>0</v>
      </c>
      <c r="R150" s="97">
        <v>138900317.29999849</v>
      </c>
      <c r="S150" s="20"/>
      <c r="T150" s="98">
        <f t="shared" si="32"/>
        <v>138900317.29999849</v>
      </c>
      <c r="U150" s="219">
        <f t="shared" si="33"/>
        <v>0</v>
      </c>
      <c r="W150" s="135" t="s">
        <v>47</v>
      </c>
      <c r="X150" s="115">
        <f t="shared" si="34"/>
        <v>0</v>
      </c>
      <c r="Y150" s="116">
        <f t="shared" si="35"/>
        <v>0</v>
      </c>
      <c r="Z150" s="116">
        <f t="shared" si="36"/>
        <v>0</v>
      </c>
      <c r="AA150" s="116">
        <f t="shared" si="37"/>
        <v>0</v>
      </c>
      <c r="AB150" s="116">
        <f t="shared" si="38"/>
        <v>0</v>
      </c>
      <c r="AC150" s="122">
        <f t="shared" si="39"/>
        <v>0</v>
      </c>
    </row>
    <row r="151" spans="1:29" ht="15.75">
      <c r="A151" s="250"/>
      <c r="B151" s="135" t="s">
        <v>48</v>
      </c>
      <c r="C151" s="97">
        <v>92538323.070000082</v>
      </c>
      <c r="D151" s="20"/>
      <c r="E151" s="98">
        <f t="shared" si="27"/>
        <v>92538323.070000082</v>
      </c>
      <c r="F151" s="97">
        <v>756109.18</v>
      </c>
      <c r="G151" s="20"/>
      <c r="H151" s="98">
        <f t="shared" si="28"/>
        <v>756109.18</v>
      </c>
      <c r="I151" s="97">
        <v>0</v>
      </c>
      <c r="J151" s="20"/>
      <c r="K151" s="98">
        <f t="shared" si="29"/>
        <v>0</v>
      </c>
      <c r="L151" s="97">
        <v>0</v>
      </c>
      <c r="M151" s="20"/>
      <c r="N151" s="98">
        <f t="shared" si="30"/>
        <v>0</v>
      </c>
      <c r="O151" s="97">
        <v>0</v>
      </c>
      <c r="P151" s="20"/>
      <c r="Q151" s="98">
        <f t="shared" si="31"/>
        <v>0</v>
      </c>
      <c r="R151" s="97">
        <v>91782213.890000075</v>
      </c>
      <c r="S151" s="20"/>
      <c r="T151" s="98">
        <f t="shared" si="32"/>
        <v>91782213.890000075</v>
      </c>
      <c r="U151" s="219">
        <f t="shared" si="33"/>
        <v>0</v>
      </c>
      <c r="W151" s="135" t="s">
        <v>48</v>
      </c>
      <c r="X151" s="115">
        <f t="shared" si="34"/>
        <v>0</v>
      </c>
      <c r="Y151" s="116">
        <f t="shared" si="35"/>
        <v>0</v>
      </c>
      <c r="Z151" s="116">
        <f t="shared" si="36"/>
        <v>0</v>
      </c>
      <c r="AA151" s="116">
        <f t="shared" si="37"/>
        <v>0</v>
      </c>
      <c r="AB151" s="116">
        <f t="shared" si="38"/>
        <v>0</v>
      </c>
      <c r="AC151" s="122">
        <f t="shared" si="39"/>
        <v>0</v>
      </c>
    </row>
    <row r="152" spans="1:29" ht="15.75">
      <c r="A152" s="251"/>
      <c r="B152" s="136" t="s">
        <v>49</v>
      </c>
      <c r="C152" s="99"/>
      <c r="D152" s="100"/>
      <c r="E152" s="101">
        <f t="shared" si="27"/>
        <v>0</v>
      </c>
      <c r="F152" s="99"/>
      <c r="G152" s="100"/>
      <c r="H152" s="101">
        <f t="shared" si="28"/>
        <v>0</v>
      </c>
      <c r="I152" s="99"/>
      <c r="J152" s="100"/>
      <c r="K152" s="101">
        <f t="shared" si="29"/>
        <v>0</v>
      </c>
      <c r="L152" s="99"/>
      <c r="M152" s="100"/>
      <c r="N152" s="101">
        <f t="shared" si="30"/>
        <v>0</v>
      </c>
      <c r="O152" s="99"/>
      <c r="P152" s="100"/>
      <c r="Q152" s="101">
        <f t="shared" si="31"/>
        <v>0</v>
      </c>
      <c r="R152" s="99"/>
      <c r="S152" s="100"/>
      <c r="T152" s="101">
        <f t="shared" si="32"/>
        <v>0</v>
      </c>
      <c r="U152" s="220">
        <f t="shared" si="33"/>
        <v>0</v>
      </c>
      <c r="W152" s="136" t="s">
        <v>49</v>
      </c>
      <c r="X152" s="119">
        <f t="shared" si="34"/>
        <v>0</v>
      </c>
      <c r="Y152" s="120">
        <f t="shared" si="35"/>
        <v>0</v>
      </c>
      <c r="Z152" s="120">
        <f t="shared" si="36"/>
        <v>0</v>
      </c>
      <c r="AA152" s="120">
        <f t="shared" si="37"/>
        <v>0</v>
      </c>
      <c r="AB152" s="120">
        <f t="shared" si="38"/>
        <v>0</v>
      </c>
      <c r="AC152" s="125">
        <f t="shared" si="39"/>
        <v>0</v>
      </c>
    </row>
    <row r="153" spans="1:29" ht="15.75" customHeight="1">
      <c r="A153" s="249">
        <v>42575</v>
      </c>
      <c r="B153" s="134" t="s">
        <v>41</v>
      </c>
      <c r="C153" s="97">
        <v>77496617.979999125</v>
      </c>
      <c r="D153" s="20">
        <v>77496600</v>
      </c>
      <c r="E153" s="98">
        <f t="shared" si="27"/>
        <v>17.979999125003815</v>
      </c>
      <c r="F153" s="97">
        <v>2360454.69</v>
      </c>
      <c r="G153" s="20" t="s">
        <v>2520</v>
      </c>
      <c r="H153" s="98">
        <f t="shared" si="28"/>
        <v>4.6899999999441206</v>
      </c>
      <c r="I153" s="97">
        <v>70643.929999999993</v>
      </c>
      <c r="J153" s="20" t="s">
        <v>2980</v>
      </c>
      <c r="K153" s="98">
        <f t="shared" si="29"/>
        <v>2.9999999998835847E-2</v>
      </c>
      <c r="L153" s="97">
        <v>25438.62</v>
      </c>
      <c r="M153" s="20" t="s">
        <v>2981</v>
      </c>
      <c r="N153" s="98">
        <f t="shared" si="30"/>
        <v>2.0000000000436557E-2</v>
      </c>
      <c r="O153" s="97">
        <v>639430.81999999972</v>
      </c>
      <c r="P153" s="20" t="s">
        <v>2521</v>
      </c>
      <c r="Q153" s="98">
        <f t="shared" si="31"/>
        <v>-0.18000000028405339</v>
      </c>
      <c r="R153" s="97">
        <v>78301933.829999119</v>
      </c>
      <c r="S153" s="133">
        <v>78301900</v>
      </c>
      <c r="T153" s="98">
        <f t="shared" si="32"/>
        <v>33.82999911904335</v>
      </c>
      <c r="U153" s="219">
        <f t="shared" si="33"/>
        <v>1</v>
      </c>
      <c r="W153" s="134" t="s">
        <v>41</v>
      </c>
      <c r="X153" s="111">
        <f t="shared" si="34"/>
        <v>0</v>
      </c>
      <c r="Y153" s="112">
        <f t="shared" si="35"/>
        <v>0</v>
      </c>
      <c r="Z153" s="112">
        <f t="shared" si="36"/>
        <v>0</v>
      </c>
      <c r="AA153" s="112">
        <f t="shared" si="37"/>
        <v>0</v>
      </c>
      <c r="AB153" s="112">
        <f t="shared" si="38"/>
        <v>0</v>
      </c>
      <c r="AC153" s="124">
        <f t="shared" si="39"/>
        <v>0</v>
      </c>
    </row>
    <row r="154" spans="1:29" ht="15.75">
      <c r="A154" s="250"/>
      <c r="B154" s="135" t="s">
        <v>42</v>
      </c>
      <c r="C154" s="97">
        <v>25387678.759999033</v>
      </c>
      <c r="D154" s="20">
        <v>26070900</v>
      </c>
      <c r="E154" s="98">
        <f t="shared" si="27"/>
        <v>-683221.24000096694</v>
      </c>
      <c r="F154" s="97">
        <v>1683341.1799999997</v>
      </c>
      <c r="G154" s="20" t="s">
        <v>2522</v>
      </c>
      <c r="H154" s="98">
        <f t="shared" si="28"/>
        <v>1.1799999997019768</v>
      </c>
      <c r="I154" s="97">
        <v>29494.860000000015</v>
      </c>
      <c r="J154" s="20" t="s">
        <v>2982</v>
      </c>
      <c r="K154" s="98">
        <f t="shared" si="29"/>
        <v>-3.99999999863212E-2</v>
      </c>
      <c r="L154" s="97">
        <v>105080.78</v>
      </c>
      <c r="M154" s="20" t="s">
        <v>2983</v>
      </c>
      <c r="N154" s="98">
        <f t="shared" si="30"/>
        <v>-0.22000000000116415</v>
      </c>
      <c r="O154" s="97">
        <v>44682.89</v>
      </c>
      <c r="P154" s="20" t="s">
        <v>2523</v>
      </c>
      <c r="Q154" s="98">
        <f t="shared" si="31"/>
        <v>-1.0000000002037268E-2</v>
      </c>
      <c r="R154" s="97">
        <v>23584068.769999027</v>
      </c>
      <c r="S154" s="20">
        <v>23584100</v>
      </c>
      <c r="T154" s="98">
        <f t="shared" si="32"/>
        <v>-31.230000972747803</v>
      </c>
      <c r="U154" s="219">
        <f t="shared" si="33"/>
        <v>1</v>
      </c>
      <c r="W154" s="135" t="s">
        <v>42</v>
      </c>
      <c r="X154" s="115">
        <f t="shared" si="34"/>
        <v>1</v>
      </c>
      <c r="Y154" s="116">
        <f t="shared" si="35"/>
        <v>0</v>
      </c>
      <c r="Z154" s="116">
        <f t="shared" si="36"/>
        <v>0</v>
      </c>
      <c r="AA154" s="116">
        <f t="shared" si="37"/>
        <v>0</v>
      </c>
      <c r="AB154" s="116">
        <f t="shared" si="38"/>
        <v>0</v>
      </c>
      <c r="AC154" s="122">
        <f t="shared" si="39"/>
        <v>0</v>
      </c>
    </row>
    <row r="155" spans="1:29" ht="15.75">
      <c r="A155" s="250"/>
      <c r="B155" s="105" t="s">
        <v>43</v>
      </c>
      <c r="C155" s="97">
        <v>84289397.499999508</v>
      </c>
      <c r="D155" s="20">
        <v>84468100</v>
      </c>
      <c r="E155" s="98">
        <f t="shared" si="27"/>
        <v>-178702.50000049174</v>
      </c>
      <c r="F155" s="97">
        <v>2239483.71</v>
      </c>
      <c r="G155" s="20" t="s">
        <v>2524</v>
      </c>
      <c r="H155" s="98">
        <f t="shared" si="28"/>
        <v>3.7099999999627471</v>
      </c>
      <c r="I155" s="97">
        <v>284014.71999999997</v>
      </c>
      <c r="J155" s="20" t="s">
        <v>2984</v>
      </c>
      <c r="K155" s="98">
        <f t="shared" si="29"/>
        <v>-0.28000000002793968</v>
      </c>
      <c r="L155" s="97">
        <v>392740.74</v>
      </c>
      <c r="M155" s="20" t="s">
        <v>2985</v>
      </c>
      <c r="N155" s="98">
        <f t="shared" si="30"/>
        <v>0.73999999999068677</v>
      </c>
      <c r="O155" s="97">
        <v>433298.33999999991</v>
      </c>
      <c r="P155" s="20" t="s">
        <v>2525</v>
      </c>
      <c r="Q155" s="98">
        <f t="shared" si="31"/>
        <v>0.33999999990919605</v>
      </c>
      <c r="R155" s="97">
        <v>81507889.429999501</v>
      </c>
      <c r="S155" s="20">
        <v>81507900</v>
      </c>
      <c r="T155" s="98">
        <f t="shared" si="32"/>
        <v>-10.570000499486923</v>
      </c>
      <c r="U155" s="219">
        <f t="shared" si="33"/>
        <v>1</v>
      </c>
      <c r="W155" s="105" t="s">
        <v>43</v>
      </c>
      <c r="X155" s="115">
        <f t="shared" si="34"/>
        <v>1</v>
      </c>
      <c r="Y155" s="116">
        <f t="shared" si="35"/>
        <v>0</v>
      </c>
      <c r="Z155" s="116">
        <f t="shared" si="36"/>
        <v>0</v>
      </c>
      <c r="AA155" s="116">
        <f t="shared" si="37"/>
        <v>0</v>
      </c>
      <c r="AB155" s="116">
        <f t="shared" si="38"/>
        <v>0</v>
      </c>
      <c r="AC155" s="122">
        <f t="shared" si="39"/>
        <v>0</v>
      </c>
    </row>
    <row r="156" spans="1:29" ht="15.75">
      <c r="A156" s="250"/>
      <c r="B156" s="135" t="s">
        <v>44</v>
      </c>
      <c r="C156" s="97">
        <v>57887932.699999489</v>
      </c>
      <c r="D156" s="20">
        <v>0</v>
      </c>
      <c r="E156" s="98">
        <f t="shared" si="27"/>
        <v>57887932.699999489</v>
      </c>
      <c r="F156" s="97">
        <v>1836149.0799999998</v>
      </c>
      <c r="G156" s="20"/>
      <c r="H156" s="98">
        <f t="shared" si="28"/>
        <v>1836149.0799999998</v>
      </c>
      <c r="I156" s="97">
        <v>120654.41</v>
      </c>
      <c r="J156" s="20"/>
      <c r="K156" s="98">
        <f t="shared" si="29"/>
        <v>120654.41</v>
      </c>
      <c r="L156" s="97">
        <v>0</v>
      </c>
      <c r="M156" s="20"/>
      <c r="N156" s="98">
        <f t="shared" si="30"/>
        <v>0</v>
      </c>
      <c r="O156" s="97">
        <v>351404.57</v>
      </c>
      <c r="P156" s="20"/>
      <c r="Q156" s="98">
        <f t="shared" si="31"/>
        <v>351404.57</v>
      </c>
      <c r="R156" s="97">
        <v>55821033.459999487</v>
      </c>
      <c r="S156" s="20">
        <v>0</v>
      </c>
      <c r="T156" s="98">
        <f t="shared" si="32"/>
        <v>55821033.459999487</v>
      </c>
      <c r="U156" s="219">
        <f t="shared" si="33"/>
        <v>0</v>
      </c>
      <c r="W156" s="135" t="s">
        <v>44</v>
      </c>
      <c r="X156" s="115">
        <f t="shared" si="34"/>
        <v>0</v>
      </c>
      <c r="Y156" s="116">
        <f t="shared" si="35"/>
        <v>0</v>
      </c>
      <c r="Z156" s="116">
        <f t="shared" si="36"/>
        <v>0</v>
      </c>
      <c r="AA156" s="116">
        <f t="shared" si="37"/>
        <v>0</v>
      </c>
      <c r="AB156" s="116">
        <f t="shared" si="38"/>
        <v>0</v>
      </c>
      <c r="AC156" s="122">
        <f t="shared" si="39"/>
        <v>0</v>
      </c>
    </row>
    <row r="157" spans="1:29" ht="15.75">
      <c r="A157" s="250"/>
      <c r="B157" s="135" t="s">
        <v>45</v>
      </c>
      <c r="C157" s="97">
        <v>62898178.799996033</v>
      </c>
      <c r="D157" s="20">
        <v>62898100</v>
      </c>
      <c r="E157" s="98">
        <f t="shared" si="27"/>
        <v>78.79999603331089</v>
      </c>
      <c r="F157" s="97">
        <v>1575883.9700000007</v>
      </c>
      <c r="G157" s="20" t="s">
        <v>2526</v>
      </c>
      <c r="H157" s="98">
        <f t="shared" si="28"/>
        <v>3.9700000006705523</v>
      </c>
      <c r="I157" s="97">
        <v>206009.86999999997</v>
      </c>
      <c r="J157" s="20" t="s">
        <v>2986</v>
      </c>
      <c r="K157" s="98">
        <f t="shared" si="29"/>
        <v>-0.13000000003376044</v>
      </c>
      <c r="L157" s="97">
        <v>88762.94</v>
      </c>
      <c r="M157" s="20" t="s">
        <v>2987</v>
      </c>
      <c r="N157" s="98">
        <f t="shared" si="30"/>
        <v>4.0000000008149073E-2</v>
      </c>
      <c r="O157" s="97">
        <v>88575.97</v>
      </c>
      <c r="P157" s="20" t="s">
        <v>2527</v>
      </c>
      <c r="Q157" s="98">
        <f t="shared" si="31"/>
        <v>-15269.029999999999</v>
      </c>
      <c r="R157" s="97">
        <v>69653977.899996027</v>
      </c>
      <c r="S157" s="20">
        <v>69653900</v>
      </c>
      <c r="T157" s="98">
        <f t="shared" si="32"/>
        <v>77.899996027350426</v>
      </c>
      <c r="U157" s="219">
        <f t="shared" si="33"/>
        <v>1</v>
      </c>
      <c r="W157" s="135" t="s">
        <v>45</v>
      </c>
      <c r="X157" s="115">
        <f t="shared" si="34"/>
        <v>0</v>
      </c>
      <c r="Y157" s="116">
        <f t="shared" si="35"/>
        <v>0</v>
      </c>
      <c r="Z157" s="116">
        <f t="shared" si="36"/>
        <v>0</v>
      </c>
      <c r="AA157" s="116">
        <f t="shared" si="37"/>
        <v>0</v>
      </c>
      <c r="AB157" s="116">
        <f t="shared" si="38"/>
        <v>1</v>
      </c>
      <c r="AC157" s="122">
        <f t="shared" si="39"/>
        <v>0</v>
      </c>
    </row>
    <row r="158" spans="1:29" ht="15.75">
      <c r="A158" s="250"/>
      <c r="B158" s="135" t="s">
        <v>46</v>
      </c>
      <c r="C158" s="97">
        <v>45474024.31999962</v>
      </c>
      <c r="D158" s="20"/>
      <c r="E158" s="98">
        <f t="shared" si="27"/>
        <v>45474024.31999962</v>
      </c>
      <c r="F158" s="97">
        <v>1821399.7700000009</v>
      </c>
      <c r="G158" s="20"/>
      <c r="H158" s="98">
        <f t="shared" si="28"/>
        <v>1821399.7700000009</v>
      </c>
      <c r="I158" s="97">
        <v>177148.20000000013</v>
      </c>
      <c r="J158" s="20"/>
      <c r="K158" s="98">
        <f t="shared" si="29"/>
        <v>177148.20000000013</v>
      </c>
      <c r="L158" s="97">
        <v>130646.26000000001</v>
      </c>
      <c r="M158" s="20"/>
      <c r="N158" s="98">
        <f t="shared" si="30"/>
        <v>130646.26000000001</v>
      </c>
      <c r="O158" s="97">
        <v>385141.46000000014</v>
      </c>
      <c r="P158" s="20"/>
      <c r="Q158" s="98">
        <f t="shared" si="31"/>
        <v>385141.46000000014</v>
      </c>
      <c r="R158" s="97">
        <v>51720388.609999619</v>
      </c>
      <c r="S158" s="20"/>
      <c r="T158" s="98">
        <f t="shared" si="32"/>
        <v>51720388.609999619</v>
      </c>
      <c r="U158" s="219">
        <f t="shared" si="33"/>
        <v>0</v>
      </c>
      <c r="W158" s="135" t="s">
        <v>46</v>
      </c>
      <c r="X158" s="115">
        <f t="shared" si="34"/>
        <v>0</v>
      </c>
      <c r="Y158" s="116">
        <f t="shared" si="35"/>
        <v>0</v>
      </c>
      <c r="Z158" s="116">
        <f t="shared" si="36"/>
        <v>0</v>
      </c>
      <c r="AA158" s="116">
        <f t="shared" si="37"/>
        <v>0</v>
      </c>
      <c r="AB158" s="116">
        <f t="shared" si="38"/>
        <v>0</v>
      </c>
      <c r="AC158" s="122">
        <f t="shared" si="39"/>
        <v>0</v>
      </c>
    </row>
    <row r="159" spans="1:29" ht="15.75">
      <c r="A159" s="250"/>
      <c r="B159" s="135" t="s">
        <v>47</v>
      </c>
      <c r="C159" s="97">
        <v>138900317.29999849</v>
      </c>
      <c r="D159" s="20"/>
      <c r="E159" s="98">
        <f t="shared" si="27"/>
        <v>138900317.29999849</v>
      </c>
      <c r="F159" s="97">
        <v>2811260.5400000005</v>
      </c>
      <c r="G159" s="20"/>
      <c r="H159" s="98">
        <f t="shared" si="28"/>
        <v>2811260.5400000005</v>
      </c>
      <c r="I159" s="97">
        <v>328523.51999999996</v>
      </c>
      <c r="J159" s="20"/>
      <c r="K159" s="98">
        <f t="shared" si="29"/>
        <v>328523.51999999996</v>
      </c>
      <c r="L159" s="97">
        <v>192655.26</v>
      </c>
      <c r="M159" s="20"/>
      <c r="N159" s="98">
        <f t="shared" si="30"/>
        <v>192655.26</v>
      </c>
      <c r="O159" s="97">
        <v>146450.04</v>
      </c>
      <c r="P159" s="20"/>
      <c r="Q159" s="98">
        <f t="shared" si="31"/>
        <v>146450.04</v>
      </c>
      <c r="R159" s="97">
        <v>136078474.9799985</v>
      </c>
      <c r="S159" s="20"/>
      <c r="T159" s="98">
        <f t="shared" si="32"/>
        <v>136078474.9799985</v>
      </c>
      <c r="U159" s="219">
        <f t="shared" si="33"/>
        <v>0</v>
      </c>
      <c r="W159" s="135" t="s">
        <v>47</v>
      </c>
      <c r="X159" s="115">
        <f t="shared" si="34"/>
        <v>0</v>
      </c>
      <c r="Y159" s="116">
        <f t="shared" si="35"/>
        <v>0</v>
      </c>
      <c r="Z159" s="116">
        <f t="shared" si="36"/>
        <v>0</v>
      </c>
      <c r="AA159" s="116">
        <f t="shared" si="37"/>
        <v>0</v>
      </c>
      <c r="AB159" s="116">
        <f t="shared" si="38"/>
        <v>0</v>
      </c>
      <c r="AC159" s="122">
        <f t="shared" si="39"/>
        <v>0</v>
      </c>
    </row>
    <row r="160" spans="1:29" ht="15.75">
      <c r="A160" s="250"/>
      <c r="B160" s="135" t="s">
        <v>48</v>
      </c>
      <c r="C160" s="97">
        <v>91782213.890000075</v>
      </c>
      <c r="D160" s="20"/>
      <c r="E160" s="98">
        <f t="shared" si="27"/>
        <v>91782213.890000075</v>
      </c>
      <c r="F160" s="97">
        <v>2611760.2000000002</v>
      </c>
      <c r="G160" s="20"/>
      <c r="H160" s="98">
        <f t="shared" si="28"/>
        <v>2611760.2000000002</v>
      </c>
      <c r="I160" s="97">
        <v>343504.44</v>
      </c>
      <c r="J160" s="20"/>
      <c r="K160" s="98">
        <f t="shared" si="29"/>
        <v>343504.44</v>
      </c>
      <c r="L160" s="97">
        <v>585513.57999999996</v>
      </c>
      <c r="M160" s="20"/>
      <c r="N160" s="98">
        <f t="shared" si="30"/>
        <v>585513.57999999996</v>
      </c>
      <c r="O160" s="97">
        <v>214534.32</v>
      </c>
      <c r="P160" s="20"/>
      <c r="Q160" s="98">
        <f t="shared" si="31"/>
        <v>214534.32</v>
      </c>
      <c r="R160" s="97">
        <v>97604171.030000076</v>
      </c>
      <c r="S160" s="20"/>
      <c r="T160" s="98">
        <f t="shared" si="32"/>
        <v>97604171.030000076</v>
      </c>
      <c r="U160" s="219">
        <f t="shared" si="33"/>
        <v>0</v>
      </c>
      <c r="W160" s="135" t="s">
        <v>48</v>
      </c>
      <c r="X160" s="115">
        <f t="shared" si="34"/>
        <v>0</v>
      </c>
      <c r="Y160" s="116">
        <f t="shared" si="35"/>
        <v>0</v>
      </c>
      <c r="Z160" s="116">
        <f t="shared" si="36"/>
        <v>0</v>
      </c>
      <c r="AA160" s="116">
        <f t="shared" si="37"/>
        <v>0</v>
      </c>
      <c r="AB160" s="116">
        <f t="shared" si="38"/>
        <v>0</v>
      </c>
      <c r="AC160" s="122">
        <f t="shared" si="39"/>
        <v>0</v>
      </c>
    </row>
    <row r="161" spans="1:29" ht="15.75">
      <c r="A161" s="251"/>
      <c r="B161" s="136" t="s">
        <v>49</v>
      </c>
      <c r="C161" s="97">
        <v>25023856.019999541</v>
      </c>
      <c r="D161" s="20"/>
      <c r="E161" s="98">
        <f t="shared" si="27"/>
        <v>25023856.019999541</v>
      </c>
      <c r="F161" s="97">
        <v>1889124.0800000005</v>
      </c>
      <c r="G161" s="20"/>
      <c r="H161" s="98">
        <f t="shared" si="28"/>
        <v>1889124.0800000005</v>
      </c>
      <c r="I161" s="97">
        <v>26518.18</v>
      </c>
      <c r="J161" s="20"/>
      <c r="K161" s="98">
        <f t="shared" si="29"/>
        <v>26518.18</v>
      </c>
      <c r="L161" s="97">
        <v>9244.7800000000007</v>
      </c>
      <c r="M161" s="20"/>
      <c r="N161" s="98">
        <f t="shared" si="30"/>
        <v>9244.7800000000007</v>
      </c>
      <c r="O161" s="97">
        <v>126517.32</v>
      </c>
      <c r="P161" s="20"/>
      <c r="Q161" s="98">
        <f t="shared" si="31"/>
        <v>126517.32</v>
      </c>
      <c r="R161" s="97">
        <v>23025488.019999541</v>
      </c>
      <c r="S161" s="20"/>
      <c r="T161" s="98">
        <f t="shared" si="32"/>
        <v>23025488.019999541</v>
      </c>
      <c r="U161" s="219">
        <f t="shared" si="33"/>
        <v>0</v>
      </c>
      <c r="W161" s="136" t="s">
        <v>49</v>
      </c>
      <c r="X161" s="119">
        <f t="shared" si="34"/>
        <v>0</v>
      </c>
      <c r="Y161" s="120">
        <f t="shared" si="35"/>
        <v>0</v>
      </c>
      <c r="Z161" s="120">
        <f t="shared" si="36"/>
        <v>0</v>
      </c>
      <c r="AA161" s="120">
        <f t="shared" si="37"/>
        <v>0</v>
      </c>
      <c r="AB161" s="120">
        <f t="shared" si="38"/>
        <v>0</v>
      </c>
      <c r="AC161" s="125">
        <f t="shared" si="39"/>
        <v>0</v>
      </c>
    </row>
    <row r="162" spans="1:29" ht="15.75" customHeight="1">
      <c r="A162" s="249">
        <v>42576</v>
      </c>
      <c r="B162" s="134" t="s">
        <v>41</v>
      </c>
      <c r="C162" s="217">
        <v>78301933.829999119</v>
      </c>
      <c r="D162" s="95">
        <v>78301900</v>
      </c>
      <c r="E162" s="96">
        <f t="shared" si="27"/>
        <v>33.82999911904335</v>
      </c>
      <c r="F162" s="217">
        <v>1781111.7200000007</v>
      </c>
      <c r="G162" s="95" t="s">
        <v>2528</v>
      </c>
      <c r="H162" s="96">
        <f t="shared" si="28"/>
        <v>1.7200000006705523</v>
      </c>
      <c r="I162" s="217">
        <v>77661.03</v>
      </c>
      <c r="J162" s="95" t="s">
        <v>2988</v>
      </c>
      <c r="K162" s="96">
        <f t="shared" si="29"/>
        <v>2.9999999998835847E-2</v>
      </c>
      <c r="L162" s="217">
        <v>402946.86</v>
      </c>
      <c r="M162" s="95" t="s">
        <v>2989</v>
      </c>
      <c r="N162" s="96">
        <f t="shared" si="30"/>
        <v>-0.14000000001396984</v>
      </c>
      <c r="O162" s="217">
        <v>506957.86999999994</v>
      </c>
      <c r="P162" s="95" t="s">
        <v>2529</v>
      </c>
      <c r="Q162" s="96">
        <f t="shared" si="31"/>
        <v>-0.13000000006286427</v>
      </c>
      <c r="R162" s="217">
        <v>75694203.60999912</v>
      </c>
      <c r="S162" s="95">
        <v>75694200</v>
      </c>
      <c r="T162" s="96">
        <f t="shared" si="32"/>
        <v>3.6099991202354431</v>
      </c>
      <c r="U162" s="218">
        <f t="shared" si="33"/>
        <v>1</v>
      </c>
      <c r="W162" s="134" t="s">
        <v>41</v>
      </c>
      <c r="X162" s="111">
        <f t="shared" si="34"/>
        <v>0</v>
      </c>
      <c r="Y162" s="112">
        <f t="shared" si="35"/>
        <v>0</v>
      </c>
      <c r="Z162" s="112">
        <f t="shared" si="36"/>
        <v>0</v>
      </c>
      <c r="AA162" s="112">
        <f t="shared" si="37"/>
        <v>0</v>
      </c>
      <c r="AB162" s="112">
        <f t="shared" si="38"/>
        <v>0</v>
      </c>
      <c r="AC162" s="124">
        <f t="shared" si="39"/>
        <v>0</v>
      </c>
    </row>
    <row r="163" spans="1:29" ht="15.75">
      <c r="A163" s="250"/>
      <c r="B163" s="135" t="s">
        <v>42</v>
      </c>
      <c r="C163" s="97">
        <v>23584068.769999027</v>
      </c>
      <c r="D163" s="20">
        <v>23584100</v>
      </c>
      <c r="E163" s="98">
        <f t="shared" si="27"/>
        <v>-31.230000972747803</v>
      </c>
      <c r="F163" s="97">
        <v>1186168.1100000001</v>
      </c>
      <c r="G163" s="20" t="s">
        <v>2530</v>
      </c>
      <c r="H163" s="98">
        <f t="shared" si="28"/>
        <v>-1.8899999998975545</v>
      </c>
      <c r="I163" s="97">
        <v>103057.60000000001</v>
      </c>
      <c r="J163" s="20" t="s">
        <v>2990</v>
      </c>
      <c r="K163" s="98">
        <f t="shared" si="29"/>
        <v>-0.39999999999417923</v>
      </c>
      <c r="L163" s="97">
        <v>41063.14</v>
      </c>
      <c r="M163" s="20" t="s">
        <v>2991</v>
      </c>
      <c r="N163" s="98">
        <f t="shared" si="30"/>
        <v>4.0000000000873115E-2</v>
      </c>
      <c r="O163" s="97">
        <v>78757.069999999992</v>
      </c>
      <c r="P163" s="20" t="s">
        <v>2531</v>
      </c>
      <c r="Q163" s="98">
        <f t="shared" si="31"/>
        <v>-3.0000000013387762E-2</v>
      </c>
      <c r="R163" s="97">
        <v>22381138.049999028</v>
      </c>
      <c r="S163" s="20">
        <v>22381100</v>
      </c>
      <c r="T163" s="98">
        <f t="shared" si="32"/>
        <v>38.04999902844429</v>
      </c>
      <c r="U163" s="219">
        <f t="shared" si="33"/>
        <v>1</v>
      </c>
      <c r="W163" s="135" t="s">
        <v>42</v>
      </c>
      <c r="X163" s="115">
        <f t="shared" si="34"/>
        <v>0</v>
      </c>
      <c r="Y163" s="116">
        <f t="shared" si="35"/>
        <v>0</v>
      </c>
      <c r="Z163" s="116">
        <f t="shared" si="36"/>
        <v>0</v>
      </c>
      <c r="AA163" s="116">
        <f t="shared" si="37"/>
        <v>0</v>
      </c>
      <c r="AB163" s="116">
        <f t="shared" si="38"/>
        <v>0</v>
      </c>
      <c r="AC163" s="122">
        <f t="shared" si="39"/>
        <v>0</v>
      </c>
    </row>
    <row r="164" spans="1:29" ht="15.75">
      <c r="A164" s="250"/>
      <c r="B164" s="105" t="s">
        <v>43</v>
      </c>
      <c r="C164" s="97">
        <v>81507889.429999501</v>
      </c>
      <c r="D164" s="20">
        <v>81507900</v>
      </c>
      <c r="E164" s="98">
        <f t="shared" si="27"/>
        <v>-10.570000499486923</v>
      </c>
      <c r="F164" s="97">
        <v>1506600.35</v>
      </c>
      <c r="G164" s="20" t="s">
        <v>2532</v>
      </c>
      <c r="H164" s="98">
        <f t="shared" si="28"/>
        <v>0.35000000009313226</v>
      </c>
      <c r="I164" s="97">
        <v>176030.95</v>
      </c>
      <c r="J164" s="20" t="s">
        <v>2992</v>
      </c>
      <c r="K164" s="98">
        <f t="shared" si="29"/>
        <v>-4.9999999988358468E-2</v>
      </c>
      <c r="L164" s="97">
        <v>22280.420000000002</v>
      </c>
      <c r="M164" s="20" t="s">
        <v>2993</v>
      </c>
      <c r="N164" s="98">
        <f t="shared" si="30"/>
        <v>2.0000000000436557E-2</v>
      </c>
      <c r="O164" s="97">
        <v>587198.55999999994</v>
      </c>
      <c r="P164" s="20" t="s">
        <v>2533</v>
      </c>
      <c r="Q164" s="98">
        <f t="shared" si="31"/>
        <v>-0.44000000006053597</v>
      </c>
      <c r="R164" s="97">
        <v>93840627.189999506</v>
      </c>
      <c r="S164" s="20">
        <v>93840700</v>
      </c>
      <c r="T164" s="98">
        <f t="shared" si="32"/>
        <v>-72.810000494122505</v>
      </c>
      <c r="U164" s="219">
        <f t="shared" si="33"/>
        <v>1</v>
      </c>
      <c r="W164" s="105" t="s">
        <v>43</v>
      </c>
      <c r="X164" s="115">
        <f t="shared" si="34"/>
        <v>0</v>
      </c>
      <c r="Y164" s="116">
        <f t="shared" si="35"/>
        <v>0</v>
      </c>
      <c r="Z164" s="116">
        <f t="shared" si="36"/>
        <v>0</v>
      </c>
      <c r="AA164" s="116">
        <f t="shared" si="37"/>
        <v>0</v>
      </c>
      <c r="AB164" s="116">
        <f t="shared" si="38"/>
        <v>0</v>
      </c>
      <c r="AC164" s="122">
        <f t="shared" si="39"/>
        <v>0</v>
      </c>
    </row>
    <row r="165" spans="1:29" ht="15.75">
      <c r="A165" s="250"/>
      <c r="B165" s="135" t="s">
        <v>44</v>
      </c>
      <c r="C165" s="97">
        <v>55821033.459999487</v>
      </c>
      <c r="D165" s="20">
        <v>0</v>
      </c>
      <c r="E165" s="98">
        <f t="shared" si="27"/>
        <v>55821033.459999487</v>
      </c>
      <c r="F165" s="97">
        <v>1721864.5100000009</v>
      </c>
      <c r="G165" s="20"/>
      <c r="H165" s="98">
        <f t="shared" si="28"/>
        <v>1721864.5100000009</v>
      </c>
      <c r="I165" s="97">
        <v>33284.400000000001</v>
      </c>
      <c r="J165" s="20"/>
      <c r="K165" s="98">
        <f t="shared" si="29"/>
        <v>33284.400000000001</v>
      </c>
      <c r="L165" s="97">
        <v>1080.81</v>
      </c>
      <c r="M165" s="20"/>
      <c r="N165" s="98">
        <f t="shared" si="30"/>
        <v>1080.81</v>
      </c>
      <c r="O165" s="97">
        <v>277285.09999999998</v>
      </c>
      <c r="P165" s="20"/>
      <c r="Q165" s="98">
        <f t="shared" si="31"/>
        <v>277285.09999999998</v>
      </c>
      <c r="R165" s="97">
        <v>62127976.739999488</v>
      </c>
      <c r="S165" s="20">
        <v>0</v>
      </c>
      <c r="T165" s="98">
        <f t="shared" si="32"/>
        <v>62127976.739999488</v>
      </c>
      <c r="U165" s="219">
        <f t="shared" si="33"/>
        <v>0</v>
      </c>
      <c r="W165" s="135" t="s">
        <v>44</v>
      </c>
      <c r="X165" s="115">
        <f t="shared" si="34"/>
        <v>0</v>
      </c>
      <c r="Y165" s="116">
        <f t="shared" si="35"/>
        <v>0</v>
      </c>
      <c r="Z165" s="116">
        <f t="shared" si="36"/>
        <v>0</v>
      </c>
      <c r="AA165" s="116">
        <f t="shared" si="37"/>
        <v>0</v>
      </c>
      <c r="AB165" s="116">
        <f t="shared" si="38"/>
        <v>0</v>
      </c>
      <c r="AC165" s="122">
        <f t="shared" si="39"/>
        <v>0</v>
      </c>
    </row>
    <row r="166" spans="1:29" ht="15.75">
      <c r="A166" s="250"/>
      <c r="B166" s="135" t="s">
        <v>45</v>
      </c>
      <c r="C166" s="97">
        <v>69653977.899996027</v>
      </c>
      <c r="D166" s="20">
        <v>76966700</v>
      </c>
      <c r="E166" s="98">
        <f t="shared" si="27"/>
        <v>-7312722.1000039726</v>
      </c>
      <c r="F166" s="97">
        <v>1957052.8800000006</v>
      </c>
      <c r="G166" s="20" t="s">
        <v>2534</v>
      </c>
      <c r="H166" s="98">
        <f t="shared" si="28"/>
        <v>2.8800000005867332</v>
      </c>
      <c r="I166" s="97">
        <v>96739.930000000008</v>
      </c>
      <c r="J166" s="20" t="s">
        <v>2994</v>
      </c>
      <c r="K166" s="98">
        <f t="shared" si="29"/>
        <v>3.0000000013387762E-2</v>
      </c>
      <c r="L166" s="97">
        <v>12129.550000000001</v>
      </c>
      <c r="M166" s="20" t="s">
        <v>2995</v>
      </c>
      <c r="N166" s="98">
        <f t="shared" si="30"/>
        <v>5.0000000001091394E-2</v>
      </c>
      <c r="O166" s="97">
        <v>62141.880000000005</v>
      </c>
      <c r="P166" s="20" t="s">
        <v>2535</v>
      </c>
      <c r="Q166" s="98">
        <f t="shared" si="31"/>
        <v>-103979.12</v>
      </c>
      <c r="R166" s="97">
        <v>74935469.199996039</v>
      </c>
      <c r="S166" s="20">
        <v>74935500</v>
      </c>
      <c r="T166" s="98">
        <f t="shared" si="32"/>
        <v>-30.800003960728645</v>
      </c>
      <c r="U166" s="219">
        <f t="shared" si="33"/>
        <v>1</v>
      </c>
      <c r="W166" s="135" t="s">
        <v>45</v>
      </c>
      <c r="X166" s="115">
        <f t="shared" si="34"/>
        <v>1</v>
      </c>
      <c r="Y166" s="116">
        <f t="shared" si="35"/>
        <v>0</v>
      </c>
      <c r="Z166" s="116">
        <f t="shared" si="36"/>
        <v>0</v>
      </c>
      <c r="AA166" s="116">
        <f t="shared" si="37"/>
        <v>0</v>
      </c>
      <c r="AB166" s="116">
        <f t="shared" si="38"/>
        <v>1</v>
      </c>
      <c r="AC166" s="122">
        <f t="shared" si="39"/>
        <v>0</v>
      </c>
    </row>
    <row r="167" spans="1:29" ht="15.75">
      <c r="A167" s="250"/>
      <c r="B167" s="135" t="s">
        <v>46</v>
      </c>
      <c r="C167" s="97">
        <v>51720388.609999619</v>
      </c>
      <c r="D167" s="20"/>
      <c r="E167" s="98">
        <f t="shared" si="27"/>
        <v>51720388.609999619</v>
      </c>
      <c r="F167" s="97">
        <v>1836995.24</v>
      </c>
      <c r="G167" s="20"/>
      <c r="H167" s="98">
        <f t="shared" si="28"/>
        <v>1836995.24</v>
      </c>
      <c r="I167" s="97">
        <v>845725.34</v>
      </c>
      <c r="J167" s="20"/>
      <c r="K167" s="98">
        <f t="shared" si="29"/>
        <v>845725.34</v>
      </c>
      <c r="L167" s="97">
        <v>541950.35</v>
      </c>
      <c r="M167" s="20"/>
      <c r="N167" s="98">
        <f t="shared" si="30"/>
        <v>541950.35</v>
      </c>
      <c r="O167" s="97">
        <v>416222.94</v>
      </c>
      <c r="P167" s="20"/>
      <c r="Q167" s="98">
        <f t="shared" si="31"/>
        <v>416222.94</v>
      </c>
      <c r="R167" s="97">
        <v>54411972.159999616</v>
      </c>
      <c r="S167" s="20"/>
      <c r="T167" s="98">
        <f t="shared" si="32"/>
        <v>54411972.159999616</v>
      </c>
      <c r="U167" s="219">
        <f t="shared" si="33"/>
        <v>0</v>
      </c>
      <c r="W167" s="135" t="s">
        <v>46</v>
      </c>
      <c r="X167" s="115">
        <f t="shared" si="34"/>
        <v>0</v>
      </c>
      <c r="Y167" s="116">
        <f t="shared" si="35"/>
        <v>0</v>
      </c>
      <c r="Z167" s="116">
        <f t="shared" si="36"/>
        <v>0</v>
      </c>
      <c r="AA167" s="116">
        <f t="shared" si="37"/>
        <v>0</v>
      </c>
      <c r="AB167" s="116">
        <f t="shared" si="38"/>
        <v>0</v>
      </c>
      <c r="AC167" s="122">
        <f t="shared" si="39"/>
        <v>0</v>
      </c>
    </row>
    <row r="168" spans="1:29" ht="15.75">
      <c r="A168" s="250"/>
      <c r="B168" s="135" t="s">
        <v>47</v>
      </c>
      <c r="C168" s="97">
        <v>136078474.9799985</v>
      </c>
      <c r="D168" s="20"/>
      <c r="E168" s="98">
        <f t="shared" si="27"/>
        <v>136078474.9799985</v>
      </c>
      <c r="F168" s="97">
        <v>2496860.2200000002</v>
      </c>
      <c r="G168" s="20"/>
      <c r="H168" s="98">
        <f t="shared" si="28"/>
        <v>2496860.2200000002</v>
      </c>
      <c r="I168" s="97">
        <v>267053.93999999994</v>
      </c>
      <c r="J168" s="20"/>
      <c r="K168" s="98">
        <f t="shared" si="29"/>
        <v>267053.93999999994</v>
      </c>
      <c r="L168" s="97">
        <v>121172.24</v>
      </c>
      <c r="M168" s="20"/>
      <c r="N168" s="98">
        <f t="shared" si="30"/>
        <v>121172.24</v>
      </c>
      <c r="O168" s="97">
        <v>280116.58</v>
      </c>
      <c r="P168" s="20"/>
      <c r="Q168" s="98">
        <f t="shared" si="31"/>
        <v>280116.58</v>
      </c>
      <c r="R168" s="97">
        <v>155450201.59999847</v>
      </c>
      <c r="S168" s="20"/>
      <c r="T168" s="98">
        <f t="shared" si="32"/>
        <v>155450201.59999847</v>
      </c>
      <c r="U168" s="219">
        <f t="shared" si="33"/>
        <v>0</v>
      </c>
      <c r="W168" s="135" t="s">
        <v>47</v>
      </c>
      <c r="X168" s="115">
        <f t="shared" si="34"/>
        <v>0</v>
      </c>
      <c r="Y168" s="116">
        <f t="shared" si="35"/>
        <v>0</v>
      </c>
      <c r="Z168" s="116">
        <f t="shared" si="36"/>
        <v>0</v>
      </c>
      <c r="AA168" s="116">
        <f t="shared" si="37"/>
        <v>0</v>
      </c>
      <c r="AB168" s="116">
        <f t="shared" si="38"/>
        <v>0</v>
      </c>
      <c r="AC168" s="122">
        <f t="shared" si="39"/>
        <v>0</v>
      </c>
    </row>
    <row r="169" spans="1:29" ht="15.75">
      <c r="A169" s="250"/>
      <c r="B169" s="135" t="s">
        <v>48</v>
      </c>
      <c r="C169" s="97">
        <v>97604171.030000076</v>
      </c>
      <c r="D169" s="20"/>
      <c r="E169" s="98">
        <f t="shared" si="27"/>
        <v>97604171.030000076</v>
      </c>
      <c r="F169" s="97">
        <v>2665921.379999999</v>
      </c>
      <c r="G169" s="20"/>
      <c r="H169" s="98">
        <f t="shared" si="28"/>
        <v>2665921.379999999</v>
      </c>
      <c r="I169" s="97">
        <v>223130.64</v>
      </c>
      <c r="J169" s="20"/>
      <c r="K169" s="98">
        <f t="shared" si="29"/>
        <v>223130.64</v>
      </c>
      <c r="L169" s="97">
        <v>199373.14000000007</v>
      </c>
      <c r="M169" s="20"/>
      <c r="N169" s="98">
        <f t="shared" si="30"/>
        <v>199373.14000000007</v>
      </c>
      <c r="O169" s="97">
        <v>168653.13999999996</v>
      </c>
      <c r="P169" s="20"/>
      <c r="Q169" s="98">
        <f t="shared" si="31"/>
        <v>168653.13999999996</v>
      </c>
      <c r="R169" s="97">
        <v>94793354.01000008</v>
      </c>
      <c r="S169" s="20"/>
      <c r="T169" s="98">
        <f t="shared" si="32"/>
        <v>94793354.01000008</v>
      </c>
      <c r="U169" s="219">
        <f t="shared" si="33"/>
        <v>0</v>
      </c>
      <c r="W169" s="135" t="s">
        <v>48</v>
      </c>
      <c r="X169" s="115">
        <f t="shared" si="34"/>
        <v>0</v>
      </c>
      <c r="Y169" s="116">
        <f t="shared" si="35"/>
        <v>0</v>
      </c>
      <c r="Z169" s="116">
        <f t="shared" si="36"/>
        <v>0</v>
      </c>
      <c r="AA169" s="116">
        <f t="shared" si="37"/>
        <v>0</v>
      </c>
      <c r="AB169" s="116">
        <f t="shared" si="38"/>
        <v>0</v>
      </c>
      <c r="AC169" s="122">
        <f t="shared" si="39"/>
        <v>0</v>
      </c>
    </row>
    <row r="170" spans="1:29" ht="15.75">
      <c r="A170" s="251"/>
      <c r="B170" s="136" t="s">
        <v>49</v>
      </c>
      <c r="C170" s="99">
        <v>23025488.019999541</v>
      </c>
      <c r="D170" s="100"/>
      <c r="E170" s="101">
        <f t="shared" si="27"/>
        <v>23025488.019999541</v>
      </c>
      <c r="F170" s="99">
        <v>1256040.9900000002</v>
      </c>
      <c r="G170" s="100"/>
      <c r="H170" s="101">
        <f t="shared" si="28"/>
        <v>1256040.9900000002</v>
      </c>
      <c r="I170" s="99">
        <v>33703.269999999997</v>
      </c>
      <c r="J170" s="100"/>
      <c r="K170" s="101">
        <f t="shared" si="29"/>
        <v>33703.269999999997</v>
      </c>
      <c r="L170" s="99">
        <v>0</v>
      </c>
      <c r="M170" s="100"/>
      <c r="N170" s="101">
        <f t="shared" si="30"/>
        <v>0</v>
      </c>
      <c r="O170" s="99">
        <v>120121.43000000001</v>
      </c>
      <c r="P170" s="100"/>
      <c r="Q170" s="101">
        <f t="shared" si="31"/>
        <v>120121.43000000001</v>
      </c>
      <c r="R170" s="99">
        <v>21692481.529999543</v>
      </c>
      <c r="S170" s="100"/>
      <c r="T170" s="101">
        <f t="shared" si="32"/>
        <v>21692481.529999543</v>
      </c>
      <c r="U170" s="220">
        <f t="shared" si="33"/>
        <v>0</v>
      </c>
      <c r="W170" s="136" t="s">
        <v>49</v>
      </c>
      <c r="X170" s="119">
        <f t="shared" si="34"/>
        <v>0</v>
      </c>
      <c r="Y170" s="120">
        <f t="shared" si="35"/>
        <v>0</v>
      </c>
      <c r="Z170" s="120">
        <f t="shared" si="36"/>
        <v>0</v>
      </c>
      <c r="AA170" s="120">
        <f t="shared" si="37"/>
        <v>0</v>
      </c>
      <c r="AB170" s="120">
        <f t="shared" si="38"/>
        <v>0</v>
      </c>
      <c r="AC170" s="125">
        <f t="shared" si="39"/>
        <v>0</v>
      </c>
    </row>
    <row r="171" spans="1:29" ht="15.75" customHeight="1">
      <c r="A171" s="249">
        <v>42577</v>
      </c>
      <c r="B171" s="134" t="s">
        <v>41</v>
      </c>
      <c r="C171" s="97">
        <v>75694203.60999912</v>
      </c>
      <c r="D171" s="20">
        <v>75694200</v>
      </c>
      <c r="E171" s="98">
        <f t="shared" si="27"/>
        <v>3.6099991202354431</v>
      </c>
      <c r="F171" s="97">
        <v>1958820.4099999988</v>
      </c>
      <c r="G171" s="20" t="s">
        <v>2536</v>
      </c>
      <c r="H171" s="98">
        <f t="shared" si="28"/>
        <v>0.40999999875202775</v>
      </c>
      <c r="I171" s="97">
        <v>180119.83000000002</v>
      </c>
      <c r="J171" s="20" t="s">
        <v>2996</v>
      </c>
      <c r="K171" s="98">
        <f t="shared" si="29"/>
        <v>-0.16999999998370185</v>
      </c>
      <c r="L171" s="97">
        <v>183813.64</v>
      </c>
      <c r="M171" s="20" t="s">
        <v>2997</v>
      </c>
      <c r="N171" s="98">
        <f t="shared" si="30"/>
        <v>44999.640000000014</v>
      </c>
      <c r="O171" s="97">
        <v>0</v>
      </c>
      <c r="P171" s="20" t="s">
        <v>80</v>
      </c>
      <c r="Q171" s="98">
        <f t="shared" si="31"/>
        <v>0</v>
      </c>
      <c r="R171" s="97">
        <v>73731689.389999121</v>
      </c>
      <c r="S171" s="20">
        <v>73731700</v>
      </c>
      <c r="T171" s="98">
        <f t="shared" si="32"/>
        <v>-10.610000878572464</v>
      </c>
      <c r="U171" s="219">
        <f t="shared" si="33"/>
        <v>1</v>
      </c>
      <c r="W171" s="134" t="s">
        <v>41</v>
      </c>
      <c r="X171" s="111">
        <f t="shared" si="34"/>
        <v>0</v>
      </c>
      <c r="Y171" s="112">
        <f t="shared" si="35"/>
        <v>0</v>
      </c>
      <c r="Z171" s="112">
        <f t="shared" si="36"/>
        <v>0</v>
      </c>
      <c r="AA171" s="112">
        <f t="shared" si="37"/>
        <v>1</v>
      </c>
      <c r="AB171" s="112">
        <f t="shared" si="38"/>
        <v>0</v>
      </c>
      <c r="AC171" s="124">
        <f t="shared" si="39"/>
        <v>0</v>
      </c>
    </row>
    <row r="172" spans="1:29" ht="15.75">
      <c r="A172" s="250"/>
      <c r="B172" s="135" t="s">
        <v>42</v>
      </c>
      <c r="C172" s="97">
        <v>22381138.049999028</v>
      </c>
      <c r="D172" s="20">
        <v>22381100</v>
      </c>
      <c r="E172" s="98">
        <f t="shared" si="27"/>
        <v>38.04999902844429</v>
      </c>
      <c r="F172" s="97">
        <v>1028082.5</v>
      </c>
      <c r="G172" s="20" t="s">
        <v>2537</v>
      </c>
      <c r="H172" s="98">
        <f t="shared" si="28"/>
        <v>2.5</v>
      </c>
      <c r="I172" s="97">
        <v>5399.03</v>
      </c>
      <c r="J172" s="20" t="s">
        <v>2998</v>
      </c>
      <c r="K172" s="98">
        <f t="shared" si="29"/>
        <v>0</v>
      </c>
      <c r="L172" s="97">
        <v>5618.12</v>
      </c>
      <c r="M172" s="20" t="s">
        <v>2999</v>
      </c>
      <c r="N172" s="98">
        <f t="shared" si="30"/>
        <v>0</v>
      </c>
      <c r="O172" s="97">
        <v>0</v>
      </c>
      <c r="P172" s="20" t="s">
        <v>80</v>
      </c>
      <c r="Q172" s="98">
        <f t="shared" si="31"/>
        <v>0</v>
      </c>
      <c r="R172" s="97">
        <v>27642964.149999026</v>
      </c>
      <c r="S172" s="20">
        <v>27643000</v>
      </c>
      <c r="T172" s="98">
        <f t="shared" si="32"/>
        <v>-35.850000973790884</v>
      </c>
      <c r="U172" s="219">
        <f t="shared" si="33"/>
        <v>1</v>
      </c>
      <c r="W172" s="135" t="s">
        <v>42</v>
      </c>
      <c r="X172" s="115">
        <f t="shared" si="34"/>
        <v>0</v>
      </c>
      <c r="Y172" s="116">
        <f t="shared" si="35"/>
        <v>0</v>
      </c>
      <c r="Z172" s="116">
        <f t="shared" si="36"/>
        <v>0</v>
      </c>
      <c r="AA172" s="116">
        <f t="shared" si="37"/>
        <v>0</v>
      </c>
      <c r="AB172" s="116">
        <f t="shared" si="38"/>
        <v>0</v>
      </c>
      <c r="AC172" s="122">
        <f t="shared" si="39"/>
        <v>0</v>
      </c>
    </row>
    <row r="173" spans="1:29" ht="15.75">
      <c r="A173" s="250"/>
      <c r="B173" s="105" t="s">
        <v>43</v>
      </c>
      <c r="C173" s="97">
        <v>93840627.189999506</v>
      </c>
      <c r="D173" s="20">
        <v>93840700</v>
      </c>
      <c r="E173" s="98">
        <f t="shared" si="27"/>
        <v>-72.810000494122505</v>
      </c>
      <c r="F173" s="97">
        <v>1394597.2399999998</v>
      </c>
      <c r="G173" s="20" t="s">
        <v>2538</v>
      </c>
      <c r="H173" s="98">
        <f t="shared" si="28"/>
        <v>-2.7600000002421439</v>
      </c>
      <c r="I173" s="97">
        <v>510969.68</v>
      </c>
      <c r="J173" s="20" t="s">
        <v>3000</v>
      </c>
      <c r="K173" s="98">
        <f t="shared" si="29"/>
        <v>-0.32000000000698492</v>
      </c>
      <c r="L173" s="97">
        <v>290873.17</v>
      </c>
      <c r="M173" s="20" t="s">
        <v>3001</v>
      </c>
      <c r="N173" s="98">
        <f t="shared" si="30"/>
        <v>0.16999999998370185</v>
      </c>
      <c r="O173" s="97">
        <v>0</v>
      </c>
      <c r="P173" s="20" t="s">
        <v>80</v>
      </c>
      <c r="Q173" s="98">
        <f t="shared" si="31"/>
        <v>0</v>
      </c>
      <c r="R173" s="97">
        <v>92666126.459999472</v>
      </c>
      <c r="S173" s="20">
        <v>92666200</v>
      </c>
      <c r="T173" s="98">
        <f t="shared" si="32"/>
        <v>-73.540000528097153</v>
      </c>
      <c r="U173" s="219">
        <f t="shared" si="33"/>
        <v>1</v>
      </c>
      <c r="W173" s="105" t="s">
        <v>43</v>
      </c>
      <c r="X173" s="115">
        <f t="shared" si="34"/>
        <v>0</v>
      </c>
      <c r="Y173" s="116">
        <f t="shared" si="35"/>
        <v>0</v>
      </c>
      <c r="Z173" s="116">
        <f t="shared" si="36"/>
        <v>0</v>
      </c>
      <c r="AA173" s="116">
        <f t="shared" si="37"/>
        <v>0</v>
      </c>
      <c r="AB173" s="116">
        <f t="shared" si="38"/>
        <v>0</v>
      </c>
      <c r="AC173" s="122">
        <f t="shared" si="39"/>
        <v>0</v>
      </c>
    </row>
    <row r="174" spans="1:29" ht="15.75">
      <c r="A174" s="250"/>
      <c r="B174" s="135" t="s">
        <v>44</v>
      </c>
      <c r="C174" s="97">
        <v>62127976.739999488</v>
      </c>
      <c r="D174" s="20">
        <v>0</v>
      </c>
      <c r="E174" s="98">
        <f t="shared" si="27"/>
        <v>62127976.739999488</v>
      </c>
      <c r="F174" s="97">
        <v>1903061.83</v>
      </c>
      <c r="G174" s="20"/>
      <c r="H174" s="98">
        <f t="shared" si="28"/>
        <v>1903061.83</v>
      </c>
      <c r="I174" s="97">
        <v>42181.14</v>
      </c>
      <c r="J174" s="20"/>
      <c r="K174" s="98">
        <f t="shared" si="29"/>
        <v>42181.14</v>
      </c>
      <c r="L174" s="97">
        <v>0</v>
      </c>
      <c r="M174" s="20"/>
      <c r="N174" s="98">
        <f t="shared" si="30"/>
        <v>0</v>
      </c>
      <c r="O174" s="97">
        <v>0</v>
      </c>
      <c r="P174" s="20"/>
      <c r="Q174" s="98">
        <f t="shared" si="31"/>
        <v>0</v>
      </c>
      <c r="R174" s="97">
        <v>60267096.049999483</v>
      </c>
      <c r="S174" s="20">
        <v>0</v>
      </c>
      <c r="T174" s="98">
        <f t="shared" si="32"/>
        <v>60267096.049999483</v>
      </c>
      <c r="U174" s="219">
        <f t="shared" si="33"/>
        <v>0</v>
      </c>
      <c r="W174" s="135" t="s">
        <v>44</v>
      </c>
      <c r="X174" s="115">
        <f t="shared" si="34"/>
        <v>0</v>
      </c>
      <c r="Y174" s="116">
        <f t="shared" si="35"/>
        <v>0</v>
      </c>
      <c r="Z174" s="116">
        <f t="shared" si="36"/>
        <v>0</v>
      </c>
      <c r="AA174" s="116">
        <f t="shared" si="37"/>
        <v>0</v>
      </c>
      <c r="AB174" s="116">
        <f t="shared" si="38"/>
        <v>0</v>
      </c>
      <c r="AC174" s="122">
        <f t="shared" si="39"/>
        <v>0</v>
      </c>
    </row>
    <row r="175" spans="1:29" ht="15.75">
      <c r="A175" s="250"/>
      <c r="B175" s="135" t="s">
        <v>45</v>
      </c>
      <c r="C175" s="97">
        <v>74935469.199996039</v>
      </c>
      <c r="D175" s="20">
        <v>74935500</v>
      </c>
      <c r="E175" s="98">
        <f t="shared" si="27"/>
        <v>-30.800003960728645</v>
      </c>
      <c r="F175" s="97">
        <v>1997056.32</v>
      </c>
      <c r="G175" s="20" t="s">
        <v>2539</v>
      </c>
      <c r="H175" s="98">
        <f t="shared" si="28"/>
        <v>-18883.679999999935</v>
      </c>
      <c r="I175" s="97">
        <v>233333.71</v>
      </c>
      <c r="J175" s="20" t="s">
        <v>3002</v>
      </c>
      <c r="K175" s="98">
        <f t="shared" si="29"/>
        <v>-0.29000000000814907</v>
      </c>
      <c r="L175" s="97">
        <v>105732.95</v>
      </c>
      <c r="M175" s="20" t="s">
        <v>3003</v>
      </c>
      <c r="N175" s="98">
        <f t="shared" si="30"/>
        <v>-5.0000000002910383E-2</v>
      </c>
      <c r="O175" s="97">
        <v>50334.62</v>
      </c>
      <c r="P175" s="20" t="s">
        <v>2540</v>
      </c>
      <c r="Q175" s="98">
        <f t="shared" si="31"/>
        <v>-289920.38</v>
      </c>
      <c r="R175" s="97">
        <v>84384942.319996029</v>
      </c>
      <c r="S175" s="20">
        <v>84366000</v>
      </c>
      <c r="T175" s="98">
        <f t="shared" si="32"/>
        <v>18942.319996029139</v>
      </c>
      <c r="U175" s="219">
        <f t="shared" si="33"/>
        <v>1</v>
      </c>
      <c r="W175" s="135" t="s">
        <v>45</v>
      </c>
      <c r="X175" s="115">
        <f t="shared" si="34"/>
        <v>0</v>
      </c>
      <c r="Y175" s="116">
        <f t="shared" si="35"/>
        <v>1</v>
      </c>
      <c r="Z175" s="116">
        <f t="shared" si="36"/>
        <v>0</v>
      </c>
      <c r="AA175" s="116">
        <f t="shared" si="37"/>
        <v>0</v>
      </c>
      <c r="AB175" s="116">
        <f t="shared" si="38"/>
        <v>1</v>
      </c>
      <c r="AC175" s="122">
        <f t="shared" si="39"/>
        <v>1</v>
      </c>
    </row>
    <row r="176" spans="1:29" ht="15.75">
      <c r="A176" s="250"/>
      <c r="B176" s="135" t="s">
        <v>46</v>
      </c>
      <c r="C176" s="97">
        <v>54411972.159999616</v>
      </c>
      <c r="D176" s="20">
        <v>57207200</v>
      </c>
      <c r="E176" s="98">
        <f t="shared" si="27"/>
        <v>-2795227.8400003836</v>
      </c>
      <c r="F176" s="97">
        <v>2536800.5699999998</v>
      </c>
      <c r="G176" s="20" t="s">
        <v>2541</v>
      </c>
      <c r="H176" s="98">
        <f t="shared" si="28"/>
        <v>-329.43000000016764</v>
      </c>
      <c r="I176" s="97">
        <v>51730.950000000004</v>
      </c>
      <c r="J176" s="20" t="s">
        <v>3004</v>
      </c>
      <c r="K176" s="98">
        <f t="shared" si="29"/>
        <v>5.0000000002910383E-2</v>
      </c>
      <c r="L176" s="97">
        <v>1967.01</v>
      </c>
      <c r="M176" s="20" t="s">
        <v>3005</v>
      </c>
      <c r="N176" s="98">
        <f t="shared" si="30"/>
        <v>0</v>
      </c>
      <c r="O176" s="97">
        <v>0</v>
      </c>
      <c r="P176" s="20" t="s">
        <v>80</v>
      </c>
      <c r="Q176" s="98">
        <f t="shared" si="31"/>
        <v>0</v>
      </c>
      <c r="R176" s="97">
        <v>51924935.529999621</v>
      </c>
      <c r="S176" s="20">
        <v>54463700</v>
      </c>
      <c r="T176" s="98">
        <f t="shared" si="32"/>
        <v>-2538764.4700003788</v>
      </c>
      <c r="U176" s="219">
        <f t="shared" si="33"/>
        <v>1</v>
      </c>
      <c r="W176" s="135" t="s">
        <v>46</v>
      </c>
      <c r="X176" s="115">
        <f t="shared" si="34"/>
        <v>1</v>
      </c>
      <c r="Y176" s="116">
        <f t="shared" si="35"/>
        <v>1</v>
      </c>
      <c r="Z176" s="116">
        <f t="shared" si="36"/>
        <v>0</v>
      </c>
      <c r="AA176" s="116">
        <f t="shared" si="37"/>
        <v>0</v>
      </c>
      <c r="AB176" s="116">
        <f t="shared" si="38"/>
        <v>0</v>
      </c>
      <c r="AC176" s="122">
        <f t="shared" si="39"/>
        <v>1</v>
      </c>
    </row>
    <row r="177" spans="1:29" ht="15.75">
      <c r="A177" s="250"/>
      <c r="B177" s="135" t="s">
        <v>47</v>
      </c>
      <c r="C177" s="97">
        <v>155450201.59999847</v>
      </c>
      <c r="D177" s="20"/>
      <c r="E177" s="98">
        <f t="shared" si="27"/>
        <v>155450201.59999847</v>
      </c>
      <c r="F177" s="97">
        <v>2377874.2900000019</v>
      </c>
      <c r="G177" s="20"/>
      <c r="H177" s="98">
        <f t="shared" si="28"/>
        <v>2377874.2900000019</v>
      </c>
      <c r="I177" s="97">
        <v>102099.18000000001</v>
      </c>
      <c r="J177" s="20"/>
      <c r="K177" s="98">
        <f t="shared" si="29"/>
        <v>102099.18000000001</v>
      </c>
      <c r="L177" s="97">
        <v>77476.42</v>
      </c>
      <c r="M177" s="20"/>
      <c r="N177" s="98">
        <f t="shared" si="30"/>
        <v>77476.42</v>
      </c>
      <c r="O177" s="97">
        <v>0</v>
      </c>
      <c r="P177" s="20"/>
      <c r="Q177" s="98">
        <f t="shared" si="31"/>
        <v>0</v>
      </c>
      <c r="R177" s="97">
        <v>153096950.06999847</v>
      </c>
      <c r="S177" s="20"/>
      <c r="T177" s="98">
        <f t="shared" si="32"/>
        <v>153096950.06999847</v>
      </c>
      <c r="U177" s="219">
        <f t="shared" si="33"/>
        <v>0</v>
      </c>
      <c r="W177" s="135" t="s">
        <v>47</v>
      </c>
      <c r="X177" s="115">
        <f t="shared" si="34"/>
        <v>0</v>
      </c>
      <c r="Y177" s="116">
        <f t="shared" si="35"/>
        <v>0</v>
      </c>
      <c r="Z177" s="116">
        <f t="shared" si="36"/>
        <v>0</v>
      </c>
      <c r="AA177" s="116">
        <f t="shared" si="37"/>
        <v>0</v>
      </c>
      <c r="AB177" s="116">
        <f t="shared" si="38"/>
        <v>0</v>
      </c>
      <c r="AC177" s="122">
        <f t="shared" si="39"/>
        <v>0</v>
      </c>
    </row>
    <row r="178" spans="1:29" ht="15.75">
      <c r="A178" s="250"/>
      <c r="B178" s="135" t="s">
        <v>48</v>
      </c>
      <c r="C178" s="97">
        <v>94793354.01000008</v>
      </c>
      <c r="D178" s="20"/>
      <c r="E178" s="98">
        <f t="shared" si="27"/>
        <v>94793354.01000008</v>
      </c>
      <c r="F178" s="97">
        <v>3078161.149999999</v>
      </c>
      <c r="G178" s="20"/>
      <c r="H178" s="98">
        <f t="shared" si="28"/>
        <v>3078161.149999999</v>
      </c>
      <c r="I178" s="97">
        <v>121013.84</v>
      </c>
      <c r="J178" s="20"/>
      <c r="K178" s="98">
        <f t="shared" si="29"/>
        <v>121013.84</v>
      </c>
      <c r="L178" s="97">
        <v>265072.93</v>
      </c>
      <c r="M178" s="20"/>
      <c r="N178" s="98">
        <f t="shared" si="30"/>
        <v>265072.93</v>
      </c>
      <c r="O178" s="97">
        <v>7585.84</v>
      </c>
      <c r="P178" s="20"/>
      <c r="Q178" s="98">
        <f t="shared" si="31"/>
        <v>7585.84</v>
      </c>
      <c r="R178" s="97">
        <v>97833622.270000085</v>
      </c>
      <c r="S178" s="20"/>
      <c r="T178" s="98">
        <f t="shared" si="32"/>
        <v>97833622.270000085</v>
      </c>
      <c r="U178" s="219">
        <f t="shared" si="33"/>
        <v>0</v>
      </c>
      <c r="W178" s="135" t="s">
        <v>48</v>
      </c>
      <c r="X178" s="115">
        <f t="shared" si="34"/>
        <v>0</v>
      </c>
      <c r="Y178" s="116">
        <f t="shared" si="35"/>
        <v>0</v>
      </c>
      <c r="Z178" s="116">
        <f t="shared" si="36"/>
        <v>0</v>
      </c>
      <c r="AA178" s="116">
        <f t="shared" si="37"/>
        <v>0</v>
      </c>
      <c r="AB178" s="116">
        <f t="shared" si="38"/>
        <v>0</v>
      </c>
      <c r="AC178" s="122">
        <f t="shared" si="39"/>
        <v>0</v>
      </c>
    </row>
    <row r="179" spans="1:29" ht="15.75">
      <c r="A179" s="251"/>
      <c r="B179" s="136" t="s">
        <v>49</v>
      </c>
      <c r="C179" s="97">
        <v>21692481.529999543</v>
      </c>
      <c r="D179" s="20"/>
      <c r="E179" s="98">
        <f t="shared" si="27"/>
        <v>21692481.529999543</v>
      </c>
      <c r="F179" s="97">
        <v>1132536.54</v>
      </c>
      <c r="G179" s="20"/>
      <c r="H179" s="98">
        <f t="shared" si="28"/>
        <v>1132536.54</v>
      </c>
      <c r="I179" s="97">
        <v>646.05999999999995</v>
      </c>
      <c r="J179" s="20"/>
      <c r="K179" s="98">
        <f t="shared" si="29"/>
        <v>646.05999999999995</v>
      </c>
      <c r="L179" s="97">
        <v>0</v>
      </c>
      <c r="M179" s="20"/>
      <c r="N179" s="98">
        <f t="shared" si="30"/>
        <v>0</v>
      </c>
      <c r="O179" s="97">
        <v>0</v>
      </c>
      <c r="P179" s="20"/>
      <c r="Q179" s="98">
        <f t="shared" si="31"/>
        <v>0</v>
      </c>
      <c r="R179" s="97">
        <v>25798073.439999532</v>
      </c>
      <c r="S179" s="20"/>
      <c r="T179" s="98">
        <f t="shared" si="32"/>
        <v>25798073.439999532</v>
      </c>
      <c r="U179" s="219">
        <f t="shared" si="33"/>
        <v>0</v>
      </c>
      <c r="W179" s="136" t="s">
        <v>49</v>
      </c>
      <c r="X179" s="119">
        <f t="shared" si="34"/>
        <v>0</v>
      </c>
      <c r="Y179" s="120">
        <f t="shared" si="35"/>
        <v>0</v>
      </c>
      <c r="Z179" s="120">
        <f t="shared" si="36"/>
        <v>0</v>
      </c>
      <c r="AA179" s="120">
        <f t="shared" si="37"/>
        <v>0</v>
      </c>
      <c r="AB179" s="120">
        <f t="shared" si="38"/>
        <v>0</v>
      </c>
      <c r="AC179" s="125">
        <f t="shared" si="39"/>
        <v>0</v>
      </c>
    </row>
    <row r="180" spans="1:29" ht="15.75" customHeight="1">
      <c r="A180" s="249">
        <v>42578</v>
      </c>
      <c r="B180" s="134" t="s">
        <v>41</v>
      </c>
      <c r="C180" s="217">
        <v>73731689.389999121</v>
      </c>
      <c r="D180" s="95">
        <v>73731700</v>
      </c>
      <c r="E180" s="96">
        <f t="shared" si="27"/>
        <v>-10.610000878572464</v>
      </c>
      <c r="F180" s="217">
        <v>1781538.0600000005</v>
      </c>
      <c r="G180" s="102" t="s">
        <v>2542</v>
      </c>
      <c r="H180" s="96">
        <f t="shared" si="28"/>
        <v>-1.9399999994784594</v>
      </c>
      <c r="I180" s="217">
        <v>245128.26</v>
      </c>
      <c r="J180" s="95" t="s">
        <v>3006</v>
      </c>
      <c r="K180" s="96">
        <f t="shared" si="29"/>
        <v>7780.2600000000093</v>
      </c>
      <c r="L180" s="217">
        <v>699538.79</v>
      </c>
      <c r="M180" s="95" t="s">
        <v>3007</v>
      </c>
      <c r="N180" s="96">
        <f t="shared" si="30"/>
        <v>8090.7900000000373</v>
      </c>
      <c r="O180" s="217">
        <v>838433.2200000002</v>
      </c>
      <c r="P180" s="95" t="s">
        <v>2543</v>
      </c>
      <c r="Q180" s="96">
        <f t="shared" si="31"/>
        <v>0.22000000020489097</v>
      </c>
      <c r="R180" s="217">
        <v>76298285.999999106</v>
      </c>
      <c r="S180" s="95">
        <v>76309000</v>
      </c>
      <c r="T180" s="96">
        <f t="shared" si="32"/>
        <v>-10714.00000089407</v>
      </c>
      <c r="U180" s="218">
        <f t="shared" si="33"/>
        <v>1</v>
      </c>
      <c r="W180" s="134" t="s">
        <v>41</v>
      </c>
      <c r="X180" s="115">
        <f t="shared" si="34"/>
        <v>0</v>
      </c>
      <c r="Y180" s="116">
        <f t="shared" si="35"/>
        <v>0</v>
      </c>
      <c r="Z180" s="116">
        <f t="shared" si="36"/>
        <v>1</v>
      </c>
      <c r="AA180" s="116">
        <f t="shared" si="37"/>
        <v>1</v>
      </c>
      <c r="AB180" s="116">
        <f t="shared" si="38"/>
        <v>0</v>
      </c>
      <c r="AC180" s="122">
        <f t="shared" si="39"/>
        <v>1</v>
      </c>
    </row>
    <row r="181" spans="1:29" ht="15.75">
      <c r="A181" s="250"/>
      <c r="B181" s="135" t="s">
        <v>42</v>
      </c>
      <c r="C181" s="97">
        <v>27642964.149999026</v>
      </c>
      <c r="D181" s="20">
        <v>185643208</v>
      </c>
      <c r="E181" s="98">
        <f t="shared" si="27"/>
        <v>-158000243.85000098</v>
      </c>
      <c r="F181" s="97">
        <v>943008.5400000005</v>
      </c>
      <c r="G181" s="6" t="s">
        <v>2544</v>
      </c>
      <c r="H181" s="98">
        <f t="shared" si="28"/>
        <v>-0.45999999949708581</v>
      </c>
      <c r="I181" s="97">
        <v>8547.5</v>
      </c>
      <c r="J181" s="20" t="s">
        <v>3008</v>
      </c>
      <c r="K181" s="98">
        <f t="shared" si="29"/>
        <v>0</v>
      </c>
      <c r="L181" s="97">
        <v>0</v>
      </c>
      <c r="M181" s="20" t="s">
        <v>80</v>
      </c>
      <c r="N181" s="98">
        <f t="shared" si="30"/>
        <v>0</v>
      </c>
      <c r="O181" s="97">
        <v>50903.18</v>
      </c>
      <c r="P181" s="20" t="s">
        <v>2545</v>
      </c>
      <c r="Q181" s="98">
        <f t="shared" si="31"/>
        <v>-1.9999999996798579E-2</v>
      </c>
      <c r="R181" s="97">
        <v>31009107.539999027</v>
      </c>
      <c r="S181" s="20">
        <v>31009120</v>
      </c>
      <c r="T181" s="98">
        <f t="shared" si="32"/>
        <v>-12.460000973194838</v>
      </c>
      <c r="U181" s="219">
        <f t="shared" si="33"/>
        <v>1</v>
      </c>
      <c r="W181" s="135" t="s">
        <v>42</v>
      </c>
      <c r="X181" s="115">
        <f t="shared" si="34"/>
        <v>1</v>
      </c>
      <c r="Y181" s="116">
        <f t="shared" si="35"/>
        <v>0</v>
      </c>
      <c r="Z181" s="116">
        <f t="shared" si="36"/>
        <v>0</v>
      </c>
      <c r="AA181" s="116">
        <f t="shared" si="37"/>
        <v>0</v>
      </c>
      <c r="AB181" s="116">
        <f t="shared" si="38"/>
        <v>0</v>
      </c>
      <c r="AC181" s="122">
        <f t="shared" si="39"/>
        <v>0</v>
      </c>
    </row>
    <row r="182" spans="1:29" ht="15.75">
      <c r="A182" s="250"/>
      <c r="B182" s="105" t="s">
        <v>43</v>
      </c>
      <c r="C182" s="97">
        <v>92666126.459999472</v>
      </c>
      <c r="D182" s="20">
        <v>0</v>
      </c>
      <c r="E182" s="98">
        <f t="shared" si="27"/>
        <v>92666126.459999472</v>
      </c>
      <c r="F182" s="97">
        <v>1703439.9500000009</v>
      </c>
      <c r="G182" s="6"/>
      <c r="H182" s="98">
        <f t="shared" si="28"/>
        <v>1703439.9500000009</v>
      </c>
      <c r="I182" s="97">
        <v>366350.32</v>
      </c>
      <c r="J182" s="20"/>
      <c r="K182" s="98">
        <f t="shared" si="29"/>
        <v>366350.32</v>
      </c>
      <c r="L182" s="97">
        <v>612097.12</v>
      </c>
      <c r="M182" s="20"/>
      <c r="N182" s="98">
        <f t="shared" si="30"/>
        <v>612097.12</v>
      </c>
      <c r="O182" s="97">
        <v>956219.82999999984</v>
      </c>
      <c r="P182" s="20"/>
      <c r="Q182" s="98">
        <f t="shared" si="31"/>
        <v>956219.82999999984</v>
      </c>
      <c r="R182" s="97">
        <v>89760719.879999474</v>
      </c>
      <c r="S182" s="20">
        <v>0</v>
      </c>
      <c r="T182" s="98">
        <f t="shared" si="32"/>
        <v>89760719.879999474</v>
      </c>
      <c r="U182" s="219">
        <f t="shared" si="33"/>
        <v>0</v>
      </c>
      <c r="W182" s="105" t="s">
        <v>43</v>
      </c>
      <c r="X182" s="115">
        <f t="shared" si="34"/>
        <v>0</v>
      </c>
      <c r="Y182" s="116">
        <f t="shared" si="35"/>
        <v>0</v>
      </c>
      <c r="Z182" s="116">
        <f t="shared" si="36"/>
        <v>0</v>
      </c>
      <c r="AA182" s="116">
        <f t="shared" si="37"/>
        <v>0</v>
      </c>
      <c r="AB182" s="116">
        <f t="shared" si="38"/>
        <v>0</v>
      </c>
      <c r="AC182" s="122">
        <f t="shared" si="39"/>
        <v>0</v>
      </c>
    </row>
    <row r="183" spans="1:29" ht="15.75">
      <c r="A183" s="250"/>
      <c r="B183" s="135" t="s">
        <v>44</v>
      </c>
      <c r="C183" s="97">
        <v>60267096.049999483</v>
      </c>
      <c r="D183" s="20">
        <v>0</v>
      </c>
      <c r="E183" s="98">
        <f t="shared" si="27"/>
        <v>60267096.049999483</v>
      </c>
      <c r="F183" s="97">
        <v>1812280.2999999989</v>
      </c>
      <c r="G183" s="6"/>
      <c r="H183" s="98">
        <f t="shared" si="28"/>
        <v>1812280.2999999989</v>
      </c>
      <c r="I183" s="97">
        <v>23756.86</v>
      </c>
      <c r="J183" s="20"/>
      <c r="K183" s="98">
        <f t="shared" si="29"/>
        <v>23756.86</v>
      </c>
      <c r="L183" s="97">
        <v>0</v>
      </c>
      <c r="M183" s="20"/>
      <c r="N183" s="98">
        <f t="shared" si="30"/>
        <v>0</v>
      </c>
      <c r="O183" s="97">
        <v>1090392.7</v>
      </c>
      <c r="P183" s="20"/>
      <c r="Q183" s="98">
        <f t="shared" si="31"/>
        <v>1090392.7</v>
      </c>
      <c r="R183" s="97">
        <v>60217461.209999487</v>
      </c>
      <c r="S183" s="20">
        <v>0</v>
      </c>
      <c r="T183" s="98">
        <f t="shared" si="32"/>
        <v>60217461.209999487</v>
      </c>
      <c r="U183" s="219">
        <f t="shared" si="33"/>
        <v>0</v>
      </c>
      <c r="W183" s="135" t="s">
        <v>44</v>
      </c>
      <c r="X183" s="115">
        <f t="shared" si="34"/>
        <v>0</v>
      </c>
      <c r="Y183" s="116">
        <f t="shared" si="35"/>
        <v>0</v>
      </c>
      <c r="Z183" s="116">
        <f t="shared" si="36"/>
        <v>0</v>
      </c>
      <c r="AA183" s="116">
        <f t="shared" si="37"/>
        <v>0</v>
      </c>
      <c r="AB183" s="116">
        <f t="shared" si="38"/>
        <v>0</v>
      </c>
      <c r="AC183" s="122">
        <f t="shared" si="39"/>
        <v>0</v>
      </c>
    </row>
    <row r="184" spans="1:29" ht="15.75">
      <c r="A184" s="250"/>
      <c r="B184" s="135" t="s">
        <v>45</v>
      </c>
      <c r="C184" s="97">
        <v>84384942.319996029</v>
      </c>
      <c r="D184" s="20">
        <v>84384900</v>
      </c>
      <c r="E184" s="98">
        <f t="shared" si="27"/>
        <v>42.319996029138565</v>
      </c>
      <c r="F184" s="97">
        <v>1313491.0000000002</v>
      </c>
      <c r="G184" s="6" t="s">
        <v>2546</v>
      </c>
      <c r="H184" s="98">
        <f t="shared" si="28"/>
        <v>1.0000000002328306</v>
      </c>
      <c r="I184" s="97">
        <v>192794.39999999997</v>
      </c>
      <c r="J184" s="20" t="s">
        <v>3009</v>
      </c>
      <c r="K184" s="98">
        <f t="shared" si="29"/>
        <v>0.3999999999650754</v>
      </c>
      <c r="L184" s="97">
        <v>162453.81</v>
      </c>
      <c r="M184" s="20" t="s">
        <v>3010</v>
      </c>
      <c r="N184" s="98">
        <f t="shared" si="30"/>
        <v>-0.19000000000232831</v>
      </c>
      <c r="O184" s="97">
        <v>108653.86</v>
      </c>
      <c r="P184" s="20" t="s">
        <v>2547</v>
      </c>
      <c r="Q184" s="98">
        <f t="shared" si="31"/>
        <v>-267829.14</v>
      </c>
      <c r="R184" s="97">
        <v>85612040.139996037</v>
      </c>
      <c r="S184" s="20">
        <v>85612000</v>
      </c>
      <c r="T184" s="98">
        <f t="shared" si="32"/>
        <v>40.139996036887169</v>
      </c>
      <c r="U184" s="219">
        <f t="shared" si="33"/>
        <v>1</v>
      </c>
      <c r="W184" s="135" t="s">
        <v>45</v>
      </c>
      <c r="X184" s="115">
        <f t="shared" si="34"/>
        <v>0</v>
      </c>
      <c r="Y184" s="116">
        <f t="shared" si="35"/>
        <v>0</v>
      </c>
      <c r="Z184" s="116">
        <f t="shared" si="36"/>
        <v>0</v>
      </c>
      <c r="AA184" s="116">
        <f t="shared" si="37"/>
        <v>0</v>
      </c>
      <c r="AB184" s="116">
        <f t="shared" si="38"/>
        <v>1</v>
      </c>
      <c r="AC184" s="122">
        <f t="shared" si="39"/>
        <v>0</v>
      </c>
    </row>
    <row r="185" spans="1:29" ht="15.75">
      <c r="A185" s="250"/>
      <c r="B185" s="135" t="s">
        <v>46</v>
      </c>
      <c r="C185" s="97">
        <v>51924935.529999621</v>
      </c>
      <c r="D185" s="20">
        <v>54412000</v>
      </c>
      <c r="E185" s="98">
        <f t="shared" si="27"/>
        <v>-2487064.4700003788</v>
      </c>
      <c r="F185" s="97">
        <v>2740099.74</v>
      </c>
      <c r="G185" s="6" t="s">
        <v>2548</v>
      </c>
      <c r="H185" s="98">
        <f t="shared" si="28"/>
        <v>-890.25999999977648</v>
      </c>
      <c r="I185" s="97">
        <v>334775.87</v>
      </c>
      <c r="J185" s="20" t="s">
        <v>3011</v>
      </c>
      <c r="K185" s="98">
        <f t="shared" si="29"/>
        <v>-0.13000000000465661</v>
      </c>
      <c r="L185" s="97">
        <v>234.17000000000002</v>
      </c>
      <c r="M185" s="20" t="s">
        <v>3012</v>
      </c>
      <c r="N185" s="98">
        <f t="shared" si="30"/>
        <v>0</v>
      </c>
      <c r="O185" s="97">
        <v>698734.42999999982</v>
      </c>
      <c r="P185" s="20" t="s">
        <v>2549</v>
      </c>
      <c r="Q185" s="98">
        <f t="shared" si="31"/>
        <v>0.4299999998183921</v>
      </c>
      <c r="R185" s="97">
        <v>52993847.959999636</v>
      </c>
      <c r="S185" s="20">
        <v>51925000</v>
      </c>
      <c r="T185" s="98">
        <f t="shared" si="32"/>
        <v>1068847.9599996358</v>
      </c>
      <c r="U185" s="219">
        <f t="shared" si="33"/>
        <v>1</v>
      </c>
      <c r="W185" s="135" t="s">
        <v>46</v>
      </c>
      <c r="X185" s="115">
        <f t="shared" si="34"/>
        <v>1</v>
      </c>
      <c r="Y185" s="116">
        <f t="shared" si="35"/>
        <v>1</v>
      </c>
      <c r="Z185" s="116">
        <f t="shared" si="36"/>
        <v>0</v>
      </c>
      <c r="AA185" s="116">
        <f t="shared" si="37"/>
        <v>0</v>
      </c>
      <c r="AB185" s="116">
        <f t="shared" si="38"/>
        <v>0</v>
      </c>
      <c r="AC185" s="122">
        <f t="shared" si="39"/>
        <v>1</v>
      </c>
    </row>
    <row r="186" spans="1:29" ht="15.75">
      <c r="A186" s="250"/>
      <c r="B186" s="135" t="s">
        <v>47</v>
      </c>
      <c r="C186" s="97">
        <v>153096950.06999847</v>
      </c>
      <c r="D186" s="20"/>
      <c r="E186" s="98">
        <f t="shared" si="27"/>
        <v>153096950.06999847</v>
      </c>
      <c r="F186" s="97">
        <v>2627156.5100000002</v>
      </c>
      <c r="G186" s="6"/>
      <c r="H186" s="98">
        <f t="shared" si="28"/>
        <v>2627156.5100000002</v>
      </c>
      <c r="I186" s="97">
        <v>325492.95</v>
      </c>
      <c r="J186" s="20"/>
      <c r="K186" s="98">
        <f t="shared" si="29"/>
        <v>325492.95</v>
      </c>
      <c r="L186" s="97">
        <v>203704.41</v>
      </c>
      <c r="M186" s="20"/>
      <c r="N186" s="98">
        <f t="shared" si="30"/>
        <v>203704.41</v>
      </c>
      <c r="O186" s="97">
        <v>274153.70999999996</v>
      </c>
      <c r="P186" s="20"/>
      <c r="Q186" s="98">
        <f t="shared" si="31"/>
        <v>274153.70999999996</v>
      </c>
      <c r="R186" s="97">
        <v>164011952.96999851</v>
      </c>
      <c r="S186" s="20"/>
      <c r="T186" s="98">
        <f t="shared" si="32"/>
        <v>164011952.96999851</v>
      </c>
      <c r="U186" s="219">
        <f t="shared" si="33"/>
        <v>0</v>
      </c>
      <c r="W186" s="135" t="s">
        <v>47</v>
      </c>
      <c r="X186" s="115">
        <f t="shared" si="34"/>
        <v>0</v>
      </c>
      <c r="Y186" s="116">
        <f t="shared" si="35"/>
        <v>0</v>
      </c>
      <c r="Z186" s="116">
        <f t="shared" si="36"/>
        <v>0</v>
      </c>
      <c r="AA186" s="116">
        <f t="shared" si="37"/>
        <v>0</v>
      </c>
      <c r="AB186" s="116">
        <f t="shared" si="38"/>
        <v>0</v>
      </c>
      <c r="AC186" s="122">
        <f t="shared" si="39"/>
        <v>0</v>
      </c>
    </row>
    <row r="187" spans="1:29" ht="15.75">
      <c r="A187" s="250"/>
      <c r="B187" s="135" t="s">
        <v>48</v>
      </c>
      <c r="C187" s="97">
        <v>97833622.270000085</v>
      </c>
      <c r="D187" s="20"/>
      <c r="E187" s="98">
        <f t="shared" si="27"/>
        <v>97833622.270000085</v>
      </c>
      <c r="F187" s="97">
        <v>2978208.7800000012</v>
      </c>
      <c r="G187" s="6"/>
      <c r="H187" s="98">
        <f t="shared" si="28"/>
        <v>2978208.7800000012</v>
      </c>
      <c r="I187" s="97">
        <v>217932.7</v>
      </c>
      <c r="J187" s="20"/>
      <c r="K187" s="98">
        <f t="shared" si="29"/>
        <v>217932.7</v>
      </c>
      <c r="L187" s="97">
        <v>373272.85000000003</v>
      </c>
      <c r="M187" s="20"/>
      <c r="N187" s="98">
        <f t="shared" si="30"/>
        <v>373272.85000000003</v>
      </c>
      <c r="O187" s="97">
        <v>475390.47000000003</v>
      </c>
      <c r="P187" s="20"/>
      <c r="Q187" s="98">
        <f t="shared" si="31"/>
        <v>475390.47000000003</v>
      </c>
      <c r="R187" s="97">
        <v>101142733.64000008</v>
      </c>
      <c r="S187" s="20"/>
      <c r="T187" s="98">
        <f t="shared" si="32"/>
        <v>101142733.64000008</v>
      </c>
      <c r="U187" s="219">
        <f t="shared" si="33"/>
        <v>0</v>
      </c>
      <c r="W187" s="135" t="s">
        <v>48</v>
      </c>
      <c r="X187" s="115">
        <f t="shared" si="34"/>
        <v>0</v>
      </c>
      <c r="Y187" s="116">
        <f t="shared" si="35"/>
        <v>0</v>
      </c>
      <c r="Z187" s="116">
        <f t="shared" si="36"/>
        <v>0</v>
      </c>
      <c r="AA187" s="116">
        <f t="shared" si="37"/>
        <v>0</v>
      </c>
      <c r="AB187" s="116">
        <f t="shared" si="38"/>
        <v>0</v>
      </c>
      <c r="AC187" s="122">
        <f t="shared" si="39"/>
        <v>0</v>
      </c>
    </row>
    <row r="188" spans="1:29" ht="15.75">
      <c r="A188" s="251"/>
      <c r="B188" s="136" t="s">
        <v>49</v>
      </c>
      <c r="C188" s="99">
        <v>25798073.439999532</v>
      </c>
      <c r="D188" s="100"/>
      <c r="E188" s="101">
        <f t="shared" si="27"/>
        <v>25798073.439999532</v>
      </c>
      <c r="F188" s="99">
        <v>1276707.1700000006</v>
      </c>
      <c r="G188" s="104"/>
      <c r="H188" s="101">
        <f t="shared" si="28"/>
        <v>1276707.1700000006</v>
      </c>
      <c r="I188" s="99">
        <v>257443.63</v>
      </c>
      <c r="J188" s="100"/>
      <c r="K188" s="101">
        <f t="shared" si="29"/>
        <v>257443.63</v>
      </c>
      <c r="L188" s="99">
        <v>0</v>
      </c>
      <c r="M188" s="100"/>
      <c r="N188" s="101">
        <f t="shared" si="30"/>
        <v>0</v>
      </c>
      <c r="O188" s="99">
        <v>139977.70000000001</v>
      </c>
      <c r="P188" s="100"/>
      <c r="Q188" s="101">
        <f t="shared" si="31"/>
        <v>139977.70000000001</v>
      </c>
      <c r="R188" s="99">
        <v>24638832.199999534</v>
      </c>
      <c r="S188" s="100"/>
      <c r="T188" s="101">
        <f t="shared" si="32"/>
        <v>24638832.199999534</v>
      </c>
      <c r="U188" s="220">
        <f t="shared" si="33"/>
        <v>0</v>
      </c>
      <c r="W188" s="136" t="s">
        <v>49</v>
      </c>
      <c r="X188" s="119">
        <f t="shared" si="34"/>
        <v>0</v>
      </c>
      <c r="Y188" s="120">
        <f t="shared" si="35"/>
        <v>0</v>
      </c>
      <c r="Z188" s="120">
        <f t="shared" si="36"/>
        <v>0</v>
      </c>
      <c r="AA188" s="120">
        <f t="shared" si="37"/>
        <v>0</v>
      </c>
      <c r="AB188" s="120">
        <f t="shared" si="38"/>
        <v>0</v>
      </c>
      <c r="AC188" s="125">
        <f t="shared" si="39"/>
        <v>0</v>
      </c>
    </row>
    <row r="189" spans="1:29" ht="15.75" customHeight="1">
      <c r="A189" s="249">
        <v>42579</v>
      </c>
      <c r="B189" s="134" t="s">
        <v>41</v>
      </c>
      <c r="C189" s="97">
        <v>76298285.999999106</v>
      </c>
      <c r="D189" s="20">
        <v>79298300</v>
      </c>
      <c r="E189" s="98">
        <f t="shared" si="27"/>
        <v>-3000014.0000008941</v>
      </c>
      <c r="F189" s="97">
        <v>1767839.9500000011</v>
      </c>
      <c r="G189" s="20" t="s">
        <v>2550</v>
      </c>
      <c r="H189" s="98">
        <f t="shared" si="28"/>
        <v>-4.999999888241291E-2</v>
      </c>
      <c r="I189" s="97">
        <v>127554.95</v>
      </c>
      <c r="J189" s="20" t="s">
        <v>3013</v>
      </c>
      <c r="K189" s="98">
        <f t="shared" si="29"/>
        <v>-5.0000000002910383E-2</v>
      </c>
      <c r="L189" s="97">
        <v>210840.13</v>
      </c>
      <c r="M189" s="20" t="s">
        <v>3014</v>
      </c>
      <c r="N189" s="98">
        <f t="shared" si="30"/>
        <v>0.13000000000465661</v>
      </c>
      <c r="O189" s="97">
        <v>347155.24</v>
      </c>
      <c r="P189" s="20" t="s">
        <v>2551</v>
      </c>
      <c r="Q189" s="98">
        <f t="shared" si="31"/>
        <v>0.23999999999068677</v>
      </c>
      <c r="R189" s="97">
        <v>82260518.569999099</v>
      </c>
      <c r="S189" s="20">
        <v>82260500</v>
      </c>
      <c r="T189" s="98">
        <f t="shared" si="32"/>
        <v>18.569999098777771</v>
      </c>
      <c r="U189" s="219">
        <f t="shared" si="33"/>
        <v>1</v>
      </c>
      <c r="W189" s="134" t="s">
        <v>41</v>
      </c>
      <c r="X189" s="111">
        <f t="shared" si="34"/>
        <v>1</v>
      </c>
      <c r="Y189" s="112">
        <f t="shared" si="35"/>
        <v>0</v>
      </c>
      <c r="Z189" s="112">
        <f t="shared" si="36"/>
        <v>0</v>
      </c>
      <c r="AA189" s="112">
        <f t="shared" si="37"/>
        <v>0</v>
      </c>
      <c r="AB189" s="112">
        <f t="shared" si="38"/>
        <v>0</v>
      </c>
      <c r="AC189" s="124">
        <f t="shared" si="39"/>
        <v>0</v>
      </c>
    </row>
    <row r="190" spans="1:29" ht="15.75">
      <c r="A190" s="250"/>
      <c r="B190" s="135" t="s">
        <v>42</v>
      </c>
      <c r="C190" s="97">
        <v>31009107.539999027</v>
      </c>
      <c r="D190" s="20">
        <v>31009120</v>
      </c>
      <c r="E190" s="98">
        <f t="shared" si="27"/>
        <v>-12.460000973194838</v>
      </c>
      <c r="F190" s="97">
        <v>1087910.8</v>
      </c>
      <c r="G190" s="20" t="s">
        <v>2552</v>
      </c>
      <c r="H190" s="98">
        <f t="shared" si="28"/>
        <v>0.80000000004656613</v>
      </c>
      <c r="I190" s="97">
        <v>32690.66</v>
      </c>
      <c r="J190" s="20" t="s">
        <v>3015</v>
      </c>
      <c r="K190" s="98">
        <f t="shared" si="29"/>
        <v>-4.0000000000873115E-2</v>
      </c>
      <c r="L190" s="97">
        <v>0</v>
      </c>
      <c r="M190" s="20" t="s">
        <v>80</v>
      </c>
      <c r="N190" s="98">
        <f t="shared" si="30"/>
        <v>0</v>
      </c>
      <c r="O190" s="97">
        <v>90499.01</v>
      </c>
      <c r="P190" s="20" t="s">
        <v>2553</v>
      </c>
      <c r="Q190" s="98">
        <f t="shared" si="31"/>
        <v>9.9999999947613105E-3</v>
      </c>
      <c r="R190" s="97">
        <v>29863388.389999025</v>
      </c>
      <c r="S190" s="20">
        <v>29863370</v>
      </c>
      <c r="T190" s="98">
        <f t="shared" si="32"/>
        <v>18.389999024569988</v>
      </c>
      <c r="U190" s="219">
        <f t="shared" si="33"/>
        <v>1</v>
      </c>
      <c r="W190" s="135" t="s">
        <v>42</v>
      </c>
      <c r="X190" s="115">
        <f t="shared" si="34"/>
        <v>0</v>
      </c>
      <c r="Y190" s="116">
        <f t="shared" si="35"/>
        <v>0</v>
      </c>
      <c r="Z190" s="116">
        <f t="shared" si="36"/>
        <v>0</v>
      </c>
      <c r="AA190" s="116">
        <f t="shared" si="37"/>
        <v>0</v>
      </c>
      <c r="AB190" s="116">
        <f t="shared" si="38"/>
        <v>0</v>
      </c>
      <c r="AC190" s="122">
        <f t="shared" si="39"/>
        <v>0</v>
      </c>
    </row>
    <row r="191" spans="1:29" ht="15.75">
      <c r="A191" s="250"/>
      <c r="B191" s="105" t="s">
        <v>43</v>
      </c>
      <c r="C191" s="97">
        <v>89760719.879999474</v>
      </c>
      <c r="D191" s="20">
        <v>89760700</v>
      </c>
      <c r="E191" s="98">
        <f t="shared" si="27"/>
        <v>19.879999473690987</v>
      </c>
      <c r="F191" s="97">
        <v>1794102.7800000019</v>
      </c>
      <c r="G191" s="20" t="s">
        <v>2554</v>
      </c>
      <c r="H191" s="98">
        <f t="shared" si="28"/>
        <v>2.7800000018905848</v>
      </c>
      <c r="I191" s="97">
        <v>652665.21</v>
      </c>
      <c r="J191" s="20" t="s">
        <v>3016</v>
      </c>
      <c r="K191" s="98">
        <f t="shared" si="29"/>
        <v>0.2099999999627471</v>
      </c>
      <c r="L191" s="97">
        <v>871776.90999999992</v>
      </c>
      <c r="M191" s="20" t="s">
        <v>3017</v>
      </c>
      <c r="N191" s="98">
        <f t="shared" si="30"/>
        <v>0.90999999991618097</v>
      </c>
      <c r="O191" s="97">
        <v>532253.73</v>
      </c>
      <c r="P191" s="20" t="s">
        <v>2555</v>
      </c>
      <c r="Q191" s="98">
        <f t="shared" si="31"/>
        <v>-0.27000000001862645</v>
      </c>
      <c r="R191" s="97">
        <v>87215251.669999465</v>
      </c>
      <c r="S191" s="20">
        <v>87215300</v>
      </c>
      <c r="T191" s="98">
        <f t="shared" si="32"/>
        <v>-48.330000534653664</v>
      </c>
      <c r="U191" s="219">
        <f t="shared" si="33"/>
        <v>1</v>
      </c>
      <c r="W191" s="105" t="s">
        <v>43</v>
      </c>
      <c r="X191" s="115">
        <f t="shared" si="34"/>
        <v>0</v>
      </c>
      <c r="Y191" s="116">
        <f t="shared" si="35"/>
        <v>0</v>
      </c>
      <c r="Z191" s="116">
        <f t="shared" si="36"/>
        <v>0</v>
      </c>
      <c r="AA191" s="116">
        <f t="shared" si="37"/>
        <v>0</v>
      </c>
      <c r="AB191" s="116">
        <f t="shared" si="38"/>
        <v>0</v>
      </c>
      <c r="AC191" s="122">
        <f t="shared" si="39"/>
        <v>0</v>
      </c>
    </row>
    <row r="192" spans="1:29" ht="15.75">
      <c r="A192" s="250"/>
      <c r="B192" s="135" t="s">
        <v>44</v>
      </c>
      <c r="C192" s="97">
        <v>60217461.209999487</v>
      </c>
      <c r="D192" s="20">
        <v>0</v>
      </c>
      <c r="E192" s="98">
        <f t="shared" si="27"/>
        <v>60217461.209999487</v>
      </c>
      <c r="F192" s="97">
        <v>1622085.7899999993</v>
      </c>
      <c r="G192" s="20"/>
      <c r="H192" s="98">
        <f t="shared" si="28"/>
        <v>1622085.7899999993</v>
      </c>
      <c r="I192" s="97">
        <v>11999.6</v>
      </c>
      <c r="J192" s="20"/>
      <c r="K192" s="98">
        <f t="shared" si="29"/>
        <v>11999.6</v>
      </c>
      <c r="L192" s="97">
        <v>144723.40999999997</v>
      </c>
      <c r="M192" s="20"/>
      <c r="N192" s="98">
        <f t="shared" si="30"/>
        <v>144723.40999999997</v>
      </c>
      <c r="O192" s="97">
        <v>393874.28</v>
      </c>
      <c r="P192" s="20"/>
      <c r="Q192" s="98">
        <f t="shared" si="31"/>
        <v>393874.28</v>
      </c>
      <c r="R192" s="97">
        <v>58068777.329999499</v>
      </c>
      <c r="S192" s="20">
        <v>0</v>
      </c>
      <c r="T192" s="98">
        <f t="shared" si="32"/>
        <v>58068777.329999499</v>
      </c>
      <c r="U192" s="219">
        <f t="shared" si="33"/>
        <v>0</v>
      </c>
      <c r="W192" s="135" t="s">
        <v>44</v>
      </c>
      <c r="X192" s="115">
        <f t="shared" si="34"/>
        <v>0</v>
      </c>
      <c r="Y192" s="116">
        <f t="shared" si="35"/>
        <v>0</v>
      </c>
      <c r="Z192" s="116">
        <f t="shared" si="36"/>
        <v>0</v>
      </c>
      <c r="AA192" s="116">
        <f t="shared" si="37"/>
        <v>0</v>
      </c>
      <c r="AB192" s="116">
        <f t="shared" si="38"/>
        <v>0</v>
      </c>
      <c r="AC192" s="122">
        <f t="shared" si="39"/>
        <v>0</v>
      </c>
    </row>
    <row r="193" spans="1:29" ht="15.75">
      <c r="A193" s="250"/>
      <c r="B193" s="135" t="s">
        <v>45</v>
      </c>
      <c r="C193" s="97">
        <v>85612040.139996037</v>
      </c>
      <c r="D193" s="20">
        <v>85612000</v>
      </c>
      <c r="E193" s="98">
        <f t="shared" si="27"/>
        <v>40.139996036887169</v>
      </c>
      <c r="F193" s="97">
        <v>2012307.0499999989</v>
      </c>
      <c r="G193" s="20" t="s">
        <v>2556</v>
      </c>
      <c r="H193" s="98">
        <f t="shared" si="28"/>
        <v>-2.9500000011175871</v>
      </c>
      <c r="I193" s="97">
        <v>167470.28999999992</v>
      </c>
      <c r="J193" s="20" t="s">
        <v>3018</v>
      </c>
      <c r="K193" s="98">
        <f t="shared" si="29"/>
        <v>0.28999999992083758</v>
      </c>
      <c r="L193" s="97">
        <v>159598.17000000001</v>
      </c>
      <c r="M193" s="20" t="s">
        <v>3019</v>
      </c>
      <c r="N193" s="98">
        <f t="shared" si="30"/>
        <v>0.17000000001280569</v>
      </c>
      <c r="O193" s="97">
        <v>68772.31</v>
      </c>
      <c r="P193" s="20" t="s">
        <v>2557</v>
      </c>
      <c r="Q193" s="98">
        <f t="shared" si="31"/>
        <v>-84704.69</v>
      </c>
      <c r="R193" s="97">
        <v>98375377.759996071</v>
      </c>
      <c r="S193" s="20">
        <v>98375400</v>
      </c>
      <c r="T193" s="98">
        <f t="shared" si="32"/>
        <v>-22.240003928542137</v>
      </c>
      <c r="U193" s="219">
        <f t="shared" si="33"/>
        <v>1</v>
      </c>
      <c r="W193" s="135" t="s">
        <v>45</v>
      </c>
      <c r="X193" s="115">
        <f t="shared" si="34"/>
        <v>0</v>
      </c>
      <c r="Y193" s="116">
        <f t="shared" si="35"/>
        <v>0</v>
      </c>
      <c r="Z193" s="116">
        <f t="shared" si="36"/>
        <v>0</v>
      </c>
      <c r="AA193" s="116">
        <f t="shared" si="37"/>
        <v>0</v>
      </c>
      <c r="AB193" s="116">
        <f t="shared" si="38"/>
        <v>1</v>
      </c>
      <c r="AC193" s="122">
        <f t="shared" si="39"/>
        <v>0</v>
      </c>
    </row>
    <row r="194" spans="1:29" ht="15.75">
      <c r="A194" s="250"/>
      <c r="B194" s="135" t="s">
        <v>46</v>
      </c>
      <c r="C194" s="97">
        <v>52993847.959999636</v>
      </c>
      <c r="D194" s="20">
        <v>51925000</v>
      </c>
      <c r="E194" s="98">
        <f t="shared" si="27"/>
        <v>1068847.9599996358</v>
      </c>
      <c r="F194" s="97">
        <v>2268632.2199999988</v>
      </c>
      <c r="G194" s="20" t="s">
        <v>2558</v>
      </c>
      <c r="H194" s="98">
        <f t="shared" si="28"/>
        <v>2.2199999988079071</v>
      </c>
      <c r="I194" s="97">
        <v>32680.259999999995</v>
      </c>
      <c r="J194" s="20" t="s">
        <v>3020</v>
      </c>
      <c r="K194" s="98">
        <f t="shared" si="29"/>
        <v>-4.0000000004511094E-2</v>
      </c>
      <c r="L194" s="97">
        <v>0</v>
      </c>
      <c r="M194" s="20" t="s">
        <v>80</v>
      </c>
      <c r="N194" s="98">
        <f t="shared" si="30"/>
        <v>0</v>
      </c>
      <c r="O194" s="97">
        <v>350131.42</v>
      </c>
      <c r="P194" s="20" t="s">
        <v>2559</v>
      </c>
      <c r="Q194" s="98">
        <f t="shared" si="31"/>
        <v>0.41999999998370185</v>
      </c>
      <c r="R194" s="97">
        <v>50407764.579999618</v>
      </c>
      <c r="S194" s="20">
        <v>52993900</v>
      </c>
      <c r="T194" s="98">
        <f t="shared" si="32"/>
        <v>-2586135.4200003818</v>
      </c>
      <c r="U194" s="219">
        <f t="shared" si="33"/>
        <v>1</v>
      </c>
      <c r="W194" s="135" t="s">
        <v>46</v>
      </c>
      <c r="X194" s="115">
        <f t="shared" si="34"/>
        <v>1</v>
      </c>
      <c r="Y194" s="116">
        <f t="shared" si="35"/>
        <v>0</v>
      </c>
      <c r="Z194" s="116">
        <f t="shared" si="36"/>
        <v>0</v>
      </c>
      <c r="AA194" s="116">
        <f t="shared" si="37"/>
        <v>0</v>
      </c>
      <c r="AB194" s="116">
        <f t="shared" si="38"/>
        <v>0</v>
      </c>
      <c r="AC194" s="122">
        <f t="shared" si="39"/>
        <v>1</v>
      </c>
    </row>
    <row r="195" spans="1:29" ht="15.75">
      <c r="A195" s="250"/>
      <c r="B195" s="135" t="s">
        <v>47</v>
      </c>
      <c r="C195" s="97">
        <v>164011952.96999851</v>
      </c>
      <c r="D195" s="20"/>
      <c r="E195" s="98">
        <f t="shared" si="27"/>
        <v>164011952.96999851</v>
      </c>
      <c r="F195" s="97">
        <v>2106793.64</v>
      </c>
      <c r="G195" s="20"/>
      <c r="H195" s="98">
        <f t="shared" si="28"/>
        <v>2106793.64</v>
      </c>
      <c r="I195" s="97">
        <v>162134.15</v>
      </c>
      <c r="J195" s="20"/>
      <c r="K195" s="98">
        <f t="shared" si="29"/>
        <v>162134.15</v>
      </c>
      <c r="L195" s="97">
        <v>82919.5</v>
      </c>
      <c r="M195" s="20"/>
      <c r="N195" s="98">
        <f t="shared" si="30"/>
        <v>82919.5</v>
      </c>
      <c r="O195" s="97">
        <v>133573.72</v>
      </c>
      <c r="P195" s="20"/>
      <c r="Q195" s="98">
        <f t="shared" si="31"/>
        <v>133573.72</v>
      </c>
      <c r="R195" s="97">
        <v>161850800.2599985</v>
      </c>
      <c r="S195" s="20"/>
      <c r="T195" s="98">
        <f t="shared" si="32"/>
        <v>161850800.2599985</v>
      </c>
      <c r="U195" s="219">
        <f t="shared" si="33"/>
        <v>0</v>
      </c>
      <c r="W195" s="135" t="s">
        <v>47</v>
      </c>
      <c r="X195" s="115">
        <f t="shared" si="34"/>
        <v>0</v>
      </c>
      <c r="Y195" s="116">
        <f t="shared" si="35"/>
        <v>0</v>
      </c>
      <c r="Z195" s="116">
        <f t="shared" si="36"/>
        <v>0</v>
      </c>
      <c r="AA195" s="116">
        <f t="shared" si="37"/>
        <v>0</v>
      </c>
      <c r="AB195" s="116">
        <f t="shared" si="38"/>
        <v>0</v>
      </c>
      <c r="AC195" s="122">
        <f t="shared" si="39"/>
        <v>0</v>
      </c>
    </row>
    <row r="196" spans="1:29" ht="15.75">
      <c r="A196" s="250"/>
      <c r="B196" s="135" t="s">
        <v>48</v>
      </c>
      <c r="C196" s="97">
        <v>101142733.64000008</v>
      </c>
      <c r="D196" s="20"/>
      <c r="E196" s="98">
        <f t="shared" si="27"/>
        <v>101142733.64000008</v>
      </c>
      <c r="F196" s="97">
        <v>2528820.86</v>
      </c>
      <c r="G196" s="20"/>
      <c r="H196" s="98">
        <f t="shared" si="28"/>
        <v>2528820.86</v>
      </c>
      <c r="I196" s="97">
        <v>207412.23</v>
      </c>
      <c r="J196" s="20"/>
      <c r="K196" s="98">
        <f t="shared" si="29"/>
        <v>207412.23</v>
      </c>
      <c r="L196" s="97">
        <v>619797.85</v>
      </c>
      <c r="M196" s="20"/>
      <c r="N196" s="98">
        <f t="shared" si="30"/>
        <v>619797.85</v>
      </c>
      <c r="O196" s="97">
        <v>438962.10999999993</v>
      </c>
      <c r="P196" s="20"/>
      <c r="Q196" s="98">
        <f t="shared" si="31"/>
        <v>438962.10999999993</v>
      </c>
      <c r="R196" s="97">
        <v>97762565.050000072</v>
      </c>
      <c r="S196" s="20"/>
      <c r="T196" s="98">
        <f t="shared" si="32"/>
        <v>97762565.050000072</v>
      </c>
      <c r="U196" s="219">
        <f t="shared" si="33"/>
        <v>0</v>
      </c>
      <c r="W196" s="135" t="s">
        <v>48</v>
      </c>
      <c r="X196" s="115">
        <f t="shared" si="34"/>
        <v>0</v>
      </c>
      <c r="Y196" s="116">
        <f t="shared" si="35"/>
        <v>0</v>
      </c>
      <c r="Z196" s="116">
        <f t="shared" si="36"/>
        <v>0</v>
      </c>
      <c r="AA196" s="116">
        <f t="shared" si="37"/>
        <v>0</v>
      </c>
      <c r="AB196" s="116">
        <f t="shared" si="38"/>
        <v>0</v>
      </c>
      <c r="AC196" s="122">
        <f t="shared" si="39"/>
        <v>0</v>
      </c>
    </row>
    <row r="197" spans="1:29" ht="15.75">
      <c r="A197" s="251"/>
      <c r="B197" s="136" t="s">
        <v>49</v>
      </c>
      <c r="C197" s="97">
        <v>24638832.199999534</v>
      </c>
      <c r="D197" s="20"/>
      <c r="E197" s="98">
        <f t="shared" si="27"/>
        <v>24638832.199999534</v>
      </c>
      <c r="F197" s="97">
        <v>1059486.4099999992</v>
      </c>
      <c r="G197" s="20"/>
      <c r="H197" s="98">
        <f t="shared" si="28"/>
        <v>1059486.4099999992</v>
      </c>
      <c r="I197" s="97">
        <v>36786.26</v>
      </c>
      <c r="J197" s="20"/>
      <c r="K197" s="98">
        <f t="shared" si="29"/>
        <v>36786.26</v>
      </c>
      <c r="L197" s="97">
        <v>0</v>
      </c>
      <c r="M197" s="20"/>
      <c r="N197" s="98">
        <f t="shared" si="30"/>
        <v>0</v>
      </c>
      <c r="O197" s="97">
        <v>105006.14</v>
      </c>
      <c r="P197" s="20"/>
      <c r="Q197" s="98">
        <f t="shared" si="31"/>
        <v>105006.14</v>
      </c>
      <c r="R197" s="97">
        <v>30110521.689999532</v>
      </c>
      <c r="S197" s="20"/>
      <c r="T197" s="98">
        <f t="shared" si="32"/>
        <v>30110521.689999532</v>
      </c>
      <c r="U197" s="219">
        <f t="shared" si="33"/>
        <v>0</v>
      </c>
      <c r="W197" s="136" t="s">
        <v>49</v>
      </c>
      <c r="X197" s="119">
        <f t="shared" si="34"/>
        <v>0</v>
      </c>
      <c r="Y197" s="120">
        <f t="shared" si="35"/>
        <v>0</v>
      </c>
      <c r="Z197" s="120">
        <f t="shared" si="36"/>
        <v>0</v>
      </c>
      <c r="AA197" s="120">
        <f t="shared" si="37"/>
        <v>0</v>
      </c>
      <c r="AB197" s="120">
        <f t="shared" si="38"/>
        <v>0</v>
      </c>
      <c r="AC197" s="125">
        <f t="shared" si="39"/>
        <v>0</v>
      </c>
    </row>
    <row r="198" spans="1:29" ht="15.75" customHeight="1">
      <c r="A198" s="249">
        <v>42581</v>
      </c>
      <c r="B198" s="134" t="s">
        <v>41</v>
      </c>
      <c r="C198" s="217">
        <v>82260518.569999099</v>
      </c>
      <c r="D198" s="95"/>
      <c r="E198" s="96">
        <f t="shared" si="27"/>
        <v>82260518.569999099</v>
      </c>
      <c r="F198" s="217">
        <v>642729.36000000045</v>
      </c>
      <c r="G198" s="95"/>
      <c r="H198" s="96">
        <f t="shared" si="28"/>
        <v>642729.36000000045</v>
      </c>
      <c r="I198" s="217">
        <v>0</v>
      </c>
      <c r="J198" s="95"/>
      <c r="K198" s="96">
        <f t="shared" si="29"/>
        <v>0</v>
      </c>
      <c r="L198" s="217">
        <v>0</v>
      </c>
      <c r="M198" s="95"/>
      <c r="N198" s="96">
        <f t="shared" si="30"/>
        <v>0</v>
      </c>
      <c r="O198" s="217">
        <v>0</v>
      </c>
      <c r="P198" s="95"/>
      <c r="Q198" s="96">
        <f t="shared" si="31"/>
        <v>0</v>
      </c>
      <c r="R198" s="217">
        <v>81617789.209999099</v>
      </c>
      <c r="S198" s="95"/>
      <c r="T198" s="96">
        <f t="shared" si="32"/>
        <v>81617789.209999099</v>
      </c>
      <c r="U198" s="218">
        <f t="shared" si="33"/>
        <v>0</v>
      </c>
      <c r="W198" s="134" t="s">
        <v>41</v>
      </c>
      <c r="X198" s="111">
        <f t="shared" si="34"/>
        <v>0</v>
      </c>
      <c r="Y198" s="112">
        <f t="shared" si="35"/>
        <v>0</v>
      </c>
      <c r="Z198" s="112">
        <f t="shared" si="36"/>
        <v>0</v>
      </c>
      <c r="AA198" s="112">
        <f t="shared" si="37"/>
        <v>0</v>
      </c>
      <c r="AB198" s="112">
        <f t="shared" si="38"/>
        <v>0</v>
      </c>
      <c r="AC198" s="124">
        <f t="shared" si="39"/>
        <v>0</v>
      </c>
    </row>
    <row r="199" spans="1:29" ht="15.75">
      <c r="A199" s="250"/>
      <c r="B199" s="135" t="s">
        <v>42</v>
      </c>
      <c r="C199" s="97">
        <v>29863388.389999025</v>
      </c>
      <c r="D199" s="20"/>
      <c r="E199" s="98">
        <f t="shared" si="27"/>
        <v>29863388.389999025</v>
      </c>
      <c r="F199" s="97">
        <v>647129.06000000006</v>
      </c>
      <c r="G199" s="20"/>
      <c r="H199" s="98">
        <f t="shared" si="28"/>
        <v>647129.06000000006</v>
      </c>
      <c r="I199" s="97">
        <v>0</v>
      </c>
      <c r="J199" s="20"/>
      <c r="K199" s="98">
        <f t="shared" si="29"/>
        <v>0</v>
      </c>
      <c r="L199" s="97">
        <v>0</v>
      </c>
      <c r="M199" s="20"/>
      <c r="N199" s="98">
        <f t="shared" si="30"/>
        <v>0</v>
      </c>
      <c r="O199" s="97">
        <v>0</v>
      </c>
      <c r="P199" s="20"/>
      <c r="Q199" s="98">
        <f t="shared" si="31"/>
        <v>0</v>
      </c>
      <c r="R199" s="97">
        <v>29216259.32999903</v>
      </c>
      <c r="S199" s="20"/>
      <c r="T199" s="98">
        <f t="shared" si="32"/>
        <v>29216259.32999903</v>
      </c>
      <c r="U199" s="219">
        <f t="shared" si="33"/>
        <v>0</v>
      </c>
      <c r="W199" s="135" t="s">
        <v>42</v>
      </c>
      <c r="X199" s="115">
        <f t="shared" si="34"/>
        <v>0</v>
      </c>
      <c r="Y199" s="116">
        <f t="shared" si="35"/>
        <v>0</v>
      </c>
      <c r="Z199" s="116">
        <f t="shared" si="36"/>
        <v>0</v>
      </c>
      <c r="AA199" s="116">
        <f t="shared" si="37"/>
        <v>0</v>
      </c>
      <c r="AB199" s="116">
        <f t="shared" si="38"/>
        <v>0</v>
      </c>
      <c r="AC199" s="122">
        <f t="shared" si="39"/>
        <v>0</v>
      </c>
    </row>
    <row r="200" spans="1:29" ht="15.75">
      <c r="A200" s="250"/>
      <c r="B200" s="105" t="s">
        <v>43</v>
      </c>
      <c r="C200" s="97">
        <v>87215251.669999465</v>
      </c>
      <c r="D200" s="20"/>
      <c r="E200" s="98">
        <f t="shared" si="27"/>
        <v>87215251.669999465</v>
      </c>
      <c r="F200" s="97">
        <v>693481.28</v>
      </c>
      <c r="G200" s="20"/>
      <c r="H200" s="98">
        <f t="shared" si="28"/>
        <v>693481.28</v>
      </c>
      <c r="I200" s="97">
        <v>0</v>
      </c>
      <c r="J200" s="20"/>
      <c r="K200" s="98">
        <f t="shared" si="29"/>
        <v>0</v>
      </c>
      <c r="L200" s="97">
        <v>0</v>
      </c>
      <c r="M200" s="20"/>
      <c r="N200" s="98">
        <f t="shared" si="30"/>
        <v>0</v>
      </c>
      <c r="O200" s="97">
        <v>0</v>
      </c>
      <c r="P200" s="20"/>
      <c r="Q200" s="98">
        <f t="shared" si="31"/>
        <v>0</v>
      </c>
      <c r="R200" s="97">
        <v>86521770.389999464</v>
      </c>
      <c r="S200" s="20"/>
      <c r="T200" s="98">
        <f t="shared" si="32"/>
        <v>86521770.389999464</v>
      </c>
      <c r="U200" s="219">
        <f t="shared" si="33"/>
        <v>0</v>
      </c>
      <c r="W200" s="105" t="s">
        <v>43</v>
      </c>
      <c r="X200" s="115">
        <f t="shared" si="34"/>
        <v>0</v>
      </c>
      <c r="Y200" s="116">
        <f t="shared" si="35"/>
        <v>0</v>
      </c>
      <c r="Z200" s="116">
        <f t="shared" si="36"/>
        <v>0</v>
      </c>
      <c r="AA200" s="116">
        <f t="shared" si="37"/>
        <v>0</v>
      </c>
      <c r="AB200" s="116">
        <f t="shared" si="38"/>
        <v>0</v>
      </c>
      <c r="AC200" s="122">
        <f t="shared" si="39"/>
        <v>0</v>
      </c>
    </row>
    <row r="201" spans="1:29" ht="15.75">
      <c r="A201" s="250"/>
      <c r="B201" s="135" t="s">
        <v>44</v>
      </c>
      <c r="C201" s="97">
        <v>58068777.329999499</v>
      </c>
      <c r="D201" s="20"/>
      <c r="E201" s="98">
        <f t="shared" ref="E201:E215" si="40">C201-D201</f>
        <v>58068777.329999499</v>
      </c>
      <c r="F201" s="97">
        <v>873077.61</v>
      </c>
      <c r="G201" s="20"/>
      <c r="H201" s="98">
        <f t="shared" ref="H201:H215" si="41">F201-G201</f>
        <v>873077.61</v>
      </c>
      <c r="I201" s="97">
        <v>0</v>
      </c>
      <c r="J201" s="20"/>
      <c r="K201" s="98">
        <f t="shared" ref="K201:K215" si="42">I201-J201</f>
        <v>0</v>
      </c>
      <c r="L201" s="97">
        <v>0</v>
      </c>
      <c r="M201" s="20"/>
      <c r="N201" s="98">
        <f t="shared" ref="N201:N215" si="43">L201-M201</f>
        <v>0</v>
      </c>
      <c r="O201" s="97">
        <v>0</v>
      </c>
      <c r="P201" s="20"/>
      <c r="Q201" s="98">
        <f t="shared" ref="Q201:Q215" si="44">O201-P201</f>
        <v>0</v>
      </c>
      <c r="R201" s="97">
        <v>57195699.719999492</v>
      </c>
      <c r="S201" s="20"/>
      <c r="T201" s="98">
        <f t="shared" ref="T201:T215" si="45">R201-S201</f>
        <v>57195699.719999492</v>
      </c>
      <c r="U201" s="219">
        <f t="shared" si="33"/>
        <v>0</v>
      </c>
      <c r="W201" s="135" t="s">
        <v>44</v>
      </c>
      <c r="X201" s="115">
        <f t="shared" si="34"/>
        <v>0</v>
      </c>
      <c r="Y201" s="116">
        <f t="shared" si="35"/>
        <v>0</v>
      </c>
      <c r="Z201" s="116">
        <f t="shared" si="36"/>
        <v>0</v>
      </c>
      <c r="AA201" s="116">
        <f t="shared" si="37"/>
        <v>0</v>
      </c>
      <c r="AB201" s="116">
        <f t="shared" si="38"/>
        <v>0</v>
      </c>
      <c r="AC201" s="122">
        <f t="shared" si="39"/>
        <v>0</v>
      </c>
    </row>
    <row r="202" spans="1:29" ht="15.75">
      <c r="A202" s="250"/>
      <c r="B202" s="135" t="s">
        <v>45</v>
      </c>
      <c r="C202" s="97"/>
      <c r="D202" s="20"/>
      <c r="E202" s="98">
        <f t="shared" si="40"/>
        <v>0</v>
      </c>
      <c r="F202" s="97"/>
      <c r="G202" s="20"/>
      <c r="H202" s="98">
        <f t="shared" si="41"/>
        <v>0</v>
      </c>
      <c r="I202" s="97"/>
      <c r="J202" s="20"/>
      <c r="K202" s="98">
        <f t="shared" si="42"/>
        <v>0</v>
      </c>
      <c r="L202" s="97"/>
      <c r="M202" s="20"/>
      <c r="N202" s="98">
        <f t="shared" si="43"/>
        <v>0</v>
      </c>
      <c r="O202" s="97"/>
      <c r="P202" s="20"/>
      <c r="Q202" s="98">
        <f t="shared" si="44"/>
        <v>0</v>
      </c>
      <c r="R202" s="97"/>
      <c r="S202" s="20"/>
      <c r="T202" s="98">
        <f t="shared" si="45"/>
        <v>0</v>
      </c>
      <c r="U202" s="219">
        <f t="shared" ref="U202:U215" si="46">IF(D202=0,0,1)</f>
        <v>0</v>
      </c>
      <c r="W202" s="135" t="s">
        <v>45</v>
      </c>
      <c r="X202" s="115">
        <f t="shared" ref="X202:X215" si="47">+IF(AND(C202&lt;&gt;0,D202&lt;&gt;0,OR(E202&gt;100,E202&lt;-100)),1,0)</f>
        <v>0</v>
      </c>
      <c r="Y202" s="116">
        <f t="shared" ref="Y202:Y215" si="48">+IF(AND(F202&lt;&gt;0,G202&lt;&gt;0,OR(H202&gt;100,H202&lt;-100)),1,0)</f>
        <v>0</v>
      </c>
      <c r="Z202" s="116">
        <f t="shared" ref="Z202:Z215" si="49">+IF(AND(I202&lt;&gt;0,J202&lt;&gt;0,OR(K202&gt;100,K202&lt;-100)),1,0)</f>
        <v>0</v>
      </c>
      <c r="AA202" s="116">
        <f t="shared" ref="AA202:AA215" si="50">+IF(AND(L202&lt;&gt;0,M202&lt;&gt;0,OR(N202&gt;100,N202&lt;-100)),1,0)</f>
        <v>0</v>
      </c>
      <c r="AB202" s="116">
        <f t="shared" ref="AB202:AB215" si="51">+IF(AND(O202&lt;&gt;0,P202&lt;&gt;0,OR(Q202&gt;100,Q202&lt;-100)),1,0)</f>
        <v>0</v>
      </c>
      <c r="AC202" s="122">
        <f t="shared" ref="AC202:AC215" si="52">+IF(AND(R202&lt;&gt;0,S202&lt;&gt;0,OR(T202&gt;100,T202&lt;-100)),1,0)</f>
        <v>0</v>
      </c>
    </row>
    <row r="203" spans="1:29" ht="15.75">
      <c r="A203" s="250"/>
      <c r="B203" s="135" t="s">
        <v>46</v>
      </c>
      <c r="C203" s="97">
        <v>50407764.579999618</v>
      </c>
      <c r="D203" s="20"/>
      <c r="E203" s="98">
        <f t="shared" si="40"/>
        <v>50407764.579999618</v>
      </c>
      <c r="F203" s="97">
        <v>1317029.52</v>
      </c>
      <c r="G203" s="20"/>
      <c r="H203" s="98">
        <f t="shared" si="41"/>
        <v>1317029.52</v>
      </c>
      <c r="I203" s="97">
        <v>0</v>
      </c>
      <c r="J203" s="20"/>
      <c r="K203" s="98">
        <f t="shared" si="42"/>
        <v>0</v>
      </c>
      <c r="L203" s="97">
        <v>0</v>
      </c>
      <c r="M203" s="20"/>
      <c r="N203" s="98">
        <f t="shared" si="43"/>
        <v>0</v>
      </c>
      <c r="O203" s="97">
        <v>0</v>
      </c>
      <c r="P203" s="20"/>
      <c r="Q203" s="98">
        <f t="shared" si="44"/>
        <v>0</v>
      </c>
      <c r="R203" s="97">
        <v>49090735.05999963</v>
      </c>
      <c r="S203" s="20"/>
      <c r="T203" s="98">
        <f t="shared" si="45"/>
        <v>49090735.05999963</v>
      </c>
      <c r="U203" s="219">
        <f t="shared" si="46"/>
        <v>0</v>
      </c>
      <c r="W203" s="135" t="s">
        <v>46</v>
      </c>
      <c r="X203" s="115">
        <f t="shared" si="47"/>
        <v>0</v>
      </c>
      <c r="Y203" s="116">
        <f t="shared" si="48"/>
        <v>0</v>
      </c>
      <c r="Z203" s="116">
        <f t="shared" si="49"/>
        <v>0</v>
      </c>
      <c r="AA203" s="116">
        <f t="shared" si="50"/>
        <v>0</v>
      </c>
      <c r="AB203" s="116">
        <f t="shared" si="51"/>
        <v>0</v>
      </c>
      <c r="AC203" s="122">
        <f t="shared" si="52"/>
        <v>0</v>
      </c>
    </row>
    <row r="204" spans="1:29" ht="15.75">
      <c r="A204" s="250"/>
      <c r="B204" s="135" t="s">
        <v>47</v>
      </c>
      <c r="C204" s="97">
        <v>161850800.2599985</v>
      </c>
      <c r="D204" s="20"/>
      <c r="E204" s="98">
        <f t="shared" si="40"/>
        <v>161850800.2599985</v>
      </c>
      <c r="F204" s="97">
        <v>891018.5199999999</v>
      </c>
      <c r="G204" s="20"/>
      <c r="H204" s="98">
        <f t="shared" si="41"/>
        <v>891018.5199999999</v>
      </c>
      <c r="I204" s="97">
        <v>0</v>
      </c>
      <c r="J204" s="20"/>
      <c r="K204" s="98">
        <f t="shared" si="42"/>
        <v>0</v>
      </c>
      <c r="L204" s="97">
        <v>0</v>
      </c>
      <c r="M204" s="20"/>
      <c r="N204" s="98">
        <f t="shared" si="43"/>
        <v>0</v>
      </c>
      <c r="O204" s="97">
        <v>0</v>
      </c>
      <c r="P204" s="20"/>
      <c r="Q204" s="98">
        <f t="shared" si="44"/>
        <v>0</v>
      </c>
      <c r="R204" s="97">
        <v>160959781.73999849</v>
      </c>
      <c r="S204" s="20"/>
      <c r="T204" s="98">
        <f t="shared" si="45"/>
        <v>160959781.73999849</v>
      </c>
      <c r="U204" s="219">
        <f t="shared" si="46"/>
        <v>0</v>
      </c>
      <c r="W204" s="135" t="s">
        <v>47</v>
      </c>
      <c r="X204" s="115">
        <f t="shared" si="47"/>
        <v>0</v>
      </c>
      <c r="Y204" s="116">
        <f t="shared" si="48"/>
        <v>0</v>
      </c>
      <c r="Z204" s="116">
        <f t="shared" si="49"/>
        <v>0</v>
      </c>
      <c r="AA204" s="116">
        <f t="shared" si="50"/>
        <v>0</v>
      </c>
      <c r="AB204" s="116">
        <f t="shared" si="51"/>
        <v>0</v>
      </c>
      <c r="AC204" s="122">
        <f t="shared" si="52"/>
        <v>0</v>
      </c>
    </row>
    <row r="205" spans="1:29" ht="15.75">
      <c r="A205" s="250"/>
      <c r="B205" s="135" t="s">
        <v>48</v>
      </c>
      <c r="C205" s="97">
        <v>97762565.050000072</v>
      </c>
      <c r="D205" s="20"/>
      <c r="E205" s="98">
        <f t="shared" si="40"/>
        <v>97762565.050000072</v>
      </c>
      <c r="F205" s="97">
        <v>2216387.2500000014</v>
      </c>
      <c r="G205" s="20"/>
      <c r="H205" s="98">
        <f t="shared" si="41"/>
        <v>2216387.2500000014</v>
      </c>
      <c r="I205" s="97">
        <v>126490.79000000001</v>
      </c>
      <c r="J205" s="20"/>
      <c r="K205" s="98">
        <f t="shared" si="42"/>
        <v>126490.79000000001</v>
      </c>
      <c r="L205" s="97">
        <v>65942.350000000006</v>
      </c>
      <c r="M205" s="20"/>
      <c r="N205" s="98">
        <f t="shared" si="43"/>
        <v>65942.350000000006</v>
      </c>
      <c r="O205" s="97">
        <v>0</v>
      </c>
      <c r="P205" s="20"/>
      <c r="Q205" s="98">
        <f t="shared" si="44"/>
        <v>0</v>
      </c>
      <c r="R205" s="97">
        <v>95606726.240000084</v>
      </c>
      <c r="S205" s="20"/>
      <c r="T205" s="98">
        <f t="shared" si="45"/>
        <v>95606726.240000084</v>
      </c>
      <c r="U205" s="219">
        <f t="shared" si="46"/>
        <v>0</v>
      </c>
      <c r="W205" s="135" t="s">
        <v>48</v>
      </c>
      <c r="X205" s="115">
        <f t="shared" si="47"/>
        <v>0</v>
      </c>
      <c r="Y205" s="116">
        <f t="shared" si="48"/>
        <v>0</v>
      </c>
      <c r="Z205" s="116">
        <f t="shared" si="49"/>
        <v>0</v>
      </c>
      <c r="AA205" s="116">
        <f t="shared" si="50"/>
        <v>0</v>
      </c>
      <c r="AB205" s="116">
        <f t="shared" si="51"/>
        <v>0</v>
      </c>
      <c r="AC205" s="122">
        <f t="shared" si="52"/>
        <v>0</v>
      </c>
    </row>
    <row r="206" spans="1:29" ht="15.75">
      <c r="A206" s="251"/>
      <c r="B206" s="136" t="s">
        <v>49</v>
      </c>
      <c r="C206" s="99"/>
      <c r="D206" s="100"/>
      <c r="E206" s="101">
        <f t="shared" si="40"/>
        <v>0</v>
      </c>
      <c r="F206" s="99"/>
      <c r="G206" s="100"/>
      <c r="H206" s="101">
        <f t="shared" si="41"/>
        <v>0</v>
      </c>
      <c r="I206" s="99"/>
      <c r="J206" s="100"/>
      <c r="K206" s="101">
        <f t="shared" si="42"/>
        <v>0</v>
      </c>
      <c r="L206" s="99"/>
      <c r="M206" s="100"/>
      <c r="N206" s="101">
        <f t="shared" si="43"/>
        <v>0</v>
      </c>
      <c r="O206" s="99"/>
      <c r="P206" s="100"/>
      <c r="Q206" s="101">
        <f t="shared" si="44"/>
        <v>0</v>
      </c>
      <c r="R206" s="99"/>
      <c r="S206" s="100"/>
      <c r="T206" s="101">
        <f t="shared" si="45"/>
        <v>0</v>
      </c>
      <c r="U206" s="220">
        <f t="shared" si="46"/>
        <v>0</v>
      </c>
      <c r="W206" s="136" t="s">
        <v>49</v>
      </c>
      <c r="X206" s="119">
        <f t="shared" si="47"/>
        <v>0</v>
      </c>
      <c r="Y206" s="120">
        <f t="shared" si="48"/>
        <v>0</v>
      </c>
      <c r="Z206" s="120">
        <f t="shared" si="49"/>
        <v>0</v>
      </c>
      <c r="AA206" s="120">
        <f t="shared" si="50"/>
        <v>0</v>
      </c>
      <c r="AB206" s="120">
        <f t="shared" si="51"/>
        <v>0</v>
      </c>
      <c r="AC206" s="125">
        <f t="shared" si="52"/>
        <v>0</v>
      </c>
    </row>
    <row r="207" spans="1:29" ht="15.75" customHeight="1">
      <c r="A207" s="249">
        <v>42582</v>
      </c>
      <c r="B207" s="134" t="s">
        <v>41</v>
      </c>
      <c r="C207" s="217">
        <v>81617789.209999099</v>
      </c>
      <c r="D207" s="95">
        <v>81617700</v>
      </c>
      <c r="E207" s="96">
        <f t="shared" si="40"/>
        <v>89.209999099373817</v>
      </c>
      <c r="F207" s="217">
        <v>1617203.0700000003</v>
      </c>
      <c r="G207" s="95" t="s">
        <v>2560</v>
      </c>
      <c r="H207" s="96">
        <f t="shared" si="41"/>
        <v>3.0700000002980232</v>
      </c>
      <c r="I207" s="217">
        <v>150656.82</v>
      </c>
      <c r="J207" s="95" t="s">
        <v>3021</v>
      </c>
      <c r="K207" s="96">
        <f t="shared" si="42"/>
        <v>-0.17999999999301508</v>
      </c>
      <c r="L207" s="217">
        <v>46935.48</v>
      </c>
      <c r="M207" s="95" t="s">
        <v>3022</v>
      </c>
      <c r="N207" s="96">
        <f t="shared" si="43"/>
        <v>-1.9999999996798579E-2</v>
      </c>
      <c r="O207" s="217">
        <v>482192.96</v>
      </c>
      <c r="P207" s="95" t="s">
        <v>2561</v>
      </c>
      <c r="Q207" s="96">
        <f t="shared" si="44"/>
        <v>-3.9999999979045242E-2</v>
      </c>
      <c r="R207" s="217">
        <v>86359991.259999111</v>
      </c>
      <c r="S207" s="95">
        <v>86360000</v>
      </c>
      <c r="T207" s="96">
        <f t="shared" si="45"/>
        <v>-8.7400008887052536</v>
      </c>
      <c r="U207" s="218">
        <f t="shared" si="46"/>
        <v>1</v>
      </c>
      <c r="W207" s="134" t="s">
        <v>41</v>
      </c>
      <c r="X207" s="111">
        <f t="shared" si="47"/>
        <v>0</v>
      </c>
      <c r="Y207" s="112">
        <f t="shared" si="48"/>
        <v>0</v>
      </c>
      <c r="Z207" s="112">
        <f t="shared" si="49"/>
        <v>0</v>
      </c>
      <c r="AA207" s="112">
        <f t="shared" si="50"/>
        <v>0</v>
      </c>
      <c r="AB207" s="112">
        <f t="shared" si="51"/>
        <v>0</v>
      </c>
      <c r="AC207" s="124">
        <f t="shared" si="52"/>
        <v>0</v>
      </c>
    </row>
    <row r="208" spans="1:29" ht="15.75">
      <c r="A208" s="250"/>
      <c r="B208" s="135" t="s">
        <v>42</v>
      </c>
      <c r="C208" s="97">
        <v>29216259.32999903</v>
      </c>
      <c r="D208" s="20">
        <v>29863370</v>
      </c>
      <c r="E208" s="98">
        <f t="shared" si="40"/>
        <v>-647110.67000097036</v>
      </c>
      <c r="F208" s="97">
        <v>1596554.97</v>
      </c>
      <c r="G208" s="20" t="s">
        <v>2562</v>
      </c>
      <c r="H208" s="98">
        <f t="shared" si="41"/>
        <v>-5.0300000000279397</v>
      </c>
      <c r="I208" s="97">
        <v>61569.120000000003</v>
      </c>
      <c r="J208" s="20" t="s">
        <v>3023</v>
      </c>
      <c r="K208" s="98">
        <f t="shared" si="42"/>
        <v>2.0000000004074536E-2</v>
      </c>
      <c r="L208" s="97">
        <v>0</v>
      </c>
      <c r="M208" s="20" t="s">
        <v>80</v>
      </c>
      <c r="N208" s="98">
        <f t="shared" si="43"/>
        <v>0</v>
      </c>
      <c r="O208" s="97">
        <v>112877.29000000001</v>
      </c>
      <c r="P208" s="20" t="s">
        <v>2563</v>
      </c>
      <c r="Q208" s="98">
        <f t="shared" si="44"/>
        <v>0.29000000000814907</v>
      </c>
      <c r="R208" s="97">
        <v>36766247.449999027</v>
      </c>
      <c r="S208" s="20">
        <v>36766200</v>
      </c>
      <c r="T208" s="98">
        <f t="shared" si="45"/>
        <v>47.449999026954174</v>
      </c>
      <c r="U208" s="219">
        <f t="shared" si="46"/>
        <v>1</v>
      </c>
      <c r="W208" s="135" t="s">
        <v>42</v>
      </c>
      <c r="X208" s="115">
        <f t="shared" si="47"/>
        <v>1</v>
      </c>
      <c r="Y208" s="116">
        <f t="shared" si="48"/>
        <v>0</v>
      </c>
      <c r="Z208" s="116">
        <f t="shared" si="49"/>
        <v>0</v>
      </c>
      <c r="AA208" s="116">
        <f t="shared" si="50"/>
        <v>0</v>
      </c>
      <c r="AB208" s="116">
        <f t="shared" si="51"/>
        <v>0</v>
      </c>
      <c r="AC208" s="122">
        <f t="shared" si="52"/>
        <v>0</v>
      </c>
    </row>
    <row r="209" spans="1:29" ht="15.75">
      <c r="A209" s="250"/>
      <c r="B209" s="105" t="s">
        <v>43</v>
      </c>
      <c r="C209" s="97">
        <v>86521770.389999464</v>
      </c>
      <c r="D209" s="20">
        <v>86521700</v>
      </c>
      <c r="E209" s="98">
        <f t="shared" si="40"/>
        <v>70.389999464154243</v>
      </c>
      <c r="F209" s="97">
        <v>2002466.6999999993</v>
      </c>
      <c r="G209" s="20" t="s">
        <v>2564</v>
      </c>
      <c r="H209" s="98">
        <f t="shared" si="41"/>
        <v>-3.3000000007450581</v>
      </c>
      <c r="I209" s="97">
        <v>220975.35</v>
      </c>
      <c r="J209" s="20" t="s">
        <v>3024</v>
      </c>
      <c r="K209" s="98">
        <f t="shared" si="42"/>
        <v>0.35000000000582077</v>
      </c>
      <c r="L209" s="97">
        <v>1115115.71</v>
      </c>
      <c r="M209" s="20" t="s">
        <v>3025</v>
      </c>
      <c r="N209" s="98">
        <f t="shared" si="43"/>
        <v>-4.2900000000372529</v>
      </c>
      <c r="O209" s="97">
        <v>1040547.7799999999</v>
      </c>
      <c r="P209" s="20" t="s">
        <v>2565</v>
      </c>
      <c r="Q209" s="98">
        <f t="shared" si="44"/>
        <v>-2.2200000000884756</v>
      </c>
      <c r="R209" s="97">
        <v>93021665.489999473</v>
      </c>
      <c r="S209" s="20">
        <v>93021700</v>
      </c>
      <c r="T209" s="98">
        <f t="shared" si="45"/>
        <v>-34.51000052690506</v>
      </c>
      <c r="U209" s="219">
        <f t="shared" si="46"/>
        <v>1</v>
      </c>
      <c r="W209" s="105" t="s">
        <v>43</v>
      </c>
      <c r="X209" s="115">
        <f t="shared" si="47"/>
        <v>0</v>
      </c>
      <c r="Y209" s="116">
        <f t="shared" si="48"/>
        <v>0</v>
      </c>
      <c r="Z209" s="116">
        <f t="shared" si="49"/>
        <v>0</v>
      </c>
      <c r="AA209" s="116">
        <f t="shared" si="50"/>
        <v>0</v>
      </c>
      <c r="AB209" s="116">
        <f t="shared" si="51"/>
        <v>0</v>
      </c>
      <c r="AC209" s="122">
        <f t="shared" si="52"/>
        <v>0</v>
      </c>
    </row>
    <row r="210" spans="1:29" ht="15.75">
      <c r="A210" s="250"/>
      <c r="B210" s="135" t="s">
        <v>44</v>
      </c>
      <c r="C210" s="97">
        <v>57195699.719999492</v>
      </c>
      <c r="D210" s="20">
        <v>0</v>
      </c>
      <c r="E210" s="98">
        <f t="shared" si="40"/>
        <v>57195699.719999492</v>
      </c>
      <c r="F210" s="97">
        <v>1516892.8399999994</v>
      </c>
      <c r="G210" s="20"/>
      <c r="H210" s="98">
        <f t="shared" si="41"/>
        <v>1516892.8399999994</v>
      </c>
      <c r="I210" s="97">
        <v>11205.32</v>
      </c>
      <c r="J210" s="20"/>
      <c r="K210" s="98">
        <f t="shared" si="42"/>
        <v>11205.32</v>
      </c>
      <c r="L210" s="97">
        <v>0</v>
      </c>
      <c r="M210" s="20"/>
      <c r="N210" s="98">
        <f t="shared" si="43"/>
        <v>0</v>
      </c>
      <c r="O210" s="97">
        <v>649192.80999999971</v>
      </c>
      <c r="P210" s="20"/>
      <c r="Q210" s="98">
        <f t="shared" si="44"/>
        <v>649192.80999999971</v>
      </c>
      <c r="R210" s="97">
        <v>60521167.129999474</v>
      </c>
      <c r="S210" s="20">
        <v>0</v>
      </c>
      <c r="T210" s="98">
        <f t="shared" si="45"/>
        <v>60521167.129999474</v>
      </c>
      <c r="U210" s="219">
        <f t="shared" si="46"/>
        <v>0</v>
      </c>
      <c r="W210" s="135" t="s">
        <v>44</v>
      </c>
      <c r="X210" s="115">
        <f t="shared" si="47"/>
        <v>0</v>
      </c>
      <c r="Y210" s="116">
        <f t="shared" si="48"/>
        <v>0</v>
      </c>
      <c r="Z210" s="116">
        <f t="shared" si="49"/>
        <v>0</v>
      </c>
      <c r="AA210" s="116">
        <f t="shared" si="50"/>
        <v>0</v>
      </c>
      <c r="AB210" s="116">
        <f t="shared" si="51"/>
        <v>0</v>
      </c>
      <c r="AC210" s="122">
        <f t="shared" si="52"/>
        <v>0</v>
      </c>
    </row>
    <row r="211" spans="1:29" ht="15.75">
      <c r="A211" s="250"/>
      <c r="B211" s="135" t="s">
        <v>45</v>
      </c>
      <c r="C211" s="97">
        <v>98375377.759996071</v>
      </c>
      <c r="D211" s="20">
        <v>98375400</v>
      </c>
      <c r="E211" s="98">
        <f t="shared" si="40"/>
        <v>-22.240003928542137</v>
      </c>
      <c r="F211" s="97">
        <v>3707989.8999999976</v>
      </c>
      <c r="G211" s="20" t="s">
        <v>2566</v>
      </c>
      <c r="H211" s="98">
        <f t="shared" si="41"/>
        <v>-0.10000000242143869</v>
      </c>
      <c r="I211" s="97">
        <v>148038.29999999999</v>
      </c>
      <c r="J211" s="20" t="s">
        <v>3026</v>
      </c>
      <c r="K211" s="98">
        <f t="shared" si="42"/>
        <v>0.29999999998835847</v>
      </c>
      <c r="L211" s="97">
        <v>1623.3600000000001</v>
      </c>
      <c r="M211" s="20" t="s">
        <v>3027</v>
      </c>
      <c r="N211" s="98">
        <f t="shared" si="43"/>
        <v>0</v>
      </c>
      <c r="O211" s="97">
        <v>314562.82999999996</v>
      </c>
      <c r="P211" s="20" t="s">
        <v>2567</v>
      </c>
      <c r="Q211" s="98">
        <f t="shared" si="44"/>
        <v>-194132.17000000004</v>
      </c>
      <c r="R211" s="97">
        <v>94499239.96999605</v>
      </c>
      <c r="S211" s="20">
        <v>94499200</v>
      </c>
      <c r="T211" s="98">
        <f t="shared" si="45"/>
        <v>39.969996050000191</v>
      </c>
      <c r="U211" s="219">
        <f t="shared" si="46"/>
        <v>1</v>
      </c>
      <c r="W211" s="135" t="s">
        <v>45</v>
      </c>
      <c r="X211" s="115">
        <f t="shared" si="47"/>
        <v>0</v>
      </c>
      <c r="Y211" s="116">
        <f t="shared" si="48"/>
        <v>0</v>
      </c>
      <c r="Z211" s="116">
        <f t="shared" si="49"/>
        <v>0</v>
      </c>
      <c r="AA211" s="116">
        <f t="shared" si="50"/>
        <v>0</v>
      </c>
      <c r="AB211" s="116">
        <f t="shared" si="51"/>
        <v>1</v>
      </c>
      <c r="AC211" s="122">
        <f t="shared" si="52"/>
        <v>0</v>
      </c>
    </row>
    <row r="212" spans="1:29" ht="15.75">
      <c r="A212" s="250"/>
      <c r="B212" s="135" t="s">
        <v>46</v>
      </c>
      <c r="C212" s="97">
        <v>49090735.05999963</v>
      </c>
      <c r="D212" s="20">
        <v>50407800</v>
      </c>
      <c r="E212" s="98">
        <f t="shared" si="40"/>
        <v>-1317064.9400003701</v>
      </c>
      <c r="F212" s="97">
        <v>2373833.9699999997</v>
      </c>
      <c r="G212" s="20" t="s">
        <v>2568</v>
      </c>
      <c r="H212" s="98">
        <f t="shared" si="41"/>
        <v>-21364966.030000001</v>
      </c>
      <c r="I212" s="97">
        <v>135253.70000000001</v>
      </c>
      <c r="J212" s="20" t="s">
        <v>3028</v>
      </c>
      <c r="K212" s="98">
        <f t="shared" si="42"/>
        <v>-0.29999999998835847</v>
      </c>
      <c r="L212" s="97">
        <v>132236.96</v>
      </c>
      <c r="M212" s="20" t="s">
        <v>3029</v>
      </c>
      <c r="N212" s="98">
        <f t="shared" si="43"/>
        <v>-4.0000000008149073E-2</v>
      </c>
      <c r="O212" s="97">
        <v>523434.72000000009</v>
      </c>
      <c r="P212" s="20" t="s">
        <v>2569</v>
      </c>
      <c r="Q212" s="98">
        <f t="shared" si="44"/>
        <v>471000.02000000008</v>
      </c>
      <c r="R212" s="97">
        <v>46196483.109999619</v>
      </c>
      <c r="S212" s="20">
        <v>49090700</v>
      </c>
      <c r="T212" s="98">
        <f t="shared" si="45"/>
        <v>-2894216.8900003806</v>
      </c>
      <c r="U212" s="219">
        <f t="shared" si="46"/>
        <v>1</v>
      </c>
      <c r="W212" s="135" t="s">
        <v>46</v>
      </c>
      <c r="X212" s="115">
        <f t="shared" si="47"/>
        <v>1</v>
      </c>
      <c r="Y212" s="116">
        <f t="shared" si="48"/>
        <v>1</v>
      </c>
      <c r="Z212" s="116">
        <f t="shared" si="49"/>
        <v>0</v>
      </c>
      <c r="AA212" s="116">
        <f t="shared" si="50"/>
        <v>0</v>
      </c>
      <c r="AB212" s="116">
        <f t="shared" si="51"/>
        <v>1</v>
      </c>
      <c r="AC212" s="122">
        <f t="shared" si="52"/>
        <v>1</v>
      </c>
    </row>
    <row r="213" spans="1:29" ht="15.75">
      <c r="A213" s="250"/>
      <c r="B213" s="135" t="s">
        <v>47</v>
      </c>
      <c r="C213" s="97">
        <v>160959781.73999849</v>
      </c>
      <c r="D213" s="20"/>
      <c r="E213" s="98">
        <f t="shared" si="40"/>
        <v>160959781.73999849</v>
      </c>
      <c r="F213" s="97">
        <v>2342703.5900000008</v>
      </c>
      <c r="G213" s="20"/>
      <c r="H213" s="98">
        <f t="shared" si="41"/>
        <v>2342703.5900000008</v>
      </c>
      <c r="I213" s="97">
        <v>259300.7</v>
      </c>
      <c r="J213" s="20"/>
      <c r="K213" s="98">
        <f t="shared" si="42"/>
        <v>259300.7</v>
      </c>
      <c r="L213" s="97">
        <v>622526.18000000005</v>
      </c>
      <c r="M213" s="20"/>
      <c r="N213" s="98">
        <f t="shared" si="43"/>
        <v>622526.18000000005</v>
      </c>
      <c r="O213" s="97">
        <v>253456.11000000002</v>
      </c>
      <c r="P213" s="20"/>
      <c r="Q213" s="98">
        <f t="shared" si="44"/>
        <v>253456.11000000002</v>
      </c>
      <c r="R213" s="97">
        <v>161806688.98999849</v>
      </c>
      <c r="S213" s="20"/>
      <c r="T213" s="98">
        <f t="shared" si="45"/>
        <v>161806688.98999849</v>
      </c>
      <c r="U213" s="219">
        <f t="shared" si="46"/>
        <v>0</v>
      </c>
      <c r="W213" s="135" t="s">
        <v>47</v>
      </c>
      <c r="X213" s="115">
        <f t="shared" si="47"/>
        <v>0</v>
      </c>
      <c r="Y213" s="116">
        <f t="shared" si="48"/>
        <v>0</v>
      </c>
      <c r="Z213" s="116">
        <f t="shared" si="49"/>
        <v>0</v>
      </c>
      <c r="AA213" s="116">
        <f t="shared" si="50"/>
        <v>0</v>
      </c>
      <c r="AB213" s="116">
        <f t="shared" si="51"/>
        <v>0</v>
      </c>
      <c r="AC213" s="122">
        <f t="shared" si="52"/>
        <v>0</v>
      </c>
    </row>
    <row r="214" spans="1:29" ht="15.75">
      <c r="A214" s="250"/>
      <c r="B214" s="135" t="s">
        <v>48</v>
      </c>
      <c r="C214" s="97">
        <v>95606726.240000084</v>
      </c>
      <c r="D214" s="20"/>
      <c r="E214" s="98">
        <f t="shared" si="40"/>
        <v>95606726.240000084</v>
      </c>
      <c r="F214" s="97">
        <v>3025817.0399999986</v>
      </c>
      <c r="G214" s="20"/>
      <c r="H214" s="98">
        <f t="shared" si="41"/>
        <v>3025817.0399999986</v>
      </c>
      <c r="I214" s="97">
        <v>302767.27999999997</v>
      </c>
      <c r="J214" s="20"/>
      <c r="K214" s="98">
        <f t="shared" si="42"/>
        <v>302767.27999999997</v>
      </c>
      <c r="L214" s="97">
        <v>291101.58</v>
      </c>
      <c r="M214" s="20"/>
      <c r="N214" s="98">
        <f t="shared" si="43"/>
        <v>291101.58</v>
      </c>
      <c r="O214" s="97">
        <v>452275.5</v>
      </c>
      <c r="P214" s="20"/>
      <c r="Q214" s="98">
        <f t="shared" si="44"/>
        <v>452275.5</v>
      </c>
      <c r="R214" s="97">
        <v>96437127.120000079</v>
      </c>
      <c r="S214" s="20"/>
      <c r="T214" s="98">
        <f t="shared" si="45"/>
        <v>96437127.120000079</v>
      </c>
      <c r="U214" s="219">
        <f t="shared" si="46"/>
        <v>0</v>
      </c>
      <c r="W214" s="135" t="s">
        <v>48</v>
      </c>
      <c r="X214" s="115">
        <f t="shared" si="47"/>
        <v>0</v>
      </c>
      <c r="Y214" s="116">
        <f t="shared" si="48"/>
        <v>0</v>
      </c>
      <c r="Z214" s="116">
        <f t="shared" si="49"/>
        <v>0</v>
      </c>
      <c r="AA214" s="116">
        <f t="shared" si="50"/>
        <v>0</v>
      </c>
      <c r="AB214" s="116">
        <f t="shared" si="51"/>
        <v>0</v>
      </c>
      <c r="AC214" s="122">
        <f t="shared" si="52"/>
        <v>0</v>
      </c>
    </row>
    <row r="215" spans="1:29" ht="15.75">
      <c r="A215" s="251"/>
      <c r="B215" s="136" t="s">
        <v>49</v>
      </c>
      <c r="C215" s="99">
        <v>30110521.689999532</v>
      </c>
      <c r="D215" s="100"/>
      <c r="E215" s="101">
        <f t="shared" si="40"/>
        <v>30110521.689999532</v>
      </c>
      <c r="F215" s="99">
        <v>1589106.6500000006</v>
      </c>
      <c r="G215" s="100"/>
      <c r="H215" s="101">
        <f t="shared" si="41"/>
        <v>1589106.6500000006</v>
      </c>
      <c r="I215" s="99">
        <v>0</v>
      </c>
      <c r="J215" s="100"/>
      <c r="K215" s="101">
        <f t="shared" si="42"/>
        <v>0</v>
      </c>
      <c r="L215" s="99">
        <v>0</v>
      </c>
      <c r="M215" s="100"/>
      <c r="N215" s="101">
        <f t="shared" si="43"/>
        <v>0</v>
      </c>
      <c r="O215" s="99">
        <v>180651.31</v>
      </c>
      <c r="P215" s="100"/>
      <c r="Q215" s="101">
        <f t="shared" si="44"/>
        <v>180651.31</v>
      </c>
      <c r="R215" s="99">
        <v>28340763.729999535</v>
      </c>
      <c r="S215" s="100"/>
      <c r="T215" s="101">
        <f t="shared" si="45"/>
        <v>28340763.729999535</v>
      </c>
      <c r="U215" s="220">
        <f t="shared" si="46"/>
        <v>0</v>
      </c>
      <c r="W215" s="136" t="s">
        <v>49</v>
      </c>
      <c r="X215" s="119">
        <f t="shared" si="47"/>
        <v>0</v>
      </c>
      <c r="Y215" s="120">
        <f t="shared" si="48"/>
        <v>0</v>
      </c>
      <c r="Z215" s="120">
        <f t="shared" si="49"/>
        <v>0</v>
      </c>
      <c r="AA215" s="120">
        <f t="shared" si="50"/>
        <v>0</v>
      </c>
      <c r="AB215" s="120">
        <f t="shared" si="51"/>
        <v>0</v>
      </c>
      <c r="AC215" s="125">
        <f t="shared" si="52"/>
        <v>0</v>
      </c>
    </row>
    <row r="216" spans="1:29">
      <c r="B216" s="225"/>
      <c r="G216" s="20"/>
      <c r="P216" s="20"/>
    </row>
    <row r="217" spans="1:29">
      <c r="B217" s="225"/>
      <c r="G217" s="20"/>
      <c r="P217" s="20"/>
      <c r="U217" s="193" t="s">
        <v>1332</v>
      </c>
      <c r="X217" s="91" t="s">
        <v>13</v>
      </c>
      <c r="Y217" s="91" t="s">
        <v>14</v>
      </c>
      <c r="Z217" s="110" t="s">
        <v>15</v>
      </c>
      <c r="AA217" s="91" t="s">
        <v>16</v>
      </c>
      <c r="AB217" s="91" t="s">
        <v>17</v>
      </c>
      <c r="AC217" s="91" t="s">
        <v>18</v>
      </c>
    </row>
    <row r="218" spans="1:29">
      <c r="B218" s="4"/>
      <c r="G218" s="20"/>
      <c r="P218" s="20"/>
      <c r="U218" s="190">
        <f>U9+U18+U27+U36+U45+U54+U63+U72+U81+U90+U99+U108+U117+U126+U135+U144+U153+U162+U171+U180+U189+U198+U207</f>
        <v>8</v>
      </c>
      <c r="W218" s="134" t="s">
        <v>41</v>
      </c>
      <c r="X218" s="111">
        <f t="shared" ref="X218" si="53">X9+X18+X27+X36+X45+X54+X63+X72+X81+X90+X99+X108+X117+X126+X135+X144+X153+X162+X171+X180+X189+X198+X207</f>
        <v>1</v>
      </c>
      <c r="Y218" s="112">
        <f t="shared" ref="Y218:AC218" si="54">Y9+Y18+Y27+Y36+Y45+Y54+Y63+Y72+Y81+Y90+Y99+Y108+Y117+Y126+Y135+Y144+Y153+Y162+Y171+Y180+Y189+Y198+Y207</f>
        <v>0</v>
      </c>
      <c r="Z218" s="112">
        <f t="shared" si="54"/>
        <v>1</v>
      </c>
      <c r="AA218" s="112">
        <f t="shared" si="54"/>
        <v>2</v>
      </c>
      <c r="AB218" s="112">
        <f t="shared" si="54"/>
        <v>0</v>
      </c>
      <c r="AC218" s="114">
        <f t="shared" si="54"/>
        <v>1</v>
      </c>
    </row>
    <row r="219" spans="1:29">
      <c r="B219" s="225"/>
      <c r="G219" s="20"/>
      <c r="P219" s="20"/>
      <c r="U219" s="191">
        <f t="shared" ref="U219:U226" si="55">U10+U19+U28+U37+U46+U55+U64+U73+U82+U91+U100+U109+U118+U127+U136+U145+U154+U163+U172+U181+U190+U199+U208</f>
        <v>14</v>
      </c>
      <c r="W219" s="135" t="s">
        <v>42</v>
      </c>
      <c r="X219" s="115">
        <f t="shared" ref="X219:Y219" si="56">X10+X19+X28+X37+X46+X55+X64+X73+X82+X91+X100+X109+X118+X127+X136+X145+X154+X163+X172+X181+X190+X199+X208</f>
        <v>7</v>
      </c>
      <c r="Y219" s="116">
        <f t="shared" si="56"/>
        <v>0</v>
      </c>
      <c r="Z219" s="116">
        <f t="shared" ref="Z219:AC219" si="57">Z10+Z19+Z28+Z37+Z46+Z55+Z64+Z73+Z82+Z91+Z100+Z109+Z118+Z127+Z136+Z145+Z154+Z163+Z172+Z181+Z190+Z199+Z208</f>
        <v>1</v>
      </c>
      <c r="AA219" s="116">
        <f t="shared" si="57"/>
        <v>0</v>
      </c>
      <c r="AB219" s="116">
        <f t="shared" si="57"/>
        <v>0</v>
      </c>
      <c r="AC219" s="118">
        <f t="shared" si="57"/>
        <v>1</v>
      </c>
    </row>
    <row r="220" spans="1:29">
      <c r="B220" s="225"/>
      <c r="G220" s="20"/>
      <c r="P220" s="20"/>
      <c r="U220" s="191">
        <f t="shared" si="55"/>
        <v>10</v>
      </c>
      <c r="W220" s="105" t="s">
        <v>43</v>
      </c>
      <c r="X220" s="115">
        <f t="shared" ref="X220:Y220" si="58">X11+X20+X29+X38+X47+X56+X65+X74+X83+X92+X101+X110+X119+X128+X137+X146+X155+X164+X173+X182+X191+X200+X209</f>
        <v>1</v>
      </c>
      <c r="Y220" s="116">
        <f t="shared" si="58"/>
        <v>0</v>
      </c>
      <c r="Z220" s="116">
        <f t="shared" ref="Z220:AC220" si="59">Z11+Z20+Z29+Z38+Z47+Z56+Z65+Z74+Z83+Z92+Z101+Z110+Z119+Z128+Z137+Z146+Z155+Z164+Z173+Z182+Z191+Z200+Z209</f>
        <v>0</v>
      </c>
      <c r="AA220" s="116">
        <f t="shared" si="59"/>
        <v>0</v>
      </c>
      <c r="AB220" s="116">
        <f t="shared" si="59"/>
        <v>0</v>
      </c>
      <c r="AC220" s="118">
        <f t="shared" si="59"/>
        <v>1</v>
      </c>
    </row>
    <row r="221" spans="1:29">
      <c r="B221" s="225"/>
      <c r="U221" s="191">
        <f t="shared" si="55"/>
        <v>1</v>
      </c>
      <c r="W221" s="135" t="s">
        <v>44</v>
      </c>
      <c r="X221" s="115">
        <f t="shared" ref="X221:Y221" si="60">X12+X21+X30+X39+X48+X57+X66+X75+X84+X93+X102+X111+X120+X129+X138+X147+X156+X165+X174+X183+X192+X201+X210</f>
        <v>0</v>
      </c>
      <c r="Y221" s="116">
        <f t="shared" si="60"/>
        <v>1</v>
      </c>
      <c r="Z221" s="116">
        <f t="shared" ref="Z221:AC221" si="61">Z12+Z21+Z30+Z39+Z48+Z57+Z66+Z75+Z84+Z93+Z102+Z111+Z120+Z129+Z138+Z147+Z156+Z165+Z174+Z183+Z192+Z201+Z210</f>
        <v>0</v>
      </c>
      <c r="AA221" s="116">
        <f t="shared" si="61"/>
        <v>0</v>
      </c>
      <c r="AB221" s="116">
        <f t="shared" si="61"/>
        <v>0</v>
      </c>
      <c r="AC221" s="118">
        <f t="shared" si="61"/>
        <v>1</v>
      </c>
    </row>
    <row r="222" spans="1:29">
      <c r="B222" s="225"/>
      <c r="U222" s="191">
        <f t="shared" si="55"/>
        <v>16</v>
      </c>
      <c r="W222" s="135" t="s">
        <v>45</v>
      </c>
      <c r="X222" s="115">
        <f t="shared" ref="X222:Y222" si="62">X13+X22+X31+X40+X49+X58+X67+X76+X85+X94+X103+X112+X121+X130+X139+X148+X157+X166+X175+X184+X193+X202+X211</f>
        <v>1</v>
      </c>
      <c r="Y222" s="116">
        <f t="shared" si="62"/>
        <v>1</v>
      </c>
      <c r="Z222" s="116">
        <f t="shared" ref="Z222:AC222" si="63">Z13+Z22+Z31+Z40+Z49+Z58+Z67+Z76+Z85+Z94+Z103+Z112+Z121+Z130+Z139+Z148+Z157+Z166+Z175+Z184+Z193+Z202+Z211</f>
        <v>0</v>
      </c>
      <c r="AA222" s="116">
        <f t="shared" si="63"/>
        <v>1</v>
      </c>
      <c r="AB222" s="116">
        <f t="shared" si="63"/>
        <v>14</v>
      </c>
      <c r="AC222" s="118">
        <f t="shared" si="63"/>
        <v>1</v>
      </c>
    </row>
    <row r="223" spans="1:29">
      <c r="B223" s="225"/>
      <c r="U223" s="191">
        <f t="shared" si="55"/>
        <v>8</v>
      </c>
      <c r="W223" s="135" t="s">
        <v>46</v>
      </c>
      <c r="X223" s="115">
        <f t="shared" ref="X223:Y223" si="64">X14+X23+X32+X41+X50+X59+X68+X77+X86+X95+X104+X113+X122+X131+X140+X149+X158+X167+X176+X185+X194+X203+X212</f>
        <v>8</v>
      </c>
      <c r="Y223" s="116">
        <f t="shared" si="64"/>
        <v>3</v>
      </c>
      <c r="Z223" s="116">
        <f t="shared" ref="Z223:AC223" si="65">Z14+Z23+Z32+Z41+Z50+Z59+Z68+Z77+Z86+Z95+Z104+Z113+Z122+Z131+Z140+Z149+Z158+Z167+Z176+Z185+Z194+Z203+Z212</f>
        <v>0</v>
      </c>
      <c r="AA223" s="116">
        <f t="shared" si="65"/>
        <v>0</v>
      </c>
      <c r="AB223" s="116">
        <f t="shared" si="65"/>
        <v>3</v>
      </c>
      <c r="AC223" s="118">
        <f t="shared" si="65"/>
        <v>8</v>
      </c>
    </row>
    <row r="224" spans="1:29">
      <c r="B224" s="225"/>
      <c r="U224" s="191">
        <f t="shared" si="55"/>
        <v>0</v>
      </c>
      <c r="W224" s="135" t="s">
        <v>47</v>
      </c>
      <c r="X224" s="115">
        <f t="shared" ref="X224:Y224" si="66">X15+X24+X33+X42+X51+X60+X69+X78+X87+X96+X105+X114+X123+X132+X141+X150+X159+X168+X177+X186+X195+X204+X213</f>
        <v>0</v>
      </c>
      <c r="Y224" s="116">
        <f t="shared" si="66"/>
        <v>0</v>
      </c>
      <c r="Z224" s="116">
        <f t="shared" ref="Z224:AC224" si="67">Z15+Z24+Z33+Z42+Z51+Z60+Z69+Z78+Z87+Z96+Z105+Z114+Z123+Z132+Z141+Z150+Z159+Z168+Z177+Z186+Z195+Z204+Z213</f>
        <v>0</v>
      </c>
      <c r="AA224" s="116">
        <f t="shared" si="67"/>
        <v>0</v>
      </c>
      <c r="AB224" s="116">
        <f t="shared" si="67"/>
        <v>0</v>
      </c>
      <c r="AC224" s="118">
        <f t="shared" si="67"/>
        <v>0</v>
      </c>
    </row>
    <row r="225" spans="2:29">
      <c r="B225" s="3"/>
      <c r="U225" s="191">
        <f t="shared" si="55"/>
        <v>4</v>
      </c>
      <c r="W225" s="135" t="s">
        <v>48</v>
      </c>
      <c r="X225" s="115">
        <f t="shared" ref="X225:Y225" si="68">X16+X25+X34+X43+X52+X61+X70+X79+X88+X97+X106+X115+X124+X133+X142+X151+X160+X169+X178+X187+X196+X205+X214</f>
        <v>1</v>
      </c>
      <c r="Y225" s="116">
        <f t="shared" si="68"/>
        <v>4</v>
      </c>
      <c r="Z225" s="116">
        <f t="shared" ref="Z225:AC225" si="69">Z16+Z25+Z34+Z43+Z52+Z61+Z70+Z79+Z88+Z97+Z106+Z115+Z124+Z133+Z142+Z151+Z160+Z169+Z178+Z187+Z196+Z205+Z214</f>
        <v>0</v>
      </c>
      <c r="AA225" s="116">
        <f t="shared" si="69"/>
        <v>0</v>
      </c>
      <c r="AB225" s="116">
        <f t="shared" si="69"/>
        <v>1</v>
      </c>
      <c r="AC225" s="118">
        <f t="shared" si="69"/>
        <v>0</v>
      </c>
    </row>
    <row r="226" spans="2:29">
      <c r="U226" s="192">
        <f t="shared" si="55"/>
        <v>0</v>
      </c>
      <c r="W226" s="136" t="s">
        <v>49</v>
      </c>
      <c r="X226" s="119">
        <f t="shared" ref="X226:Y226" si="70">X17+X26+X35+X44+X53+X62+X71+X80+X89+X98+X107+X116+X125+X134+X143+X152+X161+X170+X179+X188+X197+X206+X215</f>
        <v>0</v>
      </c>
      <c r="Y226" s="120">
        <f t="shared" si="70"/>
        <v>0</v>
      </c>
      <c r="Z226" s="120">
        <f t="shared" ref="Z226:AC226" si="71">Z17+Z26+Z35+Z44+Z53+Z62+Z71+Z80+Z89+Z98+Z107+Z116+Z125+Z134+Z143+Z152+Z161+Z170+Z179+Z188+Z197+Z206+Z215</f>
        <v>0</v>
      </c>
      <c r="AA226" s="120">
        <f t="shared" si="71"/>
        <v>0</v>
      </c>
      <c r="AB226" s="120">
        <f t="shared" si="71"/>
        <v>0</v>
      </c>
      <c r="AC226" s="221">
        <f t="shared" si="71"/>
        <v>0</v>
      </c>
    </row>
    <row r="227" spans="2:29">
      <c r="X227" s="116"/>
      <c r="Y227" s="116"/>
      <c r="Z227" s="116"/>
      <c r="AA227" s="116"/>
      <c r="AB227" s="116"/>
      <c r="AC227" s="116"/>
    </row>
  </sheetData>
  <mergeCells count="31">
    <mergeCell ref="A36:A44"/>
    <mergeCell ref="B7:B8"/>
    <mergeCell ref="C7:E7"/>
    <mergeCell ref="F7:H7"/>
    <mergeCell ref="I7:K7"/>
    <mergeCell ref="R7:T7"/>
    <mergeCell ref="U7:U8"/>
    <mergeCell ref="A9:A17"/>
    <mergeCell ref="A18:A26"/>
    <mergeCell ref="A27:A35"/>
    <mergeCell ref="L7:N7"/>
    <mergeCell ref="O7:Q7"/>
    <mergeCell ref="A144:A152"/>
    <mergeCell ref="A45:A53"/>
    <mergeCell ref="A54:A62"/>
    <mergeCell ref="A63:A71"/>
    <mergeCell ref="A72:A80"/>
    <mergeCell ref="A81:A89"/>
    <mergeCell ref="A90:A98"/>
    <mergeCell ref="A99:A107"/>
    <mergeCell ref="A108:A116"/>
    <mergeCell ref="A117:A125"/>
    <mergeCell ref="A126:A134"/>
    <mergeCell ref="A135:A143"/>
    <mergeCell ref="A207:A215"/>
    <mergeCell ref="A153:A161"/>
    <mergeCell ref="A162:A170"/>
    <mergeCell ref="A171:A179"/>
    <mergeCell ref="A180:A188"/>
    <mergeCell ref="A189:A197"/>
    <mergeCell ref="A198:A20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62"/>
  <sheetViews>
    <sheetView topLeftCell="A229" zoomScale="70" zoomScaleNormal="70" workbookViewId="0">
      <selection activeCell="Z253" sqref="Z253:AA261"/>
    </sheetView>
  </sheetViews>
  <sheetFormatPr baseColWidth="10" defaultRowHeight="15"/>
  <cols>
    <col min="1" max="1" width="10.140625" customWidth="1"/>
    <col min="2" max="2" width="19.140625" customWidth="1"/>
    <col min="3" max="3" width="12.42578125" bestFit="1" customWidth="1"/>
    <col min="4" max="4" width="17.85546875" bestFit="1" customWidth="1"/>
    <col min="5" max="5" width="13.42578125" bestFit="1" customWidth="1"/>
    <col min="6" max="6" width="11.7109375" bestFit="1" customWidth="1"/>
    <col min="7" max="7" width="12.85546875" bestFit="1" customWidth="1"/>
    <col min="8" max="8" width="13.42578125" customWidth="1"/>
    <col min="9" max="10" width="12" customWidth="1"/>
    <col min="11" max="11" width="12" style="138" customWidth="1"/>
    <col min="12" max="13" width="12" customWidth="1"/>
    <col min="14" max="14" width="12" style="138" customWidth="1"/>
    <col min="15" max="18" width="12" customWidth="1"/>
    <col min="19" max="20" width="13.42578125" customWidth="1"/>
    <col min="21" max="21" width="10.85546875" customWidth="1"/>
    <col min="22" max="22" width="5" customWidth="1"/>
    <col min="23" max="23" width="15.28515625" customWidth="1"/>
    <col min="24" max="29" width="8.85546875" style="88" customWidth="1"/>
  </cols>
  <sheetData>
    <row r="1" spans="1:29" ht="18.75">
      <c r="B1" s="107" t="s">
        <v>0</v>
      </c>
      <c r="C1" s="107"/>
      <c r="D1" s="107"/>
      <c r="E1" s="45"/>
      <c r="F1" s="45"/>
      <c r="G1" s="45"/>
      <c r="H1" s="45"/>
    </row>
    <row r="2" spans="1:29" ht="18.75">
      <c r="B2" s="107" t="s">
        <v>1</v>
      </c>
      <c r="C2" s="107"/>
      <c r="D2" s="107"/>
      <c r="E2" s="45"/>
      <c r="F2" s="45"/>
      <c r="G2" s="45"/>
      <c r="H2" s="45"/>
    </row>
    <row r="4" spans="1:29" ht="21">
      <c r="B4" s="1" t="s">
        <v>2</v>
      </c>
      <c r="C4" s="108"/>
      <c r="D4" s="108"/>
      <c r="E4" s="108"/>
      <c r="F4" s="108"/>
      <c r="G4" s="108"/>
      <c r="H4" s="108"/>
      <c r="I4" s="108"/>
      <c r="J4" s="108"/>
      <c r="K4" s="139"/>
    </row>
    <row r="5" spans="1:29" ht="21">
      <c r="B5" s="1" t="s">
        <v>50</v>
      </c>
      <c r="C5" s="108"/>
      <c r="D5" s="108"/>
      <c r="E5" s="109"/>
      <c r="F5" s="108"/>
      <c r="G5" s="108"/>
      <c r="H5" s="108"/>
      <c r="I5" s="108"/>
      <c r="J5" s="108"/>
      <c r="K5" s="139"/>
    </row>
    <row r="7" spans="1:29" ht="22.5" customHeight="1" thickBot="1">
      <c r="B7" s="245" t="s">
        <v>3</v>
      </c>
      <c r="C7" s="247" t="s">
        <v>4</v>
      </c>
      <c r="D7" s="243"/>
      <c r="E7" s="248"/>
      <c r="F7" s="242" t="s">
        <v>5</v>
      </c>
      <c r="G7" s="243"/>
      <c r="H7" s="244"/>
      <c r="I7" s="247" t="s">
        <v>6</v>
      </c>
      <c r="J7" s="243"/>
      <c r="K7" s="244"/>
      <c r="L7" s="242" t="s">
        <v>7</v>
      </c>
      <c r="M7" s="243"/>
      <c r="N7" s="244"/>
      <c r="O7" s="236" t="s">
        <v>11</v>
      </c>
      <c r="P7" s="237"/>
      <c r="Q7" s="238"/>
      <c r="R7" s="236" t="s">
        <v>12</v>
      </c>
      <c r="S7" s="237"/>
      <c r="T7" s="239"/>
      <c r="U7" s="240" t="s">
        <v>1331</v>
      </c>
      <c r="V7" s="89"/>
    </row>
    <row r="8" spans="1:29" s="2" customFormat="1" ht="12.75" customHeight="1">
      <c r="B8" s="246"/>
      <c r="C8" s="127" t="s">
        <v>8</v>
      </c>
      <c r="D8" s="128" t="s">
        <v>9</v>
      </c>
      <c r="E8" s="129" t="s">
        <v>10</v>
      </c>
      <c r="F8" s="130" t="s">
        <v>8</v>
      </c>
      <c r="G8" s="131" t="s">
        <v>9</v>
      </c>
      <c r="H8" s="129" t="s">
        <v>10</v>
      </c>
      <c r="I8" s="130" t="s">
        <v>8</v>
      </c>
      <c r="J8" s="131" t="s">
        <v>9</v>
      </c>
      <c r="K8" s="140" t="s">
        <v>10</v>
      </c>
      <c r="L8" s="130" t="s">
        <v>8</v>
      </c>
      <c r="M8" s="131" t="s">
        <v>9</v>
      </c>
      <c r="N8" s="140" t="s">
        <v>10</v>
      </c>
      <c r="O8" s="130" t="s">
        <v>8</v>
      </c>
      <c r="P8" s="128" t="s">
        <v>9</v>
      </c>
      <c r="Q8" s="129" t="s">
        <v>10</v>
      </c>
      <c r="R8" s="130" t="s">
        <v>8</v>
      </c>
      <c r="S8" s="131" t="s">
        <v>9</v>
      </c>
      <c r="T8" s="132" t="s">
        <v>10</v>
      </c>
      <c r="U8" s="254"/>
      <c r="V8" s="89"/>
      <c r="W8"/>
      <c r="X8" s="91" t="s">
        <v>13</v>
      </c>
      <c r="Y8" s="91" t="s">
        <v>14</v>
      </c>
      <c r="Z8" s="110" t="s">
        <v>15</v>
      </c>
      <c r="AA8" s="91" t="s">
        <v>16</v>
      </c>
      <c r="AB8" s="91" t="s">
        <v>17</v>
      </c>
      <c r="AC8" s="91" t="s">
        <v>18</v>
      </c>
    </row>
    <row r="9" spans="1:29" s="2" customFormat="1" ht="12.75" customHeight="1">
      <c r="A9" s="249">
        <v>42583</v>
      </c>
      <c r="B9" s="134" t="s">
        <v>41</v>
      </c>
      <c r="C9" s="217">
        <v>86359991.259999111</v>
      </c>
      <c r="D9" s="95">
        <v>86360000</v>
      </c>
      <c r="E9" s="96">
        <f t="shared" ref="E9:E72" si="0">C9-D9</f>
        <v>-8.7400008887052536</v>
      </c>
      <c r="F9" s="217">
        <v>1502557.9600000007</v>
      </c>
      <c r="G9" s="95" t="s">
        <v>2570</v>
      </c>
      <c r="H9" s="96">
        <f t="shared" ref="H9:H72" si="1">F9-G9</f>
        <v>-2.039999999338761</v>
      </c>
      <c r="I9" s="217">
        <v>0</v>
      </c>
      <c r="J9" s="95" t="s">
        <v>80</v>
      </c>
      <c r="K9" s="96">
        <f t="shared" ref="K9:K72" si="2">I9-J9</f>
        <v>0</v>
      </c>
      <c r="L9" s="217">
        <v>0</v>
      </c>
      <c r="M9" s="95" t="s">
        <v>80</v>
      </c>
      <c r="N9" s="96">
        <f t="shared" ref="N9:N72" si="3">L9-M9</f>
        <v>0</v>
      </c>
      <c r="O9" s="217">
        <v>372817.51</v>
      </c>
      <c r="P9" s="95" t="s">
        <v>2571</v>
      </c>
      <c r="Q9" s="96">
        <f t="shared" ref="Q9:Q72" si="4">O9-P9</f>
        <v>-0.48999999999068677</v>
      </c>
      <c r="R9" s="217">
        <v>84484615.789999112</v>
      </c>
      <c r="S9" s="95">
        <v>84484600</v>
      </c>
      <c r="T9" s="96">
        <f t="shared" ref="T9:T72" si="5">R9-S9</f>
        <v>15.789999112486839</v>
      </c>
      <c r="U9" s="218">
        <f>IF(D9=0,0,1)</f>
        <v>1</v>
      </c>
      <c r="V9" s="89"/>
      <c r="W9" s="134" t="s">
        <v>41</v>
      </c>
      <c r="X9" s="111">
        <f>+IF(AND(C9&lt;&gt;0,D9&lt;&gt;0,OR(E9&gt;100,E9&lt;-100)),1,0)</f>
        <v>0</v>
      </c>
      <c r="Y9" s="112">
        <f>+IF(AND(F9&lt;&gt;0,G9&lt;&gt;0,OR(H9&gt;100,H9&lt;-100)),1,0)</f>
        <v>0</v>
      </c>
      <c r="Z9" s="112">
        <f>+IF(AND(I9&lt;&gt;0,J9&lt;&gt;0,OR(K9&gt;100,K9&lt;-100)),1,0)</f>
        <v>0</v>
      </c>
      <c r="AA9" s="113">
        <f>+IF(AND(L9&lt;&gt;0,M9&lt;&gt;0,OR(N9&gt;100,N9&lt;-100)),1,0)</f>
        <v>0</v>
      </c>
      <c r="AB9" s="113">
        <f>+IF(AND(O9&lt;&gt;0,P9&lt;&gt;0,OR(Q9&gt;100,Q9&lt;-100)),1,0)</f>
        <v>0</v>
      </c>
      <c r="AC9" s="114">
        <f>+IF(AND(R9&lt;&gt;0,S9&lt;&gt;0,OR(T9&gt;100,T9&lt;-100)),1,0)</f>
        <v>0</v>
      </c>
    </row>
    <row r="10" spans="1:29" s="2" customFormat="1" ht="12.75" customHeight="1">
      <c r="A10" s="250"/>
      <c r="B10" s="135" t="s">
        <v>42</v>
      </c>
      <c r="C10" s="97">
        <v>36766247.449999027</v>
      </c>
      <c r="D10" s="20">
        <v>36766200</v>
      </c>
      <c r="E10" s="98">
        <f t="shared" si="0"/>
        <v>47.449999026954174</v>
      </c>
      <c r="F10" s="97">
        <v>1752718.1500000001</v>
      </c>
      <c r="G10" s="20" t="s">
        <v>2572</v>
      </c>
      <c r="H10" s="98">
        <f t="shared" si="1"/>
        <v>-1.8499999998603016</v>
      </c>
      <c r="I10" s="97">
        <v>115941.51999999999</v>
      </c>
      <c r="J10" s="20" t="s">
        <v>3030</v>
      </c>
      <c r="K10" s="98">
        <f t="shared" si="2"/>
        <v>-0.48000000001047738</v>
      </c>
      <c r="L10" s="97">
        <v>93237.84</v>
      </c>
      <c r="M10" s="20" t="s">
        <v>3031</v>
      </c>
      <c r="N10" s="98">
        <f t="shared" si="3"/>
        <v>3.9999999993597157E-2</v>
      </c>
      <c r="O10" s="97">
        <v>116850.19</v>
      </c>
      <c r="P10" s="20" t="s">
        <v>2573</v>
      </c>
      <c r="Q10" s="98">
        <f t="shared" si="4"/>
        <v>0.19000000000232831</v>
      </c>
      <c r="R10" s="97">
        <v>34919382.789999031</v>
      </c>
      <c r="S10" s="20">
        <v>34919400</v>
      </c>
      <c r="T10" s="98">
        <f t="shared" si="5"/>
        <v>-17.210000969469547</v>
      </c>
      <c r="U10" s="219">
        <f t="shared" ref="U10:U73" si="6">IF(D10=0,0,1)</f>
        <v>1</v>
      </c>
      <c r="V10" s="89"/>
      <c r="W10" s="135" t="s">
        <v>42</v>
      </c>
      <c r="X10" s="115">
        <f t="shared" ref="X10:X73" si="7">+IF(AND(C10&lt;&gt;0,D10&lt;&gt;0,OR(E10&gt;100,E10&lt;-100)),1,0)</f>
        <v>0</v>
      </c>
      <c r="Y10" s="116">
        <f t="shared" ref="Y10:Y73" si="8">+IF(AND(F10&lt;&gt;0,G10&lt;&gt;0,OR(H10&gt;100,H10&lt;-100)),1,0)</f>
        <v>0</v>
      </c>
      <c r="Z10" s="116">
        <f t="shared" ref="Z10:Z73" si="9">+IF(AND(I10&lt;&gt;0,J10&lt;&gt;0,OR(K10&gt;100,K10&lt;-100)),1,0)</f>
        <v>0</v>
      </c>
      <c r="AA10" s="117">
        <f t="shared" ref="AA10:AA73" si="10">+IF(AND(L10&lt;&gt;0,M10&lt;&gt;0,OR(N10&gt;100,N10&lt;-100)),1,0)</f>
        <v>0</v>
      </c>
      <c r="AB10" s="117">
        <f t="shared" ref="AB10:AB73" si="11">+IF(AND(O10&lt;&gt;0,P10&lt;&gt;0,OR(Q10&gt;100,Q10&lt;-100)),1,0)</f>
        <v>0</v>
      </c>
      <c r="AC10" s="118">
        <f t="shared" ref="AC10:AC73" si="12">+IF(AND(R10&lt;&gt;0,S10&lt;&gt;0,OR(T10&gt;100,T10&lt;-100)),1,0)</f>
        <v>0</v>
      </c>
    </row>
    <row r="11" spans="1:29" s="2" customFormat="1" ht="12.75" customHeight="1">
      <c r="A11" s="250"/>
      <c r="B11" s="105" t="s">
        <v>43</v>
      </c>
      <c r="C11" s="97">
        <v>93021665.489999473</v>
      </c>
      <c r="D11" s="20">
        <v>93021700</v>
      </c>
      <c r="E11" s="98">
        <f t="shared" si="0"/>
        <v>-34.51000052690506</v>
      </c>
      <c r="F11" s="97">
        <v>2268524.4500000002</v>
      </c>
      <c r="G11" s="20" t="s">
        <v>2574</v>
      </c>
      <c r="H11" s="98">
        <f t="shared" si="1"/>
        <v>4.4500000001862645</v>
      </c>
      <c r="I11" s="97">
        <v>404990.19999999995</v>
      </c>
      <c r="J11" s="20" t="s">
        <v>3032</v>
      </c>
      <c r="K11" s="98">
        <f t="shared" si="2"/>
        <v>0.19999999995343387</v>
      </c>
      <c r="L11" s="97">
        <v>438287.09</v>
      </c>
      <c r="M11" s="20" t="s">
        <v>3033</v>
      </c>
      <c r="N11" s="98">
        <f t="shared" si="3"/>
        <v>9.0000000025611371E-2</v>
      </c>
      <c r="O11" s="97">
        <v>378327.63</v>
      </c>
      <c r="P11" s="20" t="s">
        <v>2575</v>
      </c>
      <c r="Q11" s="98">
        <f t="shared" si="4"/>
        <v>-0.36999999999534339</v>
      </c>
      <c r="R11" s="97">
        <v>90341516.519999474</v>
      </c>
      <c r="S11" s="20">
        <v>90341500</v>
      </c>
      <c r="T11" s="98">
        <f t="shared" si="5"/>
        <v>16.519999474287033</v>
      </c>
      <c r="U11" s="219">
        <f t="shared" si="6"/>
        <v>1</v>
      </c>
      <c r="V11" s="89"/>
      <c r="W11" s="105" t="s">
        <v>43</v>
      </c>
      <c r="X11" s="115">
        <f t="shared" si="7"/>
        <v>0</v>
      </c>
      <c r="Y11" s="116">
        <f t="shared" si="8"/>
        <v>0</v>
      </c>
      <c r="Z11" s="116">
        <f t="shared" si="9"/>
        <v>0</v>
      </c>
      <c r="AA11" s="117">
        <f t="shared" si="10"/>
        <v>0</v>
      </c>
      <c r="AB11" s="117">
        <f t="shared" si="11"/>
        <v>0</v>
      </c>
      <c r="AC11" s="118">
        <f t="shared" si="12"/>
        <v>0</v>
      </c>
    </row>
    <row r="12" spans="1:29" s="2" customFormat="1" ht="12.75" customHeight="1">
      <c r="A12" s="250"/>
      <c r="B12" s="135" t="s">
        <v>44</v>
      </c>
      <c r="C12" s="97">
        <v>60521167.129999474</v>
      </c>
      <c r="D12" s="20">
        <v>0</v>
      </c>
      <c r="E12" s="98">
        <f t="shared" si="0"/>
        <v>60521167.129999474</v>
      </c>
      <c r="F12" s="97">
        <v>1540217.4899999998</v>
      </c>
      <c r="G12" s="20"/>
      <c r="H12" s="98">
        <f t="shared" si="1"/>
        <v>1540217.4899999998</v>
      </c>
      <c r="I12" s="97">
        <v>141000</v>
      </c>
      <c r="J12" s="20"/>
      <c r="K12" s="98">
        <f t="shared" si="2"/>
        <v>141000</v>
      </c>
      <c r="L12" s="97">
        <v>0</v>
      </c>
      <c r="M12" s="20"/>
      <c r="N12" s="98">
        <f t="shared" si="3"/>
        <v>0</v>
      </c>
      <c r="O12" s="97">
        <v>300315.28000000003</v>
      </c>
      <c r="P12" s="20"/>
      <c r="Q12" s="98">
        <f t="shared" si="4"/>
        <v>300315.28000000003</v>
      </c>
      <c r="R12" s="97">
        <v>58821634.359999478</v>
      </c>
      <c r="S12" s="20">
        <v>0</v>
      </c>
      <c r="T12" s="98">
        <f t="shared" si="5"/>
        <v>58821634.359999478</v>
      </c>
      <c r="U12" s="219">
        <f t="shared" si="6"/>
        <v>0</v>
      </c>
      <c r="V12" s="89"/>
      <c r="W12" s="135" t="s">
        <v>44</v>
      </c>
      <c r="X12" s="115">
        <f t="shared" si="7"/>
        <v>0</v>
      </c>
      <c r="Y12" s="116">
        <f t="shared" si="8"/>
        <v>0</v>
      </c>
      <c r="Z12" s="116">
        <f t="shared" si="9"/>
        <v>0</v>
      </c>
      <c r="AA12" s="117">
        <f t="shared" si="10"/>
        <v>0</v>
      </c>
      <c r="AB12" s="117">
        <f t="shared" si="11"/>
        <v>0</v>
      </c>
      <c r="AC12" s="118">
        <f t="shared" si="12"/>
        <v>0</v>
      </c>
    </row>
    <row r="13" spans="1:29" s="2" customFormat="1" ht="12.75" customHeight="1">
      <c r="A13" s="250"/>
      <c r="B13" s="135" t="s">
        <v>45</v>
      </c>
      <c r="C13" s="97">
        <v>94499239.96999605</v>
      </c>
      <c r="D13" s="20">
        <v>94499200</v>
      </c>
      <c r="E13" s="98">
        <f t="shared" si="0"/>
        <v>39.969996050000191</v>
      </c>
      <c r="F13" s="97">
        <v>2710951.7500000014</v>
      </c>
      <c r="G13" s="20" t="s">
        <v>2576</v>
      </c>
      <c r="H13" s="98">
        <f t="shared" si="1"/>
        <v>1.7500000013969839</v>
      </c>
      <c r="I13" s="97">
        <v>119322.14</v>
      </c>
      <c r="J13" s="20" t="s">
        <v>3034</v>
      </c>
      <c r="K13" s="98">
        <f t="shared" si="2"/>
        <v>0.13999999999941792</v>
      </c>
      <c r="L13" s="97">
        <v>1505.71</v>
      </c>
      <c r="M13" s="20" t="s">
        <v>3035</v>
      </c>
      <c r="N13" s="98">
        <f t="shared" si="3"/>
        <v>0</v>
      </c>
      <c r="O13" s="97">
        <v>184581.24</v>
      </c>
      <c r="P13" s="20" t="s">
        <v>2577</v>
      </c>
      <c r="Q13" s="98">
        <f t="shared" si="4"/>
        <v>-53806.760000000009</v>
      </c>
      <c r="R13" s="97">
        <v>91721523.409996048</v>
      </c>
      <c r="S13" s="20">
        <v>91721500</v>
      </c>
      <c r="T13" s="98">
        <f t="shared" si="5"/>
        <v>23.409996047616005</v>
      </c>
      <c r="U13" s="219">
        <f t="shared" si="6"/>
        <v>1</v>
      </c>
      <c r="V13" s="89"/>
      <c r="W13" s="135" t="s">
        <v>45</v>
      </c>
      <c r="X13" s="115">
        <f t="shared" si="7"/>
        <v>0</v>
      </c>
      <c r="Y13" s="116">
        <f t="shared" si="8"/>
        <v>0</v>
      </c>
      <c r="Z13" s="116">
        <f t="shared" si="9"/>
        <v>0</v>
      </c>
      <c r="AA13" s="117">
        <f t="shared" si="10"/>
        <v>0</v>
      </c>
      <c r="AB13" s="117">
        <f t="shared" si="11"/>
        <v>1</v>
      </c>
      <c r="AC13" s="118">
        <f t="shared" si="12"/>
        <v>0</v>
      </c>
    </row>
    <row r="14" spans="1:29" s="2" customFormat="1" ht="12.75" customHeight="1">
      <c r="A14" s="250"/>
      <c r="B14" s="135" t="s">
        <v>46</v>
      </c>
      <c r="C14" s="97">
        <v>46196483.109999619</v>
      </c>
      <c r="D14" s="20">
        <v>46196500</v>
      </c>
      <c r="E14" s="98">
        <f t="shared" si="0"/>
        <v>-16.890000380575657</v>
      </c>
      <c r="F14" s="97">
        <v>2542297.2499999991</v>
      </c>
      <c r="G14" s="20" t="s">
        <v>2578</v>
      </c>
      <c r="H14" s="98">
        <f t="shared" si="1"/>
        <v>-2.7500000009313226</v>
      </c>
      <c r="I14" s="97">
        <v>84362.01</v>
      </c>
      <c r="J14" s="20" t="s">
        <v>3036</v>
      </c>
      <c r="K14" s="98">
        <f t="shared" si="2"/>
        <v>9.9999999947613105E-3</v>
      </c>
      <c r="L14" s="97">
        <v>42985.829999999994</v>
      </c>
      <c r="M14" s="20" t="s">
        <v>80</v>
      </c>
      <c r="N14" s="98">
        <f t="shared" si="3"/>
        <v>42985.829999999994</v>
      </c>
      <c r="O14" s="97">
        <v>337645.58</v>
      </c>
      <c r="P14" s="20" t="s">
        <v>2579</v>
      </c>
      <c r="Q14" s="98">
        <f t="shared" si="4"/>
        <v>-0.41999999998370185</v>
      </c>
      <c r="R14" s="97">
        <v>43357916.459999621</v>
      </c>
      <c r="S14" s="20">
        <v>43357900</v>
      </c>
      <c r="T14" s="98">
        <f t="shared" si="5"/>
        <v>16.459999620914459</v>
      </c>
      <c r="U14" s="219">
        <f t="shared" si="6"/>
        <v>1</v>
      </c>
      <c r="V14" s="89"/>
      <c r="W14" s="135" t="s">
        <v>46</v>
      </c>
      <c r="X14" s="115">
        <f t="shared" si="7"/>
        <v>0</v>
      </c>
      <c r="Y14" s="116">
        <f t="shared" si="8"/>
        <v>0</v>
      </c>
      <c r="Z14" s="116">
        <f t="shared" si="9"/>
        <v>0</v>
      </c>
      <c r="AA14" s="117">
        <f t="shared" si="10"/>
        <v>1</v>
      </c>
      <c r="AB14" s="117">
        <f t="shared" si="11"/>
        <v>0</v>
      </c>
      <c r="AC14" s="118">
        <f t="shared" si="12"/>
        <v>0</v>
      </c>
    </row>
    <row r="15" spans="1:29" s="2" customFormat="1" ht="12.75" customHeight="1">
      <c r="A15" s="250"/>
      <c r="B15" s="135" t="s">
        <v>47</v>
      </c>
      <c r="C15" s="97">
        <v>161806688.98999849</v>
      </c>
      <c r="D15" s="20"/>
      <c r="E15" s="98">
        <f t="shared" si="0"/>
        <v>161806688.98999849</v>
      </c>
      <c r="F15" s="97">
        <v>2643859.9300000006</v>
      </c>
      <c r="G15" s="20"/>
      <c r="H15" s="98">
        <f t="shared" si="1"/>
        <v>2643859.9300000006</v>
      </c>
      <c r="I15" s="97">
        <v>630468.26</v>
      </c>
      <c r="J15" s="20"/>
      <c r="K15" s="98">
        <f t="shared" si="2"/>
        <v>630468.26</v>
      </c>
      <c r="L15" s="97">
        <v>287955.14999999991</v>
      </c>
      <c r="M15" s="20"/>
      <c r="N15" s="98">
        <f t="shared" si="3"/>
        <v>287955.14999999991</v>
      </c>
      <c r="O15" s="97">
        <v>91994.73</v>
      </c>
      <c r="P15" s="20"/>
      <c r="Q15" s="98">
        <f t="shared" si="4"/>
        <v>91994.73</v>
      </c>
      <c r="R15" s="97">
        <v>159413347.43999851</v>
      </c>
      <c r="S15" s="20"/>
      <c r="T15" s="98">
        <f t="shared" si="5"/>
        <v>159413347.43999851</v>
      </c>
      <c r="U15" s="219">
        <f t="shared" si="6"/>
        <v>0</v>
      </c>
      <c r="V15" s="89"/>
      <c r="W15" s="135" t="s">
        <v>47</v>
      </c>
      <c r="X15" s="115">
        <f t="shared" si="7"/>
        <v>0</v>
      </c>
      <c r="Y15" s="116">
        <f t="shared" si="8"/>
        <v>0</v>
      </c>
      <c r="Z15" s="116">
        <f t="shared" si="9"/>
        <v>0</v>
      </c>
      <c r="AA15" s="117">
        <f t="shared" si="10"/>
        <v>0</v>
      </c>
      <c r="AB15" s="117">
        <f t="shared" si="11"/>
        <v>0</v>
      </c>
      <c r="AC15" s="118">
        <f t="shared" si="12"/>
        <v>0</v>
      </c>
    </row>
    <row r="16" spans="1:29" s="2" customFormat="1" ht="12.75" customHeight="1">
      <c r="A16" s="250"/>
      <c r="B16" s="135" t="s">
        <v>48</v>
      </c>
      <c r="C16" s="97">
        <v>96437127.120000079</v>
      </c>
      <c r="D16" s="20"/>
      <c r="E16" s="98">
        <f t="shared" si="0"/>
        <v>96437127.120000079</v>
      </c>
      <c r="F16" s="97">
        <v>4005093.38</v>
      </c>
      <c r="G16" s="20"/>
      <c r="H16" s="98">
        <f t="shared" si="1"/>
        <v>4005093.38</v>
      </c>
      <c r="I16" s="97">
        <v>227748.39</v>
      </c>
      <c r="J16" s="20"/>
      <c r="K16" s="98">
        <f t="shared" si="2"/>
        <v>227748.39</v>
      </c>
      <c r="L16" s="97">
        <v>125541.78</v>
      </c>
      <c r="M16" s="20"/>
      <c r="N16" s="98">
        <f t="shared" si="3"/>
        <v>125541.78</v>
      </c>
      <c r="O16" s="97">
        <v>755175.37000000034</v>
      </c>
      <c r="P16" s="20"/>
      <c r="Q16" s="98">
        <f t="shared" si="4"/>
        <v>755175.37000000034</v>
      </c>
      <c r="R16" s="97">
        <v>91779064.980000079</v>
      </c>
      <c r="S16" s="20"/>
      <c r="T16" s="98">
        <f t="shared" si="5"/>
        <v>91779064.980000079</v>
      </c>
      <c r="U16" s="219">
        <f t="shared" si="6"/>
        <v>0</v>
      </c>
      <c r="V16" s="89"/>
      <c r="W16" s="135" t="s">
        <v>48</v>
      </c>
      <c r="X16" s="115">
        <f t="shared" si="7"/>
        <v>0</v>
      </c>
      <c r="Y16" s="116">
        <f t="shared" si="8"/>
        <v>0</v>
      </c>
      <c r="Z16" s="116">
        <f t="shared" si="9"/>
        <v>0</v>
      </c>
      <c r="AA16" s="117">
        <f t="shared" si="10"/>
        <v>0</v>
      </c>
      <c r="AB16" s="117">
        <f t="shared" si="11"/>
        <v>0</v>
      </c>
      <c r="AC16" s="118">
        <f t="shared" si="12"/>
        <v>0</v>
      </c>
    </row>
    <row r="17" spans="1:29" s="2" customFormat="1" ht="12.75" customHeight="1">
      <c r="A17" s="251"/>
      <c r="B17" s="136" t="s">
        <v>49</v>
      </c>
      <c r="C17" s="99">
        <v>28340763.729999535</v>
      </c>
      <c r="D17" s="100"/>
      <c r="E17" s="101">
        <f t="shared" si="0"/>
        <v>28340763.729999535</v>
      </c>
      <c r="F17" s="99">
        <v>1089472.22</v>
      </c>
      <c r="G17" s="100"/>
      <c r="H17" s="101">
        <f t="shared" si="1"/>
        <v>1089472.22</v>
      </c>
      <c r="I17" s="99">
        <v>63580.200000000004</v>
      </c>
      <c r="J17" s="100"/>
      <c r="K17" s="101">
        <f t="shared" si="2"/>
        <v>63580.200000000004</v>
      </c>
      <c r="L17" s="99">
        <v>156609.33000000002</v>
      </c>
      <c r="M17" s="100"/>
      <c r="N17" s="101">
        <f t="shared" si="3"/>
        <v>156609.33000000002</v>
      </c>
      <c r="O17" s="99">
        <v>91801.58</v>
      </c>
      <c r="P17" s="100"/>
      <c r="Q17" s="101">
        <f t="shared" si="4"/>
        <v>91801.58</v>
      </c>
      <c r="R17" s="99">
        <v>27066460.799999535</v>
      </c>
      <c r="S17" s="100"/>
      <c r="T17" s="101">
        <f t="shared" si="5"/>
        <v>27066460.799999535</v>
      </c>
      <c r="U17" s="220">
        <f t="shared" si="6"/>
        <v>0</v>
      </c>
      <c r="V17" s="89"/>
      <c r="W17" s="136" t="s">
        <v>49</v>
      </c>
      <c r="X17" s="119">
        <f t="shared" si="7"/>
        <v>0</v>
      </c>
      <c r="Y17" s="120">
        <f t="shared" si="8"/>
        <v>0</v>
      </c>
      <c r="Z17" s="120">
        <f t="shared" si="9"/>
        <v>0</v>
      </c>
      <c r="AA17" s="121">
        <f t="shared" si="10"/>
        <v>0</v>
      </c>
      <c r="AB17" s="121">
        <f t="shared" si="11"/>
        <v>0</v>
      </c>
      <c r="AC17" s="221">
        <f t="shared" si="12"/>
        <v>0</v>
      </c>
    </row>
    <row r="18" spans="1:29" ht="15.75" customHeight="1">
      <c r="A18" s="249">
        <v>42584</v>
      </c>
      <c r="B18" s="134" t="s">
        <v>41</v>
      </c>
      <c r="C18" s="217">
        <v>84484615.789999112</v>
      </c>
      <c r="D18" s="95">
        <v>84484600</v>
      </c>
      <c r="E18" s="96">
        <f t="shared" si="0"/>
        <v>15.789999112486839</v>
      </c>
      <c r="F18" s="217">
        <v>1681095.6500000013</v>
      </c>
      <c r="G18" s="95" t="s">
        <v>2580</v>
      </c>
      <c r="H18" s="96">
        <f t="shared" si="1"/>
        <v>-4.3499999986961484</v>
      </c>
      <c r="I18" s="217">
        <v>65311.16</v>
      </c>
      <c r="J18" s="95" t="s">
        <v>3037</v>
      </c>
      <c r="K18" s="96">
        <f t="shared" si="2"/>
        <v>-3.9999999993597157E-2</v>
      </c>
      <c r="L18" s="217">
        <v>26852.93</v>
      </c>
      <c r="M18" s="95" t="s">
        <v>3038</v>
      </c>
      <c r="N18" s="96">
        <f t="shared" si="3"/>
        <v>2.9999999998835847E-2</v>
      </c>
      <c r="O18" s="217">
        <v>376179.3000000001</v>
      </c>
      <c r="P18" s="95" t="s">
        <v>2581</v>
      </c>
      <c r="Q18" s="96">
        <f t="shared" si="4"/>
        <v>0.30000000010477379</v>
      </c>
      <c r="R18" s="217">
        <v>82465799.069999099</v>
      </c>
      <c r="S18" s="95">
        <v>82465800</v>
      </c>
      <c r="T18" s="96">
        <f t="shared" si="5"/>
        <v>-0.930000901222229</v>
      </c>
      <c r="U18" s="218">
        <f t="shared" si="6"/>
        <v>1</v>
      </c>
      <c r="W18" s="134" t="s">
        <v>41</v>
      </c>
      <c r="X18" s="111">
        <f t="shared" si="7"/>
        <v>0</v>
      </c>
      <c r="Y18" s="112">
        <f t="shared" si="8"/>
        <v>0</v>
      </c>
      <c r="Z18" s="112">
        <f t="shared" si="9"/>
        <v>0</v>
      </c>
      <c r="AA18" s="113">
        <f t="shared" si="10"/>
        <v>0</v>
      </c>
      <c r="AB18" s="113">
        <f t="shared" si="11"/>
        <v>0</v>
      </c>
      <c r="AC18" s="114">
        <f t="shared" si="12"/>
        <v>0</v>
      </c>
    </row>
    <row r="19" spans="1:29" ht="15.75">
      <c r="A19" s="250"/>
      <c r="B19" s="135" t="s">
        <v>42</v>
      </c>
      <c r="C19" s="97">
        <v>34919382.789999031</v>
      </c>
      <c r="D19" s="20">
        <v>34919400</v>
      </c>
      <c r="E19" s="98">
        <f t="shared" si="0"/>
        <v>-17.210000969469547</v>
      </c>
      <c r="F19" s="97">
        <v>1702157.8600000006</v>
      </c>
      <c r="G19" s="20" t="s">
        <v>2582</v>
      </c>
      <c r="H19" s="98">
        <f t="shared" si="1"/>
        <v>-2.1399999994318932</v>
      </c>
      <c r="I19" s="97">
        <v>52566.9</v>
      </c>
      <c r="J19" s="20" t="s">
        <v>3039</v>
      </c>
      <c r="K19" s="98">
        <f t="shared" si="2"/>
        <v>0</v>
      </c>
      <c r="L19" s="97">
        <v>0</v>
      </c>
      <c r="M19" s="20" t="s">
        <v>80</v>
      </c>
      <c r="N19" s="98">
        <f t="shared" si="3"/>
        <v>0</v>
      </c>
      <c r="O19" s="97">
        <v>85984.78</v>
      </c>
      <c r="P19" s="20" t="s">
        <v>2583</v>
      </c>
      <c r="Q19" s="98">
        <f t="shared" si="4"/>
        <v>-2.0000000004074536E-2</v>
      </c>
      <c r="R19" s="97">
        <v>33183807.049999028</v>
      </c>
      <c r="S19" s="20">
        <v>33183800</v>
      </c>
      <c r="T19" s="98">
        <f t="shared" si="5"/>
        <v>7.0499990284442902</v>
      </c>
      <c r="U19" s="219">
        <f t="shared" si="6"/>
        <v>1</v>
      </c>
      <c r="W19" s="135" t="s">
        <v>42</v>
      </c>
      <c r="X19" s="115">
        <f t="shared" si="7"/>
        <v>0</v>
      </c>
      <c r="Y19" s="116">
        <f t="shared" si="8"/>
        <v>0</v>
      </c>
      <c r="Z19" s="116">
        <f t="shared" si="9"/>
        <v>0</v>
      </c>
      <c r="AA19" s="117">
        <f t="shared" si="10"/>
        <v>0</v>
      </c>
      <c r="AB19" s="117">
        <f t="shared" si="11"/>
        <v>0</v>
      </c>
      <c r="AC19" s="118">
        <f t="shared" si="12"/>
        <v>0</v>
      </c>
    </row>
    <row r="20" spans="1:29" ht="15.75">
      <c r="A20" s="250"/>
      <c r="B20" s="105" t="s">
        <v>43</v>
      </c>
      <c r="C20" s="97">
        <v>90341516.519999474</v>
      </c>
      <c r="D20" s="20">
        <v>90341500</v>
      </c>
      <c r="E20" s="98">
        <f t="shared" si="0"/>
        <v>16.519999474287033</v>
      </c>
      <c r="F20" s="97">
        <v>1653060.6400000001</v>
      </c>
      <c r="G20" s="20" t="s">
        <v>2584</v>
      </c>
      <c r="H20" s="98">
        <f t="shared" si="1"/>
        <v>0.64000000013038516</v>
      </c>
      <c r="I20" s="97">
        <v>522674.05999999994</v>
      </c>
      <c r="J20" s="20" t="s">
        <v>3040</v>
      </c>
      <c r="K20" s="98">
        <f t="shared" si="2"/>
        <v>5.9999999939464033E-2</v>
      </c>
      <c r="L20" s="97">
        <v>455955.58999999991</v>
      </c>
      <c r="M20" s="20" t="s">
        <v>3041</v>
      </c>
      <c r="N20" s="98">
        <f t="shared" si="3"/>
        <v>-0.41000000009080395</v>
      </c>
      <c r="O20" s="97">
        <v>465883.99</v>
      </c>
      <c r="P20" s="20" t="s">
        <v>2585</v>
      </c>
      <c r="Q20" s="98">
        <f t="shared" si="4"/>
        <v>-1.0000000009313226E-2</v>
      </c>
      <c r="R20" s="97">
        <v>88289290.359999463</v>
      </c>
      <c r="S20" s="20">
        <v>88289300</v>
      </c>
      <c r="T20" s="98">
        <f t="shared" si="5"/>
        <v>-9.6400005370378494</v>
      </c>
      <c r="U20" s="219">
        <f t="shared" si="6"/>
        <v>1</v>
      </c>
      <c r="W20" s="105" t="s">
        <v>43</v>
      </c>
      <c r="X20" s="115">
        <f t="shared" si="7"/>
        <v>0</v>
      </c>
      <c r="Y20" s="116">
        <f t="shared" si="8"/>
        <v>0</v>
      </c>
      <c r="Z20" s="116">
        <f t="shared" si="9"/>
        <v>0</v>
      </c>
      <c r="AA20" s="117">
        <f t="shared" si="10"/>
        <v>0</v>
      </c>
      <c r="AB20" s="117">
        <f t="shared" si="11"/>
        <v>0</v>
      </c>
      <c r="AC20" s="118">
        <f t="shared" si="12"/>
        <v>0</v>
      </c>
    </row>
    <row r="21" spans="1:29" ht="15.75">
      <c r="A21" s="250"/>
      <c r="B21" s="135" t="s">
        <v>44</v>
      </c>
      <c r="C21" s="97">
        <v>58821634.359999478</v>
      </c>
      <c r="D21" s="20">
        <v>0</v>
      </c>
      <c r="E21" s="98">
        <f t="shared" si="0"/>
        <v>58821634.359999478</v>
      </c>
      <c r="F21" s="97">
        <v>1729618.090000001</v>
      </c>
      <c r="G21" s="20"/>
      <c r="H21" s="98">
        <f t="shared" si="1"/>
        <v>1729618.090000001</v>
      </c>
      <c r="I21" s="97">
        <v>177668.78999999998</v>
      </c>
      <c r="J21" s="20"/>
      <c r="K21" s="98">
        <f t="shared" si="2"/>
        <v>177668.78999999998</v>
      </c>
      <c r="L21" s="97">
        <v>37153.589999999997</v>
      </c>
      <c r="M21" s="20"/>
      <c r="N21" s="98">
        <f t="shared" si="3"/>
        <v>37153.589999999997</v>
      </c>
      <c r="O21" s="97">
        <v>418613.00000000006</v>
      </c>
      <c r="P21" s="20"/>
      <c r="Q21" s="98">
        <f t="shared" si="4"/>
        <v>418613.00000000006</v>
      </c>
      <c r="R21" s="97">
        <v>56813918.469999477</v>
      </c>
      <c r="S21" s="20">
        <v>0</v>
      </c>
      <c r="T21" s="98">
        <f t="shared" si="5"/>
        <v>56813918.469999477</v>
      </c>
      <c r="U21" s="219">
        <f t="shared" si="6"/>
        <v>0</v>
      </c>
      <c r="W21" s="135" t="s">
        <v>44</v>
      </c>
      <c r="X21" s="115">
        <f t="shared" si="7"/>
        <v>0</v>
      </c>
      <c r="Y21" s="116">
        <f t="shared" si="8"/>
        <v>0</v>
      </c>
      <c r="Z21" s="116">
        <f t="shared" si="9"/>
        <v>0</v>
      </c>
      <c r="AA21" s="117">
        <f t="shared" si="10"/>
        <v>0</v>
      </c>
      <c r="AB21" s="117">
        <f t="shared" si="11"/>
        <v>0</v>
      </c>
      <c r="AC21" s="118">
        <f t="shared" si="12"/>
        <v>0</v>
      </c>
    </row>
    <row r="22" spans="1:29" ht="15.75">
      <c r="A22" s="250"/>
      <c r="B22" s="135" t="s">
        <v>45</v>
      </c>
      <c r="C22" s="97">
        <v>91721523.409996048</v>
      </c>
      <c r="D22" s="20">
        <v>91721500</v>
      </c>
      <c r="E22" s="98">
        <f t="shared" si="0"/>
        <v>23.409996047616005</v>
      </c>
      <c r="F22" s="97">
        <v>2337833.6400000006</v>
      </c>
      <c r="G22" s="20" t="s">
        <v>2586</v>
      </c>
      <c r="H22" s="98">
        <f t="shared" si="1"/>
        <v>3.6400000005960464</v>
      </c>
      <c r="I22" s="97">
        <v>47266.840000000004</v>
      </c>
      <c r="J22" s="20" t="s">
        <v>3042</v>
      </c>
      <c r="K22" s="98">
        <f t="shared" si="2"/>
        <v>4.0000000000873115E-2</v>
      </c>
      <c r="L22" s="97">
        <v>6052.36</v>
      </c>
      <c r="M22" s="20" t="s">
        <v>3043</v>
      </c>
      <c r="N22" s="98">
        <f t="shared" si="3"/>
        <v>0</v>
      </c>
      <c r="O22" s="97">
        <v>199651.53</v>
      </c>
      <c r="P22" s="20" t="s">
        <v>2587</v>
      </c>
      <c r="Q22" s="98">
        <f t="shared" si="4"/>
        <v>-13900.470000000001</v>
      </c>
      <c r="R22" s="97">
        <v>89225252.71999608</v>
      </c>
      <c r="S22" s="20">
        <v>89225200</v>
      </c>
      <c r="T22" s="98">
        <f t="shared" si="5"/>
        <v>52.719996079802513</v>
      </c>
      <c r="U22" s="219">
        <f t="shared" si="6"/>
        <v>1</v>
      </c>
      <c r="W22" s="135" t="s">
        <v>45</v>
      </c>
      <c r="X22" s="115">
        <f t="shared" si="7"/>
        <v>0</v>
      </c>
      <c r="Y22" s="116">
        <f t="shared" si="8"/>
        <v>0</v>
      </c>
      <c r="Z22" s="116">
        <f t="shared" si="9"/>
        <v>0</v>
      </c>
      <c r="AA22" s="117">
        <f t="shared" si="10"/>
        <v>0</v>
      </c>
      <c r="AB22" s="117">
        <f t="shared" si="11"/>
        <v>1</v>
      </c>
      <c r="AC22" s="118">
        <f t="shared" si="12"/>
        <v>0</v>
      </c>
    </row>
    <row r="23" spans="1:29" ht="15.75">
      <c r="A23" s="250"/>
      <c r="B23" s="135" t="s">
        <v>46</v>
      </c>
      <c r="C23" s="97">
        <v>43357916.459999621</v>
      </c>
      <c r="D23" s="20">
        <v>46196500</v>
      </c>
      <c r="E23" s="98">
        <f t="shared" si="0"/>
        <v>-2838583.5400003791</v>
      </c>
      <c r="F23" s="97">
        <v>2021086.51</v>
      </c>
      <c r="G23" s="20" t="s">
        <v>2588</v>
      </c>
      <c r="H23" s="98">
        <f t="shared" si="1"/>
        <v>-3.4899999999906868</v>
      </c>
      <c r="I23" s="97">
        <v>70606.98</v>
      </c>
      <c r="J23" s="20" t="s">
        <v>3044</v>
      </c>
      <c r="K23" s="98">
        <f t="shared" si="2"/>
        <v>-2.0000000004074536E-2</v>
      </c>
      <c r="L23" s="97">
        <v>234.17000000000002</v>
      </c>
      <c r="M23" s="20" t="s">
        <v>3012</v>
      </c>
      <c r="N23" s="98">
        <f t="shared" si="3"/>
        <v>0</v>
      </c>
      <c r="O23" s="97">
        <v>395342.23</v>
      </c>
      <c r="P23" s="20" t="s">
        <v>2589</v>
      </c>
      <c r="Q23" s="98">
        <f t="shared" si="4"/>
        <v>0.22999999998137355</v>
      </c>
      <c r="R23" s="97">
        <v>41011860.529999621</v>
      </c>
      <c r="S23" s="20">
        <v>43357900</v>
      </c>
      <c r="T23" s="98">
        <f t="shared" si="5"/>
        <v>-2346039.4700003788</v>
      </c>
      <c r="U23" s="219">
        <f t="shared" si="6"/>
        <v>1</v>
      </c>
      <c r="W23" s="135" t="s">
        <v>46</v>
      </c>
      <c r="X23" s="115">
        <f t="shared" si="7"/>
        <v>1</v>
      </c>
      <c r="Y23" s="116">
        <f t="shared" si="8"/>
        <v>0</v>
      </c>
      <c r="Z23" s="116">
        <f t="shared" si="9"/>
        <v>0</v>
      </c>
      <c r="AA23" s="117">
        <f t="shared" si="10"/>
        <v>0</v>
      </c>
      <c r="AB23" s="117">
        <f t="shared" si="11"/>
        <v>0</v>
      </c>
      <c r="AC23" s="118">
        <f t="shared" si="12"/>
        <v>1</v>
      </c>
    </row>
    <row r="24" spans="1:29" ht="15.75">
      <c r="A24" s="250"/>
      <c r="B24" s="135" t="s">
        <v>47</v>
      </c>
      <c r="C24" s="97">
        <v>159413347.43999851</v>
      </c>
      <c r="D24" s="20"/>
      <c r="E24" s="98">
        <f t="shared" si="0"/>
        <v>159413347.43999851</v>
      </c>
      <c r="F24" s="97">
        <v>2298459.9100000011</v>
      </c>
      <c r="G24" s="20"/>
      <c r="H24" s="98">
        <f t="shared" si="1"/>
        <v>2298459.9100000011</v>
      </c>
      <c r="I24" s="97">
        <v>166706.43</v>
      </c>
      <c r="J24" s="20"/>
      <c r="K24" s="98">
        <f t="shared" si="2"/>
        <v>166706.43</v>
      </c>
      <c r="L24" s="97">
        <v>89828.900000000009</v>
      </c>
      <c r="M24" s="20"/>
      <c r="N24" s="98">
        <f t="shared" si="3"/>
        <v>89828.900000000009</v>
      </c>
      <c r="O24" s="97">
        <v>158805.54</v>
      </c>
      <c r="P24" s="20"/>
      <c r="Q24" s="98">
        <f t="shared" si="4"/>
        <v>158805.54</v>
      </c>
      <c r="R24" s="97">
        <v>157032959.51999849</v>
      </c>
      <c r="S24" s="20"/>
      <c r="T24" s="98">
        <f t="shared" si="5"/>
        <v>157032959.51999849</v>
      </c>
      <c r="U24" s="219">
        <f t="shared" si="6"/>
        <v>0</v>
      </c>
      <c r="W24" s="135" t="s">
        <v>47</v>
      </c>
      <c r="X24" s="115">
        <f t="shared" si="7"/>
        <v>0</v>
      </c>
      <c r="Y24" s="116">
        <f t="shared" si="8"/>
        <v>0</v>
      </c>
      <c r="Z24" s="116">
        <f t="shared" si="9"/>
        <v>0</v>
      </c>
      <c r="AA24" s="117">
        <f t="shared" si="10"/>
        <v>0</v>
      </c>
      <c r="AB24" s="117">
        <f t="shared" si="11"/>
        <v>0</v>
      </c>
      <c r="AC24" s="118">
        <f t="shared" si="12"/>
        <v>0</v>
      </c>
    </row>
    <row r="25" spans="1:29" ht="15.75">
      <c r="A25" s="250"/>
      <c r="B25" s="135" t="s">
        <v>48</v>
      </c>
      <c r="C25" s="97">
        <v>91779064.980000079</v>
      </c>
      <c r="D25" s="20"/>
      <c r="E25" s="98">
        <f t="shared" si="0"/>
        <v>91779064.980000079</v>
      </c>
      <c r="F25" s="97">
        <v>3405896.7400000012</v>
      </c>
      <c r="G25" s="20"/>
      <c r="H25" s="98">
        <f t="shared" si="1"/>
        <v>3405896.7400000012</v>
      </c>
      <c r="I25" s="97">
        <v>212219.94</v>
      </c>
      <c r="J25" s="20"/>
      <c r="K25" s="98">
        <f t="shared" si="2"/>
        <v>212219.94</v>
      </c>
      <c r="L25" s="97">
        <v>134545.47</v>
      </c>
      <c r="M25" s="20"/>
      <c r="N25" s="98">
        <f t="shared" si="3"/>
        <v>134545.47</v>
      </c>
      <c r="O25" s="97">
        <v>446057.15</v>
      </c>
      <c r="P25" s="20"/>
      <c r="Q25" s="98">
        <f t="shared" si="4"/>
        <v>446057.15</v>
      </c>
      <c r="R25" s="97">
        <v>88004785.560000077</v>
      </c>
      <c r="S25" s="20"/>
      <c r="T25" s="98">
        <f t="shared" si="5"/>
        <v>88004785.560000077</v>
      </c>
      <c r="U25" s="219">
        <f t="shared" si="6"/>
        <v>0</v>
      </c>
      <c r="W25" s="135" t="s">
        <v>48</v>
      </c>
      <c r="X25" s="115">
        <f t="shared" si="7"/>
        <v>0</v>
      </c>
      <c r="Y25" s="116">
        <f t="shared" si="8"/>
        <v>0</v>
      </c>
      <c r="Z25" s="116">
        <f t="shared" si="9"/>
        <v>0</v>
      </c>
      <c r="AA25" s="117">
        <f t="shared" si="10"/>
        <v>0</v>
      </c>
      <c r="AB25" s="117">
        <f t="shared" si="11"/>
        <v>0</v>
      </c>
      <c r="AC25" s="118">
        <f t="shared" si="12"/>
        <v>0</v>
      </c>
    </row>
    <row r="26" spans="1:29" ht="15.75">
      <c r="A26" s="251"/>
      <c r="B26" s="136" t="s">
        <v>49</v>
      </c>
      <c r="C26" s="99">
        <v>27066460.799999535</v>
      </c>
      <c r="D26" s="100"/>
      <c r="E26" s="101">
        <f t="shared" si="0"/>
        <v>27066460.799999535</v>
      </c>
      <c r="F26" s="99">
        <v>982389.56000000064</v>
      </c>
      <c r="G26" s="100"/>
      <c r="H26" s="101">
        <f t="shared" si="1"/>
        <v>982389.56000000064</v>
      </c>
      <c r="I26" s="99">
        <v>12235.04</v>
      </c>
      <c r="J26" s="100"/>
      <c r="K26" s="101">
        <f t="shared" si="2"/>
        <v>12235.04</v>
      </c>
      <c r="L26" s="99">
        <v>0</v>
      </c>
      <c r="M26" s="100"/>
      <c r="N26" s="101">
        <f t="shared" si="3"/>
        <v>0</v>
      </c>
      <c r="O26" s="99">
        <v>225562.44</v>
      </c>
      <c r="P26" s="100"/>
      <c r="Q26" s="101">
        <f t="shared" si="4"/>
        <v>225562.44</v>
      </c>
      <c r="R26" s="99">
        <v>25870743.839999534</v>
      </c>
      <c r="S26" s="100"/>
      <c r="T26" s="101">
        <f t="shared" si="5"/>
        <v>25870743.839999534</v>
      </c>
      <c r="U26" s="220">
        <f t="shared" si="6"/>
        <v>0</v>
      </c>
      <c r="W26" s="136" t="s">
        <v>49</v>
      </c>
      <c r="X26" s="119">
        <f t="shared" si="7"/>
        <v>0</v>
      </c>
      <c r="Y26" s="120">
        <f t="shared" si="8"/>
        <v>0</v>
      </c>
      <c r="Z26" s="120">
        <f t="shared" si="9"/>
        <v>0</v>
      </c>
      <c r="AA26" s="121">
        <f t="shared" si="10"/>
        <v>0</v>
      </c>
      <c r="AB26" s="121">
        <f t="shared" si="11"/>
        <v>0</v>
      </c>
      <c r="AC26" s="221">
        <f t="shared" si="12"/>
        <v>0</v>
      </c>
    </row>
    <row r="27" spans="1:29" ht="15.75" customHeight="1">
      <c r="A27" s="249">
        <v>42585</v>
      </c>
      <c r="B27" s="134" t="s">
        <v>41</v>
      </c>
      <c r="C27" s="97">
        <v>82465799.069999099</v>
      </c>
      <c r="D27" s="20">
        <v>82465800</v>
      </c>
      <c r="E27" s="98">
        <f t="shared" si="0"/>
        <v>-0.930000901222229</v>
      </c>
      <c r="F27" s="97">
        <v>1720747.25</v>
      </c>
      <c r="G27" s="20" t="s">
        <v>2590</v>
      </c>
      <c r="H27" s="98">
        <f t="shared" si="1"/>
        <v>-2.75</v>
      </c>
      <c r="I27" s="97">
        <v>63908.659999999989</v>
      </c>
      <c r="J27" s="20" t="s">
        <v>3045</v>
      </c>
      <c r="K27" s="98">
        <f t="shared" si="2"/>
        <v>-4.0000000008149073E-2</v>
      </c>
      <c r="L27" s="97">
        <v>60657.71</v>
      </c>
      <c r="M27" s="20" t="s">
        <v>3046</v>
      </c>
      <c r="N27" s="98">
        <f t="shared" si="3"/>
        <v>1.0000000002037268E-2</v>
      </c>
      <c r="O27" s="97">
        <v>251185.05000000002</v>
      </c>
      <c r="P27" s="20" t="s">
        <v>2591</v>
      </c>
      <c r="Q27" s="98">
        <f t="shared" si="4"/>
        <v>5.0000000017462298E-2</v>
      </c>
      <c r="R27" s="97">
        <v>80497117.719999105</v>
      </c>
      <c r="S27" s="20">
        <v>80497100</v>
      </c>
      <c r="T27" s="98">
        <f t="shared" si="5"/>
        <v>17.719999104738235</v>
      </c>
      <c r="U27" s="219">
        <f t="shared" si="6"/>
        <v>1</v>
      </c>
      <c r="W27" s="134" t="s">
        <v>41</v>
      </c>
      <c r="X27" s="115">
        <f t="shared" si="7"/>
        <v>0</v>
      </c>
      <c r="Y27" s="116">
        <f t="shared" si="8"/>
        <v>0</v>
      </c>
      <c r="Z27" s="116">
        <f t="shared" si="9"/>
        <v>0</v>
      </c>
      <c r="AA27" s="116">
        <f t="shared" si="10"/>
        <v>0</v>
      </c>
      <c r="AB27" s="117">
        <f t="shared" si="11"/>
        <v>0</v>
      </c>
      <c r="AC27" s="122">
        <f t="shared" si="12"/>
        <v>0</v>
      </c>
    </row>
    <row r="28" spans="1:29" ht="15.75">
      <c r="A28" s="250"/>
      <c r="B28" s="135" t="s">
        <v>42</v>
      </c>
      <c r="C28" s="97">
        <v>33183807.049999028</v>
      </c>
      <c r="D28" s="20">
        <v>33183800</v>
      </c>
      <c r="E28" s="98">
        <f t="shared" si="0"/>
        <v>7.0499990284442902</v>
      </c>
      <c r="F28" s="97">
        <v>1762983.2700000003</v>
      </c>
      <c r="G28" s="20" t="s">
        <v>2592</v>
      </c>
      <c r="H28" s="98">
        <f t="shared" si="1"/>
        <v>3.2700000002514571</v>
      </c>
      <c r="I28" s="97">
        <v>25284.18</v>
      </c>
      <c r="J28" s="20" t="s">
        <v>3047</v>
      </c>
      <c r="K28" s="98">
        <f t="shared" si="2"/>
        <v>-2.0000000000436557E-2</v>
      </c>
      <c r="L28" s="97">
        <v>32303.82</v>
      </c>
      <c r="M28" s="20" t="s">
        <v>3048</v>
      </c>
      <c r="N28" s="98">
        <f t="shared" si="3"/>
        <v>2.0000000000436557E-2</v>
      </c>
      <c r="O28" s="97">
        <v>52037.68</v>
      </c>
      <c r="P28" s="20" t="s">
        <v>2593</v>
      </c>
      <c r="Q28" s="98">
        <f t="shared" si="4"/>
        <v>-1.9999999996798579E-2</v>
      </c>
      <c r="R28" s="97">
        <v>31361766.459999029</v>
      </c>
      <c r="S28" s="20">
        <v>31361800</v>
      </c>
      <c r="T28" s="98">
        <f t="shared" si="5"/>
        <v>-33.540000971406698</v>
      </c>
      <c r="U28" s="219">
        <f t="shared" si="6"/>
        <v>1</v>
      </c>
      <c r="W28" s="135" t="s">
        <v>42</v>
      </c>
      <c r="X28" s="115">
        <f t="shared" si="7"/>
        <v>0</v>
      </c>
      <c r="Y28" s="116">
        <f t="shared" si="8"/>
        <v>0</v>
      </c>
      <c r="Z28" s="116">
        <f t="shared" si="9"/>
        <v>0</v>
      </c>
      <c r="AA28" s="116">
        <f t="shared" si="10"/>
        <v>0</v>
      </c>
      <c r="AB28" s="117">
        <f t="shared" si="11"/>
        <v>0</v>
      </c>
      <c r="AC28" s="122">
        <f t="shared" si="12"/>
        <v>0</v>
      </c>
    </row>
    <row r="29" spans="1:29" ht="15.75">
      <c r="A29" s="250"/>
      <c r="B29" s="105" t="s">
        <v>43</v>
      </c>
      <c r="C29" s="97">
        <v>88289290.359999463</v>
      </c>
      <c r="D29" s="20">
        <v>88289300</v>
      </c>
      <c r="E29" s="98">
        <f t="shared" si="0"/>
        <v>-9.6400005370378494</v>
      </c>
      <c r="F29" s="97">
        <v>2045489.76</v>
      </c>
      <c r="G29" s="20" t="s">
        <v>2594</v>
      </c>
      <c r="H29" s="98">
        <f t="shared" si="1"/>
        <v>-0.23999999999068677</v>
      </c>
      <c r="I29" s="97">
        <v>477369.76999999996</v>
      </c>
      <c r="J29" s="20" t="s">
        <v>3049</v>
      </c>
      <c r="K29" s="98">
        <f t="shared" si="2"/>
        <v>-0.23000000003958121</v>
      </c>
      <c r="L29" s="97">
        <v>547183.07000000007</v>
      </c>
      <c r="M29" s="20" t="s">
        <v>3050</v>
      </c>
      <c r="N29" s="98">
        <f t="shared" si="3"/>
        <v>-19999.929999999935</v>
      </c>
      <c r="O29" s="97">
        <v>471349.86999999994</v>
      </c>
      <c r="P29" s="20" t="s">
        <v>2595</v>
      </c>
      <c r="Q29" s="98">
        <f t="shared" si="4"/>
        <v>-0.13000000006286427</v>
      </c>
      <c r="R29" s="97">
        <v>85702637.429999486</v>
      </c>
      <c r="S29" s="20">
        <v>85702600</v>
      </c>
      <c r="T29" s="98">
        <f t="shared" si="5"/>
        <v>37.429999485611916</v>
      </c>
      <c r="U29" s="219">
        <f t="shared" si="6"/>
        <v>1</v>
      </c>
      <c r="W29" s="105" t="s">
        <v>43</v>
      </c>
      <c r="X29" s="115">
        <f t="shared" si="7"/>
        <v>0</v>
      </c>
      <c r="Y29" s="116">
        <f t="shared" si="8"/>
        <v>0</v>
      </c>
      <c r="Z29" s="116">
        <f t="shared" si="9"/>
        <v>0</v>
      </c>
      <c r="AA29" s="116">
        <f t="shared" si="10"/>
        <v>1</v>
      </c>
      <c r="AB29" s="117">
        <f t="shared" si="11"/>
        <v>0</v>
      </c>
      <c r="AC29" s="122">
        <f t="shared" si="12"/>
        <v>0</v>
      </c>
    </row>
    <row r="30" spans="1:29" ht="15.75">
      <c r="A30" s="250"/>
      <c r="B30" s="135" t="s">
        <v>44</v>
      </c>
      <c r="C30" s="97">
        <v>56813918.469999477</v>
      </c>
      <c r="D30" s="20">
        <v>0</v>
      </c>
      <c r="E30" s="98">
        <f t="shared" si="0"/>
        <v>56813918.469999477</v>
      </c>
      <c r="F30" s="97">
        <v>1339777.9700000007</v>
      </c>
      <c r="G30" s="20"/>
      <c r="H30" s="98">
        <f t="shared" si="1"/>
        <v>1339777.9700000007</v>
      </c>
      <c r="I30" s="97">
        <v>22700</v>
      </c>
      <c r="J30" s="20"/>
      <c r="K30" s="98">
        <f t="shared" si="2"/>
        <v>22700</v>
      </c>
      <c r="L30" s="97">
        <v>0</v>
      </c>
      <c r="M30" s="20"/>
      <c r="N30" s="98">
        <f t="shared" si="3"/>
        <v>0</v>
      </c>
      <c r="O30" s="97">
        <v>187926.89000000007</v>
      </c>
      <c r="P30" s="20"/>
      <c r="Q30" s="98">
        <f t="shared" si="4"/>
        <v>187926.89000000007</v>
      </c>
      <c r="R30" s="97">
        <v>55308913.609999478</v>
      </c>
      <c r="S30" s="20">
        <v>0</v>
      </c>
      <c r="T30" s="98">
        <f t="shared" si="5"/>
        <v>55308913.609999478</v>
      </c>
      <c r="U30" s="219">
        <f t="shared" si="6"/>
        <v>0</v>
      </c>
      <c r="W30" s="135" t="s">
        <v>44</v>
      </c>
      <c r="X30" s="115">
        <f t="shared" si="7"/>
        <v>0</v>
      </c>
      <c r="Y30" s="4">
        <f t="shared" si="8"/>
        <v>0</v>
      </c>
      <c r="Z30" s="123">
        <f t="shared" si="9"/>
        <v>0</v>
      </c>
      <c r="AA30" s="4">
        <f t="shared" si="10"/>
        <v>0</v>
      </c>
      <c r="AB30" s="117">
        <f t="shared" si="11"/>
        <v>0</v>
      </c>
      <c r="AC30" s="122">
        <f t="shared" si="12"/>
        <v>0</v>
      </c>
    </row>
    <row r="31" spans="1:29" ht="15.75">
      <c r="A31" s="250"/>
      <c r="B31" s="135" t="s">
        <v>45</v>
      </c>
      <c r="C31" s="97">
        <v>89225252.71999608</v>
      </c>
      <c r="D31" s="20">
        <v>89225200</v>
      </c>
      <c r="E31" s="98">
        <f t="shared" si="0"/>
        <v>52.719996079802513</v>
      </c>
      <c r="F31" s="97">
        <v>3127503.350000001</v>
      </c>
      <c r="G31" s="20" t="s">
        <v>2596</v>
      </c>
      <c r="H31" s="98">
        <f t="shared" si="1"/>
        <v>3.3500000010244548</v>
      </c>
      <c r="I31" s="97">
        <v>270205.38</v>
      </c>
      <c r="J31" s="20" t="s">
        <v>3051</v>
      </c>
      <c r="K31" s="98">
        <f t="shared" si="2"/>
        <v>0.38000000000465661</v>
      </c>
      <c r="L31" s="97">
        <v>209517.19</v>
      </c>
      <c r="M31" s="20" t="s">
        <v>3052</v>
      </c>
      <c r="N31" s="98">
        <f t="shared" si="3"/>
        <v>0.19000000000232831</v>
      </c>
      <c r="O31" s="97">
        <v>79946.63</v>
      </c>
      <c r="P31" s="20" t="s">
        <v>2597</v>
      </c>
      <c r="Q31" s="98">
        <f t="shared" si="4"/>
        <v>-57365.369999999995</v>
      </c>
      <c r="R31" s="97">
        <v>86078490.929996058</v>
      </c>
      <c r="S31" s="20">
        <v>86078500</v>
      </c>
      <c r="T31" s="98">
        <f t="shared" si="5"/>
        <v>-9.070003941655159</v>
      </c>
      <c r="U31" s="219">
        <f t="shared" si="6"/>
        <v>1</v>
      </c>
      <c r="W31" s="135" t="s">
        <v>45</v>
      </c>
      <c r="X31" s="115">
        <f t="shared" si="7"/>
        <v>0</v>
      </c>
      <c r="Y31" s="4">
        <f t="shared" si="8"/>
        <v>0</v>
      </c>
      <c r="Z31" s="123">
        <f t="shared" si="9"/>
        <v>0</v>
      </c>
      <c r="AA31" s="4">
        <f t="shared" si="10"/>
        <v>0</v>
      </c>
      <c r="AB31" s="4">
        <f t="shared" si="11"/>
        <v>1</v>
      </c>
      <c r="AC31" s="122">
        <f t="shared" si="12"/>
        <v>0</v>
      </c>
    </row>
    <row r="32" spans="1:29" ht="15.75">
      <c r="A32" s="250"/>
      <c r="B32" s="135" t="s">
        <v>46</v>
      </c>
      <c r="C32" s="97">
        <v>41011860.529999621</v>
      </c>
      <c r="D32" s="20">
        <v>43357900</v>
      </c>
      <c r="E32" s="98">
        <f t="shared" si="0"/>
        <v>-2346039.4700003788</v>
      </c>
      <c r="F32" s="97">
        <v>2518441.0099999998</v>
      </c>
      <c r="G32" s="20" t="s">
        <v>2598</v>
      </c>
      <c r="H32" s="98">
        <f t="shared" si="1"/>
        <v>1.0099999997764826</v>
      </c>
      <c r="I32" s="97">
        <v>301374.82000000012</v>
      </c>
      <c r="J32" s="20" t="s">
        <v>3053</v>
      </c>
      <c r="K32" s="98">
        <f t="shared" si="2"/>
        <v>8674.8200000001234</v>
      </c>
      <c r="L32" s="97">
        <v>740810.84</v>
      </c>
      <c r="M32" s="20" t="s">
        <v>3054</v>
      </c>
      <c r="N32" s="98">
        <f t="shared" si="3"/>
        <v>-0.16000000003259629</v>
      </c>
      <c r="O32" s="97">
        <v>301118.75</v>
      </c>
      <c r="P32" s="20" t="s">
        <v>2599</v>
      </c>
      <c r="Q32" s="98">
        <f t="shared" si="4"/>
        <v>-0.25</v>
      </c>
      <c r="R32" s="97">
        <v>37752864.749999635</v>
      </c>
      <c r="S32" s="20">
        <v>41011900</v>
      </c>
      <c r="T32" s="98">
        <f t="shared" si="5"/>
        <v>-3259035.2500003651</v>
      </c>
      <c r="U32" s="219">
        <f t="shared" si="6"/>
        <v>1</v>
      </c>
      <c r="W32" s="135" t="s">
        <v>46</v>
      </c>
      <c r="X32" s="115">
        <f t="shared" si="7"/>
        <v>1</v>
      </c>
      <c r="Y32" s="4">
        <f t="shared" si="8"/>
        <v>0</v>
      </c>
      <c r="Z32" s="123">
        <f t="shared" si="9"/>
        <v>1</v>
      </c>
      <c r="AA32" s="4">
        <f t="shared" si="10"/>
        <v>0</v>
      </c>
      <c r="AB32" s="4">
        <f t="shared" si="11"/>
        <v>0</v>
      </c>
      <c r="AC32" s="122">
        <f t="shared" si="12"/>
        <v>1</v>
      </c>
    </row>
    <row r="33" spans="1:29" ht="15.75">
      <c r="A33" s="250"/>
      <c r="B33" s="135" t="s">
        <v>47</v>
      </c>
      <c r="C33" s="97">
        <v>157032959.51999849</v>
      </c>
      <c r="D33" s="20">
        <v>0</v>
      </c>
      <c r="E33" s="98">
        <f t="shared" si="0"/>
        <v>157032959.51999849</v>
      </c>
      <c r="F33" s="97">
        <v>2924740.9200000009</v>
      </c>
      <c r="G33" s="20"/>
      <c r="H33" s="98">
        <f t="shared" si="1"/>
        <v>2924740.9200000009</v>
      </c>
      <c r="I33" s="97">
        <v>148794.23000000001</v>
      </c>
      <c r="J33" s="20"/>
      <c r="K33" s="98">
        <f t="shared" si="2"/>
        <v>148794.23000000001</v>
      </c>
      <c r="L33" s="97">
        <v>8730.7199999999993</v>
      </c>
      <c r="M33" s="20"/>
      <c r="N33" s="98">
        <f t="shared" si="3"/>
        <v>8730.7199999999993</v>
      </c>
      <c r="O33" s="97">
        <v>239720.38</v>
      </c>
      <c r="P33" s="20"/>
      <c r="Q33" s="98">
        <f t="shared" si="4"/>
        <v>239720.38</v>
      </c>
      <c r="R33" s="97">
        <v>154008561.72999847</v>
      </c>
      <c r="S33" s="20">
        <v>0</v>
      </c>
      <c r="T33" s="98">
        <f t="shared" si="5"/>
        <v>154008561.72999847</v>
      </c>
      <c r="U33" s="219">
        <f t="shared" si="6"/>
        <v>0</v>
      </c>
      <c r="W33" s="135" t="s">
        <v>47</v>
      </c>
      <c r="X33" s="115">
        <f t="shared" si="7"/>
        <v>0</v>
      </c>
      <c r="Y33" s="4">
        <f t="shared" si="8"/>
        <v>0</v>
      </c>
      <c r="Z33" s="123">
        <f t="shared" si="9"/>
        <v>0</v>
      </c>
      <c r="AA33" s="4">
        <f t="shared" si="10"/>
        <v>0</v>
      </c>
      <c r="AB33" s="4">
        <f t="shared" si="11"/>
        <v>0</v>
      </c>
      <c r="AC33" s="122">
        <f t="shared" si="12"/>
        <v>0</v>
      </c>
    </row>
    <row r="34" spans="1:29" ht="15.75">
      <c r="A34" s="250"/>
      <c r="B34" s="135" t="s">
        <v>48</v>
      </c>
      <c r="C34" s="97">
        <v>88004785.560000077</v>
      </c>
      <c r="D34" s="20"/>
      <c r="E34" s="98">
        <f t="shared" si="0"/>
        <v>88004785.560000077</v>
      </c>
      <c r="F34" s="97">
        <v>3677626.1900000023</v>
      </c>
      <c r="G34" s="20"/>
      <c r="H34" s="98">
        <f t="shared" si="1"/>
        <v>3677626.1900000023</v>
      </c>
      <c r="I34" s="97">
        <v>190385.88</v>
      </c>
      <c r="J34" s="20"/>
      <c r="K34" s="98">
        <f t="shared" si="2"/>
        <v>190385.88</v>
      </c>
      <c r="L34" s="97">
        <v>317804.28000000003</v>
      </c>
      <c r="M34" s="20"/>
      <c r="N34" s="98">
        <f t="shared" si="3"/>
        <v>317804.28000000003</v>
      </c>
      <c r="O34" s="97">
        <v>405775.44</v>
      </c>
      <c r="P34" s="20"/>
      <c r="Q34" s="98">
        <f t="shared" si="4"/>
        <v>405775.44</v>
      </c>
      <c r="R34" s="97">
        <v>83793965.530000046</v>
      </c>
      <c r="S34" s="20"/>
      <c r="T34" s="98">
        <f t="shared" si="5"/>
        <v>83793965.530000046</v>
      </c>
      <c r="U34" s="219">
        <f t="shared" si="6"/>
        <v>0</v>
      </c>
      <c r="W34" s="135" t="s">
        <v>48</v>
      </c>
      <c r="X34" s="115">
        <f t="shared" si="7"/>
        <v>0</v>
      </c>
      <c r="Y34" s="4">
        <f t="shared" si="8"/>
        <v>0</v>
      </c>
      <c r="Z34" s="123">
        <f t="shared" si="9"/>
        <v>0</v>
      </c>
      <c r="AA34" s="4">
        <f t="shared" si="10"/>
        <v>0</v>
      </c>
      <c r="AB34" s="4">
        <f t="shared" si="11"/>
        <v>0</v>
      </c>
      <c r="AC34" s="122">
        <f t="shared" si="12"/>
        <v>0</v>
      </c>
    </row>
    <row r="35" spans="1:29" ht="15.75">
      <c r="A35" s="251"/>
      <c r="B35" s="136" t="s">
        <v>49</v>
      </c>
      <c r="C35" s="97">
        <v>25870743.839999534</v>
      </c>
      <c r="D35" s="20"/>
      <c r="E35" s="98">
        <f t="shared" si="0"/>
        <v>25870743.839999534</v>
      </c>
      <c r="F35" s="97">
        <v>970313.02999999991</v>
      </c>
      <c r="G35" s="20"/>
      <c r="H35" s="98">
        <f t="shared" si="1"/>
        <v>970313.02999999991</v>
      </c>
      <c r="I35" s="97">
        <v>35009.68</v>
      </c>
      <c r="J35" s="20"/>
      <c r="K35" s="98">
        <f t="shared" si="2"/>
        <v>35009.68</v>
      </c>
      <c r="L35" s="97">
        <v>36743.410000000003</v>
      </c>
      <c r="M35" s="20"/>
      <c r="N35" s="98">
        <f t="shared" si="3"/>
        <v>36743.410000000003</v>
      </c>
      <c r="O35" s="97">
        <v>104982.5</v>
      </c>
      <c r="P35" s="20"/>
      <c r="Q35" s="98">
        <f t="shared" si="4"/>
        <v>104982.5</v>
      </c>
      <c r="R35" s="97">
        <v>24793714.579999533</v>
      </c>
      <c r="S35" s="20"/>
      <c r="T35" s="98">
        <f t="shared" si="5"/>
        <v>24793714.579999533</v>
      </c>
      <c r="U35" s="219">
        <f t="shared" si="6"/>
        <v>0</v>
      </c>
      <c r="W35" s="136" t="s">
        <v>49</v>
      </c>
      <c r="X35" s="115">
        <f t="shared" si="7"/>
        <v>0</v>
      </c>
      <c r="Y35" s="4">
        <f t="shared" si="8"/>
        <v>0</v>
      </c>
      <c r="Z35" s="123">
        <f t="shared" si="9"/>
        <v>0</v>
      </c>
      <c r="AA35" s="4">
        <f t="shared" si="10"/>
        <v>0</v>
      </c>
      <c r="AB35" s="4">
        <f t="shared" si="11"/>
        <v>0</v>
      </c>
      <c r="AC35" s="122">
        <f t="shared" si="12"/>
        <v>0</v>
      </c>
    </row>
    <row r="36" spans="1:29" ht="15.75" customHeight="1">
      <c r="A36" s="249">
        <v>42586</v>
      </c>
      <c r="B36" s="134" t="s">
        <v>41</v>
      </c>
      <c r="C36" s="217">
        <v>80497117.719999105</v>
      </c>
      <c r="D36" s="95">
        <v>80497100</v>
      </c>
      <c r="E36" s="96">
        <f t="shared" si="0"/>
        <v>17.719999104738235</v>
      </c>
      <c r="F36" s="217">
        <v>1719691.9400000018</v>
      </c>
      <c r="G36" s="95" t="s">
        <v>2600</v>
      </c>
      <c r="H36" s="96">
        <f t="shared" si="1"/>
        <v>1.9400000018067658</v>
      </c>
      <c r="I36" s="217">
        <v>12290.89</v>
      </c>
      <c r="J36" s="95" t="s">
        <v>3055</v>
      </c>
      <c r="K36" s="96">
        <f t="shared" si="2"/>
        <v>-1.0000000000218279E-2</v>
      </c>
      <c r="L36" s="217">
        <v>18047.64</v>
      </c>
      <c r="M36" s="95" t="s">
        <v>3056</v>
      </c>
      <c r="N36" s="96">
        <f t="shared" si="3"/>
        <v>4.0000000000873115E-2</v>
      </c>
      <c r="O36" s="217">
        <v>363514.74</v>
      </c>
      <c r="P36" s="95" t="s">
        <v>2601</v>
      </c>
      <c r="Q36" s="96">
        <f t="shared" si="4"/>
        <v>-0.26000000000931323</v>
      </c>
      <c r="R36" s="217">
        <v>84910917.959999099</v>
      </c>
      <c r="S36" s="95">
        <v>84910900</v>
      </c>
      <c r="T36" s="96">
        <f t="shared" si="5"/>
        <v>17.959999099373817</v>
      </c>
      <c r="U36" s="218">
        <f t="shared" si="6"/>
        <v>1</v>
      </c>
      <c r="W36" s="134" t="s">
        <v>41</v>
      </c>
      <c r="X36" s="111">
        <f t="shared" si="7"/>
        <v>0</v>
      </c>
      <c r="Y36" s="112">
        <f t="shared" si="8"/>
        <v>0</v>
      </c>
      <c r="Z36" s="112">
        <f t="shared" si="9"/>
        <v>0</v>
      </c>
      <c r="AA36" s="112">
        <f t="shared" si="10"/>
        <v>0</v>
      </c>
      <c r="AB36" s="112">
        <f t="shared" si="11"/>
        <v>0</v>
      </c>
      <c r="AC36" s="124">
        <f t="shared" si="12"/>
        <v>0</v>
      </c>
    </row>
    <row r="37" spans="1:29" ht="15.75">
      <c r="A37" s="250"/>
      <c r="B37" s="135" t="s">
        <v>42</v>
      </c>
      <c r="C37" s="97">
        <v>31361766.459999029</v>
      </c>
      <c r="D37" s="20">
        <v>31361800</v>
      </c>
      <c r="E37" s="98">
        <f t="shared" si="0"/>
        <v>-33.540000971406698</v>
      </c>
      <c r="F37" s="97">
        <v>1837138.6799999997</v>
      </c>
      <c r="G37" s="20" t="s">
        <v>2602</v>
      </c>
      <c r="H37" s="98">
        <f t="shared" si="1"/>
        <v>-1.3200000002980232</v>
      </c>
      <c r="I37" s="97">
        <v>48243.55</v>
      </c>
      <c r="J37" s="20" t="s">
        <v>3057</v>
      </c>
      <c r="K37" s="98">
        <f t="shared" si="2"/>
        <v>-4.9999999995634425E-2</v>
      </c>
      <c r="L37" s="97">
        <v>12198.67</v>
      </c>
      <c r="M37" s="20" t="s">
        <v>3058</v>
      </c>
      <c r="N37" s="98">
        <f t="shared" si="3"/>
        <v>-3.0000000000654836E-2</v>
      </c>
      <c r="O37" s="97">
        <v>140955.46</v>
      </c>
      <c r="P37" s="20" t="s">
        <v>2603</v>
      </c>
      <c r="Q37" s="98">
        <f t="shared" si="4"/>
        <v>0.45999999999185093</v>
      </c>
      <c r="R37" s="97">
        <v>29419717.199999027</v>
      </c>
      <c r="S37" s="20">
        <v>29419800</v>
      </c>
      <c r="T37" s="98">
        <f t="shared" si="5"/>
        <v>-82.800000973045826</v>
      </c>
      <c r="U37" s="219">
        <f t="shared" si="6"/>
        <v>1</v>
      </c>
      <c r="W37" s="135" t="s">
        <v>42</v>
      </c>
      <c r="X37" s="115">
        <f t="shared" si="7"/>
        <v>0</v>
      </c>
      <c r="Y37" s="116">
        <f t="shared" si="8"/>
        <v>0</v>
      </c>
      <c r="Z37" s="116">
        <f t="shared" si="9"/>
        <v>0</v>
      </c>
      <c r="AA37" s="116">
        <f t="shared" si="10"/>
        <v>0</v>
      </c>
      <c r="AB37" s="116">
        <f t="shared" si="11"/>
        <v>0</v>
      </c>
      <c r="AC37" s="122">
        <f t="shared" si="12"/>
        <v>0</v>
      </c>
    </row>
    <row r="38" spans="1:29" ht="15.75">
      <c r="A38" s="250"/>
      <c r="B38" s="105" t="s">
        <v>43</v>
      </c>
      <c r="C38" s="97">
        <v>85702637.429999486</v>
      </c>
      <c r="D38" s="20">
        <v>85702600</v>
      </c>
      <c r="E38" s="98">
        <f t="shared" si="0"/>
        <v>37.429999485611916</v>
      </c>
      <c r="F38" s="97">
        <v>1652361.22</v>
      </c>
      <c r="G38" s="20" t="s">
        <v>2604</v>
      </c>
      <c r="H38" s="98">
        <f t="shared" si="1"/>
        <v>1.2199999999720603</v>
      </c>
      <c r="I38" s="97">
        <v>439080.51</v>
      </c>
      <c r="J38" s="20" t="s">
        <v>3059</v>
      </c>
      <c r="K38" s="98">
        <f t="shared" si="2"/>
        <v>-0.48999999999068677</v>
      </c>
      <c r="L38" s="97">
        <v>188666.53</v>
      </c>
      <c r="M38" s="20" t="s">
        <v>3060</v>
      </c>
      <c r="N38" s="98">
        <f t="shared" si="3"/>
        <v>0.52999999999883585</v>
      </c>
      <c r="O38" s="97">
        <v>491681.76</v>
      </c>
      <c r="P38" s="20" t="s">
        <v>2605</v>
      </c>
      <c r="Q38" s="98">
        <f t="shared" si="4"/>
        <v>-0.23999999999068677</v>
      </c>
      <c r="R38" s="97">
        <v>83809008.429999486</v>
      </c>
      <c r="S38" s="20">
        <v>83809000</v>
      </c>
      <c r="T38" s="98">
        <f t="shared" si="5"/>
        <v>8.4299994856119156</v>
      </c>
      <c r="U38" s="219">
        <f t="shared" si="6"/>
        <v>1</v>
      </c>
      <c r="W38" s="105" t="s">
        <v>43</v>
      </c>
      <c r="X38" s="115">
        <f t="shared" si="7"/>
        <v>0</v>
      </c>
      <c r="Y38" s="116">
        <f t="shared" si="8"/>
        <v>0</v>
      </c>
      <c r="Z38" s="116">
        <f t="shared" si="9"/>
        <v>0</v>
      </c>
      <c r="AA38" s="116">
        <f t="shared" si="10"/>
        <v>0</v>
      </c>
      <c r="AB38" s="116">
        <f t="shared" si="11"/>
        <v>0</v>
      </c>
      <c r="AC38" s="122">
        <f t="shared" si="12"/>
        <v>0</v>
      </c>
    </row>
    <row r="39" spans="1:29" ht="15.75">
      <c r="A39" s="250"/>
      <c r="B39" s="135" t="s">
        <v>44</v>
      </c>
      <c r="C39" s="97">
        <v>55308913.609999478</v>
      </c>
      <c r="D39" s="20">
        <v>0</v>
      </c>
      <c r="E39" s="98">
        <f t="shared" si="0"/>
        <v>55308913.609999478</v>
      </c>
      <c r="F39" s="97">
        <v>1115871.81</v>
      </c>
      <c r="G39" s="20"/>
      <c r="H39" s="98">
        <f t="shared" si="1"/>
        <v>1115871.81</v>
      </c>
      <c r="I39" s="97">
        <v>0</v>
      </c>
      <c r="J39" s="20"/>
      <c r="K39" s="98">
        <f t="shared" si="2"/>
        <v>0</v>
      </c>
      <c r="L39" s="97">
        <v>0</v>
      </c>
      <c r="M39" s="20"/>
      <c r="N39" s="98">
        <f t="shared" si="3"/>
        <v>0</v>
      </c>
      <c r="O39" s="97">
        <v>292437.40999999997</v>
      </c>
      <c r="P39" s="20"/>
      <c r="Q39" s="98">
        <f t="shared" si="4"/>
        <v>292437.40999999997</v>
      </c>
      <c r="R39" s="97">
        <v>53900604.389999479</v>
      </c>
      <c r="S39" s="20">
        <v>0</v>
      </c>
      <c r="T39" s="98">
        <f t="shared" si="5"/>
        <v>53900604.389999479</v>
      </c>
      <c r="U39" s="219">
        <f t="shared" si="6"/>
        <v>0</v>
      </c>
      <c r="W39" s="135" t="s">
        <v>44</v>
      </c>
      <c r="X39" s="115">
        <f t="shared" si="7"/>
        <v>0</v>
      </c>
      <c r="Y39" s="116">
        <f t="shared" si="8"/>
        <v>0</v>
      </c>
      <c r="Z39" s="116">
        <f t="shared" si="9"/>
        <v>0</v>
      </c>
      <c r="AA39" s="116">
        <f t="shared" si="10"/>
        <v>0</v>
      </c>
      <c r="AB39" s="116">
        <f t="shared" si="11"/>
        <v>0</v>
      </c>
      <c r="AC39" s="122">
        <f t="shared" si="12"/>
        <v>0</v>
      </c>
    </row>
    <row r="40" spans="1:29" ht="15.75">
      <c r="A40" s="250"/>
      <c r="B40" s="135" t="s">
        <v>45</v>
      </c>
      <c r="C40" s="97">
        <v>86078490.929996058</v>
      </c>
      <c r="D40" s="20">
        <v>86078500</v>
      </c>
      <c r="E40" s="98">
        <f t="shared" si="0"/>
        <v>-9.070003941655159</v>
      </c>
      <c r="F40" s="97">
        <v>2628502.1599999997</v>
      </c>
      <c r="G40" s="20" t="s">
        <v>2606</v>
      </c>
      <c r="H40" s="98">
        <f t="shared" si="1"/>
        <v>2.1599999996833503</v>
      </c>
      <c r="I40" s="97">
        <v>251719.64999999997</v>
      </c>
      <c r="J40" s="20" t="s">
        <v>3061</v>
      </c>
      <c r="K40" s="98">
        <f t="shared" si="2"/>
        <v>-0.3500000000349246</v>
      </c>
      <c r="L40" s="97">
        <v>52664.789999999994</v>
      </c>
      <c r="M40" s="20" t="s">
        <v>3062</v>
      </c>
      <c r="N40" s="98">
        <f t="shared" si="3"/>
        <v>-1.0000000009313226E-2</v>
      </c>
      <c r="O40" s="97">
        <v>142540.32</v>
      </c>
      <c r="P40" s="20" t="s">
        <v>2607</v>
      </c>
      <c r="Q40" s="98">
        <f t="shared" si="4"/>
        <v>-61741.679999999993</v>
      </c>
      <c r="R40" s="97">
        <v>83506503.309996054</v>
      </c>
      <c r="S40" s="20">
        <v>83506500</v>
      </c>
      <c r="T40" s="98">
        <f t="shared" si="5"/>
        <v>3.3099960535764694</v>
      </c>
      <c r="U40" s="219">
        <f t="shared" si="6"/>
        <v>1</v>
      </c>
      <c r="W40" s="135" t="s">
        <v>45</v>
      </c>
      <c r="X40" s="115">
        <f t="shared" si="7"/>
        <v>0</v>
      </c>
      <c r="Y40" s="116">
        <f t="shared" si="8"/>
        <v>0</v>
      </c>
      <c r="Z40" s="116">
        <f t="shared" si="9"/>
        <v>0</v>
      </c>
      <c r="AA40" s="116">
        <f t="shared" si="10"/>
        <v>0</v>
      </c>
      <c r="AB40" s="116">
        <f t="shared" si="11"/>
        <v>1</v>
      </c>
      <c r="AC40" s="122">
        <f t="shared" si="12"/>
        <v>0</v>
      </c>
    </row>
    <row r="41" spans="1:29" ht="15.75">
      <c r="A41" s="250"/>
      <c r="B41" s="135" t="s">
        <v>46</v>
      </c>
      <c r="C41" s="97">
        <v>37752864.749999635</v>
      </c>
      <c r="D41" s="20">
        <v>37752800</v>
      </c>
      <c r="E41" s="98">
        <f t="shared" si="0"/>
        <v>64.749999634921551</v>
      </c>
      <c r="F41" s="97">
        <v>1625844.9400000006</v>
      </c>
      <c r="G41" s="20" t="s">
        <v>2608</v>
      </c>
      <c r="H41" s="98">
        <f t="shared" si="1"/>
        <v>-5.0599999993573874</v>
      </c>
      <c r="I41" s="97">
        <v>82302.349999999991</v>
      </c>
      <c r="J41" s="20" t="s">
        <v>3063</v>
      </c>
      <c r="K41" s="98">
        <f t="shared" si="2"/>
        <v>-5.0000000002910383E-2</v>
      </c>
      <c r="L41" s="97">
        <v>78.06</v>
      </c>
      <c r="M41" s="20" t="s">
        <v>3064</v>
      </c>
      <c r="N41" s="98">
        <f t="shared" si="3"/>
        <v>0</v>
      </c>
      <c r="O41" s="97">
        <v>246802</v>
      </c>
      <c r="P41" s="20" t="s">
        <v>2609</v>
      </c>
      <c r="Q41" s="98">
        <f t="shared" si="4"/>
        <v>0</v>
      </c>
      <c r="R41" s="97">
        <v>45973180.689999633</v>
      </c>
      <c r="S41" s="20">
        <v>45973200</v>
      </c>
      <c r="T41" s="98">
        <f t="shared" si="5"/>
        <v>-19.310000367462635</v>
      </c>
      <c r="U41" s="219">
        <f t="shared" si="6"/>
        <v>1</v>
      </c>
      <c r="W41" s="135" t="s">
        <v>46</v>
      </c>
      <c r="X41" s="115">
        <f t="shared" si="7"/>
        <v>0</v>
      </c>
      <c r="Y41" s="116">
        <f t="shared" si="8"/>
        <v>0</v>
      </c>
      <c r="Z41" s="116">
        <f t="shared" si="9"/>
        <v>0</v>
      </c>
      <c r="AA41" s="116">
        <f t="shared" si="10"/>
        <v>0</v>
      </c>
      <c r="AB41" s="116">
        <f t="shared" si="11"/>
        <v>0</v>
      </c>
      <c r="AC41" s="122">
        <f t="shared" si="12"/>
        <v>0</v>
      </c>
    </row>
    <row r="42" spans="1:29" ht="15.75">
      <c r="A42" s="250"/>
      <c r="B42" s="135" t="s">
        <v>47</v>
      </c>
      <c r="C42" s="97">
        <v>154008561.72999847</v>
      </c>
      <c r="D42" s="20"/>
      <c r="E42" s="98">
        <f t="shared" si="0"/>
        <v>154008561.72999847</v>
      </c>
      <c r="F42" s="97">
        <v>1867595.0700000005</v>
      </c>
      <c r="G42" s="20"/>
      <c r="H42" s="98">
        <f t="shared" si="1"/>
        <v>1867595.0700000005</v>
      </c>
      <c r="I42" s="97">
        <v>72818.52</v>
      </c>
      <c r="J42" s="20"/>
      <c r="K42" s="98">
        <f t="shared" si="2"/>
        <v>72818.52</v>
      </c>
      <c r="L42" s="97">
        <v>54652.770000000004</v>
      </c>
      <c r="M42" s="20"/>
      <c r="N42" s="98">
        <f t="shared" si="3"/>
        <v>54652.770000000004</v>
      </c>
      <c r="O42" s="97">
        <v>132840.04</v>
      </c>
      <c r="P42" s="20"/>
      <c r="Q42" s="98">
        <f t="shared" si="4"/>
        <v>132840.04</v>
      </c>
      <c r="R42" s="97">
        <v>152026292.36999848</v>
      </c>
      <c r="S42" s="20"/>
      <c r="T42" s="98">
        <f t="shared" si="5"/>
        <v>152026292.36999848</v>
      </c>
      <c r="U42" s="219">
        <f t="shared" si="6"/>
        <v>0</v>
      </c>
      <c r="W42" s="135" t="s">
        <v>47</v>
      </c>
      <c r="X42" s="115">
        <f t="shared" si="7"/>
        <v>0</v>
      </c>
      <c r="Y42" s="116">
        <f t="shared" si="8"/>
        <v>0</v>
      </c>
      <c r="Z42" s="116">
        <f t="shared" si="9"/>
        <v>0</v>
      </c>
      <c r="AA42" s="116">
        <f t="shared" si="10"/>
        <v>0</v>
      </c>
      <c r="AB42" s="116">
        <f t="shared" si="11"/>
        <v>0</v>
      </c>
      <c r="AC42" s="122">
        <f t="shared" si="12"/>
        <v>0</v>
      </c>
    </row>
    <row r="43" spans="1:29" ht="15.75">
      <c r="A43" s="250"/>
      <c r="B43" s="135" t="s">
        <v>48</v>
      </c>
      <c r="C43" s="97">
        <v>83793965.530000046</v>
      </c>
      <c r="D43" s="20"/>
      <c r="E43" s="98">
        <f t="shared" si="0"/>
        <v>83793965.530000046</v>
      </c>
      <c r="F43" s="97">
        <v>2508312.3199999994</v>
      </c>
      <c r="G43" s="20"/>
      <c r="H43" s="98">
        <f t="shared" si="1"/>
        <v>2508312.3199999994</v>
      </c>
      <c r="I43" s="97">
        <v>160714.18</v>
      </c>
      <c r="J43" s="20"/>
      <c r="K43" s="98">
        <f t="shared" si="2"/>
        <v>160714.18</v>
      </c>
      <c r="L43" s="97">
        <v>65034.36</v>
      </c>
      <c r="M43" s="20"/>
      <c r="N43" s="98">
        <f t="shared" si="3"/>
        <v>65034.36</v>
      </c>
      <c r="O43" s="97">
        <v>246216.26999999996</v>
      </c>
      <c r="P43" s="20"/>
      <c r="Q43" s="98">
        <f t="shared" si="4"/>
        <v>246216.26999999996</v>
      </c>
      <c r="R43" s="97">
        <v>81135116.76000005</v>
      </c>
      <c r="S43" s="20"/>
      <c r="T43" s="98">
        <f t="shared" si="5"/>
        <v>81135116.76000005</v>
      </c>
      <c r="U43" s="219">
        <f t="shared" si="6"/>
        <v>0</v>
      </c>
      <c r="W43" s="135" t="s">
        <v>48</v>
      </c>
      <c r="X43" s="115">
        <f t="shared" si="7"/>
        <v>0</v>
      </c>
      <c r="Y43" s="116">
        <f t="shared" si="8"/>
        <v>0</v>
      </c>
      <c r="Z43" s="116">
        <f t="shared" si="9"/>
        <v>0</v>
      </c>
      <c r="AA43" s="116">
        <f t="shared" si="10"/>
        <v>0</v>
      </c>
      <c r="AB43" s="116">
        <f t="shared" si="11"/>
        <v>0</v>
      </c>
      <c r="AC43" s="122">
        <f t="shared" si="12"/>
        <v>0</v>
      </c>
    </row>
    <row r="44" spans="1:29" ht="15.75">
      <c r="A44" s="251"/>
      <c r="B44" s="136" t="s">
        <v>49</v>
      </c>
      <c r="C44" s="99">
        <v>24793714.579999533</v>
      </c>
      <c r="D44" s="100"/>
      <c r="E44" s="101">
        <f t="shared" si="0"/>
        <v>24793714.579999533</v>
      </c>
      <c r="F44" s="99">
        <v>658559.37</v>
      </c>
      <c r="G44" s="100"/>
      <c r="H44" s="101">
        <f t="shared" si="1"/>
        <v>658559.37</v>
      </c>
      <c r="I44" s="99">
        <v>3174.57</v>
      </c>
      <c r="J44" s="100"/>
      <c r="K44" s="101">
        <f t="shared" si="2"/>
        <v>3174.57</v>
      </c>
      <c r="L44" s="99">
        <v>0</v>
      </c>
      <c r="M44" s="100"/>
      <c r="N44" s="101">
        <f t="shared" si="3"/>
        <v>0</v>
      </c>
      <c r="O44" s="99">
        <v>166086.5</v>
      </c>
      <c r="P44" s="100"/>
      <c r="Q44" s="101">
        <f t="shared" si="4"/>
        <v>166086.5</v>
      </c>
      <c r="R44" s="99">
        <v>23972243.279999532</v>
      </c>
      <c r="S44" s="100"/>
      <c r="T44" s="101">
        <f t="shared" si="5"/>
        <v>23972243.279999532</v>
      </c>
      <c r="U44" s="220">
        <f t="shared" si="6"/>
        <v>0</v>
      </c>
      <c r="W44" s="136" t="s">
        <v>49</v>
      </c>
      <c r="X44" s="119">
        <f t="shared" si="7"/>
        <v>0</v>
      </c>
      <c r="Y44" s="120">
        <f t="shared" si="8"/>
        <v>0</v>
      </c>
      <c r="Z44" s="120">
        <f t="shared" si="9"/>
        <v>0</v>
      </c>
      <c r="AA44" s="120">
        <f t="shared" si="10"/>
        <v>0</v>
      </c>
      <c r="AB44" s="120">
        <f t="shared" si="11"/>
        <v>0</v>
      </c>
      <c r="AC44" s="125">
        <f t="shared" si="12"/>
        <v>0</v>
      </c>
    </row>
    <row r="45" spans="1:29" ht="15.75" customHeight="1">
      <c r="A45" s="249">
        <v>42588</v>
      </c>
      <c r="B45" s="134" t="s">
        <v>41</v>
      </c>
      <c r="C45" s="97">
        <v>84910917.959999099</v>
      </c>
      <c r="D45" s="20"/>
      <c r="E45" s="98">
        <f t="shared" si="0"/>
        <v>84910917.959999099</v>
      </c>
      <c r="F45" s="97">
        <v>904170.89999999967</v>
      </c>
      <c r="G45" s="20"/>
      <c r="H45" s="98">
        <f t="shared" si="1"/>
        <v>904170.89999999967</v>
      </c>
      <c r="I45" s="97">
        <v>0</v>
      </c>
      <c r="J45" s="20"/>
      <c r="K45" s="98">
        <f t="shared" si="2"/>
        <v>0</v>
      </c>
      <c r="L45" s="97">
        <v>0</v>
      </c>
      <c r="M45" s="20"/>
      <c r="N45" s="98">
        <f t="shared" si="3"/>
        <v>0</v>
      </c>
      <c r="O45" s="97">
        <v>0</v>
      </c>
      <c r="P45" s="20"/>
      <c r="Q45" s="98">
        <f t="shared" si="4"/>
        <v>0</v>
      </c>
      <c r="R45" s="97">
        <v>84006747.059999108</v>
      </c>
      <c r="S45" s="20"/>
      <c r="T45" s="98">
        <f t="shared" si="5"/>
        <v>84006747.059999108</v>
      </c>
      <c r="U45" s="219">
        <f t="shared" si="6"/>
        <v>0</v>
      </c>
      <c r="W45" s="134" t="s">
        <v>41</v>
      </c>
      <c r="X45" s="111">
        <f t="shared" si="7"/>
        <v>0</v>
      </c>
      <c r="Y45" s="112">
        <f t="shared" si="8"/>
        <v>0</v>
      </c>
      <c r="Z45" s="112">
        <f t="shared" si="9"/>
        <v>0</v>
      </c>
      <c r="AA45" s="112">
        <f t="shared" si="10"/>
        <v>0</v>
      </c>
      <c r="AB45" s="112">
        <f t="shared" si="11"/>
        <v>0</v>
      </c>
      <c r="AC45" s="124">
        <f t="shared" si="12"/>
        <v>0</v>
      </c>
    </row>
    <row r="46" spans="1:29" ht="15.75">
      <c r="A46" s="250"/>
      <c r="B46" s="135" t="s">
        <v>42</v>
      </c>
      <c r="C46" s="97">
        <v>29419717.199999027</v>
      </c>
      <c r="D46" s="90"/>
      <c r="E46" s="98">
        <f t="shared" si="0"/>
        <v>29419717.199999027</v>
      </c>
      <c r="F46" s="97">
        <v>427746.23</v>
      </c>
      <c r="G46" s="6"/>
      <c r="H46" s="98">
        <f t="shared" si="1"/>
        <v>427746.23</v>
      </c>
      <c r="I46" s="97">
        <v>0</v>
      </c>
      <c r="J46" s="20"/>
      <c r="K46" s="98">
        <f t="shared" si="2"/>
        <v>0</v>
      </c>
      <c r="L46" s="97">
        <v>0</v>
      </c>
      <c r="M46" s="20"/>
      <c r="N46" s="98">
        <f t="shared" si="3"/>
        <v>0</v>
      </c>
      <c r="O46" s="97">
        <v>0</v>
      </c>
      <c r="P46" s="6"/>
      <c r="Q46" s="98">
        <f t="shared" si="4"/>
        <v>0</v>
      </c>
      <c r="R46" s="97">
        <v>28991970.969999027</v>
      </c>
      <c r="S46" s="6"/>
      <c r="T46" s="98">
        <f t="shared" si="5"/>
        <v>28991970.969999027</v>
      </c>
      <c r="U46" s="219">
        <f t="shared" si="6"/>
        <v>0</v>
      </c>
      <c r="W46" s="135" t="s">
        <v>42</v>
      </c>
      <c r="X46" s="115">
        <f t="shared" si="7"/>
        <v>0</v>
      </c>
      <c r="Y46" s="116">
        <f t="shared" si="8"/>
        <v>0</v>
      </c>
      <c r="Z46" s="116">
        <f t="shared" si="9"/>
        <v>0</v>
      </c>
      <c r="AA46" s="116">
        <f t="shared" si="10"/>
        <v>0</v>
      </c>
      <c r="AB46" s="116">
        <f t="shared" si="11"/>
        <v>0</v>
      </c>
      <c r="AC46" s="122">
        <f t="shared" si="12"/>
        <v>0</v>
      </c>
    </row>
    <row r="47" spans="1:29" ht="15.75">
      <c r="A47" s="250"/>
      <c r="B47" s="105" t="s">
        <v>43</v>
      </c>
      <c r="C47" s="97">
        <v>83809008.429999486</v>
      </c>
      <c r="D47" s="6"/>
      <c r="E47" s="98">
        <f t="shared" si="0"/>
        <v>83809008.429999486</v>
      </c>
      <c r="F47" s="97">
        <v>743911.47999999975</v>
      </c>
      <c r="G47" s="6"/>
      <c r="H47" s="98">
        <f t="shared" si="1"/>
        <v>743911.47999999975</v>
      </c>
      <c r="I47" s="97">
        <v>0</v>
      </c>
      <c r="J47" s="20"/>
      <c r="K47" s="98">
        <f t="shared" si="2"/>
        <v>0</v>
      </c>
      <c r="L47" s="97">
        <v>0</v>
      </c>
      <c r="M47" s="20"/>
      <c r="N47" s="98">
        <f t="shared" si="3"/>
        <v>0</v>
      </c>
      <c r="O47" s="97">
        <v>0</v>
      </c>
      <c r="P47" s="6"/>
      <c r="Q47" s="98">
        <f t="shared" si="4"/>
        <v>0</v>
      </c>
      <c r="R47" s="97">
        <v>83065096.949999481</v>
      </c>
      <c r="S47" s="6"/>
      <c r="T47" s="98">
        <f t="shared" si="5"/>
        <v>83065096.949999481</v>
      </c>
      <c r="U47" s="219">
        <f t="shared" si="6"/>
        <v>0</v>
      </c>
      <c r="W47" s="105" t="s">
        <v>43</v>
      </c>
      <c r="X47" s="115">
        <f t="shared" si="7"/>
        <v>0</v>
      </c>
      <c r="Y47" s="116">
        <f t="shared" si="8"/>
        <v>0</v>
      </c>
      <c r="Z47" s="116">
        <f t="shared" si="9"/>
        <v>0</v>
      </c>
      <c r="AA47" s="116">
        <f t="shared" si="10"/>
        <v>0</v>
      </c>
      <c r="AB47" s="116">
        <f t="shared" si="11"/>
        <v>0</v>
      </c>
      <c r="AC47" s="122">
        <f t="shared" si="12"/>
        <v>0</v>
      </c>
    </row>
    <row r="48" spans="1:29" ht="15.75">
      <c r="A48" s="250"/>
      <c r="B48" s="135" t="s">
        <v>44</v>
      </c>
      <c r="C48" s="97">
        <v>53900604.389999479</v>
      </c>
      <c r="D48" s="6"/>
      <c r="E48" s="98">
        <f t="shared" si="0"/>
        <v>53900604.389999479</v>
      </c>
      <c r="F48" s="97">
        <v>351819.71</v>
      </c>
      <c r="G48" s="6"/>
      <c r="H48" s="98">
        <f t="shared" si="1"/>
        <v>351819.71</v>
      </c>
      <c r="I48" s="97">
        <v>0</v>
      </c>
      <c r="J48" s="20"/>
      <c r="K48" s="98">
        <f t="shared" si="2"/>
        <v>0</v>
      </c>
      <c r="L48" s="97">
        <v>0</v>
      </c>
      <c r="M48" s="20"/>
      <c r="N48" s="98">
        <f t="shared" si="3"/>
        <v>0</v>
      </c>
      <c r="O48" s="97">
        <v>0</v>
      </c>
      <c r="P48" s="6"/>
      <c r="Q48" s="98">
        <f t="shared" si="4"/>
        <v>0</v>
      </c>
      <c r="R48" s="97">
        <v>53548784.679999478</v>
      </c>
      <c r="S48" s="6"/>
      <c r="T48" s="98">
        <f t="shared" si="5"/>
        <v>53548784.679999478</v>
      </c>
      <c r="U48" s="219">
        <f t="shared" si="6"/>
        <v>0</v>
      </c>
      <c r="W48" s="135" t="s">
        <v>44</v>
      </c>
      <c r="X48" s="115">
        <f t="shared" si="7"/>
        <v>0</v>
      </c>
      <c r="Y48" s="116">
        <f t="shared" si="8"/>
        <v>0</v>
      </c>
      <c r="Z48" s="116">
        <f t="shared" si="9"/>
        <v>0</v>
      </c>
      <c r="AA48" s="116">
        <f t="shared" si="10"/>
        <v>0</v>
      </c>
      <c r="AB48" s="116">
        <f t="shared" si="11"/>
        <v>0</v>
      </c>
      <c r="AC48" s="122">
        <f t="shared" si="12"/>
        <v>0</v>
      </c>
    </row>
    <row r="49" spans="1:29" ht="15.75">
      <c r="A49" s="250"/>
      <c r="B49" s="135" t="s">
        <v>45</v>
      </c>
      <c r="C49" s="97">
        <v>83506503.309996054</v>
      </c>
      <c r="D49" s="6"/>
      <c r="E49" s="98">
        <f t="shared" si="0"/>
        <v>83506503.309996054</v>
      </c>
      <c r="F49" s="97">
        <v>1200258.8600000001</v>
      </c>
      <c r="G49" s="6"/>
      <c r="H49" s="98">
        <f t="shared" si="1"/>
        <v>1200258.8600000001</v>
      </c>
      <c r="I49" s="97">
        <v>0</v>
      </c>
      <c r="J49" s="20"/>
      <c r="K49" s="98">
        <f t="shared" si="2"/>
        <v>0</v>
      </c>
      <c r="L49" s="97">
        <v>0</v>
      </c>
      <c r="M49" s="20"/>
      <c r="N49" s="98">
        <f t="shared" si="3"/>
        <v>0</v>
      </c>
      <c r="O49" s="97">
        <v>0</v>
      </c>
      <c r="P49" s="6"/>
      <c r="Q49" s="98">
        <f t="shared" si="4"/>
        <v>0</v>
      </c>
      <c r="R49" s="97">
        <v>82306244.449996039</v>
      </c>
      <c r="S49" s="6"/>
      <c r="T49" s="98">
        <f t="shared" si="5"/>
        <v>82306244.449996039</v>
      </c>
      <c r="U49" s="219">
        <f t="shared" si="6"/>
        <v>0</v>
      </c>
      <c r="W49" s="135" t="s">
        <v>45</v>
      </c>
      <c r="X49" s="115">
        <f t="shared" si="7"/>
        <v>0</v>
      </c>
      <c r="Y49" s="116">
        <f t="shared" si="8"/>
        <v>0</v>
      </c>
      <c r="Z49" s="116">
        <f t="shared" si="9"/>
        <v>0</v>
      </c>
      <c r="AA49" s="116">
        <f t="shared" si="10"/>
        <v>0</v>
      </c>
      <c r="AB49" s="116">
        <f t="shared" si="11"/>
        <v>0</v>
      </c>
      <c r="AC49" s="122">
        <f t="shared" si="12"/>
        <v>0</v>
      </c>
    </row>
    <row r="50" spans="1:29" ht="15.75">
      <c r="A50" s="250"/>
      <c r="B50" s="135" t="s">
        <v>46</v>
      </c>
      <c r="C50" s="97">
        <v>45973180.689999633</v>
      </c>
      <c r="D50" s="6"/>
      <c r="E50" s="98">
        <f t="shared" si="0"/>
        <v>45973180.689999633</v>
      </c>
      <c r="F50" s="97">
        <v>829222.86000000034</v>
      </c>
      <c r="G50" s="6"/>
      <c r="H50" s="98">
        <f t="shared" si="1"/>
        <v>829222.86000000034</v>
      </c>
      <c r="I50" s="97">
        <v>0</v>
      </c>
      <c r="J50" s="20"/>
      <c r="K50" s="98">
        <f t="shared" si="2"/>
        <v>0</v>
      </c>
      <c r="L50" s="97">
        <v>0</v>
      </c>
      <c r="M50" s="20"/>
      <c r="N50" s="98">
        <f t="shared" si="3"/>
        <v>0</v>
      </c>
      <c r="O50" s="97">
        <v>0</v>
      </c>
      <c r="P50" s="6"/>
      <c r="Q50" s="98">
        <f t="shared" si="4"/>
        <v>0</v>
      </c>
      <c r="R50" s="97">
        <v>45143957.829999618</v>
      </c>
      <c r="S50" s="6"/>
      <c r="T50" s="98">
        <f t="shared" si="5"/>
        <v>45143957.829999618</v>
      </c>
      <c r="U50" s="219">
        <f t="shared" si="6"/>
        <v>0</v>
      </c>
      <c r="W50" s="135" t="s">
        <v>46</v>
      </c>
      <c r="X50" s="115">
        <f t="shared" si="7"/>
        <v>0</v>
      </c>
      <c r="Y50" s="116">
        <f t="shared" si="8"/>
        <v>0</v>
      </c>
      <c r="Z50" s="116">
        <f t="shared" si="9"/>
        <v>0</v>
      </c>
      <c r="AA50" s="116">
        <f t="shared" si="10"/>
        <v>0</v>
      </c>
      <c r="AB50" s="116">
        <f t="shared" si="11"/>
        <v>0</v>
      </c>
      <c r="AC50" s="122">
        <f t="shared" si="12"/>
        <v>0</v>
      </c>
    </row>
    <row r="51" spans="1:29" ht="15.75">
      <c r="A51" s="250"/>
      <c r="B51" s="135" t="s">
        <v>47</v>
      </c>
      <c r="C51" s="97"/>
      <c r="D51" s="6"/>
      <c r="E51" s="98">
        <f t="shared" ref="E51" si="13">C51-D51</f>
        <v>0</v>
      </c>
      <c r="F51" s="97"/>
      <c r="G51" s="6"/>
      <c r="H51" s="98">
        <f t="shared" si="1"/>
        <v>0</v>
      </c>
      <c r="I51" s="97"/>
      <c r="J51" s="20"/>
      <c r="K51" s="98">
        <f t="shared" si="2"/>
        <v>0</v>
      </c>
      <c r="L51" s="97"/>
      <c r="M51" s="20"/>
      <c r="N51" s="98">
        <f t="shared" si="3"/>
        <v>0</v>
      </c>
      <c r="O51" s="97"/>
      <c r="P51" s="6"/>
      <c r="Q51" s="98">
        <f t="shared" si="4"/>
        <v>0</v>
      </c>
      <c r="R51" s="97"/>
      <c r="S51" s="6"/>
      <c r="T51" s="98">
        <f t="shared" si="5"/>
        <v>0</v>
      </c>
      <c r="U51" s="219">
        <f t="shared" si="6"/>
        <v>0</v>
      </c>
      <c r="W51" s="135" t="s">
        <v>47</v>
      </c>
      <c r="X51" s="115">
        <f t="shared" si="7"/>
        <v>0</v>
      </c>
      <c r="Y51" s="116">
        <f t="shared" si="8"/>
        <v>0</v>
      </c>
      <c r="Z51" s="116">
        <f t="shared" si="9"/>
        <v>0</v>
      </c>
      <c r="AA51" s="116">
        <f t="shared" si="10"/>
        <v>0</v>
      </c>
      <c r="AB51" s="116">
        <f t="shared" si="11"/>
        <v>0</v>
      </c>
      <c r="AC51" s="122">
        <f t="shared" si="12"/>
        <v>0</v>
      </c>
    </row>
    <row r="52" spans="1:29" ht="15.75">
      <c r="A52" s="250"/>
      <c r="B52" s="135" t="s">
        <v>48</v>
      </c>
      <c r="C52" s="97">
        <v>81135116.76000005</v>
      </c>
      <c r="D52" s="6"/>
      <c r="E52" s="98">
        <f t="shared" si="0"/>
        <v>81135116.76000005</v>
      </c>
      <c r="F52" s="97">
        <v>1497620.8300000005</v>
      </c>
      <c r="G52" s="6"/>
      <c r="H52" s="98">
        <f t="shared" si="1"/>
        <v>1497620.8300000005</v>
      </c>
      <c r="I52" s="97">
        <v>0</v>
      </c>
      <c r="J52" s="20"/>
      <c r="K52" s="98">
        <f t="shared" si="2"/>
        <v>0</v>
      </c>
      <c r="L52" s="97">
        <v>0</v>
      </c>
      <c r="M52" s="20"/>
      <c r="N52" s="98">
        <f t="shared" si="3"/>
        <v>0</v>
      </c>
      <c r="O52" s="97">
        <v>0</v>
      </c>
      <c r="P52" s="6"/>
      <c r="Q52" s="98">
        <f t="shared" si="4"/>
        <v>0</v>
      </c>
      <c r="R52" s="97">
        <v>83032980.270000055</v>
      </c>
      <c r="S52" s="6"/>
      <c r="T52" s="98">
        <f t="shared" si="5"/>
        <v>83032980.270000055</v>
      </c>
      <c r="U52" s="219">
        <f t="shared" si="6"/>
        <v>0</v>
      </c>
      <c r="W52" s="135" t="s">
        <v>48</v>
      </c>
      <c r="X52" s="115">
        <f t="shared" si="7"/>
        <v>0</v>
      </c>
      <c r="Y52" s="116">
        <f t="shared" si="8"/>
        <v>0</v>
      </c>
      <c r="Z52" s="116">
        <f t="shared" si="9"/>
        <v>0</v>
      </c>
      <c r="AA52" s="116">
        <f t="shared" si="10"/>
        <v>0</v>
      </c>
      <c r="AB52" s="116">
        <f t="shared" si="11"/>
        <v>0</v>
      </c>
      <c r="AC52" s="122">
        <f t="shared" si="12"/>
        <v>0</v>
      </c>
    </row>
    <row r="53" spans="1:29" ht="15.75">
      <c r="A53" s="251"/>
      <c r="B53" s="136" t="s">
        <v>49</v>
      </c>
      <c r="C53" s="97">
        <v>23972243.279999532</v>
      </c>
      <c r="D53" s="6"/>
      <c r="E53" s="98">
        <f t="shared" si="0"/>
        <v>23972243.279999532</v>
      </c>
      <c r="F53" s="97">
        <v>375170.78000000014</v>
      </c>
      <c r="G53" s="6"/>
      <c r="H53" s="98">
        <f t="shared" si="1"/>
        <v>375170.78000000014</v>
      </c>
      <c r="I53" s="97">
        <v>0</v>
      </c>
      <c r="J53" s="20"/>
      <c r="K53" s="98">
        <f t="shared" si="2"/>
        <v>0</v>
      </c>
      <c r="L53" s="97">
        <v>0</v>
      </c>
      <c r="M53" s="20"/>
      <c r="N53" s="98">
        <f t="shared" si="3"/>
        <v>0</v>
      </c>
      <c r="O53" s="97">
        <v>0</v>
      </c>
      <c r="P53" s="6"/>
      <c r="Q53" s="98">
        <f t="shared" si="4"/>
        <v>0</v>
      </c>
      <c r="R53" s="97">
        <v>23597072.499999527</v>
      </c>
      <c r="S53" s="6"/>
      <c r="T53" s="98">
        <f t="shared" si="5"/>
        <v>23597072.499999527</v>
      </c>
      <c r="U53" s="219">
        <f t="shared" si="6"/>
        <v>0</v>
      </c>
      <c r="W53" s="136" t="s">
        <v>49</v>
      </c>
      <c r="X53" s="119">
        <f t="shared" si="7"/>
        <v>0</v>
      </c>
      <c r="Y53" s="120">
        <f t="shared" si="8"/>
        <v>0</v>
      </c>
      <c r="Z53" s="120">
        <f t="shared" si="9"/>
        <v>0</v>
      </c>
      <c r="AA53" s="120">
        <f t="shared" si="10"/>
        <v>0</v>
      </c>
      <c r="AB53" s="120">
        <f t="shared" si="11"/>
        <v>0</v>
      </c>
      <c r="AC53" s="125">
        <f t="shared" si="12"/>
        <v>0</v>
      </c>
    </row>
    <row r="54" spans="1:29" ht="15.75" customHeight="1">
      <c r="A54" s="249">
        <v>42589</v>
      </c>
      <c r="B54" s="134" t="s">
        <v>41</v>
      </c>
      <c r="C54" s="217">
        <v>84006747.059999108</v>
      </c>
      <c r="D54" s="95">
        <v>84006700</v>
      </c>
      <c r="E54" s="96">
        <f t="shared" si="0"/>
        <v>47.059999108314514</v>
      </c>
      <c r="F54" s="217">
        <v>2400575.1999999993</v>
      </c>
      <c r="G54" s="95" t="s">
        <v>2610</v>
      </c>
      <c r="H54" s="96">
        <f t="shared" si="1"/>
        <v>-4.8000000007450581</v>
      </c>
      <c r="I54" s="217">
        <v>15158.98</v>
      </c>
      <c r="J54" s="95" t="s">
        <v>3065</v>
      </c>
      <c r="K54" s="96">
        <f t="shared" si="2"/>
        <v>-2.0000000000436557E-2</v>
      </c>
      <c r="L54" s="217">
        <v>38792.82</v>
      </c>
      <c r="M54" s="95" t="s">
        <v>3066</v>
      </c>
      <c r="N54" s="96">
        <f t="shared" si="3"/>
        <v>1.9999999996798579E-2</v>
      </c>
      <c r="O54" s="217">
        <v>704197.43000000017</v>
      </c>
      <c r="P54" s="95" t="s">
        <v>2611</v>
      </c>
      <c r="Q54" s="96">
        <f t="shared" si="4"/>
        <v>0.43000000016763806</v>
      </c>
      <c r="R54" s="217">
        <v>86338937.319999099</v>
      </c>
      <c r="S54" s="95">
        <v>86339000</v>
      </c>
      <c r="T54" s="96">
        <f t="shared" si="5"/>
        <v>-62.680000901222229</v>
      </c>
      <c r="U54" s="218">
        <f t="shared" si="6"/>
        <v>1</v>
      </c>
      <c r="W54" s="134" t="s">
        <v>41</v>
      </c>
      <c r="X54" s="115">
        <f t="shared" si="7"/>
        <v>0</v>
      </c>
      <c r="Y54" s="116">
        <f t="shared" si="8"/>
        <v>0</v>
      </c>
      <c r="Z54" s="116">
        <f t="shared" si="9"/>
        <v>0</v>
      </c>
      <c r="AA54" s="116">
        <f t="shared" si="10"/>
        <v>0</v>
      </c>
      <c r="AB54" s="116">
        <f t="shared" si="11"/>
        <v>0</v>
      </c>
      <c r="AC54" s="122">
        <f t="shared" si="12"/>
        <v>0</v>
      </c>
    </row>
    <row r="55" spans="1:29" ht="15.75">
      <c r="A55" s="250"/>
      <c r="B55" s="135" t="s">
        <v>42</v>
      </c>
      <c r="C55" s="97">
        <v>28991970.969999027</v>
      </c>
      <c r="D55" s="20">
        <v>29419800</v>
      </c>
      <c r="E55" s="98">
        <f t="shared" si="0"/>
        <v>-427829.03000097349</v>
      </c>
      <c r="F55" s="97">
        <v>2346618.3500000006</v>
      </c>
      <c r="G55" s="20" t="s">
        <v>2612</v>
      </c>
      <c r="H55" s="98">
        <f t="shared" si="1"/>
        <v>-1.6499999994412065</v>
      </c>
      <c r="I55" s="97">
        <v>48630.65</v>
      </c>
      <c r="J55" s="20" t="s">
        <v>3067</v>
      </c>
      <c r="K55" s="98">
        <f t="shared" si="2"/>
        <v>5.0000000002910383E-2</v>
      </c>
      <c r="L55" s="97">
        <v>33111.410000000003</v>
      </c>
      <c r="M55" s="20" t="s">
        <v>3068</v>
      </c>
      <c r="N55" s="98">
        <f t="shared" si="3"/>
        <v>1.0000000002037268E-2</v>
      </c>
      <c r="O55" s="97">
        <v>73955.520000000004</v>
      </c>
      <c r="P55" s="20" t="s">
        <v>2613</v>
      </c>
      <c r="Q55" s="98">
        <f t="shared" si="4"/>
        <v>2.0000000004074536E-2</v>
      </c>
      <c r="R55" s="97">
        <v>32831263.269999027</v>
      </c>
      <c r="S55" s="20">
        <v>32831300</v>
      </c>
      <c r="T55" s="98">
        <f t="shared" si="5"/>
        <v>-36.730000972747803</v>
      </c>
      <c r="U55" s="219">
        <f t="shared" si="6"/>
        <v>1</v>
      </c>
      <c r="W55" s="135" t="s">
        <v>42</v>
      </c>
      <c r="X55" s="115">
        <f t="shared" si="7"/>
        <v>1</v>
      </c>
      <c r="Y55" s="116">
        <f t="shared" si="8"/>
        <v>0</v>
      </c>
      <c r="Z55" s="116">
        <f t="shared" si="9"/>
        <v>0</v>
      </c>
      <c r="AA55" s="116">
        <f t="shared" si="10"/>
        <v>0</v>
      </c>
      <c r="AB55" s="116">
        <f t="shared" si="11"/>
        <v>0</v>
      </c>
      <c r="AC55" s="122">
        <f t="shared" si="12"/>
        <v>0</v>
      </c>
    </row>
    <row r="56" spans="1:29" ht="15.75">
      <c r="A56" s="250"/>
      <c r="B56" s="105" t="s">
        <v>43</v>
      </c>
      <c r="C56" s="97">
        <v>83065096.949999481</v>
      </c>
      <c r="D56" s="20">
        <v>83065100</v>
      </c>
      <c r="E56" s="98">
        <f t="shared" si="0"/>
        <v>-3.0500005185604095</v>
      </c>
      <c r="F56" s="97">
        <v>2465997.23</v>
      </c>
      <c r="G56" s="20" t="s">
        <v>2614</v>
      </c>
      <c r="H56" s="98">
        <f t="shared" si="1"/>
        <v>-2.7700000000186265</v>
      </c>
      <c r="I56" s="97">
        <v>686909.58000000042</v>
      </c>
      <c r="J56" s="20" t="s">
        <v>3069</v>
      </c>
      <c r="K56" s="98">
        <f t="shared" si="2"/>
        <v>-0.41999999957624823</v>
      </c>
      <c r="L56" s="97">
        <v>1052792.3600000001</v>
      </c>
      <c r="M56" s="20" t="s">
        <v>3070</v>
      </c>
      <c r="N56" s="98">
        <f t="shared" si="3"/>
        <v>2.3600000001024455</v>
      </c>
      <c r="O56" s="97">
        <v>739241.04000000015</v>
      </c>
      <c r="P56" s="20" t="s">
        <v>2615</v>
      </c>
      <c r="Q56" s="98">
        <f t="shared" si="4"/>
        <v>4.0000000153668225E-2</v>
      </c>
      <c r="R56" s="97">
        <v>79493975.899999484</v>
      </c>
      <c r="S56" s="20">
        <v>79494000</v>
      </c>
      <c r="T56" s="98">
        <f t="shared" si="5"/>
        <v>-24.100000515580177</v>
      </c>
      <c r="U56" s="219">
        <f t="shared" si="6"/>
        <v>1</v>
      </c>
      <c r="W56" s="105" t="s">
        <v>43</v>
      </c>
      <c r="X56" s="115">
        <f t="shared" si="7"/>
        <v>0</v>
      </c>
      <c r="Y56" s="116">
        <f t="shared" si="8"/>
        <v>0</v>
      </c>
      <c r="Z56" s="116">
        <f t="shared" si="9"/>
        <v>0</v>
      </c>
      <c r="AA56" s="116">
        <f t="shared" si="10"/>
        <v>0</v>
      </c>
      <c r="AB56" s="116">
        <f t="shared" si="11"/>
        <v>0</v>
      </c>
      <c r="AC56" s="122">
        <f t="shared" si="12"/>
        <v>0</v>
      </c>
    </row>
    <row r="57" spans="1:29" ht="15.75">
      <c r="A57" s="250"/>
      <c r="B57" s="135" t="s">
        <v>44</v>
      </c>
      <c r="C57" s="97">
        <v>53548784.679999478</v>
      </c>
      <c r="D57" s="20">
        <v>0</v>
      </c>
      <c r="E57" s="98">
        <f t="shared" si="0"/>
        <v>53548784.679999478</v>
      </c>
      <c r="F57" s="97">
        <v>1780810.830000001</v>
      </c>
      <c r="G57" s="20"/>
      <c r="H57" s="98">
        <f t="shared" si="1"/>
        <v>1780810.830000001</v>
      </c>
      <c r="I57" s="97">
        <v>170758.28999999998</v>
      </c>
      <c r="J57" s="20"/>
      <c r="K57" s="98">
        <f t="shared" si="2"/>
        <v>170758.28999999998</v>
      </c>
      <c r="L57" s="97">
        <v>163339.71</v>
      </c>
      <c r="M57" s="20"/>
      <c r="N57" s="98">
        <f t="shared" si="3"/>
        <v>163339.71</v>
      </c>
      <c r="O57" s="97">
        <v>362412.02</v>
      </c>
      <c r="P57" s="20"/>
      <c r="Q57" s="98">
        <f t="shared" si="4"/>
        <v>362412.02</v>
      </c>
      <c r="R57" s="97">
        <v>51412980.409999467</v>
      </c>
      <c r="S57" s="20">
        <v>0</v>
      </c>
      <c r="T57" s="98">
        <f t="shared" si="5"/>
        <v>51412980.409999467</v>
      </c>
      <c r="U57" s="219">
        <f t="shared" si="6"/>
        <v>0</v>
      </c>
      <c r="W57" s="135" t="s">
        <v>44</v>
      </c>
      <c r="X57" s="115">
        <f t="shared" si="7"/>
        <v>0</v>
      </c>
      <c r="Y57" s="116">
        <f t="shared" si="8"/>
        <v>0</v>
      </c>
      <c r="Z57" s="116">
        <f t="shared" si="9"/>
        <v>0</v>
      </c>
      <c r="AA57" s="116">
        <f t="shared" si="10"/>
        <v>0</v>
      </c>
      <c r="AB57" s="116">
        <f t="shared" si="11"/>
        <v>0</v>
      </c>
      <c r="AC57" s="122">
        <f t="shared" si="12"/>
        <v>0</v>
      </c>
    </row>
    <row r="58" spans="1:29" ht="15.75">
      <c r="A58" s="250"/>
      <c r="B58" s="135" t="s">
        <v>45</v>
      </c>
      <c r="C58" s="97">
        <v>82306244.449996039</v>
      </c>
      <c r="D58" s="20">
        <v>82306300</v>
      </c>
      <c r="E58" s="98">
        <f t="shared" si="0"/>
        <v>-55.550003960728645</v>
      </c>
      <c r="F58" s="97">
        <v>3612787.0700000012</v>
      </c>
      <c r="G58" s="20" t="s">
        <v>2616</v>
      </c>
      <c r="H58" s="98">
        <f t="shared" si="1"/>
        <v>-2.9299999987706542</v>
      </c>
      <c r="I58" s="97">
        <v>132297.51</v>
      </c>
      <c r="J58" s="20" t="s">
        <v>3071</v>
      </c>
      <c r="K58" s="98">
        <f t="shared" si="2"/>
        <v>-0.48999999999068677</v>
      </c>
      <c r="L58" s="97">
        <v>27150.54</v>
      </c>
      <c r="M58" s="20" t="s">
        <v>3072</v>
      </c>
      <c r="N58" s="98">
        <f t="shared" si="3"/>
        <v>4.0000000000873115E-2</v>
      </c>
      <c r="O58" s="97">
        <v>365230.09</v>
      </c>
      <c r="P58" s="20" t="s">
        <v>2617</v>
      </c>
      <c r="Q58" s="98">
        <f t="shared" si="4"/>
        <v>9.0000000025611371E-2</v>
      </c>
      <c r="R58" s="97">
        <v>78433374.259996042</v>
      </c>
      <c r="S58" s="20">
        <v>78433400</v>
      </c>
      <c r="T58" s="98">
        <f t="shared" si="5"/>
        <v>-25.74000395834446</v>
      </c>
      <c r="U58" s="219">
        <f t="shared" si="6"/>
        <v>1</v>
      </c>
      <c r="W58" s="135" t="s">
        <v>45</v>
      </c>
      <c r="X58" s="115">
        <f t="shared" si="7"/>
        <v>0</v>
      </c>
      <c r="Y58" s="116">
        <f t="shared" si="8"/>
        <v>0</v>
      </c>
      <c r="Z58" s="116">
        <f t="shared" si="9"/>
        <v>0</v>
      </c>
      <c r="AA58" s="116">
        <f t="shared" si="10"/>
        <v>0</v>
      </c>
      <c r="AB58" s="116">
        <f t="shared" si="11"/>
        <v>0</v>
      </c>
      <c r="AC58" s="122">
        <f t="shared" si="12"/>
        <v>0</v>
      </c>
    </row>
    <row r="59" spans="1:29" ht="15.75">
      <c r="A59" s="250"/>
      <c r="B59" s="135" t="s">
        <v>46</v>
      </c>
      <c r="C59" s="97">
        <v>45143957.829999618</v>
      </c>
      <c r="D59" s="20">
        <v>45143900</v>
      </c>
      <c r="E59" s="98">
        <f t="shared" si="0"/>
        <v>57.82999961823225</v>
      </c>
      <c r="F59" s="97">
        <v>2190191.9600000014</v>
      </c>
      <c r="G59" s="20" t="s">
        <v>2618</v>
      </c>
      <c r="H59" s="98">
        <f t="shared" si="1"/>
        <v>1.960000001359731</v>
      </c>
      <c r="I59" s="97">
        <v>45950.31</v>
      </c>
      <c r="J59" s="20" t="s">
        <v>3073</v>
      </c>
      <c r="K59" s="98">
        <f t="shared" si="2"/>
        <v>9.9999999947613105E-3</v>
      </c>
      <c r="L59" s="97">
        <v>42564.520000000004</v>
      </c>
      <c r="M59" s="20" t="s">
        <v>3074</v>
      </c>
      <c r="N59" s="98">
        <f t="shared" si="3"/>
        <v>2.0000000004074536E-2</v>
      </c>
      <c r="O59" s="97">
        <v>304071.98</v>
      </c>
      <c r="P59" s="20" t="s">
        <v>2619</v>
      </c>
      <c r="Q59" s="98">
        <f t="shared" si="4"/>
        <v>-2.0000000018626451E-2</v>
      </c>
      <c r="R59" s="97">
        <v>42653079.67999962</v>
      </c>
      <c r="S59" s="20">
        <v>42653100</v>
      </c>
      <c r="T59" s="98">
        <f t="shared" si="5"/>
        <v>-20.320000380277634</v>
      </c>
      <c r="U59" s="219">
        <f t="shared" si="6"/>
        <v>1</v>
      </c>
      <c r="W59" s="135" t="s">
        <v>46</v>
      </c>
      <c r="X59" s="115">
        <f t="shared" si="7"/>
        <v>0</v>
      </c>
      <c r="Y59" s="116">
        <f t="shared" si="8"/>
        <v>0</v>
      </c>
      <c r="Z59" s="116">
        <f t="shared" si="9"/>
        <v>0</v>
      </c>
      <c r="AA59" s="116">
        <f t="shared" si="10"/>
        <v>0</v>
      </c>
      <c r="AB59" s="116">
        <f t="shared" si="11"/>
        <v>0</v>
      </c>
      <c r="AC59" s="122">
        <f t="shared" si="12"/>
        <v>0</v>
      </c>
    </row>
    <row r="60" spans="1:29" ht="16.5" customHeight="1">
      <c r="A60" s="250"/>
      <c r="B60" s="135" t="s">
        <v>47</v>
      </c>
      <c r="C60" s="97">
        <v>152026292.36999848</v>
      </c>
      <c r="D60" s="20"/>
      <c r="E60" s="98">
        <f t="shared" si="0"/>
        <v>152026292.36999848</v>
      </c>
      <c r="F60" s="97">
        <v>2060227.12</v>
      </c>
      <c r="G60" s="20"/>
      <c r="H60" s="98">
        <f t="shared" si="1"/>
        <v>2060227.12</v>
      </c>
      <c r="I60" s="97">
        <v>383717.17</v>
      </c>
      <c r="J60" s="20"/>
      <c r="K60" s="98">
        <f t="shared" si="2"/>
        <v>383717.17</v>
      </c>
      <c r="L60" s="97">
        <v>272596.21000000002</v>
      </c>
      <c r="M60" s="20"/>
      <c r="N60" s="98">
        <f t="shared" si="3"/>
        <v>272596.21000000002</v>
      </c>
      <c r="O60" s="97">
        <v>260184.81</v>
      </c>
      <c r="P60" s="20"/>
      <c r="Q60" s="98">
        <f t="shared" si="4"/>
        <v>260184.81</v>
      </c>
      <c r="R60" s="97">
        <v>150077186.20999849</v>
      </c>
      <c r="S60" s="20"/>
      <c r="T60" s="98">
        <f t="shared" si="5"/>
        <v>150077186.20999849</v>
      </c>
      <c r="U60" s="219">
        <f t="shared" si="6"/>
        <v>0</v>
      </c>
      <c r="W60" s="135" t="s">
        <v>47</v>
      </c>
      <c r="X60" s="115">
        <f t="shared" si="7"/>
        <v>0</v>
      </c>
      <c r="Y60" s="116">
        <f t="shared" si="8"/>
        <v>0</v>
      </c>
      <c r="Z60" s="116">
        <f t="shared" si="9"/>
        <v>0</v>
      </c>
      <c r="AA60" s="116">
        <f t="shared" si="10"/>
        <v>0</v>
      </c>
      <c r="AB60" s="116">
        <f t="shared" si="11"/>
        <v>0</v>
      </c>
      <c r="AC60" s="122">
        <f t="shared" si="12"/>
        <v>0</v>
      </c>
    </row>
    <row r="61" spans="1:29" ht="15.75">
      <c r="A61" s="250"/>
      <c r="B61" s="135" t="s">
        <v>48</v>
      </c>
      <c r="C61" s="97">
        <v>83032980.270000055</v>
      </c>
      <c r="D61" s="20"/>
      <c r="E61" s="98">
        <f t="shared" si="0"/>
        <v>83032980.270000055</v>
      </c>
      <c r="F61" s="97">
        <v>2843962.8300000019</v>
      </c>
      <c r="G61" s="20"/>
      <c r="H61" s="98">
        <f t="shared" si="1"/>
        <v>2843962.8300000019</v>
      </c>
      <c r="I61" s="97">
        <v>375333.92</v>
      </c>
      <c r="J61" s="20"/>
      <c r="K61" s="98">
        <f t="shared" si="2"/>
        <v>375333.92</v>
      </c>
      <c r="L61" s="97">
        <v>388912.35000000015</v>
      </c>
      <c r="M61" s="20"/>
      <c r="N61" s="98">
        <f t="shared" si="3"/>
        <v>388912.35000000015</v>
      </c>
      <c r="O61" s="97">
        <v>670453.35</v>
      </c>
      <c r="P61" s="20"/>
      <c r="Q61" s="98">
        <f t="shared" si="4"/>
        <v>670453.35</v>
      </c>
      <c r="R61" s="97">
        <v>79504985.660000056</v>
      </c>
      <c r="S61" s="20"/>
      <c r="T61" s="98">
        <f t="shared" si="5"/>
        <v>79504985.660000056</v>
      </c>
      <c r="U61" s="219">
        <f t="shared" si="6"/>
        <v>0</v>
      </c>
      <c r="W61" s="135" t="s">
        <v>48</v>
      </c>
      <c r="X61" s="115">
        <f t="shared" si="7"/>
        <v>0</v>
      </c>
      <c r="Y61" s="116">
        <f t="shared" si="8"/>
        <v>0</v>
      </c>
      <c r="Z61" s="116">
        <f t="shared" si="9"/>
        <v>0</v>
      </c>
      <c r="AA61" s="116">
        <f t="shared" si="10"/>
        <v>0</v>
      </c>
      <c r="AB61" s="116">
        <f t="shared" si="11"/>
        <v>0</v>
      </c>
      <c r="AC61" s="122">
        <f t="shared" si="12"/>
        <v>0</v>
      </c>
    </row>
    <row r="62" spans="1:29" ht="15.75">
      <c r="A62" s="251"/>
      <c r="B62" s="136" t="s">
        <v>49</v>
      </c>
      <c r="C62" s="99">
        <v>23597072.499999527</v>
      </c>
      <c r="D62" s="100"/>
      <c r="E62" s="101">
        <f t="shared" si="0"/>
        <v>23597072.499999527</v>
      </c>
      <c r="F62" s="99">
        <v>1038021.8600000003</v>
      </c>
      <c r="G62" s="100"/>
      <c r="H62" s="101">
        <f t="shared" si="1"/>
        <v>1038021.8600000003</v>
      </c>
      <c r="I62" s="99">
        <v>37711.410000000003</v>
      </c>
      <c r="J62" s="100"/>
      <c r="K62" s="101">
        <f t="shared" si="2"/>
        <v>37711.410000000003</v>
      </c>
      <c r="L62" s="99">
        <v>0</v>
      </c>
      <c r="M62" s="100"/>
      <c r="N62" s="101">
        <f t="shared" si="3"/>
        <v>0</v>
      </c>
      <c r="O62" s="99">
        <v>167930.04</v>
      </c>
      <c r="P62" s="100"/>
      <c r="Q62" s="101">
        <f t="shared" si="4"/>
        <v>167930.04</v>
      </c>
      <c r="R62" s="99">
        <v>25956791.939999528</v>
      </c>
      <c r="S62" s="100"/>
      <c r="T62" s="101">
        <f t="shared" si="5"/>
        <v>25956791.939999528</v>
      </c>
      <c r="U62" s="220">
        <f t="shared" si="6"/>
        <v>0</v>
      </c>
      <c r="W62" s="135" t="s">
        <v>49</v>
      </c>
      <c r="X62" s="115">
        <f t="shared" si="7"/>
        <v>0</v>
      </c>
      <c r="Y62" s="116">
        <f t="shared" si="8"/>
        <v>0</v>
      </c>
      <c r="Z62" s="116">
        <f t="shared" si="9"/>
        <v>0</v>
      </c>
      <c r="AA62" s="116">
        <f t="shared" si="10"/>
        <v>0</v>
      </c>
      <c r="AB62" s="116">
        <f t="shared" si="11"/>
        <v>0</v>
      </c>
      <c r="AC62" s="122">
        <f t="shared" si="12"/>
        <v>0</v>
      </c>
    </row>
    <row r="63" spans="1:29" ht="15.75" customHeight="1">
      <c r="A63" s="249">
        <v>42590</v>
      </c>
      <c r="B63" s="134" t="s">
        <v>41</v>
      </c>
      <c r="C63" s="217">
        <v>86338937.319999099</v>
      </c>
      <c r="D63" s="95">
        <v>86339000</v>
      </c>
      <c r="E63" s="96">
        <f t="shared" si="0"/>
        <v>-62.680000901222229</v>
      </c>
      <c r="F63" s="217">
        <v>1868943.2100000011</v>
      </c>
      <c r="G63" s="95" t="s">
        <v>2620</v>
      </c>
      <c r="H63" s="96">
        <f t="shared" si="1"/>
        <v>3.2100000011269003</v>
      </c>
      <c r="I63" s="217">
        <v>0</v>
      </c>
      <c r="J63" s="95" t="s">
        <v>80</v>
      </c>
      <c r="K63" s="96">
        <f t="shared" si="2"/>
        <v>0</v>
      </c>
      <c r="L63" s="217">
        <v>0</v>
      </c>
      <c r="M63" s="95" t="s">
        <v>80</v>
      </c>
      <c r="N63" s="96">
        <f t="shared" si="3"/>
        <v>0</v>
      </c>
      <c r="O63" s="217">
        <v>678808.14</v>
      </c>
      <c r="P63" s="95" t="s">
        <v>2621</v>
      </c>
      <c r="Q63" s="96">
        <f t="shared" si="4"/>
        <v>0.14000000001396984</v>
      </c>
      <c r="R63" s="217">
        <v>83791185.969999105</v>
      </c>
      <c r="S63" s="95">
        <v>83791100</v>
      </c>
      <c r="T63" s="96">
        <f t="shared" si="5"/>
        <v>85.969999104738235</v>
      </c>
      <c r="U63" s="218">
        <f t="shared" si="6"/>
        <v>1</v>
      </c>
      <c r="W63" s="134" t="s">
        <v>41</v>
      </c>
      <c r="X63" s="111">
        <f t="shared" si="7"/>
        <v>0</v>
      </c>
      <c r="Y63" s="112">
        <f t="shared" si="8"/>
        <v>0</v>
      </c>
      <c r="Z63" s="112">
        <f t="shared" si="9"/>
        <v>0</v>
      </c>
      <c r="AA63" s="112">
        <f t="shared" si="10"/>
        <v>0</v>
      </c>
      <c r="AB63" s="112">
        <f t="shared" si="11"/>
        <v>0</v>
      </c>
      <c r="AC63" s="124">
        <f t="shared" si="12"/>
        <v>0</v>
      </c>
    </row>
    <row r="64" spans="1:29" ht="15.75">
      <c r="A64" s="250"/>
      <c r="B64" s="135" t="s">
        <v>42</v>
      </c>
      <c r="C64" s="97">
        <v>32831263.269999027</v>
      </c>
      <c r="D64" s="20">
        <v>32831300</v>
      </c>
      <c r="E64" s="98">
        <f t="shared" si="0"/>
        <v>-36.730000972747803</v>
      </c>
      <c r="F64" s="97">
        <v>2164596.1899999995</v>
      </c>
      <c r="G64" s="20" t="s">
        <v>2622</v>
      </c>
      <c r="H64" s="98">
        <f t="shared" si="1"/>
        <v>-3.8100000005215406</v>
      </c>
      <c r="I64" s="97">
        <v>42486.259999999995</v>
      </c>
      <c r="J64" s="20" t="s">
        <v>3075</v>
      </c>
      <c r="K64" s="98">
        <f t="shared" si="2"/>
        <v>-4.0000000008149073E-2</v>
      </c>
      <c r="L64" s="97">
        <v>16302.98</v>
      </c>
      <c r="M64" s="20" t="s">
        <v>3076</v>
      </c>
      <c r="N64" s="98">
        <f t="shared" si="3"/>
        <v>-2.0000000000436557E-2</v>
      </c>
      <c r="O64" s="97">
        <v>25091.350000000002</v>
      </c>
      <c r="P64" s="20" t="s">
        <v>2623</v>
      </c>
      <c r="Q64" s="98">
        <f t="shared" si="4"/>
        <v>5.0000000002910383E-2</v>
      </c>
      <c r="R64" s="97">
        <v>30667759.009999029</v>
      </c>
      <c r="S64" s="20">
        <v>30667800</v>
      </c>
      <c r="T64" s="98">
        <f t="shared" si="5"/>
        <v>-40.99000097066164</v>
      </c>
      <c r="U64" s="219">
        <f t="shared" si="6"/>
        <v>1</v>
      </c>
      <c r="W64" s="135" t="s">
        <v>42</v>
      </c>
      <c r="X64" s="115">
        <f t="shared" si="7"/>
        <v>0</v>
      </c>
      <c r="Y64" s="116">
        <f t="shared" si="8"/>
        <v>0</v>
      </c>
      <c r="Z64" s="116">
        <f t="shared" si="9"/>
        <v>0</v>
      </c>
      <c r="AA64" s="116">
        <f t="shared" si="10"/>
        <v>0</v>
      </c>
      <c r="AB64" s="116">
        <f t="shared" si="11"/>
        <v>0</v>
      </c>
      <c r="AC64" s="122">
        <f t="shared" si="12"/>
        <v>0</v>
      </c>
    </row>
    <row r="65" spans="1:29" ht="15.75">
      <c r="A65" s="250"/>
      <c r="B65" s="105" t="s">
        <v>43</v>
      </c>
      <c r="C65" s="97">
        <v>79493975.899999484</v>
      </c>
      <c r="D65" s="20">
        <v>79494000</v>
      </c>
      <c r="E65" s="98">
        <f t="shared" si="0"/>
        <v>-24.100000515580177</v>
      </c>
      <c r="F65" s="97">
        <v>1712202.4999999995</v>
      </c>
      <c r="G65" s="20" t="s">
        <v>2624</v>
      </c>
      <c r="H65" s="98">
        <f t="shared" si="1"/>
        <v>15572.499999999534</v>
      </c>
      <c r="I65" s="97">
        <v>135800.87999999998</v>
      </c>
      <c r="J65" s="20" t="s">
        <v>3077</v>
      </c>
      <c r="K65" s="98">
        <f t="shared" si="2"/>
        <v>-0.12000000002444722</v>
      </c>
      <c r="L65" s="97">
        <v>731483.91</v>
      </c>
      <c r="M65" s="20" t="s">
        <v>3078</v>
      </c>
      <c r="N65" s="98">
        <f t="shared" si="3"/>
        <v>-8.999999996740371E-2</v>
      </c>
      <c r="O65" s="97">
        <v>478681.31999999995</v>
      </c>
      <c r="P65" s="20" t="s">
        <v>2625</v>
      </c>
      <c r="Q65" s="98">
        <f t="shared" si="4"/>
        <v>0.31999999994877726</v>
      </c>
      <c r="R65" s="97">
        <v>76707409.04999949</v>
      </c>
      <c r="S65" s="20">
        <v>76707400</v>
      </c>
      <c r="T65" s="98">
        <f t="shared" si="5"/>
        <v>9.0499994903802872</v>
      </c>
      <c r="U65" s="219">
        <f t="shared" si="6"/>
        <v>1</v>
      </c>
      <c r="W65" s="105" t="s">
        <v>43</v>
      </c>
      <c r="X65" s="115">
        <f t="shared" si="7"/>
        <v>0</v>
      </c>
      <c r="Y65" s="116">
        <f t="shared" si="8"/>
        <v>1</v>
      </c>
      <c r="Z65" s="116">
        <f t="shared" si="9"/>
        <v>0</v>
      </c>
      <c r="AA65" s="116">
        <f t="shared" si="10"/>
        <v>0</v>
      </c>
      <c r="AB65" s="116">
        <f t="shared" si="11"/>
        <v>0</v>
      </c>
      <c r="AC65" s="122">
        <f t="shared" si="12"/>
        <v>0</v>
      </c>
    </row>
    <row r="66" spans="1:29" ht="15.75">
      <c r="A66" s="250"/>
      <c r="B66" s="135" t="s">
        <v>44</v>
      </c>
      <c r="C66" s="97">
        <v>51412980.409999467</v>
      </c>
      <c r="D66" s="20">
        <v>0</v>
      </c>
      <c r="E66" s="98">
        <f t="shared" si="0"/>
        <v>51412980.409999467</v>
      </c>
      <c r="F66" s="97">
        <v>1455817.83</v>
      </c>
      <c r="G66" s="20"/>
      <c r="H66" s="98">
        <f t="shared" si="1"/>
        <v>1455817.83</v>
      </c>
      <c r="I66" s="97">
        <v>5407.14</v>
      </c>
      <c r="J66" s="20"/>
      <c r="K66" s="98">
        <f t="shared" si="2"/>
        <v>5407.14</v>
      </c>
      <c r="L66" s="97">
        <v>0</v>
      </c>
      <c r="M66" s="20"/>
      <c r="N66" s="98">
        <f t="shared" si="3"/>
        <v>0</v>
      </c>
      <c r="O66" s="97">
        <v>166818.16</v>
      </c>
      <c r="P66" s="20"/>
      <c r="Q66" s="98">
        <f t="shared" si="4"/>
        <v>166818.16</v>
      </c>
      <c r="R66" s="97">
        <v>49795751.559999473</v>
      </c>
      <c r="S66" s="20">
        <v>0</v>
      </c>
      <c r="T66" s="98">
        <f t="shared" si="5"/>
        <v>49795751.559999473</v>
      </c>
      <c r="U66" s="219">
        <f t="shared" si="6"/>
        <v>0</v>
      </c>
      <c r="W66" s="135" t="s">
        <v>44</v>
      </c>
      <c r="X66" s="115">
        <f t="shared" si="7"/>
        <v>0</v>
      </c>
      <c r="Y66" s="116">
        <f t="shared" si="8"/>
        <v>0</v>
      </c>
      <c r="Z66" s="116">
        <f t="shared" si="9"/>
        <v>0</v>
      </c>
      <c r="AA66" s="116">
        <f t="shared" si="10"/>
        <v>0</v>
      </c>
      <c r="AB66" s="116">
        <f t="shared" si="11"/>
        <v>0</v>
      </c>
      <c r="AC66" s="122">
        <f t="shared" si="12"/>
        <v>0</v>
      </c>
    </row>
    <row r="67" spans="1:29" ht="15.75">
      <c r="A67" s="250"/>
      <c r="B67" s="135" t="s">
        <v>45</v>
      </c>
      <c r="C67" s="97">
        <v>78433374.259996042</v>
      </c>
      <c r="D67" s="20">
        <v>34507304.93</v>
      </c>
      <c r="E67" s="98">
        <f t="shared" si="0"/>
        <v>43926069.329996042</v>
      </c>
      <c r="F67" s="97">
        <v>3375758.5699999989</v>
      </c>
      <c r="G67" s="20" t="s">
        <v>2626</v>
      </c>
      <c r="H67" s="98">
        <f t="shared" si="1"/>
        <v>-1.4300000010989606</v>
      </c>
      <c r="I67" s="97">
        <v>49777.4</v>
      </c>
      <c r="J67" s="20" t="s">
        <v>3079</v>
      </c>
      <c r="K67" s="98">
        <f t="shared" si="2"/>
        <v>0</v>
      </c>
      <c r="L67" s="97">
        <v>974.45</v>
      </c>
      <c r="M67" s="20" t="s">
        <v>3080</v>
      </c>
      <c r="N67" s="98">
        <f t="shared" si="3"/>
        <v>0</v>
      </c>
      <c r="O67" s="97">
        <v>226354.27000000002</v>
      </c>
      <c r="P67" s="20" t="s">
        <v>2627</v>
      </c>
      <c r="Q67" s="98">
        <f t="shared" si="4"/>
        <v>-124250.72999999998</v>
      </c>
      <c r="R67" s="97">
        <v>74880064.369996056</v>
      </c>
      <c r="S67" s="20">
        <v>74880100</v>
      </c>
      <c r="T67" s="98">
        <f t="shared" si="5"/>
        <v>-35.630003944039345</v>
      </c>
      <c r="U67" s="219">
        <f t="shared" si="6"/>
        <v>1</v>
      </c>
      <c r="W67" s="135" t="s">
        <v>45</v>
      </c>
      <c r="X67" s="115">
        <f t="shared" si="7"/>
        <v>1</v>
      </c>
      <c r="Y67" s="116">
        <f t="shared" si="8"/>
        <v>0</v>
      </c>
      <c r="Z67" s="116">
        <f t="shared" si="9"/>
        <v>0</v>
      </c>
      <c r="AA67" s="116">
        <f t="shared" si="10"/>
        <v>0</v>
      </c>
      <c r="AB67" s="116">
        <f t="shared" si="11"/>
        <v>1</v>
      </c>
      <c r="AC67" s="122">
        <f t="shared" si="12"/>
        <v>0</v>
      </c>
    </row>
    <row r="68" spans="1:29" ht="15.75">
      <c r="A68" s="250"/>
      <c r="B68" s="135" t="s">
        <v>46</v>
      </c>
      <c r="C68" s="97">
        <v>42653079.67999962</v>
      </c>
      <c r="D68" s="20">
        <v>42653100</v>
      </c>
      <c r="E68" s="98">
        <f t="shared" si="0"/>
        <v>-20.320000380277634</v>
      </c>
      <c r="F68" s="97">
        <v>1889283.2200000007</v>
      </c>
      <c r="G68" s="20" t="s">
        <v>2628</v>
      </c>
      <c r="H68" s="98">
        <f t="shared" si="1"/>
        <v>3.2200000006705523</v>
      </c>
      <c r="I68" s="97">
        <v>33289.61</v>
      </c>
      <c r="J68" s="20" t="s">
        <v>3081</v>
      </c>
      <c r="K68" s="98">
        <f t="shared" si="2"/>
        <v>1.0000000002037268E-2</v>
      </c>
      <c r="L68" s="97">
        <v>60897.62</v>
      </c>
      <c r="M68" s="20" t="s">
        <v>3082</v>
      </c>
      <c r="N68" s="98">
        <f t="shared" si="3"/>
        <v>2.0000000004074536E-2</v>
      </c>
      <c r="O68" s="97">
        <v>197686.61000000007</v>
      </c>
      <c r="P68" s="20" t="s">
        <v>2629</v>
      </c>
      <c r="Q68" s="98">
        <f t="shared" si="4"/>
        <v>-0.38999999992665835</v>
      </c>
      <c r="R68" s="97">
        <v>40538501.839999616</v>
      </c>
      <c r="S68" s="20">
        <v>234371092</v>
      </c>
      <c r="T68" s="98">
        <f t="shared" si="5"/>
        <v>-193832590.16000038</v>
      </c>
      <c r="U68" s="219">
        <f t="shared" si="6"/>
        <v>1</v>
      </c>
      <c r="W68" s="135" t="s">
        <v>46</v>
      </c>
      <c r="X68" s="115">
        <f t="shared" si="7"/>
        <v>0</v>
      </c>
      <c r="Y68" s="116">
        <f t="shared" si="8"/>
        <v>0</v>
      </c>
      <c r="Z68" s="116">
        <f t="shared" si="9"/>
        <v>0</v>
      </c>
      <c r="AA68" s="116">
        <f t="shared" si="10"/>
        <v>0</v>
      </c>
      <c r="AB68" s="116">
        <f t="shared" si="11"/>
        <v>0</v>
      </c>
      <c r="AC68" s="122">
        <f t="shared" si="12"/>
        <v>1</v>
      </c>
    </row>
    <row r="69" spans="1:29" ht="15.75">
      <c r="A69" s="250"/>
      <c r="B69" s="135" t="s">
        <v>47</v>
      </c>
      <c r="C69" s="97">
        <v>149817001.40000001</v>
      </c>
      <c r="D69" s="20"/>
      <c r="E69" s="98">
        <f t="shared" si="0"/>
        <v>149817001.40000001</v>
      </c>
      <c r="F69" s="97">
        <v>3332809.9700000025</v>
      </c>
      <c r="G69" s="20"/>
      <c r="H69" s="98">
        <f t="shared" si="1"/>
        <v>3332809.9700000025</v>
      </c>
      <c r="I69" s="97">
        <v>514816.19</v>
      </c>
      <c r="J69" s="20"/>
      <c r="K69" s="98">
        <f t="shared" si="2"/>
        <v>514816.19</v>
      </c>
      <c r="L69" s="97">
        <v>338054.87</v>
      </c>
      <c r="M69" s="20"/>
      <c r="N69" s="98">
        <f t="shared" si="3"/>
        <v>338054.87</v>
      </c>
      <c r="O69" s="97">
        <v>601328.66</v>
      </c>
      <c r="P69" s="20"/>
      <c r="Q69" s="98">
        <f t="shared" si="4"/>
        <v>601328.66</v>
      </c>
      <c r="R69" s="97">
        <v>160125256.94</v>
      </c>
      <c r="S69" s="20"/>
      <c r="T69" s="98">
        <f t="shared" si="5"/>
        <v>160125256.94</v>
      </c>
      <c r="U69" s="219">
        <f t="shared" si="6"/>
        <v>0</v>
      </c>
      <c r="W69" s="135" t="s">
        <v>47</v>
      </c>
      <c r="X69" s="115">
        <f t="shared" si="7"/>
        <v>0</v>
      </c>
      <c r="Y69" s="116">
        <f t="shared" si="8"/>
        <v>0</v>
      </c>
      <c r="Z69" s="116">
        <f t="shared" si="9"/>
        <v>0</v>
      </c>
      <c r="AA69" s="116">
        <f t="shared" si="10"/>
        <v>0</v>
      </c>
      <c r="AB69" s="116">
        <f t="shared" si="11"/>
        <v>0</v>
      </c>
      <c r="AC69" s="122">
        <f t="shared" si="12"/>
        <v>0</v>
      </c>
    </row>
    <row r="70" spans="1:29" ht="15.75">
      <c r="A70" s="250"/>
      <c r="B70" s="135" t="s">
        <v>48</v>
      </c>
      <c r="C70" s="97">
        <v>79504985.660000056</v>
      </c>
      <c r="D70" s="20"/>
      <c r="E70" s="98">
        <f t="shared" si="0"/>
        <v>79504985.660000056</v>
      </c>
      <c r="F70" s="97">
        <v>3095831.73</v>
      </c>
      <c r="G70" s="20"/>
      <c r="H70" s="98">
        <f t="shared" si="1"/>
        <v>3095831.73</v>
      </c>
      <c r="I70" s="97">
        <v>201055.86000000002</v>
      </c>
      <c r="J70" s="20"/>
      <c r="K70" s="98">
        <f t="shared" si="2"/>
        <v>201055.86000000002</v>
      </c>
      <c r="L70" s="97">
        <v>97836.74</v>
      </c>
      <c r="M70" s="20"/>
      <c r="N70" s="98">
        <f t="shared" si="3"/>
        <v>97836.74</v>
      </c>
      <c r="O70" s="97">
        <v>201708.85</v>
      </c>
      <c r="P70" s="20"/>
      <c r="Q70" s="98">
        <f t="shared" si="4"/>
        <v>201708.85</v>
      </c>
      <c r="R70" s="97">
        <v>76310664.200000048</v>
      </c>
      <c r="S70" s="20"/>
      <c r="T70" s="98">
        <f t="shared" si="5"/>
        <v>76310664.200000048</v>
      </c>
      <c r="U70" s="219">
        <f t="shared" si="6"/>
        <v>0</v>
      </c>
      <c r="W70" s="135" t="s">
        <v>48</v>
      </c>
      <c r="X70" s="115">
        <f t="shared" si="7"/>
        <v>0</v>
      </c>
      <c r="Y70" s="116">
        <f t="shared" si="8"/>
        <v>0</v>
      </c>
      <c r="Z70" s="116">
        <f t="shared" si="9"/>
        <v>0</v>
      </c>
      <c r="AA70" s="116">
        <f t="shared" si="10"/>
        <v>0</v>
      </c>
      <c r="AB70" s="116">
        <f t="shared" si="11"/>
        <v>0</v>
      </c>
      <c r="AC70" s="122">
        <f t="shared" si="12"/>
        <v>0</v>
      </c>
    </row>
    <row r="71" spans="1:29" ht="15.75">
      <c r="A71" s="251"/>
      <c r="B71" s="136" t="s">
        <v>49</v>
      </c>
      <c r="C71" s="99">
        <v>25956791.939999528</v>
      </c>
      <c r="D71" s="100"/>
      <c r="E71" s="101">
        <f t="shared" si="0"/>
        <v>25956791.939999528</v>
      </c>
      <c r="F71" s="99">
        <v>1067992.26</v>
      </c>
      <c r="G71" s="100"/>
      <c r="H71" s="101">
        <f t="shared" si="1"/>
        <v>1067992.26</v>
      </c>
      <c r="I71" s="99">
        <v>17500</v>
      </c>
      <c r="J71" s="100"/>
      <c r="K71" s="101">
        <f t="shared" si="2"/>
        <v>17500</v>
      </c>
      <c r="L71" s="99">
        <v>0</v>
      </c>
      <c r="M71" s="100"/>
      <c r="N71" s="101">
        <f t="shared" si="3"/>
        <v>0</v>
      </c>
      <c r="O71" s="99">
        <v>172965.12</v>
      </c>
      <c r="P71" s="100"/>
      <c r="Q71" s="101">
        <f t="shared" si="4"/>
        <v>172965.12</v>
      </c>
      <c r="R71" s="99">
        <v>24733334.559999529</v>
      </c>
      <c r="S71" s="100"/>
      <c r="T71" s="101">
        <f t="shared" si="5"/>
        <v>24733334.559999529</v>
      </c>
      <c r="U71" s="220">
        <f t="shared" si="6"/>
        <v>0</v>
      </c>
      <c r="W71" s="136" t="s">
        <v>49</v>
      </c>
      <c r="X71" s="119">
        <f t="shared" si="7"/>
        <v>0</v>
      </c>
      <c r="Y71" s="120">
        <f t="shared" si="8"/>
        <v>0</v>
      </c>
      <c r="Z71" s="120">
        <f t="shared" si="9"/>
        <v>0</v>
      </c>
      <c r="AA71" s="120">
        <f t="shared" si="10"/>
        <v>0</v>
      </c>
      <c r="AB71" s="120">
        <f t="shared" si="11"/>
        <v>0</v>
      </c>
      <c r="AC71" s="125">
        <f t="shared" si="12"/>
        <v>0</v>
      </c>
    </row>
    <row r="72" spans="1:29" ht="15.75" customHeight="1">
      <c r="A72" s="249">
        <v>42591</v>
      </c>
      <c r="B72" s="134" t="s">
        <v>41</v>
      </c>
      <c r="C72" s="97">
        <v>83791185.969999105</v>
      </c>
      <c r="D72" s="20">
        <v>83791100</v>
      </c>
      <c r="E72" s="98">
        <f t="shared" si="0"/>
        <v>85.969999104738235</v>
      </c>
      <c r="F72" s="97">
        <v>1884404.5900000015</v>
      </c>
      <c r="G72" s="20" t="s">
        <v>2630</v>
      </c>
      <c r="H72" s="98">
        <f t="shared" si="1"/>
        <v>4.5900000014808029</v>
      </c>
      <c r="I72" s="97">
        <v>1855.06</v>
      </c>
      <c r="J72" s="20" t="s">
        <v>3083</v>
      </c>
      <c r="K72" s="98">
        <f t="shared" si="2"/>
        <v>0</v>
      </c>
      <c r="L72" s="97">
        <v>0</v>
      </c>
      <c r="M72" s="20" t="s">
        <v>80</v>
      </c>
      <c r="N72" s="98">
        <f t="shared" si="3"/>
        <v>0</v>
      </c>
      <c r="O72" s="97">
        <v>467505.18</v>
      </c>
      <c r="P72" s="20" t="s">
        <v>2631</v>
      </c>
      <c r="Q72" s="98">
        <f t="shared" si="4"/>
        <v>0.17999999999301508</v>
      </c>
      <c r="R72" s="97">
        <v>81441131.259999111</v>
      </c>
      <c r="S72" s="20">
        <v>81441200</v>
      </c>
      <c r="T72" s="98">
        <f t="shared" si="5"/>
        <v>-68.740000888705254</v>
      </c>
      <c r="U72" s="219">
        <f t="shared" si="6"/>
        <v>1</v>
      </c>
      <c r="W72" s="134" t="s">
        <v>41</v>
      </c>
      <c r="X72" s="111">
        <f t="shared" si="7"/>
        <v>0</v>
      </c>
      <c r="Y72" s="112">
        <f t="shared" si="8"/>
        <v>0</v>
      </c>
      <c r="Z72" s="112">
        <f t="shared" si="9"/>
        <v>0</v>
      </c>
      <c r="AA72" s="112">
        <f t="shared" si="10"/>
        <v>0</v>
      </c>
      <c r="AB72" s="112">
        <f t="shared" si="11"/>
        <v>0</v>
      </c>
      <c r="AC72" s="124">
        <f t="shared" si="12"/>
        <v>0</v>
      </c>
    </row>
    <row r="73" spans="1:29" ht="15.75">
      <c r="A73" s="250"/>
      <c r="B73" s="135" t="s">
        <v>42</v>
      </c>
      <c r="C73" s="97">
        <v>30667759.009999029</v>
      </c>
      <c r="D73" s="20">
        <v>30667800</v>
      </c>
      <c r="E73" s="98">
        <f t="shared" ref="E73:E136" si="14">C73-D73</f>
        <v>-40.99000097066164</v>
      </c>
      <c r="F73" s="97">
        <v>1753780.6900000004</v>
      </c>
      <c r="G73" s="20" t="s">
        <v>2632</v>
      </c>
      <c r="H73" s="98">
        <f t="shared" ref="H73:H136" si="15">F73-G73</f>
        <v>0.69000000040978193</v>
      </c>
      <c r="I73" s="97">
        <v>19885.84</v>
      </c>
      <c r="J73" s="20" t="s">
        <v>3084</v>
      </c>
      <c r="K73" s="98">
        <f t="shared" ref="K73:K136" si="16">I73-J73</f>
        <v>4.0000000000873115E-2</v>
      </c>
      <c r="L73" s="97">
        <v>2803.12</v>
      </c>
      <c r="M73" s="20" t="s">
        <v>3085</v>
      </c>
      <c r="N73" s="98">
        <f t="shared" ref="N73:N136" si="17">L73-M73</f>
        <v>0</v>
      </c>
      <c r="O73" s="97">
        <v>22596.28</v>
      </c>
      <c r="P73" s="20" t="s">
        <v>2633</v>
      </c>
      <c r="Q73" s="98">
        <f t="shared" ref="Q73:Q136" si="18">O73-P73</f>
        <v>-2.0000000000436557E-2</v>
      </c>
      <c r="R73" s="97">
        <v>28908464.759999029</v>
      </c>
      <c r="S73" s="20">
        <v>28908500</v>
      </c>
      <c r="T73" s="98">
        <f t="shared" ref="T73:T136" si="19">R73-S73</f>
        <v>-35.24000097066164</v>
      </c>
      <c r="U73" s="219">
        <f t="shared" si="6"/>
        <v>1</v>
      </c>
      <c r="W73" s="135" t="s">
        <v>42</v>
      </c>
      <c r="X73" s="115">
        <f t="shared" si="7"/>
        <v>0</v>
      </c>
      <c r="Y73" s="116">
        <f t="shared" si="8"/>
        <v>0</v>
      </c>
      <c r="Z73" s="116">
        <f t="shared" si="9"/>
        <v>0</v>
      </c>
      <c r="AA73" s="116">
        <f t="shared" si="10"/>
        <v>0</v>
      </c>
      <c r="AB73" s="116">
        <f t="shared" si="11"/>
        <v>0</v>
      </c>
      <c r="AC73" s="122">
        <f t="shared" si="12"/>
        <v>0</v>
      </c>
    </row>
    <row r="74" spans="1:29" ht="15.75">
      <c r="A74" s="250"/>
      <c r="B74" s="105" t="s">
        <v>43</v>
      </c>
      <c r="C74" s="97">
        <v>76707409.04999949</v>
      </c>
      <c r="D74" s="20">
        <v>76707400</v>
      </c>
      <c r="E74" s="98">
        <f t="shared" si="14"/>
        <v>9.0499994903802872</v>
      </c>
      <c r="F74" s="97">
        <v>1785100.6700000006</v>
      </c>
      <c r="G74" s="20" t="s">
        <v>2634</v>
      </c>
      <c r="H74" s="98">
        <f t="shared" si="15"/>
        <v>0.67000000062398612</v>
      </c>
      <c r="I74" s="97">
        <v>389831.57</v>
      </c>
      <c r="J74" s="20" t="s">
        <v>3086</v>
      </c>
      <c r="K74" s="98">
        <f t="shared" si="16"/>
        <v>-0.42999999999301508</v>
      </c>
      <c r="L74" s="97">
        <v>97517.11</v>
      </c>
      <c r="M74" s="20" t="s">
        <v>3087</v>
      </c>
      <c r="N74" s="98">
        <f t="shared" si="17"/>
        <v>9.9999999947613105E-3</v>
      </c>
      <c r="O74" s="97">
        <v>277879.43</v>
      </c>
      <c r="P74" s="20" t="s">
        <v>2635</v>
      </c>
      <c r="Q74" s="98">
        <f t="shared" si="18"/>
        <v>-17.570000000006985</v>
      </c>
      <c r="R74" s="97">
        <v>74936743.40999949</v>
      </c>
      <c r="S74" s="20">
        <v>74936800</v>
      </c>
      <c r="T74" s="98">
        <f t="shared" si="19"/>
        <v>-56.590000510215759</v>
      </c>
      <c r="U74" s="219">
        <f t="shared" ref="U74:U137" si="20">IF(D74=0,0,1)</f>
        <v>1</v>
      </c>
      <c r="W74" s="105" t="s">
        <v>43</v>
      </c>
      <c r="X74" s="115">
        <f t="shared" ref="X74:X137" si="21">+IF(AND(C74&lt;&gt;0,D74&lt;&gt;0,OR(E74&gt;100,E74&lt;-100)),1,0)</f>
        <v>0</v>
      </c>
      <c r="Y74" s="116">
        <f t="shared" ref="Y74:Y137" si="22">+IF(AND(F74&lt;&gt;0,G74&lt;&gt;0,OR(H74&gt;100,H74&lt;-100)),1,0)</f>
        <v>0</v>
      </c>
      <c r="Z74" s="116">
        <f t="shared" ref="Z74:Z137" si="23">+IF(AND(I74&lt;&gt;0,J74&lt;&gt;0,OR(K74&gt;100,K74&lt;-100)),1,0)</f>
        <v>0</v>
      </c>
      <c r="AA74" s="116">
        <f t="shared" ref="AA74:AA137" si="24">+IF(AND(L74&lt;&gt;0,M74&lt;&gt;0,OR(N74&gt;100,N74&lt;-100)),1,0)</f>
        <v>0</v>
      </c>
      <c r="AB74" s="116">
        <f t="shared" ref="AB74:AB137" si="25">+IF(AND(O74&lt;&gt;0,P74&lt;&gt;0,OR(Q74&gt;100,Q74&lt;-100)),1,0)</f>
        <v>0</v>
      </c>
      <c r="AC74" s="122">
        <f t="shared" ref="AC74:AC137" si="26">+IF(AND(R74&lt;&gt;0,S74&lt;&gt;0,OR(T74&gt;100,T74&lt;-100)),1,0)</f>
        <v>0</v>
      </c>
    </row>
    <row r="75" spans="1:29" ht="15.75">
      <c r="A75" s="250"/>
      <c r="B75" s="135" t="s">
        <v>44</v>
      </c>
      <c r="C75" s="97">
        <v>49795751.559999473</v>
      </c>
      <c r="D75" s="20">
        <v>49795800</v>
      </c>
      <c r="E75" s="98">
        <f t="shared" si="14"/>
        <v>-48.440000526607037</v>
      </c>
      <c r="F75" s="97">
        <v>980000.41</v>
      </c>
      <c r="G75" s="20" t="s">
        <v>2636</v>
      </c>
      <c r="H75" s="98">
        <f t="shared" si="15"/>
        <v>21702.410000000033</v>
      </c>
      <c r="I75" s="97">
        <v>19500</v>
      </c>
      <c r="J75" s="20" t="s">
        <v>3088</v>
      </c>
      <c r="K75" s="98">
        <f t="shared" si="16"/>
        <v>6500</v>
      </c>
      <c r="L75" s="97">
        <v>0</v>
      </c>
      <c r="M75" s="20" t="s">
        <v>80</v>
      </c>
      <c r="N75" s="98">
        <f t="shared" si="17"/>
        <v>0</v>
      </c>
      <c r="O75" s="97">
        <v>161496.36000000002</v>
      </c>
      <c r="P75" s="20" t="s">
        <v>2637</v>
      </c>
      <c r="Q75" s="98">
        <f t="shared" si="18"/>
        <v>-18988103.640000001</v>
      </c>
      <c r="R75" s="97">
        <v>62268144.249999493</v>
      </c>
      <c r="S75" s="20">
        <v>62268100</v>
      </c>
      <c r="T75" s="98">
        <f t="shared" si="19"/>
        <v>44.249999493360519</v>
      </c>
      <c r="U75" s="219">
        <f t="shared" si="20"/>
        <v>1</v>
      </c>
      <c r="W75" s="135" t="s">
        <v>44</v>
      </c>
      <c r="X75" s="115">
        <f t="shared" si="21"/>
        <v>0</v>
      </c>
      <c r="Y75" s="116">
        <f t="shared" si="22"/>
        <v>1</v>
      </c>
      <c r="Z75" s="116">
        <f t="shared" si="23"/>
        <v>1</v>
      </c>
      <c r="AA75" s="116">
        <f t="shared" si="24"/>
        <v>0</v>
      </c>
      <c r="AB75" s="116">
        <f t="shared" si="25"/>
        <v>1</v>
      </c>
      <c r="AC75" s="122">
        <f t="shared" si="26"/>
        <v>0</v>
      </c>
    </row>
    <row r="76" spans="1:29" ht="15.75">
      <c r="A76" s="250"/>
      <c r="B76" s="135" t="s">
        <v>45</v>
      </c>
      <c r="C76" s="97">
        <v>74880064.369996056</v>
      </c>
      <c r="D76" s="20">
        <v>74880100</v>
      </c>
      <c r="E76" s="98">
        <f t="shared" si="14"/>
        <v>-35.630003944039345</v>
      </c>
      <c r="F76" s="97">
        <v>2868649.45</v>
      </c>
      <c r="G76" s="20" t="s">
        <v>2638</v>
      </c>
      <c r="H76" s="98">
        <f t="shared" si="15"/>
        <v>-0.54999999981373549</v>
      </c>
      <c r="I76" s="97">
        <v>411946.37999999995</v>
      </c>
      <c r="J76" s="20" t="s">
        <v>3089</v>
      </c>
      <c r="K76" s="98">
        <f t="shared" si="16"/>
        <v>0.37999999994644895</v>
      </c>
      <c r="L76" s="97">
        <v>368262.19</v>
      </c>
      <c r="M76" s="20" t="s">
        <v>3090</v>
      </c>
      <c r="N76" s="98">
        <f t="shared" si="17"/>
        <v>0.19000000000232831</v>
      </c>
      <c r="O76" s="97">
        <v>156283.93</v>
      </c>
      <c r="P76" s="20" t="s">
        <v>2639</v>
      </c>
      <c r="Q76" s="98">
        <f t="shared" si="18"/>
        <v>-7.0000000006984919E-2</v>
      </c>
      <c r="R76" s="97">
        <v>83645094.21999602</v>
      </c>
      <c r="S76" s="20">
        <v>83645100</v>
      </c>
      <c r="T76" s="98">
        <f t="shared" si="19"/>
        <v>-5.7800039798021317</v>
      </c>
      <c r="U76" s="219">
        <f t="shared" si="20"/>
        <v>1</v>
      </c>
      <c r="W76" s="135" t="s">
        <v>45</v>
      </c>
      <c r="X76" s="115">
        <f t="shared" si="21"/>
        <v>0</v>
      </c>
      <c r="Y76" s="116">
        <f t="shared" si="22"/>
        <v>0</v>
      </c>
      <c r="Z76" s="116">
        <f t="shared" si="23"/>
        <v>0</v>
      </c>
      <c r="AA76" s="116">
        <f t="shared" si="24"/>
        <v>0</v>
      </c>
      <c r="AB76" s="116">
        <f t="shared" si="25"/>
        <v>0</v>
      </c>
      <c r="AC76" s="122">
        <f t="shared" si="26"/>
        <v>0</v>
      </c>
    </row>
    <row r="77" spans="1:29" ht="15.75">
      <c r="A77" s="250"/>
      <c r="B77" s="135" t="s">
        <v>46</v>
      </c>
      <c r="C77" s="97">
        <v>40538501.839999616</v>
      </c>
      <c r="D77" s="20">
        <v>40538500</v>
      </c>
      <c r="E77" s="98">
        <f t="shared" si="14"/>
        <v>1.8399996161460876</v>
      </c>
      <c r="F77" s="97">
        <v>1596746.9700000007</v>
      </c>
      <c r="G77" s="20" t="s">
        <v>2640</v>
      </c>
      <c r="H77" s="98">
        <f t="shared" si="15"/>
        <v>-3.0299999993294477</v>
      </c>
      <c r="I77" s="97">
        <v>110841.43000000001</v>
      </c>
      <c r="J77" s="20" t="s">
        <v>3091</v>
      </c>
      <c r="K77" s="98">
        <f t="shared" si="16"/>
        <v>0.430000000007567</v>
      </c>
      <c r="L77" s="97">
        <v>972.04</v>
      </c>
      <c r="M77" s="20" t="s">
        <v>3092</v>
      </c>
      <c r="N77" s="98">
        <f t="shared" si="17"/>
        <v>0</v>
      </c>
      <c r="O77" s="97">
        <v>261953.82999999996</v>
      </c>
      <c r="P77" s="20" t="s">
        <v>2641</v>
      </c>
      <c r="Q77" s="98">
        <f t="shared" si="18"/>
        <v>-0.17000000004190952</v>
      </c>
      <c r="R77" s="97">
        <v>38789670.429999627</v>
      </c>
      <c r="S77" s="20">
        <v>38789700</v>
      </c>
      <c r="T77" s="98">
        <f t="shared" si="19"/>
        <v>-29.570000372827053</v>
      </c>
      <c r="U77" s="219">
        <f t="shared" si="20"/>
        <v>1</v>
      </c>
      <c r="W77" s="135" t="s">
        <v>46</v>
      </c>
      <c r="X77" s="115">
        <f t="shared" si="21"/>
        <v>0</v>
      </c>
      <c r="Y77" s="116">
        <f t="shared" si="22"/>
        <v>0</v>
      </c>
      <c r="Z77" s="116">
        <f t="shared" si="23"/>
        <v>0</v>
      </c>
      <c r="AA77" s="116">
        <f t="shared" si="24"/>
        <v>0</v>
      </c>
      <c r="AB77" s="116">
        <f t="shared" si="25"/>
        <v>0</v>
      </c>
      <c r="AC77" s="122">
        <f t="shared" si="26"/>
        <v>0</v>
      </c>
    </row>
    <row r="78" spans="1:29" ht="15.75">
      <c r="A78" s="250"/>
      <c r="B78" s="135" t="s">
        <v>47</v>
      </c>
      <c r="C78" s="97">
        <v>160125256.94</v>
      </c>
      <c r="D78" s="20"/>
      <c r="E78" s="98">
        <f t="shared" si="14"/>
        <v>160125256.94</v>
      </c>
      <c r="F78" s="97">
        <v>3719864.1499999994</v>
      </c>
      <c r="G78" s="20"/>
      <c r="H78" s="98">
        <f t="shared" si="15"/>
        <v>3719864.1499999994</v>
      </c>
      <c r="I78" s="97">
        <v>321095.83999999997</v>
      </c>
      <c r="J78" s="20"/>
      <c r="K78" s="98">
        <f t="shared" si="16"/>
        <v>321095.83999999997</v>
      </c>
      <c r="L78" s="97">
        <v>596771.46</v>
      </c>
      <c r="M78" s="20"/>
      <c r="N78" s="98">
        <f t="shared" si="17"/>
        <v>596771.46</v>
      </c>
      <c r="O78" s="97">
        <v>598792.20000000007</v>
      </c>
      <c r="P78" s="20"/>
      <c r="Q78" s="98">
        <f t="shared" si="18"/>
        <v>598792.20000000007</v>
      </c>
      <c r="R78" s="97">
        <v>155530924.97</v>
      </c>
      <c r="S78" s="20"/>
      <c r="T78" s="98">
        <f t="shared" si="19"/>
        <v>155530924.97</v>
      </c>
      <c r="U78" s="219">
        <f t="shared" si="20"/>
        <v>0</v>
      </c>
      <c r="W78" s="135" t="s">
        <v>47</v>
      </c>
      <c r="X78" s="115">
        <f t="shared" si="21"/>
        <v>0</v>
      </c>
      <c r="Y78" s="116">
        <f t="shared" si="22"/>
        <v>0</v>
      </c>
      <c r="Z78" s="116">
        <f t="shared" si="23"/>
        <v>0</v>
      </c>
      <c r="AA78" s="116">
        <f t="shared" si="24"/>
        <v>0</v>
      </c>
      <c r="AB78" s="116">
        <f t="shared" si="25"/>
        <v>0</v>
      </c>
      <c r="AC78" s="122">
        <f t="shared" si="26"/>
        <v>0</v>
      </c>
    </row>
    <row r="79" spans="1:29" ht="15.75">
      <c r="A79" s="250"/>
      <c r="B79" s="135" t="s">
        <v>48</v>
      </c>
      <c r="C79" s="97">
        <v>76310664.200000048</v>
      </c>
      <c r="D79" s="20"/>
      <c r="E79" s="98">
        <f t="shared" si="14"/>
        <v>76310664.200000048</v>
      </c>
      <c r="F79" s="97">
        <v>2703877.67</v>
      </c>
      <c r="G79" s="20"/>
      <c r="H79" s="98">
        <f t="shared" si="15"/>
        <v>2703877.67</v>
      </c>
      <c r="I79" s="97">
        <v>164804.23000000001</v>
      </c>
      <c r="J79" s="20"/>
      <c r="K79" s="98">
        <f t="shared" si="16"/>
        <v>164804.23000000001</v>
      </c>
      <c r="L79" s="97">
        <v>120850.52</v>
      </c>
      <c r="M79" s="20"/>
      <c r="N79" s="98">
        <f t="shared" si="17"/>
        <v>120850.52</v>
      </c>
      <c r="O79" s="97">
        <v>491939.26</v>
      </c>
      <c r="P79" s="20"/>
      <c r="Q79" s="98">
        <f t="shared" si="18"/>
        <v>491939.26</v>
      </c>
      <c r="R79" s="97">
        <v>73158800.980000049</v>
      </c>
      <c r="S79" s="20"/>
      <c r="T79" s="98">
        <f t="shared" si="19"/>
        <v>73158800.980000049</v>
      </c>
      <c r="U79" s="219">
        <f t="shared" si="20"/>
        <v>0</v>
      </c>
      <c r="W79" s="135" t="s">
        <v>48</v>
      </c>
      <c r="X79" s="115">
        <f t="shared" si="21"/>
        <v>0</v>
      </c>
      <c r="Y79" s="116">
        <f t="shared" si="22"/>
        <v>0</v>
      </c>
      <c r="Z79" s="116">
        <f t="shared" si="23"/>
        <v>0</v>
      </c>
      <c r="AA79" s="116">
        <f t="shared" si="24"/>
        <v>0</v>
      </c>
      <c r="AB79" s="116">
        <f t="shared" si="25"/>
        <v>0</v>
      </c>
      <c r="AC79" s="122">
        <f t="shared" si="26"/>
        <v>0</v>
      </c>
    </row>
    <row r="80" spans="1:29" ht="15.75">
      <c r="A80" s="251"/>
      <c r="B80" s="136" t="s">
        <v>49</v>
      </c>
      <c r="C80" s="97">
        <v>24733334.559999529</v>
      </c>
      <c r="D80" s="20"/>
      <c r="E80" s="98">
        <f t="shared" si="14"/>
        <v>24733334.559999529</v>
      </c>
      <c r="F80" s="97">
        <v>796263.68999999983</v>
      </c>
      <c r="G80" s="20"/>
      <c r="H80" s="98">
        <f t="shared" si="15"/>
        <v>796263.68999999983</v>
      </c>
      <c r="I80" s="97">
        <v>0</v>
      </c>
      <c r="J80" s="20"/>
      <c r="K80" s="98">
        <f t="shared" si="16"/>
        <v>0</v>
      </c>
      <c r="L80" s="97">
        <v>0</v>
      </c>
      <c r="M80" s="20"/>
      <c r="N80" s="98">
        <f t="shared" si="17"/>
        <v>0</v>
      </c>
      <c r="O80" s="97">
        <v>107908.45999999998</v>
      </c>
      <c r="P80" s="20"/>
      <c r="Q80" s="98">
        <f t="shared" si="18"/>
        <v>107908.45999999998</v>
      </c>
      <c r="R80" s="97">
        <v>23829162.409999527</v>
      </c>
      <c r="S80" s="20"/>
      <c r="T80" s="98">
        <f t="shared" si="19"/>
        <v>23829162.409999527</v>
      </c>
      <c r="U80" s="219">
        <f t="shared" si="20"/>
        <v>0</v>
      </c>
      <c r="W80" s="136" t="s">
        <v>49</v>
      </c>
      <c r="X80" s="119">
        <f t="shared" si="21"/>
        <v>0</v>
      </c>
      <c r="Y80" s="120">
        <f t="shared" si="22"/>
        <v>0</v>
      </c>
      <c r="Z80" s="120">
        <f t="shared" si="23"/>
        <v>0</v>
      </c>
      <c r="AA80" s="120">
        <f t="shared" si="24"/>
        <v>0</v>
      </c>
      <c r="AB80" s="120">
        <f t="shared" si="25"/>
        <v>0</v>
      </c>
      <c r="AC80" s="125">
        <f t="shared" si="26"/>
        <v>0</v>
      </c>
    </row>
    <row r="81" spans="1:29" ht="15.75" customHeight="1">
      <c r="A81" s="249">
        <v>42592</v>
      </c>
      <c r="B81" s="134" t="s">
        <v>41</v>
      </c>
      <c r="C81" s="217">
        <v>81441131.259999111</v>
      </c>
      <c r="D81" s="95">
        <v>81441200</v>
      </c>
      <c r="E81" s="96">
        <f t="shared" si="14"/>
        <v>-68.740000888705254</v>
      </c>
      <c r="F81" s="217">
        <v>1720580.8500000013</v>
      </c>
      <c r="G81" s="95" t="s">
        <v>2642</v>
      </c>
      <c r="H81" s="96">
        <f t="shared" si="15"/>
        <v>0.85000000125728548</v>
      </c>
      <c r="I81" s="217">
        <v>62120.489999999991</v>
      </c>
      <c r="J81" s="95" t="s">
        <v>3093</v>
      </c>
      <c r="K81" s="96">
        <f t="shared" si="16"/>
        <v>-1.0000000009313226E-2</v>
      </c>
      <c r="L81" s="217">
        <v>141533.46</v>
      </c>
      <c r="M81" s="95" t="s">
        <v>3094</v>
      </c>
      <c r="N81" s="96">
        <f t="shared" si="17"/>
        <v>0.45999999999185093</v>
      </c>
      <c r="O81" s="217">
        <v>679305.18</v>
      </c>
      <c r="P81" s="95" t="s">
        <v>2643</v>
      </c>
      <c r="Q81" s="96">
        <f t="shared" si="18"/>
        <v>0.18000000005122274</v>
      </c>
      <c r="R81" s="217">
        <v>82521150.249999106</v>
      </c>
      <c r="S81" s="95">
        <v>82521200</v>
      </c>
      <c r="T81" s="96">
        <f t="shared" si="19"/>
        <v>-49.750000894069672</v>
      </c>
      <c r="U81" s="218">
        <f t="shared" si="20"/>
        <v>1</v>
      </c>
      <c r="W81" s="134" t="s">
        <v>41</v>
      </c>
      <c r="X81" s="115">
        <f t="shared" si="21"/>
        <v>0</v>
      </c>
      <c r="Y81" s="116">
        <f t="shared" si="22"/>
        <v>0</v>
      </c>
      <c r="Z81" s="116">
        <f t="shared" si="23"/>
        <v>0</v>
      </c>
      <c r="AA81" s="116">
        <f t="shared" si="24"/>
        <v>0</v>
      </c>
      <c r="AB81" s="116">
        <f t="shared" si="25"/>
        <v>0</v>
      </c>
      <c r="AC81" s="122">
        <f t="shared" si="26"/>
        <v>0</v>
      </c>
    </row>
    <row r="82" spans="1:29" ht="15.75">
      <c r="A82" s="250"/>
      <c r="B82" s="135" t="s">
        <v>42</v>
      </c>
      <c r="C82" s="97">
        <v>28908464.759999029</v>
      </c>
      <c r="D82" s="20">
        <v>28908500</v>
      </c>
      <c r="E82" s="98">
        <f t="shared" si="14"/>
        <v>-35.24000097066164</v>
      </c>
      <c r="F82" s="97">
        <v>1369306.3500000006</v>
      </c>
      <c r="G82" s="20" t="s">
        <v>2644</v>
      </c>
      <c r="H82" s="98">
        <f t="shared" si="15"/>
        <v>-3.6499999994412065</v>
      </c>
      <c r="I82" s="97">
        <v>38454.78</v>
      </c>
      <c r="J82" s="20" t="s">
        <v>3095</v>
      </c>
      <c r="K82" s="98">
        <f t="shared" si="16"/>
        <v>-2.0000000004074536E-2</v>
      </c>
      <c r="L82" s="97">
        <v>38826.629999999997</v>
      </c>
      <c r="M82" s="20" t="s">
        <v>3096</v>
      </c>
      <c r="N82" s="98">
        <f t="shared" si="17"/>
        <v>2.9999999998835847E-2</v>
      </c>
      <c r="O82" s="97">
        <v>83703.44</v>
      </c>
      <c r="P82" s="20" t="s">
        <v>2645</v>
      </c>
      <c r="Q82" s="98">
        <f t="shared" si="18"/>
        <v>4.0000000008149073E-2</v>
      </c>
      <c r="R82" s="97">
        <v>27455083.119999029</v>
      </c>
      <c r="S82" s="20">
        <v>27455100</v>
      </c>
      <c r="T82" s="98">
        <f t="shared" si="19"/>
        <v>-16.880000971257687</v>
      </c>
      <c r="U82" s="219">
        <f t="shared" si="20"/>
        <v>1</v>
      </c>
      <c r="W82" s="135" t="s">
        <v>42</v>
      </c>
      <c r="X82" s="115">
        <f t="shared" si="21"/>
        <v>0</v>
      </c>
      <c r="Y82" s="116">
        <f t="shared" si="22"/>
        <v>0</v>
      </c>
      <c r="Z82" s="116">
        <f t="shared" si="23"/>
        <v>0</v>
      </c>
      <c r="AA82" s="116">
        <f t="shared" si="24"/>
        <v>0</v>
      </c>
      <c r="AB82" s="116">
        <f t="shared" si="25"/>
        <v>0</v>
      </c>
      <c r="AC82" s="122">
        <f t="shared" si="26"/>
        <v>0</v>
      </c>
    </row>
    <row r="83" spans="1:29" ht="15.75">
      <c r="A83" s="250"/>
      <c r="B83" s="105" t="s">
        <v>43</v>
      </c>
      <c r="C83" s="97">
        <v>74936743.40999949</v>
      </c>
      <c r="D83" s="20">
        <v>0</v>
      </c>
      <c r="E83" s="98">
        <f t="shared" si="14"/>
        <v>74936743.40999949</v>
      </c>
      <c r="F83" s="97">
        <v>1718415.6500000001</v>
      </c>
      <c r="G83" s="20"/>
      <c r="H83" s="98">
        <f t="shared" si="15"/>
        <v>1718415.6500000001</v>
      </c>
      <c r="I83" s="97">
        <v>172897.47</v>
      </c>
      <c r="J83" s="20"/>
      <c r="K83" s="98">
        <f t="shared" si="16"/>
        <v>172897.47</v>
      </c>
      <c r="L83" s="97">
        <v>408272.94</v>
      </c>
      <c r="M83" s="20"/>
      <c r="N83" s="98">
        <f t="shared" si="17"/>
        <v>408272.94</v>
      </c>
      <c r="O83" s="97">
        <v>426880.55</v>
      </c>
      <c r="P83" s="20"/>
      <c r="Q83" s="98">
        <f t="shared" si="18"/>
        <v>426880.55</v>
      </c>
      <c r="R83" s="97">
        <v>72556071.739999488</v>
      </c>
      <c r="S83" s="20">
        <v>0</v>
      </c>
      <c r="T83" s="98">
        <f t="shared" si="19"/>
        <v>72556071.739999488</v>
      </c>
      <c r="U83" s="219">
        <f t="shared" si="20"/>
        <v>0</v>
      </c>
      <c r="W83" s="105" t="s">
        <v>43</v>
      </c>
      <c r="X83" s="115">
        <f t="shared" si="21"/>
        <v>0</v>
      </c>
      <c r="Y83" s="116">
        <f t="shared" si="22"/>
        <v>0</v>
      </c>
      <c r="Z83" s="116">
        <f t="shared" si="23"/>
        <v>0</v>
      </c>
      <c r="AA83" s="116">
        <f t="shared" si="24"/>
        <v>0</v>
      </c>
      <c r="AB83" s="116">
        <f t="shared" si="25"/>
        <v>0</v>
      </c>
      <c r="AC83" s="122">
        <f t="shared" si="26"/>
        <v>0</v>
      </c>
    </row>
    <row r="84" spans="1:29" ht="15.75">
      <c r="A84" s="250"/>
      <c r="B84" s="135" t="s">
        <v>44</v>
      </c>
      <c r="C84" s="97">
        <v>62268144.249999493</v>
      </c>
      <c r="D84" s="20">
        <v>62268100</v>
      </c>
      <c r="E84" s="98">
        <f t="shared" si="14"/>
        <v>44.249999493360519</v>
      </c>
      <c r="F84" s="97">
        <v>1094304.23</v>
      </c>
      <c r="G84" s="20" t="s">
        <v>2646</v>
      </c>
      <c r="H84" s="98">
        <f t="shared" si="15"/>
        <v>-7415.7700000000186</v>
      </c>
      <c r="I84" s="97">
        <v>6500.1100000000006</v>
      </c>
      <c r="J84" s="20" t="s">
        <v>3097</v>
      </c>
      <c r="K84" s="98">
        <f t="shared" si="16"/>
        <v>0.11000000000058208</v>
      </c>
      <c r="L84" s="97">
        <v>0</v>
      </c>
      <c r="M84" s="20" t="s">
        <v>80</v>
      </c>
      <c r="N84" s="98">
        <f t="shared" si="17"/>
        <v>0</v>
      </c>
      <c r="O84" s="97">
        <v>118526.13</v>
      </c>
      <c r="P84" s="20" t="s">
        <v>2647</v>
      </c>
      <c r="Q84" s="98">
        <f t="shared" si="18"/>
        <v>0.13000000000465661</v>
      </c>
      <c r="R84" s="97">
        <v>61061813.999999486</v>
      </c>
      <c r="S84" s="20">
        <v>61054400</v>
      </c>
      <c r="T84" s="98">
        <f t="shared" si="19"/>
        <v>7413.9999994859099</v>
      </c>
      <c r="U84" s="219">
        <f t="shared" si="20"/>
        <v>1</v>
      </c>
      <c r="W84" s="135" t="s">
        <v>44</v>
      </c>
      <c r="X84" s="115">
        <f t="shared" si="21"/>
        <v>0</v>
      </c>
      <c r="Y84" s="116">
        <f t="shared" si="22"/>
        <v>1</v>
      </c>
      <c r="Z84" s="116">
        <f t="shared" si="23"/>
        <v>0</v>
      </c>
      <c r="AA84" s="116">
        <f t="shared" si="24"/>
        <v>0</v>
      </c>
      <c r="AB84" s="116">
        <f t="shared" si="25"/>
        <v>0</v>
      </c>
      <c r="AC84" s="122">
        <f t="shared" si="26"/>
        <v>1</v>
      </c>
    </row>
    <row r="85" spans="1:29" ht="15.75">
      <c r="A85" s="250"/>
      <c r="B85" s="135" t="s">
        <v>45</v>
      </c>
      <c r="C85" s="97">
        <v>83645094.21999602</v>
      </c>
      <c r="D85" s="20">
        <v>83645100</v>
      </c>
      <c r="E85" s="98">
        <f t="shared" si="14"/>
        <v>-5.7800039798021317</v>
      </c>
      <c r="F85" s="97">
        <v>2495896.8000000003</v>
      </c>
      <c r="G85" s="20" t="s">
        <v>1685</v>
      </c>
      <c r="H85" s="98">
        <f t="shared" si="15"/>
        <v>2495894.8000000003</v>
      </c>
      <c r="I85" s="97">
        <v>65025.14</v>
      </c>
      <c r="J85" s="20" t="s">
        <v>3098</v>
      </c>
      <c r="K85" s="98">
        <f t="shared" si="16"/>
        <v>64960.14</v>
      </c>
      <c r="L85" s="97">
        <v>481.77</v>
      </c>
      <c r="M85" s="20" t="s">
        <v>3099</v>
      </c>
      <c r="N85" s="98">
        <f t="shared" si="17"/>
        <v>0.76999999999998181</v>
      </c>
      <c r="O85" s="97">
        <v>168455.55000000002</v>
      </c>
      <c r="P85" s="20" t="s">
        <v>2648</v>
      </c>
      <c r="Q85" s="98">
        <f t="shared" si="18"/>
        <v>0.5500000000174623</v>
      </c>
      <c r="R85" s="97">
        <v>81045285.239996031</v>
      </c>
      <c r="S85" s="20">
        <v>81045</v>
      </c>
      <c r="T85" s="98">
        <f t="shared" si="19"/>
        <v>80964240.239996031</v>
      </c>
      <c r="U85" s="219">
        <f t="shared" si="20"/>
        <v>1</v>
      </c>
      <c r="W85" s="135" t="s">
        <v>45</v>
      </c>
      <c r="X85" s="115">
        <f t="shared" si="21"/>
        <v>0</v>
      </c>
      <c r="Y85" s="116">
        <f t="shared" si="22"/>
        <v>1</v>
      </c>
      <c r="Z85" s="116">
        <f t="shared" si="23"/>
        <v>1</v>
      </c>
      <c r="AA85" s="116">
        <f t="shared" si="24"/>
        <v>0</v>
      </c>
      <c r="AB85" s="116">
        <f t="shared" si="25"/>
        <v>0</v>
      </c>
      <c r="AC85" s="122">
        <f t="shared" si="26"/>
        <v>1</v>
      </c>
    </row>
    <row r="86" spans="1:29" ht="15.75">
      <c r="A86" s="250"/>
      <c r="B86" s="135" t="s">
        <v>46</v>
      </c>
      <c r="C86" s="97">
        <v>38789670.429999627</v>
      </c>
      <c r="D86" s="20"/>
      <c r="E86" s="98">
        <f t="shared" si="14"/>
        <v>38789670.429999627</v>
      </c>
      <c r="F86" s="97">
        <v>1496985.37</v>
      </c>
      <c r="G86" s="20"/>
      <c r="H86" s="98">
        <f t="shared" si="15"/>
        <v>1496985.37</v>
      </c>
      <c r="I86" s="97">
        <v>14032.06</v>
      </c>
      <c r="J86" s="20"/>
      <c r="K86" s="98">
        <f t="shared" si="16"/>
        <v>14032.06</v>
      </c>
      <c r="L86" s="97">
        <v>4300.9799999999996</v>
      </c>
      <c r="M86" s="20"/>
      <c r="N86" s="98">
        <f t="shared" si="17"/>
        <v>4300.9799999999996</v>
      </c>
      <c r="O86" s="97">
        <v>187319.17</v>
      </c>
      <c r="P86" s="20"/>
      <c r="Q86" s="98">
        <f t="shared" si="18"/>
        <v>187319.17</v>
      </c>
      <c r="R86" s="97">
        <v>41461448.829999626</v>
      </c>
      <c r="S86" s="20"/>
      <c r="T86" s="98">
        <f t="shared" si="19"/>
        <v>41461448.829999626</v>
      </c>
      <c r="U86" s="219">
        <f t="shared" si="20"/>
        <v>0</v>
      </c>
      <c r="W86" s="135" t="s">
        <v>46</v>
      </c>
      <c r="X86" s="115">
        <f t="shared" si="21"/>
        <v>0</v>
      </c>
      <c r="Y86" s="116">
        <f t="shared" si="22"/>
        <v>0</v>
      </c>
      <c r="Z86" s="116">
        <f t="shared" si="23"/>
        <v>0</v>
      </c>
      <c r="AA86" s="116">
        <f t="shared" si="24"/>
        <v>0</v>
      </c>
      <c r="AB86" s="116">
        <f t="shared" si="25"/>
        <v>0</v>
      </c>
      <c r="AC86" s="122">
        <f t="shared" si="26"/>
        <v>0</v>
      </c>
    </row>
    <row r="87" spans="1:29" ht="15.75">
      <c r="A87" s="250"/>
      <c r="B87" s="135" t="s">
        <v>47</v>
      </c>
      <c r="C87" s="97">
        <v>155530924.97</v>
      </c>
      <c r="D87" s="20"/>
      <c r="E87" s="98">
        <f t="shared" si="14"/>
        <v>155530924.97</v>
      </c>
      <c r="F87" s="97">
        <v>2417532.52</v>
      </c>
      <c r="G87" s="20"/>
      <c r="H87" s="98">
        <f t="shared" si="15"/>
        <v>2417532.52</v>
      </c>
      <c r="I87" s="97">
        <v>123682.95</v>
      </c>
      <c r="J87" s="20"/>
      <c r="K87" s="98">
        <f t="shared" si="16"/>
        <v>123682.95</v>
      </c>
      <c r="L87" s="97">
        <v>6734.18</v>
      </c>
      <c r="M87" s="20"/>
      <c r="N87" s="98">
        <f t="shared" si="17"/>
        <v>6734.18</v>
      </c>
      <c r="O87" s="97">
        <v>91155.05</v>
      </c>
      <c r="P87" s="20"/>
      <c r="Q87" s="98">
        <f t="shared" si="18"/>
        <v>91155.05</v>
      </c>
      <c r="R87" s="97">
        <v>153139186.16999999</v>
      </c>
      <c r="S87" s="20"/>
      <c r="T87" s="98">
        <f t="shared" si="19"/>
        <v>153139186.16999999</v>
      </c>
      <c r="U87" s="219">
        <f t="shared" si="20"/>
        <v>0</v>
      </c>
      <c r="W87" s="135" t="s">
        <v>47</v>
      </c>
      <c r="X87" s="115">
        <f t="shared" si="21"/>
        <v>0</v>
      </c>
      <c r="Y87" s="116">
        <f t="shared" si="22"/>
        <v>0</v>
      </c>
      <c r="Z87" s="116">
        <f t="shared" si="23"/>
        <v>0</v>
      </c>
      <c r="AA87" s="116">
        <f t="shared" si="24"/>
        <v>0</v>
      </c>
      <c r="AB87" s="116">
        <f t="shared" si="25"/>
        <v>0</v>
      </c>
      <c r="AC87" s="122">
        <f t="shared" si="26"/>
        <v>0</v>
      </c>
    </row>
    <row r="88" spans="1:29" ht="15.75">
      <c r="A88" s="250"/>
      <c r="B88" s="135" t="s">
        <v>48</v>
      </c>
      <c r="C88" s="97">
        <v>73158800.980000049</v>
      </c>
      <c r="D88" s="20"/>
      <c r="E88" s="98">
        <f t="shared" si="14"/>
        <v>73158800.980000049</v>
      </c>
      <c r="F88" s="97">
        <v>3291104.0700000008</v>
      </c>
      <c r="G88" s="20"/>
      <c r="H88" s="98">
        <f t="shared" si="15"/>
        <v>3291104.0700000008</v>
      </c>
      <c r="I88" s="97">
        <v>115004.95</v>
      </c>
      <c r="J88" s="20"/>
      <c r="K88" s="98">
        <f t="shared" si="16"/>
        <v>115004.95</v>
      </c>
      <c r="L88" s="97">
        <v>26825.71</v>
      </c>
      <c r="M88" s="20"/>
      <c r="N88" s="98">
        <f t="shared" si="17"/>
        <v>26825.71</v>
      </c>
      <c r="O88" s="97">
        <v>262736.28000000003</v>
      </c>
      <c r="P88" s="20"/>
      <c r="Q88" s="98">
        <f t="shared" si="18"/>
        <v>262736.28000000003</v>
      </c>
      <c r="R88" s="97">
        <v>69693139.870000049</v>
      </c>
      <c r="S88" s="20"/>
      <c r="T88" s="98">
        <f t="shared" si="19"/>
        <v>69693139.870000049</v>
      </c>
      <c r="U88" s="219">
        <f t="shared" si="20"/>
        <v>0</v>
      </c>
      <c r="W88" s="135" t="s">
        <v>48</v>
      </c>
      <c r="X88" s="115">
        <f t="shared" si="21"/>
        <v>0</v>
      </c>
      <c r="Y88" s="116">
        <f t="shared" si="22"/>
        <v>0</v>
      </c>
      <c r="Z88" s="116">
        <f t="shared" si="23"/>
        <v>0</v>
      </c>
      <c r="AA88" s="116">
        <f t="shared" si="24"/>
        <v>0</v>
      </c>
      <c r="AB88" s="116">
        <f t="shared" si="25"/>
        <v>0</v>
      </c>
      <c r="AC88" s="122">
        <f t="shared" si="26"/>
        <v>0</v>
      </c>
    </row>
    <row r="89" spans="1:29" ht="15.75">
      <c r="A89" s="251"/>
      <c r="B89" s="136" t="s">
        <v>49</v>
      </c>
      <c r="C89" s="99">
        <v>23829162.409999527</v>
      </c>
      <c r="D89" s="100"/>
      <c r="E89" s="101">
        <f t="shared" si="14"/>
        <v>23829162.409999527</v>
      </c>
      <c r="F89" s="99">
        <v>925880.53</v>
      </c>
      <c r="G89" s="100"/>
      <c r="H89" s="101">
        <f t="shared" si="15"/>
        <v>925880.53</v>
      </c>
      <c r="I89" s="99">
        <v>35000</v>
      </c>
      <c r="J89" s="100"/>
      <c r="K89" s="101">
        <f t="shared" si="16"/>
        <v>35000</v>
      </c>
      <c r="L89" s="99">
        <v>0</v>
      </c>
      <c r="M89" s="100"/>
      <c r="N89" s="101">
        <f t="shared" si="17"/>
        <v>0</v>
      </c>
      <c r="O89" s="99">
        <v>140270.84</v>
      </c>
      <c r="P89" s="100"/>
      <c r="Q89" s="101">
        <f t="shared" si="18"/>
        <v>140270.84</v>
      </c>
      <c r="R89" s="99">
        <v>22798011.03999953</v>
      </c>
      <c r="S89" s="100"/>
      <c r="T89" s="101">
        <f t="shared" si="19"/>
        <v>22798011.03999953</v>
      </c>
      <c r="U89" s="220">
        <f t="shared" si="20"/>
        <v>0</v>
      </c>
      <c r="W89" s="136" t="s">
        <v>49</v>
      </c>
      <c r="X89" s="115">
        <f t="shared" si="21"/>
        <v>0</v>
      </c>
      <c r="Y89" s="116">
        <f t="shared" si="22"/>
        <v>0</v>
      </c>
      <c r="Z89" s="116">
        <f t="shared" si="23"/>
        <v>0</v>
      </c>
      <c r="AA89" s="116">
        <f t="shared" si="24"/>
        <v>0</v>
      </c>
      <c r="AB89" s="116">
        <f t="shared" si="25"/>
        <v>0</v>
      </c>
      <c r="AC89" s="122">
        <f t="shared" si="26"/>
        <v>0</v>
      </c>
    </row>
    <row r="90" spans="1:29" ht="15.75" customHeight="1">
      <c r="A90" s="249">
        <v>42593</v>
      </c>
      <c r="B90" s="134" t="s">
        <v>41</v>
      </c>
      <c r="C90" s="97">
        <v>82521150.249999106</v>
      </c>
      <c r="D90" s="20">
        <v>82521200</v>
      </c>
      <c r="E90" s="98">
        <f t="shared" si="14"/>
        <v>-49.750000894069672</v>
      </c>
      <c r="F90" s="97">
        <v>1433621.4200000004</v>
      </c>
      <c r="G90" s="20" t="s">
        <v>2649</v>
      </c>
      <c r="H90" s="98">
        <f t="shared" si="15"/>
        <v>1.4200000003911555</v>
      </c>
      <c r="I90" s="97">
        <v>65347.360000000001</v>
      </c>
      <c r="J90" s="20" t="s">
        <v>3100</v>
      </c>
      <c r="K90" s="98">
        <f t="shared" si="16"/>
        <v>-4.0000000000873115E-2</v>
      </c>
      <c r="L90" s="97">
        <v>88873.84</v>
      </c>
      <c r="M90" s="20" t="s">
        <v>3101</v>
      </c>
      <c r="N90" s="98">
        <f t="shared" si="17"/>
        <v>3.9999999993597157E-2</v>
      </c>
      <c r="O90" s="97">
        <v>630865.13000000024</v>
      </c>
      <c r="P90" s="20" t="s">
        <v>2650</v>
      </c>
      <c r="Q90" s="98">
        <f t="shared" si="18"/>
        <v>0.13000000023748726</v>
      </c>
      <c r="R90" s="97">
        <v>80433137.219999105</v>
      </c>
      <c r="S90" s="20">
        <v>80433100</v>
      </c>
      <c r="T90" s="98">
        <f t="shared" si="19"/>
        <v>37.219999104738235</v>
      </c>
      <c r="U90" s="219">
        <f t="shared" si="20"/>
        <v>1</v>
      </c>
      <c r="W90" s="134" t="s">
        <v>41</v>
      </c>
      <c r="X90" s="111">
        <f t="shared" si="21"/>
        <v>0</v>
      </c>
      <c r="Y90" s="112">
        <f t="shared" si="22"/>
        <v>0</v>
      </c>
      <c r="Z90" s="112">
        <f t="shared" si="23"/>
        <v>0</v>
      </c>
      <c r="AA90" s="112">
        <f t="shared" si="24"/>
        <v>0</v>
      </c>
      <c r="AB90" s="112">
        <f t="shared" si="25"/>
        <v>0</v>
      </c>
      <c r="AC90" s="124">
        <f t="shared" si="26"/>
        <v>0</v>
      </c>
    </row>
    <row r="91" spans="1:29" ht="15.75">
      <c r="A91" s="250"/>
      <c r="B91" s="135" t="s">
        <v>42</v>
      </c>
      <c r="C91" s="97">
        <v>27455083.119999029</v>
      </c>
      <c r="D91" s="20">
        <v>27455100</v>
      </c>
      <c r="E91" s="98">
        <f t="shared" si="14"/>
        <v>-16.880000971257687</v>
      </c>
      <c r="F91" s="97">
        <v>1217376.8100000005</v>
      </c>
      <c r="G91" s="20" t="s">
        <v>2651</v>
      </c>
      <c r="H91" s="98">
        <f t="shared" si="15"/>
        <v>-3.1899999994784594</v>
      </c>
      <c r="I91" s="97">
        <v>39578.47</v>
      </c>
      <c r="J91" s="20" t="s">
        <v>3102</v>
      </c>
      <c r="K91" s="98">
        <f t="shared" si="16"/>
        <v>-2.9999999998835847E-2</v>
      </c>
      <c r="L91" s="97">
        <v>0</v>
      </c>
      <c r="M91" s="20" t="s">
        <v>80</v>
      </c>
      <c r="N91" s="98">
        <f t="shared" si="17"/>
        <v>0</v>
      </c>
      <c r="O91" s="97">
        <v>39333.17</v>
      </c>
      <c r="P91" s="20" t="s">
        <v>2652</v>
      </c>
      <c r="Q91" s="98">
        <f t="shared" si="18"/>
        <v>-2.9999999998835847E-2</v>
      </c>
      <c r="R91" s="97">
        <v>26237951.609999027</v>
      </c>
      <c r="S91" s="20">
        <v>26238000</v>
      </c>
      <c r="T91" s="98">
        <f t="shared" si="19"/>
        <v>-48.390000972896814</v>
      </c>
      <c r="U91" s="219">
        <f t="shared" si="20"/>
        <v>1</v>
      </c>
      <c r="W91" s="135" t="s">
        <v>42</v>
      </c>
      <c r="X91" s="115">
        <f t="shared" si="21"/>
        <v>0</v>
      </c>
      <c r="Y91" s="116">
        <f t="shared" si="22"/>
        <v>0</v>
      </c>
      <c r="Z91" s="116">
        <f t="shared" si="23"/>
        <v>0</v>
      </c>
      <c r="AA91" s="116">
        <f t="shared" si="24"/>
        <v>0</v>
      </c>
      <c r="AB91" s="116">
        <f t="shared" si="25"/>
        <v>0</v>
      </c>
      <c r="AC91" s="122">
        <f t="shared" si="26"/>
        <v>0</v>
      </c>
    </row>
    <row r="92" spans="1:29" ht="15.75">
      <c r="A92" s="250"/>
      <c r="B92" s="105" t="s">
        <v>43</v>
      </c>
      <c r="C92" s="97">
        <v>72556071.739999488</v>
      </c>
      <c r="D92" s="20">
        <v>72556030</v>
      </c>
      <c r="E92" s="98">
        <f t="shared" si="14"/>
        <v>41.739999487996101</v>
      </c>
      <c r="F92" s="97">
        <v>1358452.2200000009</v>
      </c>
      <c r="G92" s="20" t="s">
        <v>2653</v>
      </c>
      <c r="H92" s="98">
        <f t="shared" si="15"/>
        <v>3002.2200000009034</v>
      </c>
      <c r="I92" s="97">
        <v>272660.67</v>
      </c>
      <c r="J92" s="20" t="s">
        <v>3103</v>
      </c>
      <c r="K92" s="98">
        <f t="shared" si="16"/>
        <v>-0.33000000001629815</v>
      </c>
      <c r="L92" s="97">
        <v>213096.42</v>
      </c>
      <c r="M92" s="20" t="s">
        <v>3104</v>
      </c>
      <c r="N92" s="98">
        <f t="shared" si="17"/>
        <v>0.42000000001280569</v>
      </c>
      <c r="O92" s="97">
        <v>303007.8</v>
      </c>
      <c r="P92" s="20" t="s">
        <v>2654</v>
      </c>
      <c r="Q92" s="98">
        <f t="shared" si="18"/>
        <v>-0.20000000001164153</v>
      </c>
      <c r="R92" s="97">
        <v>70954175.969999492</v>
      </c>
      <c r="S92" s="20">
        <v>70954220</v>
      </c>
      <c r="T92" s="98">
        <f t="shared" si="19"/>
        <v>-44.030000507831573</v>
      </c>
      <c r="U92" s="219">
        <f t="shared" si="20"/>
        <v>1</v>
      </c>
      <c r="W92" s="105" t="s">
        <v>43</v>
      </c>
      <c r="X92" s="115">
        <f t="shared" si="21"/>
        <v>0</v>
      </c>
      <c r="Y92" s="116">
        <f t="shared" si="22"/>
        <v>1</v>
      </c>
      <c r="Z92" s="116">
        <f t="shared" si="23"/>
        <v>0</v>
      </c>
      <c r="AA92" s="116">
        <f t="shared" si="24"/>
        <v>0</v>
      </c>
      <c r="AB92" s="116">
        <f t="shared" si="25"/>
        <v>0</v>
      </c>
      <c r="AC92" s="122">
        <f t="shared" si="26"/>
        <v>0</v>
      </c>
    </row>
    <row r="93" spans="1:29" ht="15.75">
      <c r="A93" s="250"/>
      <c r="B93" s="135" t="s">
        <v>44</v>
      </c>
      <c r="C93" s="97">
        <v>61061813.999999486</v>
      </c>
      <c r="D93" s="20">
        <v>61061900</v>
      </c>
      <c r="E93" s="98">
        <f t="shared" si="14"/>
        <v>-86.000000514090061</v>
      </c>
      <c r="F93" s="97">
        <v>1336722.2000000004</v>
      </c>
      <c r="G93" s="20" t="s">
        <v>2655</v>
      </c>
      <c r="H93" s="98">
        <f t="shared" si="15"/>
        <v>-12030477.799999999</v>
      </c>
      <c r="I93" s="97">
        <v>34309.660000000018</v>
      </c>
      <c r="J93" s="20" t="s">
        <v>3105</v>
      </c>
      <c r="K93" s="98">
        <f t="shared" si="16"/>
        <v>-3.9999999979045242E-2</v>
      </c>
      <c r="L93" s="97">
        <v>45924.800000000003</v>
      </c>
      <c r="M93" s="20" t="s">
        <v>3106</v>
      </c>
      <c r="N93" s="98">
        <f t="shared" si="17"/>
        <v>0</v>
      </c>
      <c r="O93" s="97">
        <v>65509.18</v>
      </c>
      <c r="P93" s="20" t="s">
        <v>2656</v>
      </c>
      <c r="Q93" s="98">
        <f t="shared" si="18"/>
        <v>-1.9999999996798579E-2</v>
      </c>
      <c r="R93" s="97">
        <v>59861030.089999489</v>
      </c>
      <c r="S93" s="20">
        <v>59861000</v>
      </c>
      <c r="T93" s="98">
        <f t="shared" si="19"/>
        <v>30.089999489486217</v>
      </c>
      <c r="U93" s="219">
        <f t="shared" si="20"/>
        <v>1</v>
      </c>
      <c r="W93" s="135" t="s">
        <v>44</v>
      </c>
      <c r="X93" s="115">
        <f t="shared" si="21"/>
        <v>0</v>
      </c>
      <c r="Y93" s="116">
        <f t="shared" si="22"/>
        <v>1</v>
      </c>
      <c r="Z93" s="116">
        <f t="shared" si="23"/>
        <v>0</v>
      </c>
      <c r="AA93" s="116">
        <f t="shared" si="24"/>
        <v>0</v>
      </c>
      <c r="AB93" s="116">
        <f t="shared" si="25"/>
        <v>0</v>
      </c>
      <c r="AC93" s="122">
        <f t="shared" si="26"/>
        <v>0</v>
      </c>
    </row>
    <row r="94" spans="1:29" ht="15.75">
      <c r="A94" s="250"/>
      <c r="B94" s="135" t="s">
        <v>45</v>
      </c>
      <c r="C94" s="97">
        <v>81045285.239996031</v>
      </c>
      <c r="D94" s="20">
        <v>81045300</v>
      </c>
      <c r="E94" s="98">
        <f t="shared" si="14"/>
        <v>-14.760003969073296</v>
      </c>
      <c r="F94" s="97">
        <v>2020233.0399999991</v>
      </c>
      <c r="G94" s="20" t="s">
        <v>2657</v>
      </c>
      <c r="H94" s="98">
        <f t="shared" si="15"/>
        <v>4193.0399999991059</v>
      </c>
      <c r="I94" s="97">
        <v>44929.46</v>
      </c>
      <c r="J94" s="20" t="s">
        <v>3107</v>
      </c>
      <c r="K94" s="98">
        <f t="shared" si="16"/>
        <v>-4.0000000000873115E-2</v>
      </c>
      <c r="L94" s="97">
        <v>69836.2</v>
      </c>
      <c r="M94" s="20" t="s">
        <v>3108</v>
      </c>
      <c r="N94" s="98">
        <f t="shared" si="17"/>
        <v>0</v>
      </c>
      <c r="O94" s="97">
        <v>208030.87</v>
      </c>
      <c r="P94" s="20" t="s">
        <v>2658</v>
      </c>
      <c r="Q94" s="98">
        <f t="shared" si="18"/>
        <v>-0.13000000000465661</v>
      </c>
      <c r="R94" s="97">
        <v>78792114.58999604</v>
      </c>
      <c r="S94" s="20">
        <v>78802900</v>
      </c>
      <c r="T94" s="98">
        <f t="shared" si="19"/>
        <v>-10785.410003960133</v>
      </c>
      <c r="U94" s="219">
        <f t="shared" si="20"/>
        <v>1</v>
      </c>
      <c r="W94" s="135" t="s">
        <v>45</v>
      </c>
      <c r="X94" s="115">
        <f t="shared" si="21"/>
        <v>0</v>
      </c>
      <c r="Y94" s="116">
        <f t="shared" si="22"/>
        <v>1</v>
      </c>
      <c r="Z94" s="116">
        <f t="shared" si="23"/>
        <v>0</v>
      </c>
      <c r="AA94" s="116">
        <f t="shared" si="24"/>
        <v>0</v>
      </c>
      <c r="AB94" s="116">
        <f t="shared" si="25"/>
        <v>0</v>
      </c>
      <c r="AC94" s="122">
        <f t="shared" si="26"/>
        <v>1</v>
      </c>
    </row>
    <row r="95" spans="1:29" ht="15.75">
      <c r="A95" s="250"/>
      <c r="B95" s="135" t="s">
        <v>46</v>
      </c>
      <c r="C95" s="97">
        <v>41461448.829999626</v>
      </c>
      <c r="D95" s="20">
        <v>41461400</v>
      </c>
      <c r="E95" s="98">
        <f t="shared" si="14"/>
        <v>48.829999625682831</v>
      </c>
      <c r="F95" s="97">
        <v>1419222.0699999998</v>
      </c>
      <c r="G95" s="20" t="s">
        <v>2659</v>
      </c>
      <c r="H95" s="98">
        <f t="shared" si="15"/>
        <v>2.0699999998323619</v>
      </c>
      <c r="I95" s="97">
        <v>0</v>
      </c>
      <c r="J95" s="20" t="s">
        <v>80</v>
      </c>
      <c r="K95" s="98">
        <f t="shared" si="16"/>
        <v>0</v>
      </c>
      <c r="L95" s="97">
        <v>0</v>
      </c>
      <c r="M95" s="20" t="s">
        <v>80</v>
      </c>
      <c r="N95" s="98">
        <f t="shared" si="17"/>
        <v>0</v>
      </c>
      <c r="O95" s="97">
        <v>125707.53</v>
      </c>
      <c r="P95" s="20" t="s">
        <v>2660</v>
      </c>
      <c r="Q95" s="98">
        <f t="shared" si="18"/>
        <v>-0.47000000000116415</v>
      </c>
      <c r="R95" s="97">
        <v>39916519.229999632</v>
      </c>
      <c r="S95" s="20">
        <v>39916500</v>
      </c>
      <c r="T95" s="98">
        <f t="shared" si="19"/>
        <v>19.229999631643295</v>
      </c>
      <c r="U95" s="219">
        <f t="shared" si="20"/>
        <v>1</v>
      </c>
      <c r="W95" s="135" t="s">
        <v>46</v>
      </c>
      <c r="X95" s="115">
        <f t="shared" si="21"/>
        <v>0</v>
      </c>
      <c r="Y95" s="116">
        <f t="shared" si="22"/>
        <v>0</v>
      </c>
      <c r="Z95" s="116">
        <f t="shared" si="23"/>
        <v>0</v>
      </c>
      <c r="AA95" s="116">
        <f t="shared" si="24"/>
        <v>0</v>
      </c>
      <c r="AB95" s="116">
        <f t="shared" si="25"/>
        <v>0</v>
      </c>
      <c r="AC95" s="122">
        <f t="shared" si="26"/>
        <v>0</v>
      </c>
    </row>
    <row r="96" spans="1:29" ht="15.75">
      <c r="A96" s="250"/>
      <c r="B96" s="135" t="s">
        <v>47</v>
      </c>
      <c r="C96" s="97">
        <v>153139186.16999999</v>
      </c>
      <c r="D96" s="20">
        <v>0</v>
      </c>
      <c r="E96" s="98">
        <f t="shared" si="14"/>
        <v>153139186.16999999</v>
      </c>
      <c r="F96" s="97">
        <v>1835358.2699999998</v>
      </c>
      <c r="G96" s="20"/>
      <c r="H96" s="98">
        <f t="shared" si="15"/>
        <v>1835358.2699999998</v>
      </c>
      <c r="I96" s="97">
        <v>287025.70999999996</v>
      </c>
      <c r="J96" s="20"/>
      <c r="K96" s="98">
        <f t="shared" si="16"/>
        <v>287025.70999999996</v>
      </c>
      <c r="L96" s="97">
        <v>22813.360000000001</v>
      </c>
      <c r="M96" s="20"/>
      <c r="N96" s="98">
        <f t="shared" si="17"/>
        <v>22813.360000000001</v>
      </c>
      <c r="O96" s="97">
        <v>84691.73</v>
      </c>
      <c r="P96" s="20"/>
      <c r="Q96" s="98">
        <f t="shared" si="18"/>
        <v>84691.73</v>
      </c>
      <c r="R96" s="97">
        <v>151483348.51999998</v>
      </c>
      <c r="S96" s="20">
        <v>0</v>
      </c>
      <c r="T96" s="98">
        <f t="shared" si="19"/>
        <v>151483348.51999998</v>
      </c>
      <c r="U96" s="219">
        <f t="shared" si="20"/>
        <v>0</v>
      </c>
      <c r="W96" s="135" t="s">
        <v>47</v>
      </c>
      <c r="X96" s="115">
        <f t="shared" si="21"/>
        <v>0</v>
      </c>
      <c r="Y96" s="116">
        <f t="shared" si="22"/>
        <v>0</v>
      </c>
      <c r="Z96" s="116">
        <f t="shared" si="23"/>
        <v>0</v>
      </c>
      <c r="AA96" s="116">
        <f t="shared" si="24"/>
        <v>0</v>
      </c>
      <c r="AB96" s="116">
        <f t="shared" si="25"/>
        <v>0</v>
      </c>
      <c r="AC96" s="122">
        <f t="shared" si="26"/>
        <v>0</v>
      </c>
    </row>
    <row r="97" spans="1:29" ht="15.75">
      <c r="A97" s="250"/>
      <c r="B97" s="135" t="s">
        <v>48</v>
      </c>
      <c r="C97" s="97">
        <v>69693139.870000049</v>
      </c>
      <c r="D97" s="20">
        <v>69693200</v>
      </c>
      <c r="E97" s="98">
        <f t="shared" si="14"/>
        <v>-60.129999950528145</v>
      </c>
      <c r="F97" s="97">
        <v>1892832.3200000005</v>
      </c>
      <c r="G97" s="20" t="s">
        <v>2661</v>
      </c>
      <c r="H97" s="98">
        <f t="shared" si="15"/>
        <v>-5747.6799999994691</v>
      </c>
      <c r="I97" s="97">
        <v>104338.81</v>
      </c>
      <c r="J97" s="20" t="s">
        <v>3109</v>
      </c>
      <c r="K97" s="98">
        <f t="shared" si="16"/>
        <v>-0.19000000000232831</v>
      </c>
      <c r="L97" s="97">
        <v>54976.49</v>
      </c>
      <c r="M97" s="20" t="s">
        <v>3110</v>
      </c>
      <c r="N97" s="98">
        <f t="shared" si="17"/>
        <v>-0.31000000000494765</v>
      </c>
      <c r="O97" s="97">
        <v>150753.76999999999</v>
      </c>
      <c r="P97" s="20" t="s">
        <v>2662</v>
      </c>
      <c r="Q97" s="98">
        <f t="shared" si="18"/>
        <v>-0.23000000001047738</v>
      </c>
      <c r="R97" s="97">
        <v>67698916.100000054</v>
      </c>
      <c r="S97" s="20">
        <v>67698950</v>
      </c>
      <c r="T97" s="98">
        <f t="shared" si="19"/>
        <v>-33.89999994635582</v>
      </c>
      <c r="U97" s="219">
        <f t="shared" si="20"/>
        <v>1</v>
      </c>
      <c r="W97" s="135" t="s">
        <v>48</v>
      </c>
      <c r="X97" s="115">
        <f t="shared" si="21"/>
        <v>0</v>
      </c>
      <c r="Y97" s="116">
        <f t="shared" si="22"/>
        <v>1</v>
      </c>
      <c r="Z97" s="116">
        <f t="shared" si="23"/>
        <v>0</v>
      </c>
      <c r="AA97" s="116">
        <f t="shared" si="24"/>
        <v>0</v>
      </c>
      <c r="AB97" s="116">
        <f t="shared" si="25"/>
        <v>0</v>
      </c>
      <c r="AC97" s="122">
        <f t="shared" si="26"/>
        <v>0</v>
      </c>
    </row>
    <row r="98" spans="1:29" ht="15.75">
      <c r="A98" s="251"/>
      <c r="B98" s="136" t="s">
        <v>49</v>
      </c>
      <c r="C98" s="97">
        <v>22798011.03999953</v>
      </c>
      <c r="D98" s="20"/>
      <c r="E98" s="98">
        <f t="shared" si="14"/>
        <v>22798011.03999953</v>
      </c>
      <c r="F98" s="97">
        <v>750492.30999999982</v>
      </c>
      <c r="G98" s="20"/>
      <c r="H98" s="98">
        <f t="shared" si="15"/>
        <v>750492.30999999982</v>
      </c>
      <c r="I98" s="97">
        <v>1623.94</v>
      </c>
      <c r="J98" s="20"/>
      <c r="K98" s="98">
        <f t="shared" si="16"/>
        <v>1623.94</v>
      </c>
      <c r="L98" s="97">
        <v>0</v>
      </c>
      <c r="M98" s="20"/>
      <c r="N98" s="98">
        <f t="shared" si="17"/>
        <v>0</v>
      </c>
      <c r="O98" s="97">
        <v>203116.31</v>
      </c>
      <c r="P98" s="20"/>
      <c r="Q98" s="98">
        <f t="shared" si="18"/>
        <v>203116.31</v>
      </c>
      <c r="R98" s="97">
        <v>21846026.359999534</v>
      </c>
      <c r="S98" s="20"/>
      <c r="T98" s="98">
        <f t="shared" si="19"/>
        <v>21846026.359999534</v>
      </c>
      <c r="U98" s="219">
        <f t="shared" si="20"/>
        <v>0</v>
      </c>
      <c r="W98" s="136" t="s">
        <v>49</v>
      </c>
      <c r="X98" s="119">
        <f t="shared" si="21"/>
        <v>0</v>
      </c>
      <c r="Y98" s="120">
        <f t="shared" si="22"/>
        <v>0</v>
      </c>
      <c r="Z98" s="120">
        <f t="shared" si="23"/>
        <v>0</v>
      </c>
      <c r="AA98" s="120">
        <f t="shared" si="24"/>
        <v>0</v>
      </c>
      <c r="AB98" s="120">
        <f t="shared" si="25"/>
        <v>0</v>
      </c>
      <c r="AC98" s="125">
        <f t="shared" si="26"/>
        <v>0</v>
      </c>
    </row>
    <row r="99" spans="1:29" ht="15.75" customHeight="1">
      <c r="A99" s="249">
        <v>42595</v>
      </c>
      <c r="B99" s="134" t="s">
        <v>41</v>
      </c>
      <c r="C99" s="217">
        <v>80433137.219999105</v>
      </c>
      <c r="D99" s="222"/>
      <c r="E99" s="96">
        <f t="shared" si="14"/>
        <v>80433137.219999105</v>
      </c>
      <c r="F99" s="217">
        <v>712751.66000000015</v>
      </c>
      <c r="G99" s="95"/>
      <c r="H99" s="96">
        <f t="shared" si="15"/>
        <v>712751.66000000015</v>
      </c>
      <c r="I99" s="217">
        <v>0</v>
      </c>
      <c r="J99" s="95"/>
      <c r="K99" s="96">
        <f t="shared" si="16"/>
        <v>0</v>
      </c>
      <c r="L99" s="217">
        <v>0</v>
      </c>
      <c r="M99" s="95"/>
      <c r="N99" s="96">
        <f t="shared" si="17"/>
        <v>0</v>
      </c>
      <c r="O99" s="217">
        <v>0</v>
      </c>
      <c r="P99" s="102"/>
      <c r="Q99" s="96">
        <f t="shared" si="18"/>
        <v>0</v>
      </c>
      <c r="R99" s="217">
        <v>79720385.559999108</v>
      </c>
      <c r="S99" s="95"/>
      <c r="T99" s="96">
        <f t="shared" si="19"/>
        <v>79720385.559999108</v>
      </c>
      <c r="U99" s="218">
        <f t="shared" si="20"/>
        <v>0</v>
      </c>
      <c r="W99" s="134" t="s">
        <v>41</v>
      </c>
      <c r="X99" s="111">
        <f t="shared" si="21"/>
        <v>0</v>
      </c>
      <c r="Y99" s="112">
        <f t="shared" si="22"/>
        <v>0</v>
      </c>
      <c r="Z99" s="112">
        <f t="shared" si="23"/>
        <v>0</v>
      </c>
      <c r="AA99" s="112">
        <f t="shared" si="24"/>
        <v>0</v>
      </c>
      <c r="AB99" s="112">
        <f t="shared" si="25"/>
        <v>0</v>
      </c>
      <c r="AC99" s="124">
        <f t="shared" si="26"/>
        <v>0</v>
      </c>
    </row>
    <row r="100" spans="1:29" ht="15.75">
      <c r="A100" s="250"/>
      <c r="B100" s="135" t="s">
        <v>42</v>
      </c>
      <c r="C100" s="97">
        <v>26237951.609999027</v>
      </c>
      <c r="D100" s="126"/>
      <c r="E100" s="98">
        <f t="shared" si="14"/>
        <v>26237951.609999027</v>
      </c>
      <c r="F100" s="97">
        <v>475745.78</v>
      </c>
      <c r="G100" s="20"/>
      <c r="H100" s="98">
        <f t="shared" si="15"/>
        <v>475745.78</v>
      </c>
      <c r="I100" s="97">
        <v>2349.09</v>
      </c>
      <c r="J100" s="20"/>
      <c r="K100" s="98">
        <f t="shared" si="16"/>
        <v>2349.09</v>
      </c>
      <c r="L100" s="97">
        <v>0</v>
      </c>
      <c r="M100" s="20"/>
      <c r="N100" s="98">
        <f t="shared" si="17"/>
        <v>0</v>
      </c>
      <c r="O100" s="97">
        <v>0</v>
      </c>
      <c r="P100" s="6"/>
      <c r="Q100" s="98">
        <f t="shared" si="18"/>
        <v>0</v>
      </c>
      <c r="R100" s="97">
        <v>25764554.919999029</v>
      </c>
      <c r="S100" s="20"/>
      <c r="T100" s="98">
        <f t="shared" si="19"/>
        <v>25764554.919999029</v>
      </c>
      <c r="U100" s="219">
        <f t="shared" si="20"/>
        <v>0</v>
      </c>
      <c r="W100" s="135" t="s">
        <v>42</v>
      </c>
      <c r="X100" s="115">
        <f t="shared" si="21"/>
        <v>0</v>
      </c>
      <c r="Y100" s="116">
        <f t="shared" si="22"/>
        <v>0</v>
      </c>
      <c r="Z100" s="116">
        <f t="shared" si="23"/>
        <v>0</v>
      </c>
      <c r="AA100" s="116">
        <f t="shared" si="24"/>
        <v>0</v>
      </c>
      <c r="AB100" s="116">
        <f t="shared" si="25"/>
        <v>0</v>
      </c>
      <c r="AC100" s="122">
        <f t="shared" si="26"/>
        <v>0</v>
      </c>
    </row>
    <row r="101" spans="1:29" ht="15.75">
      <c r="A101" s="250"/>
      <c r="B101" s="105" t="s">
        <v>43</v>
      </c>
      <c r="C101" s="97">
        <v>70954175.969999492</v>
      </c>
      <c r="D101" s="126"/>
      <c r="E101" s="98">
        <f t="shared" si="14"/>
        <v>70954175.969999492</v>
      </c>
      <c r="F101" s="97">
        <v>598524.00000000023</v>
      </c>
      <c r="G101" s="20"/>
      <c r="H101" s="98">
        <f t="shared" si="15"/>
        <v>598524.00000000023</v>
      </c>
      <c r="I101" s="97">
        <v>0</v>
      </c>
      <c r="J101" s="20"/>
      <c r="K101" s="98">
        <f t="shared" si="16"/>
        <v>0</v>
      </c>
      <c r="L101" s="97">
        <v>0</v>
      </c>
      <c r="M101" s="20"/>
      <c r="N101" s="98">
        <f t="shared" si="17"/>
        <v>0</v>
      </c>
      <c r="O101" s="97">
        <v>0</v>
      </c>
      <c r="P101" s="6"/>
      <c r="Q101" s="98">
        <f t="shared" si="18"/>
        <v>0</v>
      </c>
      <c r="R101" s="97">
        <v>70355651.969999492</v>
      </c>
      <c r="S101" s="20"/>
      <c r="T101" s="98">
        <f t="shared" si="19"/>
        <v>70355651.969999492</v>
      </c>
      <c r="U101" s="219">
        <f t="shared" si="20"/>
        <v>0</v>
      </c>
      <c r="W101" s="105" t="s">
        <v>43</v>
      </c>
      <c r="X101" s="115">
        <f t="shared" si="21"/>
        <v>0</v>
      </c>
      <c r="Y101" s="116">
        <f t="shared" si="22"/>
        <v>0</v>
      </c>
      <c r="Z101" s="116">
        <f t="shared" si="23"/>
        <v>0</v>
      </c>
      <c r="AA101" s="116">
        <f t="shared" si="24"/>
        <v>0</v>
      </c>
      <c r="AB101" s="116">
        <f t="shared" si="25"/>
        <v>0</v>
      </c>
      <c r="AC101" s="122">
        <f t="shared" si="26"/>
        <v>0</v>
      </c>
    </row>
    <row r="102" spans="1:29" ht="15.75">
      <c r="A102" s="250"/>
      <c r="B102" s="135" t="s">
        <v>44</v>
      </c>
      <c r="C102" s="97">
        <v>59861030.089999489</v>
      </c>
      <c r="D102" s="126"/>
      <c r="E102" s="98">
        <f t="shared" si="14"/>
        <v>59861030.089999489</v>
      </c>
      <c r="F102" s="97">
        <v>834074.06</v>
      </c>
      <c r="G102" s="20"/>
      <c r="H102" s="98">
        <f t="shared" si="15"/>
        <v>834074.06</v>
      </c>
      <c r="I102" s="97">
        <v>0</v>
      </c>
      <c r="J102" s="20"/>
      <c r="K102" s="98">
        <f t="shared" si="16"/>
        <v>0</v>
      </c>
      <c r="L102" s="97">
        <v>0</v>
      </c>
      <c r="M102" s="20"/>
      <c r="N102" s="98">
        <f t="shared" si="17"/>
        <v>0</v>
      </c>
      <c r="O102" s="97">
        <v>0</v>
      </c>
      <c r="P102" s="6"/>
      <c r="Q102" s="98">
        <f t="shared" si="18"/>
        <v>0</v>
      </c>
      <c r="R102" s="97">
        <v>59026956.029999487</v>
      </c>
      <c r="S102" s="20"/>
      <c r="T102" s="98">
        <f t="shared" si="19"/>
        <v>59026956.029999487</v>
      </c>
      <c r="U102" s="219">
        <f t="shared" si="20"/>
        <v>0</v>
      </c>
      <c r="W102" s="135" t="s">
        <v>44</v>
      </c>
      <c r="X102" s="115">
        <f t="shared" si="21"/>
        <v>0</v>
      </c>
      <c r="Y102" s="116">
        <f t="shared" si="22"/>
        <v>0</v>
      </c>
      <c r="Z102" s="116">
        <f t="shared" si="23"/>
        <v>0</v>
      </c>
      <c r="AA102" s="116">
        <f t="shared" si="24"/>
        <v>0</v>
      </c>
      <c r="AB102" s="116">
        <f t="shared" si="25"/>
        <v>0</v>
      </c>
      <c r="AC102" s="122">
        <f t="shared" si="26"/>
        <v>0</v>
      </c>
    </row>
    <row r="103" spans="1:29" ht="15.75">
      <c r="A103" s="250"/>
      <c r="B103" s="135" t="s">
        <v>45</v>
      </c>
      <c r="C103" s="97">
        <v>78792114.58999604</v>
      </c>
      <c r="D103" s="126"/>
      <c r="E103" s="98">
        <f t="shared" si="14"/>
        <v>78792114.58999604</v>
      </c>
      <c r="F103" s="97">
        <v>1524512.47</v>
      </c>
      <c r="G103" s="20"/>
      <c r="H103" s="98">
        <f t="shared" si="15"/>
        <v>1524512.47</v>
      </c>
      <c r="I103" s="97">
        <v>0</v>
      </c>
      <c r="J103" s="20"/>
      <c r="K103" s="98">
        <f t="shared" si="16"/>
        <v>0</v>
      </c>
      <c r="L103" s="97">
        <v>0</v>
      </c>
      <c r="M103" s="20"/>
      <c r="N103" s="98">
        <f t="shared" si="17"/>
        <v>0</v>
      </c>
      <c r="O103" s="97">
        <v>0</v>
      </c>
      <c r="P103" s="6"/>
      <c r="Q103" s="98">
        <f t="shared" si="18"/>
        <v>0</v>
      </c>
      <c r="R103" s="97">
        <v>77267602.119996026</v>
      </c>
      <c r="S103" s="20"/>
      <c r="T103" s="98">
        <f t="shared" si="19"/>
        <v>77267602.119996026</v>
      </c>
      <c r="U103" s="219">
        <f t="shared" si="20"/>
        <v>0</v>
      </c>
      <c r="W103" s="135" t="s">
        <v>45</v>
      </c>
      <c r="X103" s="115">
        <f t="shared" si="21"/>
        <v>0</v>
      </c>
      <c r="Y103" s="116">
        <f t="shared" si="22"/>
        <v>0</v>
      </c>
      <c r="Z103" s="116">
        <f t="shared" si="23"/>
        <v>0</v>
      </c>
      <c r="AA103" s="116">
        <f t="shared" si="24"/>
        <v>0</v>
      </c>
      <c r="AB103" s="116">
        <f t="shared" si="25"/>
        <v>0</v>
      </c>
      <c r="AC103" s="122">
        <f t="shared" si="26"/>
        <v>0</v>
      </c>
    </row>
    <row r="104" spans="1:29" ht="15.75">
      <c r="A104" s="250"/>
      <c r="B104" s="135" t="s">
        <v>46</v>
      </c>
      <c r="C104" s="97">
        <v>39916519.229999632</v>
      </c>
      <c r="D104" s="126"/>
      <c r="E104" s="98">
        <f t="shared" si="14"/>
        <v>39916519.229999632</v>
      </c>
      <c r="F104" s="97">
        <v>506872.00000000017</v>
      </c>
      <c r="G104" s="20"/>
      <c r="H104" s="98">
        <f t="shared" si="15"/>
        <v>506872.00000000017</v>
      </c>
      <c r="I104" s="97">
        <v>0</v>
      </c>
      <c r="J104" s="20"/>
      <c r="K104" s="98">
        <f t="shared" si="16"/>
        <v>0</v>
      </c>
      <c r="L104" s="97">
        <v>0</v>
      </c>
      <c r="M104" s="20"/>
      <c r="N104" s="98">
        <f t="shared" si="17"/>
        <v>0</v>
      </c>
      <c r="O104" s="97">
        <v>0</v>
      </c>
      <c r="P104" s="6"/>
      <c r="Q104" s="98">
        <f t="shared" si="18"/>
        <v>0</v>
      </c>
      <c r="R104" s="97">
        <v>39409647.229999617</v>
      </c>
      <c r="S104" s="20"/>
      <c r="T104" s="98">
        <f t="shared" si="19"/>
        <v>39409647.229999617</v>
      </c>
      <c r="U104" s="219">
        <f t="shared" si="20"/>
        <v>0</v>
      </c>
      <c r="W104" s="135" t="s">
        <v>46</v>
      </c>
      <c r="X104" s="115">
        <f t="shared" si="21"/>
        <v>0</v>
      </c>
      <c r="Y104" s="116">
        <f t="shared" si="22"/>
        <v>0</v>
      </c>
      <c r="Z104" s="116">
        <f t="shared" si="23"/>
        <v>0</v>
      </c>
      <c r="AA104" s="116">
        <f t="shared" si="24"/>
        <v>0</v>
      </c>
      <c r="AB104" s="116">
        <f t="shared" si="25"/>
        <v>0</v>
      </c>
      <c r="AC104" s="122">
        <f t="shared" si="26"/>
        <v>0</v>
      </c>
    </row>
    <row r="105" spans="1:29" ht="15.75">
      <c r="A105" s="250"/>
      <c r="B105" s="135" t="s">
        <v>47</v>
      </c>
      <c r="C105" s="97"/>
      <c r="D105" s="126"/>
      <c r="E105" s="98">
        <f t="shared" si="14"/>
        <v>0</v>
      </c>
      <c r="F105" s="97"/>
      <c r="G105" s="20"/>
      <c r="H105" s="98">
        <f t="shared" si="15"/>
        <v>0</v>
      </c>
      <c r="I105" s="97"/>
      <c r="J105" s="20"/>
      <c r="K105" s="98">
        <f t="shared" si="16"/>
        <v>0</v>
      </c>
      <c r="L105" s="97"/>
      <c r="M105" s="20"/>
      <c r="N105" s="98">
        <f t="shared" si="17"/>
        <v>0</v>
      </c>
      <c r="O105" s="97"/>
      <c r="P105" s="6"/>
      <c r="Q105" s="98">
        <f t="shared" si="18"/>
        <v>0</v>
      </c>
      <c r="R105" s="97"/>
      <c r="S105" s="20"/>
      <c r="T105" s="98">
        <f t="shared" si="19"/>
        <v>0</v>
      </c>
      <c r="U105" s="219">
        <f t="shared" si="20"/>
        <v>0</v>
      </c>
      <c r="W105" s="135" t="s">
        <v>47</v>
      </c>
      <c r="X105" s="115">
        <f t="shared" si="21"/>
        <v>0</v>
      </c>
      <c r="Y105" s="116">
        <f t="shared" si="22"/>
        <v>0</v>
      </c>
      <c r="Z105" s="116">
        <f t="shared" si="23"/>
        <v>0</v>
      </c>
      <c r="AA105" s="116">
        <f t="shared" si="24"/>
        <v>0</v>
      </c>
      <c r="AB105" s="116">
        <f t="shared" si="25"/>
        <v>0</v>
      </c>
      <c r="AC105" s="122">
        <f t="shared" si="26"/>
        <v>0</v>
      </c>
    </row>
    <row r="106" spans="1:29" ht="15.75">
      <c r="A106" s="250"/>
      <c r="B106" s="135" t="s">
        <v>48</v>
      </c>
      <c r="C106" s="97">
        <v>67698916.100000054</v>
      </c>
      <c r="D106" s="126"/>
      <c r="E106" s="98">
        <f t="shared" si="14"/>
        <v>67698916.100000054</v>
      </c>
      <c r="F106" s="97">
        <v>545916.35</v>
      </c>
      <c r="G106" s="20"/>
      <c r="H106" s="98">
        <f t="shared" si="15"/>
        <v>545916.35</v>
      </c>
      <c r="I106" s="97">
        <v>0</v>
      </c>
      <c r="J106" s="20"/>
      <c r="K106" s="98">
        <f t="shared" si="16"/>
        <v>0</v>
      </c>
      <c r="L106" s="97">
        <v>0</v>
      </c>
      <c r="M106" s="20"/>
      <c r="N106" s="98">
        <f t="shared" si="17"/>
        <v>0</v>
      </c>
      <c r="O106" s="97">
        <v>0</v>
      </c>
      <c r="P106" s="6"/>
      <c r="Q106" s="98">
        <f t="shared" si="18"/>
        <v>0</v>
      </c>
      <c r="R106" s="97">
        <v>67152999.750000045</v>
      </c>
      <c r="S106" s="20"/>
      <c r="T106" s="98">
        <f t="shared" si="19"/>
        <v>67152999.750000045</v>
      </c>
      <c r="U106" s="219">
        <f t="shared" si="20"/>
        <v>0</v>
      </c>
      <c r="W106" s="135" t="s">
        <v>48</v>
      </c>
      <c r="X106" s="115">
        <f t="shared" si="21"/>
        <v>0</v>
      </c>
      <c r="Y106" s="116">
        <f t="shared" si="22"/>
        <v>0</v>
      </c>
      <c r="Z106" s="116">
        <f t="shared" si="23"/>
        <v>0</v>
      </c>
      <c r="AA106" s="116">
        <f t="shared" si="24"/>
        <v>0</v>
      </c>
      <c r="AB106" s="116">
        <f t="shared" si="25"/>
        <v>0</v>
      </c>
      <c r="AC106" s="122">
        <f t="shared" si="26"/>
        <v>0</v>
      </c>
    </row>
    <row r="107" spans="1:29" ht="15.75">
      <c r="A107" s="251"/>
      <c r="B107" s="136" t="s">
        <v>49</v>
      </c>
      <c r="C107" s="99"/>
      <c r="D107" s="223"/>
      <c r="E107" s="101">
        <f t="shared" si="14"/>
        <v>0</v>
      </c>
      <c r="F107" s="99"/>
      <c r="G107" s="100"/>
      <c r="H107" s="101">
        <f t="shared" si="15"/>
        <v>0</v>
      </c>
      <c r="I107" s="99"/>
      <c r="J107" s="100"/>
      <c r="K107" s="101">
        <f t="shared" si="16"/>
        <v>0</v>
      </c>
      <c r="L107" s="99"/>
      <c r="M107" s="100"/>
      <c r="N107" s="101">
        <f t="shared" si="17"/>
        <v>0</v>
      </c>
      <c r="O107" s="99"/>
      <c r="P107" s="104"/>
      <c r="Q107" s="101">
        <f t="shared" si="18"/>
        <v>0</v>
      </c>
      <c r="R107" s="99"/>
      <c r="S107" s="100"/>
      <c r="T107" s="101">
        <f t="shared" si="19"/>
        <v>0</v>
      </c>
      <c r="U107" s="220">
        <f t="shared" si="20"/>
        <v>0</v>
      </c>
      <c r="W107" s="136" t="s">
        <v>49</v>
      </c>
      <c r="X107" s="119">
        <f t="shared" si="21"/>
        <v>0</v>
      </c>
      <c r="Y107" s="120">
        <f t="shared" si="22"/>
        <v>0</v>
      </c>
      <c r="Z107" s="120">
        <f t="shared" si="23"/>
        <v>0</v>
      </c>
      <c r="AA107" s="120">
        <f t="shared" si="24"/>
        <v>0</v>
      </c>
      <c r="AB107" s="120">
        <f t="shared" si="25"/>
        <v>0</v>
      </c>
      <c r="AC107" s="125">
        <f t="shared" si="26"/>
        <v>0</v>
      </c>
    </row>
    <row r="108" spans="1:29" ht="15.75" customHeight="1">
      <c r="A108" s="249">
        <v>42596</v>
      </c>
      <c r="B108" s="134" t="s">
        <v>41</v>
      </c>
      <c r="C108" s="97">
        <v>79720385.559999108</v>
      </c>
      <c r="D108" s="20"/>
      <c r="E108" s="98">
        <f t="shared" si="14"/>
        <v>79720385.559999108</v>
      </c>
      <c r="F108" s="97">
        <v>2043026.7800000007</v>
      </c>
      <c r="G108" s="6"/>
      <c r="H108" s="98">
        <f t="shared" si="15"/>
        <v>2043026.7800000007</v>
      </c>
      <c r="I108" s="97">
        <v>47295.91</v>
      </c>
      <c r="J108" s="20"/>
      <c r="K108" s="98">
        <f t="shared" si="16"/>
        <v>47295.91</v>
      </c>
      <c r="L108" s="97">
        <v>31070.31</v>
      </c>
      <c r="M108" s="20"/>
      <c r="N108" s="98">
        <f t="shared" si="17"/>
        <v>31070.31</v>
      </c>
      <c r="O108" s="97">
        <v>1141899.67</v>
      </c>
      <c r="P108" s="20"/>
      <c r="Q108" s="98">
        <f t="shared" si="18"/>
        <v>1141899.67</v>
      </c>
      <c r="R108" s="97">
        <v>81810995.549999103</v>
      </c>
      <c r="S108" s="6"/>
      <c r="T108" s="98">
        <f t="shared" si="19"/>
        <v>81810995.549999103</v>
      </c>
      <c r="U108" s="219">
        <f t="shared" si="20"/>
        <v>0</v>
      </c>
      <c r="W108" s="134" t="s">
        <v>41</v>
      </c>
      <c r="X108" s="115">
        <f t="shared" si="21"/>
        <v>0</v>
      </c>
      <c r="Y108" s="116">
        <f t="shared" si="22"/>
        <v>0</v>
      </c>
      <c r="Z108" s="116">
        <f t="shared" si="23"/>
        <v>0</v>
      </c>
      <c r="AA108" s="116">
        <f t="shared" si="24"/>
        <v>0</v>
      </c>
      <c r="AB108" s="116">
        <f t="shared" si="25"/>
        <v>0</v>
      </c>
      <c r="AC108" s="122">
        <f t="shared" si="26"/>
        <v>0</v>
      </c>
    </row>
    <row r="109" spans="1:29" ht="15.75">
      <c r="A109" s="250"/>
      <c r="B109" s="135" t="s">
        <v>42</v>
      </c>
      <c r="C109" s="97">
        <v>25764554.919999029</v>
      </c>
      <c r="D109" s="20">
        <v>26238000</v>
      </c>
      <c r="E109" s="98">
        <f t="shared" si="14"/>
        <v>-473445.08000097051</v>
      </c>
      <c r="F109" s="97">
        <v>1869457.48</v>
      </c>
      <c r="G109" s="6" t="s">
        <v>2663</v>
      </c>
      <c r="H109" s="98">
        <f t="shared" si="15"/>
        <v>-2.5200000000186265</v>
      </c>
      <c r="I109" s="97">
        <v>93662.23</v>
      </c>
      <c r="J109" s="20" t="s">
        <v>3111</v>
      </c>
      <c r="K109" s="98">
        <f t="shared" si="16"/>
        <v>2.9999999998835847E-2</v>
      </c>
      <c r="L109" s="97">
        <v>0</v>
      </c>
      <c r="M109" s="20" t="s">
        <v>80</v>
      </c>
      <c r="N109" s="98">
        <f t="shared" si="17"/>
        <v>0</v>
      </c>
      <c r="O109" s="97">
        <v>65937.66</v>
      </c>
      <c r="P109" s="20" t="s">
        <v>2664</v>
      </c>
      <c r="Q109" s="98">
        <f t="shared" si="18"/>
        <v>-3.9999999993597157E-2</v>
      </c>
      <c r="R109" s="97">
        <v>25070377.799999028</v>
      </c>
      <c r="S109" s="6">
        <v>25070400</v>
      </c>
      <c r="T109" s="98">
        <f t="shared" si="19"/>
        <v>-22.20000097155571</v>
      </c>
      <c r="U109" s="219">
        <f t="shared" si="20"/>
        <v>1</v>
      </c>
      <c r="W109" s="135" t="s">
        <v>42</v>
      </c>
      <c r="X109" s="115">
        <f t="shared" si="21"/>
        <v>1</v>
      </c>
      <c r="Y109" s="116">
        <f t="shared" si="22"/>
        <v>0</v>
      </c>
      <c r="Z109" s="116">
        <f t="shared" si="23"/>
        <v>0</v>
      </c>
      <c r="AA109" s="116">
        <f t="shared" si="24"/>
        <v>0</v>
      </c>
      <c r="AB109" s="116">
        <f t="shared" si="25"/>
        <v>0</v>
      </c>
      <c r="AC109" s="122">
        <f t="shared" si="26"/>
        <v>0</v>
      </c>
    </row>
    <row r="110" spans="1:29" ht="15.75">
      <c r="A110" s="250"/>
      <c r="B110" s="105" t="s">
        <v>43</v>
      </c>
      <c r="C110" s="97">
        <v>70355651.969999492</v>
      </c>
      <c r="D110" s="20">
        <v>70355690</v>
      </c>
      <c r="E110" s="98">
        <f t="shared" si="14"/>
        <v>-38.030000507831573</v>
      </c>
      <c r="F110" s="97">
        <v>1746824.0000000009</v>
      </c>
      <c r="G110" s="6" t="s">
        <v>2665</v>
      </c>
      <c r="H110" s="98">
        <f t="shared" si="15"/>
        <v>4.0000000009313226</v>
      </c>
      <c r="I110" s="97">
        <v>103618.06</v>
      </c>
      <c r="J110" s="20" t="s">
        <v>3112</v>
      </c>
      <c r="K110" s="98">
        <f t="shared" si="16"/>
        <v>799.05999999999767</v>
      </c>
      <c r="L110" s="97">
        <v>113352.52</v>
      </c>
      <c r="M110" s="20" t="s">
        <v>3113</v>
      </c>
      <c r="N110" s="98">
        <f t="shared" si="17"/>
        <v>-0.47999999999592546</v>
      </c>
      <c r="O110" s="97">
        <v>566131.69000000006</v>
      </c>
      <c r="P110" s="20" t="s">
        <v>2666</v>
      </c>
      <c r="Q110" s="98">
        <f t="shared" si="18"/>
        <v>-0.30999999993946403</v>
      </c>
      <c r="R110" s="97">
        <v>75481132.709999487</v>
      </c>
      <c r="S110" s="6">
        <v>75481200</v>
      </c>
      <c r="T110" s="98">
        <f t="shared" si="19"/>
        <v>-67.290000513195992</v>
      </c>
      <c r="U110" s="219">
        <f t="shared" si="20"/>
        <v>1</v>
      </c>
      <c r="W110" s="105" t="s">
        <v>43</v>
      </c>
      <c r="X110" s="115">
        <f t="shared" si="21"/>
        <v>0</v>
      </c>
      <c r="Y110" s="116">
        <f t="shared" si="22"/>
        <v>0</v>
      </c>
      <c r="Z110" s="116">
        <f t="shared" si="23"/>
        <v>1</v>
      </c>
      <c r="AA110" s="116">
        <f t="shared" si="24"/>
        <v>0</v>
      </c>
      <c r="AB110" s="116">
        <f t="shared" si="25"/>
        <v>0</v>
      </c>
      <c r="AC110" s="122">
        <f t="shared" si="26"/>
        <v>0</v>
      </c>
    </row>
    <row r="111" spans="1:29" ht="15.75">
      <c r="A111" s="250"/>
      <c r="B111" s="135" t="s">
        <v>44</v>
      </c>
      <c r="C111" s="97">
        <v>59026956.029999487</v>
      </c>
      <c r="D111" s="20">
        <v>59027000</v>
      </c>
      <c r="E111" s="98">
        <f t="shared" si="14"/>
        <v>-43.970000512897968</v>
      </c>
      <c r="F111" s="97">
        <v>1958395.7300000011</v>
      </c>
      <c r="G111" s="6" t="s">
        <v>2667</v>
      </c>
      <c r="H111" s="98">
        <f t="shared" si="15"/>
        <v>-4.2699999988544732</v>
      </c>
      <c r="I111" s="97">
        <v>9500</v>
      </c>
      <c r="J111" s="20" t="s">
        <v>80</v>
      </c>
      <c r="K111" s="98">
        <f t="shared" si="16"/>
        <v>9500</v>
      </c>
      <c r="L111" s="97">
        <v>0</v>
      </c>
      <c r="M111" s="20"/>
      <c r="N111" s="98">
        <f t="shared" si="17"/>
        <v>0</v>
      </c>
      <c r="O111" s="97">
        <v>418364.46</v>
      </c>
      <c r="P111" s="20" t="s">
        <v>2668</v>
      </c>
      <c r="Q111" s="98">
        <f t="shared" si="18"/>
        <v>0.46000000002095476</v>
      </c>
      <c r="R111" s="97">
        <v>56659695.839999489</v>
      </c>
      <c r="S111" s="6">
        <v>34018100</v>
      </c>
      <c r="T111" s="98">
        <f t="shared" si="19"/>
        <v>22641595.839999489</v>
      </c>
      <c r="U111" s="219">
        <f t="shared" si="20"/>
        <v>1</v>
      </c>
      <c r="W111" s="135" t="s">
        <v>44</v>
      </c>
      <c r="X111" s="115">
        <f t="shared" si="21"/>
        <v>0</v>
      </c>
      <c r="Y111" s="116">
        <f t="shared" si="22"/>
        <v>0</v>
      </c>
      <c r="Z111" s="116">
        <f t="shared" si="23"/>
        <v>1</v>
      </c>
      <c r="AA111" s="116">
        <f t="shared" si="24"/>
        <v>0</v>
      </c>
      <c r="AB111" s="116">
        <f t="shared" si="25"/>
        <v>0</v>
      </c>
      <c r="AC111" s="122">
        <f t="shared" si="26"/>
        <v>1</v>
      </c>
    </row>
    <row r="112" spans="1:29" ht="15.75">
      <c r="A112" s="250"/>
      <c r="B112" s="135" t="s">
        <v>45</v>
      </c>
      <c r="C112" s="97">
        <v>77267602.119996026</v>
      </c>
      <c r="D112" s="20">
        <v>77267700</v>
      </c>
      <c r="E112" s="98">
        <f t="shared" si="14"/>
        <v>-97.880003973841667</v>
      </c>
      <c r="F112" s="97">
        <v>3750898.7099999976</v>
      </c>
      <c r="G112" s="6" t="s">
        <v>2669</v>
      </c>
      <c r="H112" s="98">
        <f t="shared" si="15"/>
        <v>-1.2900000023655593</v>
      </c>
      <c r="I112" s="97">
        <v>329494.75999999995</v>
      </c>
      <c r="J112" s="20" t="s">
        <v>3114</v>
      </c>
      <c r="K112" s="98">
        <f t="shared" si="16"/>
        <v>-0.24000000004889444</v>
      </c>
      <c r="L112" s="97">
        <v>209640</v>
      </c>
      <c r="M112" s="20" t="s">
        <v>3115</v>
      </c>
      <c r="N112" s="98">
        <f t="shared" si="17"/>
        <v>0</v>
      </c>
      <c r="O112" s="97">
        <v>473703.02</v>
      </c>
      <c r="P112" s="20" t="s">
        <v>2670</v>
      </c>
      <c r="Q112" s="98">
        <f t="shared" si="18"/>
        <v>2.0000000018626451E-2</v>
      </c>
      <c r="R112" s="97">
        <v>103779242.80999601</v>
      </c>
      <c r="S112" s="6">
        <v>103779200</v>
      </c>
      <c r="T112" s="98">
        <f t="shared" si="19"/>
        <v>42.809996008872986</v>
      </c>
      <c r="U112" s="219">
        <f t="shared" si="20"/>
        <v>1</v>
      </c>
      <c r="W112" s="135" t="s">
        <v>45</v>
      </c>
      <c r="X112" s="115">
        <f t="shared" si="21"/>
        <v>0</v>
      </c>
      <c r="Y112" s="116">
        <f t="shared" si="22"/>
        <v>0</v>
      </c>
      <c r="Z112" s="116">
        <f t="shared" si="23"/>
        <v>0</v>
      </c>
      <c r="AA112" s="116">
        <f t="shared" si="24"/>
        <v>0</v>
      </c>
      <c r="AB112" s="116">
        <f t="shared" si="25"/>
        <v>0</v>
      </c>
      <c r="AC112" s="122">
        <f t="shared" si="26"/>
        <v>0</v>
      </c>
    </row>
    <row r="113" spans="1:29" ht="15.75">
      <c r="A113" s="250"/>
      <c r="B113" s="135" t="s">
        <v>46</v>
      </c>
      <c r="C113" s="97">
        <v>39409647.229999617</v>
      </c>
      <c r="D113" s="20">
        <v>39916500</v>
      </c>
      <c r="E113" s="98">
        <f t="shared" si="14"/>
        <v>-506852.77000038326</v>
      </c>
      <c r="F113" s="97">
        <v>1629771.82</v>
      </c>
      <c r="G113" s="6" t="s">
        <v>2671</v>
      </c>
      <c r="H113" s="98">
        <f t="shared" si="15"/>
        <v>1.8200000000651926</v>
      </c>
      <c r="I113" s="97">
        <v>29025.420000000002</v>
      </c>
      <c r="J113" s="20" t="s">
        <v>3116</v>
      </c>
      <c r="K113" s="98">
        <f t="shared" si="16"/>
        <v>2.0000000000436557E-2</v>
      </c>
      <c r="L113" s="97">
        <v>0</v>
      </c>
      <c r="M113" s="20"/>
      <c r="N113" s="98">
        <f t="shared" si="17"/>
        <v>0</v>
      </c>
      <c r="O113" s="97">
        <v>172713.58999999997</v>
      </c>
      <c r="P113" s="20" t="s">
        <v>2672</v>
      </c>
      <c r="Q113" s="98">
        <f t="shared" si="18"/>
        <v>-0.41000000003259629</v>
      </c>
      <c r="R113" s="97">
        <v>37636187.23999963</v>
      </c>
      <c r="S113" s="6">
        <v>39409600</v>
      </c>
      <c r="T113" s="98">
        <f t="shared" si="19"/>
        <v>-1773412.7600003704</v>
      </c>
      <c r="U113" s="219">
        <f t="shared" si="20"/>
        <v>1</v>
      </c>
      <c r="W113" s="135" t="s">
        <v>46</v>
      </c>
      <c r="X113" s="115">
        <f t="shared" si="21"/>
        <v>1</v>
      </c>
      <c r="Y113" s="116">
        <f t="shared" si="22"/>
        <v>0</v>
      </c>
      <c r="Z113" s="116">
        <f t="shared" si="23"/>
        <v>0</v>
      </c>
      <c r="AA113" s="116">
        <f t="shared" si="24"/>
        <v>0</v>
      </c>
      <c r="AB113" s="116">
        <f t="shared" si="25"/>
        <v>0</v>
      </c>
      <c r="AC113" s="122">
        <f t="shared" si="26"/>
        <v>1</v>
      </c>
    </row>
    <row r="114" spans="1:29" ht="15.75">
      <c r="A114" s="250"/>
      <c r="B114" s="135" t="s">
        <v>47</v>
      </c>
      <c r="C114" s="97">
        <v>151483348.51999998</v>
      </c>
      <c r="D114" s="20"/>
      <c r="E114" s="98">
        <f t="shared" si="14"/>
        <v>151483348.51999998</v>
      </c>
      <c r="F114" s="97">
        <v>2663666.8199999998</v>
      </c>
      <c r="G114" s="6"/>
      <c r="H114" s="98">
        <f t="shared" si="15"/>
        <v>2663666.8199999998</v>
      </c>
      <c r="I114" s="97">
        <v>292170.3600000001</v>
      </c>
      <c r="J114" s="20"/>
      <c r="K114" s="98">
        <f t="shared" si="16"/>
        <v>292170.3600000001</v>
      </c>
      <c r="L114" s="97">
        <v>542401.56000000006</v>
      </c>
      <c r="M114" s="20"/>
      <c r="N114" s="98">
        <f t="shared" si="17"/>
        <v>542401.56000000006</v>
      </c>
      <c r="O114" s="97">
        <v>298520.45</v>
      </c>
      <c r="P114" s="20"/>
      <c r="Q114" s="98">
        <f t="shared" si="18"/>
        <v>298520.45</v>
      </c>
      <c r="R114" s="97">
        <v>148270930.04999998</v>
      </c>
      <c r="S114" s="6"/>
      <c r="T114" s="98">
        <f t="shared" si="19"/>
        <v>148270930.04999998</v>
      </c>
      <c r="U114" s="219">
        <f t="shared" si="20"/>
        <v>0</v>
      </c>
      <c r="W114" s="135" t="s">
        <v>47</v>
      </c>
      <c r="X114" s="115">
        <f t="shared" si="21"/>
        <v>0</v>
      </c>
      <c r="Y114" s="116">
        <f t="shared" si="22"/>
        <v>0</v>
      </c>
      <c r="Z114" s="116">
        <f t="shared" si="23"/>
        <v>0</v>
      </c>
      <c r="AA114" s="116">
        <f t="shared" si="24"/>
        <v>0</v>
      </c>
      <c r="AB114" s="116">
        <f t="shared" si="25"/>
        <v>0</v>
      </c>
      <c r="AC114" s="122">
        <f t="shared" si="26"/>
        <v>0</v>
      </c>
    </row>
    <row r="115" spans="1:29" ht="15.75">
      <c r="A115" s="250"/>
      <c r="B115" s="135" t="s">
        <v>48</v>
      </c>
      <c r="C115" s="97">
        <v>67152999.750000045</v>
      </c>
      <c r="D115" s="20"/>
      <c r="E115" s="98">
        <f t="shared" si="14"/>
        <v>67152999.750000045</v>
      </c>
      <c r="F115" s="97">
        <v>2460643.459999999</v>
      </c>
      <c r="G115" s="6"/>
      <c r="H115" s="98">
        <f t="shared" si="15"/>
        <v>2460643.459999999</v>
      </c>
      <c r="I115" s="97">
        <v>128253.86</v>
      </c>
      <c r="J115" s="20"/>
      <c r="K115" s="98">
        <f t="shared" si="16"/>
        <v>128253.86</v>
      </c>
      <c r="L115" s="97">
        <v>70690.17</v>
      </c>
      <c r="M115" s="20"/>
      <c r="N115" s="98">
        <f t="shared" si="17"/>
        <v>70690.17</v>
      </c>
      <c r="O115" s="97">
        <v>160152.58999999997</v>
      </c>
      <c r="P115" s="20"/>
      <c r="Q115" s="98">
        <f t="shared" si="18"/>
        <v>160152.58999999997</v>
      </c>
      <c r="R115" s="97">
        <v>84398032.450000063</v>
      </c>
      <c r="S115" s="6"/>
      <c r="T115" s="98">
        <f t="shared" si="19"/>
        <v>84398032.450000063</v>
      </c>
      <c r="U115" s="219">
        <f t="shared" si="20"/>
        <v>0</v>
      </c>
      <c r="W115" s="135" t="s">
        <v>48</v>
      </c>
      <c r="X115" s="115">
        <f t="shared" si="21"/>
        <v>0</v>
      </c>
      <c r="Y115" s="116">
        <f t="shared" si="22"/>
        <v>0</v>
      </c>
      <c r="Z115" s="116">
        <f t="shared" si="23"/>
        <v>0</v>
      </c>
      <c r="AA115" s="116">
        <f t="shared" si="24"/>
        <v>0</v>
      </c>
      <c r="AB115" s="116">
        <f t="shared" si="25"/>
        <v>0</v>
      </c>
      <c r="AC115" s="122">
        <f t="shared" si="26"/>
        <v>0</v>
      </c>
    </row>
    <row r="116" spans="1:29" ht="15.75">
      <c r="A116" s="251"/>
      <c r="B116" s="135" t="s">
        <v>49</v>
      </c>
      <c r="C116" s="97">
        <v>21846026.359999534</v>
      </c>
      <c r="D116" s="20"/>
      <c r="E116" s="98">
        <f t="shared" si="14"/>
        <v>21846026.359999534</v>
      </c>
      <c r="F116" s="97">
        <v>1258593.2900000007</v>
      </c>
      <c r="G116" s="6"/>
      <c r="H116" s="98">
        <f t="shared" si="15"/>
        <v>1258593.2900000007</v>
      </c>
      <c r="I116" s="97">
        <v>43247.23</v>
      </c>
      <c r="J116" s="20"/>
      <c r="K116" s="98">
        <f t="shared" si="16"/>
        <v>43247.23</v>
      </c>
      <c r="L116" s="97">
        <v>0</v>
      </c>
      <c r="M116" s="20"/>
      <c r="N116" s="98">
        <f t="shared" si="17"/>
        <v>0</v>
      </c>
      <c r="O116" s="97">
        <v>195803.12</v>
      </c>
      <c r="P116" s="20"/>
      <c r="Q116" s="98">
        <f t="shared" si="18"/>
        <v>195803.12</v>
      </c>
      <c r="R116" s="97">
        <v>20434877.17999953</v>
      </c>
      <c r="S116" s="6"/>
      <c r="T116" s="98">
        <f t="shared" si="19"/>
        <v>20434877.17999953</v>
      </c>
      <c r="U116" s="219">
        <f t="shared" si="20"/>
        <v>0</v>
      </c>
      <c r="W116" s="136" t="s">
        <v>49</v>
      </c>
      <c r="X116" s="119">
        <f t="shared" si="21"/>
        <v>0</v>
      </c>
      <c r="Y116" s="120">
        <f t="shared" si="22"/>
        <v>0</v>
      </c>
      <c r="Z116" s="120">
        <f t="shared" si="23"/>
        <v>0</v>
      </c>
      <c r="AA116" s="120">
        <f t="shared" si="24"/>
        <v>0</v>
      </c>
      <c r="AB116" s="120">
        <f t="shared" si="25"/>
        <v>0</v>
      </c>
      <c r="AC116" s="125">
        <f t="shared" si="26"/>
        <v>0</v>
      </c>
    </row>
    <row r="117" spans="1:29" ht="15.75" customHeight="1">
      <c r="A117" s="249">
        <v>42597</v>
      </c>
      <c r="B117" s="134" t="s">
        <v>41</v>
      </c>
      <c r="C117" s="217">
        <v>81810995.549999103</v>
      </c>
      <c r="D117" s="95"/>
      <c r="E117" s="96">
        <f t="shared" si="14"/>
        <v>81810995.549999103</v>
      </c>
      <c r="F117" s="217">
        <v>1801118.92</v>
      </c>
      <c r="G117" s="102"/>
      <c r="H117" s="96">
        <f t="shared" si="15"/>
        <v>1801118.92</v>
      </c>
      <c r="I117" s="217">
        <v>55459.37999999999</v>
      </c>
      <c r="J117" s="95"/>
      <c r="K117" s="96">
        <f t="shared" si="16"/>
        <v>55459.37999999999</v>
      </c>
      <c r="L117" s="217">
        <v>17527.25</v>
      </c>
      <c r="M117" s="95"/>
      <c r="N117" s="96">
        <f t="shared" si="17"/>
        <v>17527.25</v>
      </c>
      <c r="O117" s="217">
        <v>816028.62000000046</v>
      </c>
      <c r="P117" s="95"/>
      <c r="Q117" s="96">
        <f t="shared" si="18"/>
        <v>816028.62000000046</v>
      </c>
      <c r="R117" s="217">
        <v>83973973.919999108</v>
      </c>
      <c r="S117" s="102"/>
      <c r="T117" s="96">
        <f t="shared" si="19"/>
        <v>83973973.919999108</v>
      </c>
      <c r="U117" s="218">
        <f t="shared" si="20"/>
        <v>0</v>
      </c>
      <c r="W117" s="134" t="s">
        <v>41</v>
      </c>
      <c r="X117" s="115">
        <f t="shared" si="21"/>
        <v>0</v>
      </c>
      <c r="Y117" s="116">
        <f t="shared" si="22"/>
        <v>0</v>
      </c>
      <c r="Z117" s="116">
        <f t="shared" si="23"/>
        <v>0</v>
      </c>
      <c r="AA117" s="116">
        <f t="shared" si="24"/>
        <v>0</v>
      </c>
      <c r="AB117" s="116">
        <f t="shared" si="25"/>
        <v>0</v>
      </c>
      <c r="AC117" s="122">
        <f t="shared" si="26"/>
        <v>0</v>
      </c>
    </row>
    <row r="118" spans="1:29" ht="15.75">
      <c r="A118" s="250"/>
      <c r="B118" s="135" t="s">
        <v>42</v>
      </c>
      <c r="C118" s="97">
        <v>25070377.799999028</v>
      </c>
      <c r="D118" s="20">
        <v>25070400</v>
      </c>
      <c r="E118" s="98">
        <f t="shared" si="14"/>
        <v>-22.20000097155571</v>
      </c>
      <c r="F118" s="97">
        <v>1089950.01</v>
      </c>
      <c r="G118" s="6" t="s">
        <v>2673</v>
      </c>
      <c r="H118" s="98">
        <f t="shared" si="15"/>
        <v>1.0000000009313226E-2</v>
      </c>
      <c r="I118" s="97">
        <v>34642.5</v>
      </c>
      <c r="J118" s="20"/>
      <c r="K118" s="98">
        <f t="shared" si="16"/>
        <v>34642.5</v>
      </c>
      <c r="L118" s="97">
        <v>0</v>
      </c>
      <c r="M118" s="20"/>
      <c r="N118" s="98">
        <f t="shared" si="17"/>
        <v>0</v>
      </c>
      <c r="O118" s="97">
        <v>24611.09</v>
      </c>
      <c r="P118" s="20" t="s">
        <v>2674</v>
      </c>
      <c r="Q118" s="98">
        <f t="shared" si="18"/>
        <v>-9.9999999983992893E-3</v>
      </c>
      <c r="R118" s="97">
        <v>33279671.379999027</v>
      </c>
      <c r="S118" s="6">
        <v>33279700</v>
      </c>
      <c r="T118" s="98">
        <f t="shared" si="19"/>
        <v>-28.620000973343849</v>
      </c>
      <c r="U118" s="219">
        <f t="shared" si="20"/>
        <v>1</v>
      </c>
      <c r="W118" s="135" t="s">
        <v>42</v>
      </c>
      <c r="X118" s="115">
        <f t="shared" si="21"/>
        <v>0</v>
      </c>
      <c r="Y118" s="116">
        <f t="shared" si="22"/>
        <v>0</v>
      </c>
      <c r="Z118" s="116">
        <f t="shared" si="23"/>
        <v>0</v>
      </c>
      <c r="AA118" s="116">
        <f t="shared" si="24"/>
        <v>0</v>
      </c>
      <c r="AB118" s="116">
        <f t="shared" si="25"/>
        <v>0</v>
      </c>
      <c r="AC118" s="122">
        <f t="shared" si="26"/>
        <v>0</v>
      </c>
    </row>
    <row r="119" spans="1:29" ht="15.75">
      <c r="A119" s="250"/>
      <c r="B119" s="105" t="s">
        <v>43</v>
      </c>
      <c r="C119" s="97">
        <v>75481132.709999487</v>
      </c>
      <c r="D119" s="20"/>
      <c r="E119" s="98">
        <f t="shared" si="14"/>
        <v>75481132.709999487</v>
      </c>
      <c r="F119" s="97">
        <v>1811598.35</v>
      </c>
      <c r="G119" s="6"/>
      <c r="H119" s="98">
        <f t="shared" si="15"/>
        <v>1811598.35</v>
      </c>
      <c r="I119" s="97">
        <v>208099.75</v>
      </c>
      <c r="J119" s="20"/>
      <c r="K119" s="98">
        <f t="shared" si="16"/>
        <v>208099.75</v>
      </c>
      <c r="L119" s="97">
        <v>85896.12</v>
      </c>
      <c r="M119" s="20"/>
      <c r="N119" s="98">
        <f t="shared" si="17"/>
        <v>85896.12</v>
      </c>
      <c r="O119" s="97">
        <v>110532.7</v>
      </c>
      <c r="P119" s="20"/>
      <c r="Q119" s="98">
        <f t="shared" si="18"/>
        <v>110532.7</v>
      </c>
      <c r="R119" s="97">
        <v>78416662.16999948</v>
      </c>
      <c r="S119" s="6"/>
      <c r="T119" s="98">
        <f t="shared" si="19"/>
        <v>78416662.16999948</v>
      </c>
      <c r="U119" s="219">
        <f t="shared" si="20"/>
        <v>0</v>
      </c>
      <c r="W119" s="105" t="s">
        <v>43</v>
      </c>
      <c r="X119" s="115">
        <f t="shared" si="21"/>
        <v>0</v>
      </c>
      <c r="Y119" s="116">
        <f t="shared" si="22"/>
        <v>0</v>
      </c>
      <c r="Z119" s="116">
        <f t="shared" si="23"/>
        <v>0</v>
      </c>
      <c r="AA119" s="116">
        <f t="shared" si="24"/>
        <v>0</v>
      </c>
      <c r="AB119" s="116">
        <f t="shared" si="25"/>
        <v>0</v>
      </c>
      <c r="AC119" s="122">
        <f t="shared" si="26"/>
        <v>0</v>
      </c>
    </row>
    <row r="120" spans="1:29" ht="15.75">
      <c r="A120" s="250"/>
      <c r="B120" s="135" t="s">
        <v>44</v>
      </c>
      <c r="C120" s="97">
        <v>56659695.839999489</v>
      </c>
      <c r="D120" s="20"/>
      <c r="E120" s="98">
        <f t="shared" si="14"/>
        <v>56659695.839999489</v>
      </c>
      <c r="F120" s="97">
        <v>1843560.1200000013</v>
      </c>
      <c r="G120" s="6"/>
      <c r="H120" s="98">
        <f t="shared" si="15"/>
        <v>1843560.1200000013</v>
      </c>
      <c r="I120" s="97">
        <v>19500</v>
      </c>
      <c r="J120" s="20"/>
      <c r="K120" s="98">
        <f t="shared" si="16"/>
        <v>19500</v>
      </c>
      <c r="L120" s="97">
        <v>0</v>
      </c>
      <c r="M120" s="20"/>
      <c r="N120" s="98">
        <f t="shared" si="17"/>
        <v>0</v>
      </c>
      <c r="O120" s="97">
        <v>214538.52000000002</v>
      </c>
      <c r="P120" s="20"/>
      <c r="Q120" s="98">
        <f t="shared" si="18"/>
        <v>214538.52000000002</v>
      </c>
      <c r="R120" s="97">
        <v>59013921.969999485</v>
      </c>
      <c r="S120" s="6"/>
      <c r="T120" s="98">
        <f t="shared" si="19"/>
        <v>59013921.969999485</v>
      </c>
      <c r="U120" s="219">
        <f t="shared" si="20"/>
        <v>0</v>
      </c>
      <c r="W120" s="135" t="s">
        <v>44</v>
      </c>
      <c r="X120" s="115">
        <f t="shared" si="21"/>
        <v>0</v>
      </c>
      <c r="Y120" s="116">
        <f t="shared" si="22"/>
        <v>0</v>
      </c>
      <c r="Z120" s="116">
        <f t="shared" si="23"/>
        <v>0</v>
      </c>
      <c r="AA120" s="116">
        <f t="shared" si="24"/>
        <v>0</v>
      </c>
      <c r="AB120" s="116">
        <f t="shared" si="25"/>
        <v>0</v>
      </c>
      <c r="AC120" s="122">
        <f t="shared" si="26"/>
        <v>0</v>
      </c>
    </row>
    <row r="121" spans="1:29" ht="15.75">
      <c r="A121" s="250"/>
      <c r="B121" s="135" t="s">
        <v>45</v>
      </c>
      <c r="C121" s="97">
        <v>103779242.80999601</v>
      </c>
      <c r="D121" s="20"/>
      <c r="E121" s="98">
        <f t="shared" si="14"/>
        <v>103779242.80999601</v>
      </c>
      <c r="F121" s="97">
        <v>2477380.6800000011</v>
      </c>
      <c r="G121" s="6"/>
      <c r="H121" s="98">
        <f t="shared" si="15"/>
        <v>2477380.6800000011</v>
      </c>
      <c r="I121" s="97">
        <v>114821.95</v>
      </c>
      <c r="J121" s="20"/>
      <c r="K121" s="98">
        <f t="shared" si="16"/>
        <v>114821.95</v>
      </c>
      <c r="L121" s="97">
        <v>325.66000000000003</v>
      </c>
      <c r="M121" s="20"/>
      <c r="N121" s="98">
        <f t="shared" si="17"/>
        <v>325.66000000000003</v>
      </c>
      <c r="O121" s="97">
        <v>294430.10000000003</v>
      </c>
      <c r="P121" s="20"/>
      <c r="Q121" s="98">
        <f t="shared" si="18"/>
        <v>294430.10000000003</v>
      </c>
      <c r="R121" s="97">
        <v>101121928.319996</v>
      </c>
      <c r="S121" s="6"/>
      <c r="T121" s="98">
        <f t="shared" si="19"/>
        <v>101121928.319996</v>
      </c>
      <c r="U121" s="219">
        <f t="shared" si="20"/>
        <v>0</v>
      </c>
      <c r="W121" s="135" t="s">
        <v>45</v>
      </c>
      <c r="X121" s="115">
        <f t="shared" si="21"/>
        <v>0</v>
      </c>
      <c r="Y121" s="116">
        <f t="shared" si="22"/>
        <v>0</v>
      </c>
      <c r="Z121" s="116">
        <f t="shared" si="23"/>
        <v>0</v>
      </c>
      <c r="AA121" s="116">
        <f t="shared" si="24"/>
        <v>0</v>
      </c>
      <c r="AB121" s="116">
        <f t="shared" si="25"/>
        <v>0</v>
      </c>
      <c r="AC121" s="122">
        <f t="shared" si="26"/>
        <v>0</v>
      </c>
    </row>
    <row r="122" spans="1:29" ht="15.75">
      <c r="A122" s="250"/>
      <c r="B122" s="135" t="s">
        <v>46</v>
      </c>
      <c r="C122" s="97">
        <v>37636187.23999963</v>
      </c>
      <c r="D122" s="20"/>
      <c r="E122" s="98">
        <f t="shared" si="14"/>
        <v>37636187.23999963</v>
      </c>
      <c r="F122" s="97">
        <v>1931345.3600000003</v>
      </c>
      <c r="G122" s="6"/>
      <c r="H122" s="98">
        <f t="shared" si="15"/>
        <v>1931345.3600000003</v>
      </c>
      <c r="I122" s="97">
        <v>139836.82</v>
      </c>
      <c r="J122" s="20"/>
      <c r="K122" s="98">
        <f t="shared" si="16"/>
        <v>139836.82</v>
      </c>
      <c r="L122" s="97">
        <v>121757.09</v>
      </c>
      <c r="M122" s="20"/>
      <c r="N122" s="98">
        <f t="shared" si="17"/>
        <v>121757.09</v>
      </c>
      <c r="O122" s="97">
        <v>24060.99</v>
      </c>
      <c r="P122" s="20"/>
      <c r="Q122" s="98">
        <f t="shared" si="18"/>
        <v>24060.99</v>
      </c>
      <c r="R122" s="97">
        <v>44765031.399999611</v>
      </c>
      <c r="S122" s="6"/>
      <c r="T122" s="98">
        <f t="shared" si="19"/>
        <v>44765031.399999611</v>
      </c>
      <c r="U122" s="219">
        <f t="shared" si="20"/>
        <v>0</v>
      </c>
      <c r="W122" s="135" t="s">
        <v>46</v>
      </c>
      <c r="X122" s="115">
        <f t="shared" si="21"/>
        <v>0</v>
      </c>
      <c r="Y122" s="116">
        <f t="shared" si="22"/>
        <v>0</v>
      </c>
      <c r="Z122" s="116">
        <f t="shared" si="23"/>
        <v>0</v>
      </c>
      <c r="AA122" s="116">
        <f t="shared" si="24"/>
        <v>0</v>
      </c>
      <c r="AB122" s="116">
        <f t="shared" si="25"/>
        <v>0</v>
      </c>
      <c r="AC122" s="122">
        <f t="shared" si="26"/>
        <v>0</v>
      </c>
    </row>
    <row r="123" spans="1:29" ht="15.75">
      <c r="A123" s="250"/>
      <c r="B123" s="135" t="s">
        <v>47</v>
      </c>
      <c r="C123" s="97">
        <v>148270930.04999998</v>
      </c>
      <c r="D123" s="20"/>
      <c r="E123" s="98">
        <f t="shared" si="14"/>
        <v>148270930.04999998</v>
      </c>
      <c r="F123" s="97">
        <v>1137139.8800000001</v>
      </c>
      <c r="G123" s="6"/>
      <c r="H123" s="98">
        <f t="shared" si="15"/>
        <v>1137139.8800000001</v>
      </c>
      <c r="I123" s="97">
        <v>178837.27999999997</v>
      </c>
      <c r="J123" s="20"/>
      <c r="K123" s="98">
        <f t="shared" si="16"/>
        <v>178837.27999999997</v>
      </c>
      <c r="L123" s="97">
        <v>56811.74</v>
      </c>
      <c r="M123" s="20"/>
      <c r="N123" s="98">
        <f t="shared" si="17"/>
        <v>56811.74</v>
      </c>
      <c r="O123" s="97">
        <v>125172.07</v>
      </c>
      <c r="P123" s="20"/>
      <c r="Q123" s="98">
        <f t="shared" si="18"/>
        <v>125172.07</v>
      </c>
      <c r="R123" s="97">
        <v>168154682.09000003</v>
      </c>
      <c r="S123" s="6"/>
      <c r="T123" s="98">
        <f t="shared" si="19"/>
        <v>168154682.09000003</v>
      </c>
      <c r="U123" s="219">
        <f t="shared" si="20"/>
        <v>0</v>
      </c>
      <c r="W123" s="135" t="s">
        <v>47</v>
      </c>
      <c r="X123" s="115">
        <f t="shared" si="21"/>
        <v>0</v>
      </c>
      <c r="Y123" s="116">
        <f t="shared" si="22"/>
        <v>0</v>
      </c>
      <c r="Z123" s="116">
        <f t="shared" si="23"/>
        <v>0</v>
      </c>
      <c r="AA123" s="116">
        <f t="shared" si="24"/>
        <v>0</v>
      </c>
      <c r="AB123" s="116">
        <f t="shared" si="25"/>
        <v>0</v>
      </c>
      <c r="AC123" s="122">
        <f t="shared" si="26"/>
        <v>0</v>
      </c>
    </row>
    <row r="124" spans="1:29" ht="15.75">
      <c r="A124" s="250"/>
      <c r="B124" s="135" t="s">
        <v>48</v>
      </c>
      <c r="C124" s="97">
        <v>84398032.450000063</v>
      </c>
      <c r="D124" s="20"/>
      <c r="E124" s="98">
        <f t="shared" si="14"/>
        <v>84398032.450000063</v>
      </c>
      <c r="F124" s="97">
        <v>2092061.9100000013</v>
      </c>
      <c r="G124" s="6"/>
      <c r="H124" s="98">
        <f t="shared" si="15"/>
        <v>2092061.9100000013</v>
      </c>
      <c r="I124" s="97">
        <v>340834.7</v>
      </c>
      <c r="J124" s="20"/>
      <c r="K124" s="98">
        <f t="shared" si="16"/>
        <v>340834.7</v>
      </c>
      <c r="L124" s="97">
        <v>75623.759999999995</v>
      </c>
      <c r="M124" s="20"/>
      <c r="N124" s="98">
        <f t="shared" si="17"/>
        <v>75623.759999999995</v>
      </c>
      <c r="O124" s="97">
        <v>68416.59</v>
      </c>
      <c r="P124" s="20"/>
      <c r="Q124" s="98">
        <f t="shared" si="18"/>
        <v>68416.59</v>
      </c>
      <c r="R124" s="97">
        <v>82502764.890000045</v>
      </c>
      <c r="S124" s="6"/>
      <c r="T124" s="98">
        <f t="shared" si="19"/>
        <v>82502764.890000045</v>
      </c>
      <c r="U124" s="219">
        <f t="shared" si="20"/>
        <v>0</v>
      </c>
      <c r="W124" s="135" t="s">
        <v>48</v>
      </c>
      <c r="X124" s="115">
        <f t="shared" si="21"/>
        <v>0</v>
      </c>
      <c r="Y124" s="116">
        <f t="shared" si="22"/>
        <v>0</v>
      </c>
      <c r="Z124" s="116">
        <f t="shared" si="23"/>
        <v>0</v>
      </c>
      <c r="AA124" s="116">
        <f t="shared" si="24"/>
        <v>0</v>
      </c>
      <c r="AB124" s="116">
        <f t="shared" si="25"/>
        <v>0</v>
      </c>
      <c r="AC124" s="122">
        <f t="shared" si="26"/>
        <v>0</v>
      </c>
    </row>
    <row r="125" spans="1:29" ht="15.75">
      <c r="A125" s="251"/>
      <c r="B125" s="136" t="s">
        <v>49</v>
      </c>
      <c r="C125" s="99">
        <v>20434877.17999953</v>
      </c>
      <c r="D125" s="100"/>
      <c r="E125" s="101">
        <f t="shared" si="14"/>
        <v>20434877.17999953</v>
      </c>
      <c r="F125" s="99">
        <v>650669.29000000027</v>
      </c>
      <c r="G125" s="104"/>
      <c r="H125" s="101">
        <f t="shared" si="15"/>
        <v>650669.29000000027</v>
      </c>
      <c r="I125" s="99">
        <v>17500</v>
      </c>
      <c r="J125" s="100"/>
      <c r="K125" s="101">
        <f t="shared" si="16"/>
        <v>17500</v>
      </c>
      <c r="L125" s="99">
        <v>0</v>
      </c>
      <c r="M125" s="100"/>
      <c r="N125" s="101">
        <f t="shared" si="17"/>
        <v>0</v>
      </c>
      <c r="O125" s="99">
        <v>263424.86</v>
      </c>
      <c r="P125" s="100"/>
      <c r="Q125" s="101">
        <f t="shared" si="18"/>
        <v>263424.86</v>
      </c>
      <c r="R125" s="99">
        <v>19538283.029999532</v>
      </c>
      <c r="S125" s="104"/>
      <c r="T125" s="101">
        <f t="shared" si="19"/>
        <v>19538283.029999532</v>
      </c>
      <c r="U125" s="220">
        <f t="shared" si="20"/>
        <v>0</v>
      </c>
      <c r="W125" s="136" t="s">
        <v>49</v>
      </c>
      <c r="X125" s="119">
        <f t="shared" si="21"/>
        <v>0</v>
      </c>
      <c r="Y125" s="120">
        <f t="shared" si="22"/>
        <v>0</v>
      </c>
      <c r="Z125" s="120">
        <f t="shared" si="23"/>
        <v>0</v>
      </c>
      <c r="AA125" s="120">
        <f t="shared" si="24"/>
        <v>0</v>
      </c>
      <c r="AB125" s="120">
        <f t="shared" si="25"/>
        <v>0</v>
      </c>
      <c r="AC125" s="125">
        <f t="shared" si="26"/>
        <v>0</v>
      </c>
    </row>
    <row r="126" spans="1:29" ht="15.75" customHeight="1">
      <c r="A126" s="249">
        <v>42598</v>
      </c>
      <c r="B126" s="134" t="s">
        <v>41</v>
      </c>
      <c r="C126" s="217">
        <v>83973973.919999108</v>
      </c>
      <c r="D126" s="95"/>
      <c r="E126" s="96">
        <f t="shared" si="14"/>
        <v>83973973.919999108</v>
      </c>
      <c r="F126" s="217">
        <v>1678202.08</v>
      </c>
      <c r="G126" s="95"/>
      <c r="H126" s="96">
        <f t="shared" si="15"/>
        <v>1678202.08</v>
      </c>
      <c r="I126" s="217">
        <v>118204.83</v>
      </c>
      <c r="J126" s="95"/>
      <c r="K126" s="96">
        <f t="shared" si="16"/>
        <v>118204.83</v>
      </c>
      <c r="L126" s="217">
        <v>20890.009999999998</v>
      </c>
      <c r="M126" s="95"/>
      <c r="N126" s="96">
        <f t="shared" si="17"/>
        <v>20890.009999999998</v>
      </c>
      <c r="O126" s="217">
        <v>710065.16</v>
      </c>
      <c r="P126" s="95"/>
      <c r="Q126" s="96">
        <f t="shared" si="18"/>
        <v>710065.16</v>
      </c>
      <c r="R126" s="217">
        <v>81683021.499999091</v>
      </c>
      <c r="S126" s="95"/>
      <c r="T126" s="96">
        <f t="shared" si="19"/>
        <v>81683021.499999091</v>
      </c>
      <c r="U126" s="218">
        <f t="shared" si="20"/>
        <v>0</v>
      </c>
      <c r="W126" s="134" t="s">
        <v>41</v>
      </c>
      <c r="X126" s="115">
        <f t="shared" si="21"/>
        <v>0</v>
      </c>
      <c r="Y126" s="116">
        <f t="shared" si="22"/>
        <v>0</v>
      </c>
      <c r="Z126" s="116">
        <f t="shared" si="23"/>
        <v>0</v>
      </c>
      <c r="AA126" s="116">
        <f t="shared" si="24"/>
        <v>0</v>
      </c>
      <c r="AB126" s="116">
        <f t="shared" si="25"/>
        <v>0</v>
      </c>
      <c r="AC126" s="122">
        <f t="shared" si="26"/>
        <v>0</v>
      </c>
    </row>
    <row r="127" spans="1:29" ht="15.75">
      <c r="A127" s="250"/>
      <c r="B127" s="135" t="s">
        <v>42</v>
      </c>
      <c r="C127" s="97">
        <v>33279671.379999027</v>
      </c>
      <c r="D127" s="20">
        <v>25070400</v>
      </c>
      <c r="E127" s="98">
        <f t="shared" si="14"/>
        <v>8209271.3799990267</v>
      </c>
      <c r="F127" s="97">
        <v>1520802.8900000001</v>
      </c>
      <c r="G127" s="6" t="s">
        <v>2675</v>
      </c>
      <c r="H127" s="98">
        <f t="shared" si="15"/>
        <v>2.8900000001303852</v>
      </c>
      <c r="I127" s="97">
        <v>11547.5</v>
      </c>
      <c r="J127" s="20" t="s">
        <v>3117</v>
      </c>
      <c r="K127" s="98">
        <f t="shared" si="16"/>
        <v>0</v>
      </c>
      <c r="L127" s="97">
        <v>25757.659999999996</v>
      </c>
      <c r="M127" s="20" t="s">
        <v>3118</v>
      </c>
      <c r="N127" s="98">
        <f t="shared" si="17"/>
        <v>-4.0000000004511094E-2</v>
      </c>
      <c r="O127" s="97">
        <v>45407.54</v>
      </c>
      <c r="P127" s="20" t="s">
        <v>2676</v>
      </c>
      <c r="Q127" s="98">
        <f t="shared" si="18"/>
        <v>4.0000000000873115E-2</v>
      </c>
      <c r="R127" s="97">
        <v>31699250.789999027</v>
      </c>
      <c r="S127" s="20">
        <v>31699200</v>
      </c>
      <c r="T127" s="98">
        <f t="shared" si="19"/>
        <v>50.789999026805162</v>
      </c>
      <c r="U127" s="219">
        <f t="shared" si="20"/>
        <v>1</v>
      </c>
      <c r="W127" s="135" t="s">
        <v>42</v>
      </c>
      <c r="X127" s="115">
        <f t="shared" si="21"/>
        <v>1</v>
      </c>
      <c r="Y127" s="116">
        <f t="shared" si="22"/>
        <v>0</v>
      </c>
      <c r="Z127" s="116">
        <f t="shared" si="23"/>
        <v>0</v>
      </c>
      <c r="AA127" s="116">
        <f t="shared" si="24"/>
        <v>0</v>
      </c>
      <c r="AB127" s="116">
        <f t="shared" si="25"/>
        <v>0</v>
      </c>
      <c r="AC127" s="122">
        <f t="shared" si="26"/>
        <v>0</v>
      </c>
    </row>
    <row r="128" spans="1:29" ht="15.75">
      <c r="A128" s="250"/>
      <c r="B128" s="105" t="s">
        <v>43</v>
      </c>
      <c r="C128" s="97">
        <v>78416662.16999948</v>
      </c>
      <c r="D128" s="20">
        <v>78416700</v>
      </c>
      <c r="E128" s="98">
        <f t="shared" si="14"/>
        <v>-37.830000519752502</v>
      </c>
      <c r="F128" s="97">
        <v>1718725.7800000012</v>
      </c>
      <c r="G128" s="6" t="s">
        <v>2677</v>
      </c>
      <c r="H128" s="98">
        <f t="shared" si="15"/>
        <v>-4.2199999988079071</v>
      </c>
      <c r="I128" s="97">
        <v>233874.5</v>
      </c>
      <c r="J128" s="20" t="s">
        <v>3119</v>
      </c>
      <c r="K128" s="98">
        <f t="shared" si="16"/>
        <v>-0.5</v>
      </c>
      <c r="L128" s="97">
        <v>72159.500000000029</v>
      </c>
      <c r="M128" s="20" t="s">
        <v>3120</v>
      </c>
      <c r="N128" s="98">
        <f t="shared" si="17"/>
        <v>0</v>
      </c>
      <c r="O128" s="97">
        <v>226469.63000000012</v>
      </c>
      <c r="P128" s="20" t="s">
        <v>2678</v>
      </c>
      <c r="Q128" s="98">
        <f t="shared" si="18"/>
        <v>-0.36999999987892807</v>
      </c>
      <c r="R128" s="97">
        <v>76633181.759999484</v>
      </c>
      <c r="S128" s="20">
        <v>76633200</v>
      </c>
      <c r="T128" s="98">
        <f t="shared" si="19"/>
        <v>-18.240000516176224</v>
      </c>
      <c r="U128" s="219">
        <f t="shared" si="20"/>
        <v>1</v>
      </c>
      <c r="W128" s="105" t="s">
        <v>43</v>
      </c>
      <c r="X128" s="115">
        <f t="shared" si="21"/>
        <v>0</v>
      </c>
      <c r="Y128" s="116">
        <f t="shared" si="22"/>
        <v>0</v>
      </c>
      <c r="Z128" s="116">
        <f t="shared" si="23"/>
        <v>0</v>
      </c>
      <c r="AA128" s="116">
        <f t="shared" si="24"/>
        <v>0</v>
      </c>
      <c r="AB128" s="116">
        <f t="shared" si="25"/>
        <v>0</v>
      </c>
      <c r="AC128" s="122">
        <f t="shared" si="26"/>
        <v>0</v>
      </c>
    </row>
    <row r="129" spans="1:29" ht="15.75">
      <c r="A129" s="250"/>
      <c r="B129" s="135" t="s">
        <v>44</v>
      </c>
      <c r="C129" s="97">
        <v>59013921.969999485</v>
      </c>
      <c r="D129" s="20">
        <v>59013900</v>
      </c>
      <c r="E129" s="98">
        <f t="shared" si="14"/>
        <v>21.969999484717846</v>
      </c>
      <c r="F129" s="97">
        <v>1626390.8999999997</v>
      </c>
      <c r="G129" s="6" t="s">
        <v>2679</v>
      </c>
      <c r="H129" s="98">
        <f t="shared" si="15"/>
        <v>-10189.100000000326</v>
      </c>
      <c r="I129" s="97">
        <v>0</v>
      </c>
      <c r="J129" s="20" t="s">
        <v>80</v>
      </c>
      <c r="K129" s="98">
        <f t="shared" si="16"/>
        <v>0</v>
      </c>
      <c r="L129" s="97">
        <v>0</v>
      </c>
      <c r="M129" s="20"/>
      <c r="N129" s="98">
        <f t="shared" si="17"/>
        <v>0</v>
      </c>
      <c r="O129" s="97">
        <v>260572.76</v>
      </c>
      <c r="P129" s="20" t="s">
        <v>2680</v>
      </c>
      <c r="Q129" s="98">
        <f t="shared" si="18"/>
        <v>0.76000000000931323</v>
      </c>
      <c r="R129" s="97">
        <v>57126958.309999488</v>
      </c>
      <c r="S129" s="20">
        <v>57116800</v>
      </c>
      <c r="T129" s="98">
        <f t="shared" si="19"/>
        <v>10158.309999488294</v>
      </c>
      <c r="U129" s="219">
        <f t="shared" si="20"/>
        <v>1</v>
      </c>
      <c r="W129" s="135" t="s">
        <v>44</v>
      </c>
      <c r="X129" s="115">
        <f t="shared" si="21"/>
        <v>0</v>
      </c>
      <c r="Y129" s="116">
        <f t="shared" si="22"/>
        <v>1</v>
      </c>
      <c r="Z129" s="116">
        <f t="shared" si="23"/>
        <v>0</v>
      </c>
      <c r="AA129" s="116">
        <f t="shared" si="24"/>
        <v>0</v>
      </c>
      <c r="AB129" s="116">
        <f t="shared" si="25"/>
        <v>0</v>
      </c>
      <c r="AC129" s="122">
        <f t="shared" si="26"/>
        <v>1</v>
      </c>
    </row>
    <row r="130" spans="1:29" ht="15.75">
      <c r="A130" s="250"/>
      <c r="B130" s="135" t="s">
        <v>45</v>
      </c>
      <c r="C130" s="97">
        <v>101121928.319996</v>
      </c>
      <c r="D130" s="20">
        <v>101121900</v>
      </c>
      <c r="E130" s="98">
        <f t="shared" si="14"/>
        <v>28.319995999336243</v>
      </c>
      <c r="F130" s="97">
        <v>3276288.63</v>
      </c>
      <c r="G130" s="6" t="s">
        <v>2681</v>
      </c>
      <c r="H130" s="98">
        <f t="shared" si="15"/>
        <v>-1.3700000001117587</v>
      </c>
      <c r="I130" s="97">
        <v>181028.28999999998</v>
      </c>
      <c r="J130" s="20" t="s">
        <v>3121</v>
      </c>
      <c r="K130" s="98">
        <f t="shared" si="16"/>
        <v>0.28999999997904524</v>
      </c>
      <c r="L130" s="97">
        <v>23766.09</v>
      </c>
      <c r="M130" s="20" t="s">
        <v>3122</v>
      </c>
      <c r="N130" s="98">
        <f t="shared" si="17"/>
        <v>-9.9999999983992893E-3</v>
      </c>
      <c r="O130" s="97">
        <v>279420.84000000003</v>
      </c>
      <c r="P130" s="20" t="s">
        <v>2682</v>
      </c>
      <c r="Q130" s="98">
        <f t="shared" si="18"/>
        <v>-5509.1599999999744</v>
      </c>
      <c r="R130" s="97">
        <v>97723481.049996004</v>
      </c>
      <c r="S130" s="20">
        <v>97723500</v>
      </c>
      <c r="T130" s="98">
        <f t="shared" si="19"/>
        <v>-18.950003996491432</v>
      </c>
      <c r="U130" s="219">
        <f t="shared" si="20"/>
        <v>1</v>
      </c>
      <c r="W130" s="135" t="s">
        <v>45</v>
      </c>
      <c r="X130" s="115">
        <f t="shared" si="21"/>
        <v>0</v>
      </c>
      <c r="Y130" s="116">
        <f t="shared" si="22"/>
        <v>0</v>
      </c>
      <c r="Z130" s="116">
        <f t="shared" si="23"/>
        <v>0</v>
      </c>
      <c r="AA130" s="116">
        <f t="shared" si="24"/>
        <v>0</v>
      </c>
      <c r="AB130" s="116">
        <f t="shared" si="25"/>
        <v>1</v>
      </c>
      <c r="AC130" s="122">
        <f t="shared" si="26"/>
        <v>0</v>
      </c>
    </row>
    <row r="131" spans="1:29" ht="15.75">
      <c r="A131" s="250"/>
      <c r="B131" s="135" t="s">
        <v>46</v>
      </c>
      <c r="C131" s="97">
        <v>44765031.399999611</v>
      </c>
      <c r="D131" s="20">
        <v>37636200</v>
      </c>
      <c r="E131" s="98">
        <f t="shared" si="14"/>
        <v>7128831.3999996111</v>
      </c>
      <c r="F131" s="97">
        <v>1472264.3800000001</v>
      </c>
      <c r="G131" s="6" t="s">
        <v>2683</v>
      </c>
      <c r="H131" s="98">
        <f t="shared" si="15"/>
        <v>4.3800000001210719</v>
      </c>
      <c r="I131" s="97">
        <v>9572</v>
      </c>
      <c r="J131" s="20" t="s">
        <v>3123</v>
      </c>
      <c r="K131" s="98">
        <f t="shared" si="16"/>
        <v>0</v>
      </c>
      <c r="L131" s="97">
        <v>0</v>
      </c>
      <c r="M131" s="20"/>
      <c r="N131" s="98">
        <f t="shared" si="17"/>
        <v>0</v>
      </c>
      <c r="O131" s="97">
        <v>111899.83</v>
      </c>
      <c r="P131" s="20" t="s">
        <v>2684</v>
      </c>
      <c r="Q131" s="98">
        <f t="shared" si="18"/>
        <v>-0.16999999999825377</v>
      </c>
      <c r="R131" s="97">
        <v>43190439.189999618</v>
      </c>
      <c r="S131" s="20">
        <v>44765100</v>
      </c>
      <c r="T131" s="98">
        <f t="shared" si="19"/>
        <v>-1574660.8100003824</v>
      </c>
      <c r="U131" s="219">
        <f t="shared" si="20"/>
        <v>1</v>
      </c>
      <c r="W131" s="135" t="s">
        <v>46</v>
      </c>
      <c r="X131" s="115">
        <f t="shared" si="21"/>
        <v>1</v>
      </c>
      <c r="Y131" s="116">
        <f t="shared" si="22"/>
        <v>0</v>
      </c>
      <c r="Z131" s="116">
        <f t="shared" si="23"/>
        <v>0</v>
      </c>
      <c r="AA131" s="116">
        <f t="shared" si="24"/>
        <v>0</v>
      </c>
      <c r="AB131" s="116">
        <f t="shared" si="25"/>
        <v>0</v>
      </c>
      <c r="AC131" s="122">
        <f t="shared" si="26"/>
        <v>1</v>
      </c>
    </row>
    <row r="132" spans="1:29" ht="15.75">
      <c r="A132" s="250"/>
      <c r="B132" s="135" t="s">
        <v>47</v>
      </c>
      <c r="C132" s="97">
        <v>168154682.09000003</v>
      </c>
      <c r="D132" s="20"/>
      <c r="E132" s="98">
        <f t="shared" si="14"/>
        <v>168154682.09000003</v>
      </c>
      <c r="F132" s="97">
        <v>3077450.6599999988</v>
      </c>
      <c r="G132" s="6"/>
      <c r="H132" s="98">
        <f t="shared" si="15"/>
        <v>3077450.6599999988</v>
      </c>
      <c r="I132" s="97">
        <v>32221.200000000001</v>
      </c>
      <c r="J132" s="20"/>
      <c r="K132" s="98">
        <f t="shared" si="16"/>
        <v>32221.200000000001</v>
      </c>
      <c r="L132" s="97">
        <v>0</v>
      </c>
      <c r="M132" s="20"/>
      <c r="N132" s="98">
        <f t="shared" si="17"/>
        <v>0</v>
      </c>
      <c r="O132" s="97">
        <v>238053.50999999998</v>
      </c>
      <c r="P132" s="20"/>
      <c r="Q132" s="98">
        <f t="shared" si="18"/>
        <v>238053.50999999998</v>
      </c>
      <c r="R132" s="97">
        <v>164871399.12000003</v>
      </c>
      <c r="S132" s="20"/>
      <c r="T132" s="98">
        <f t="shared" si="19"/>
        <v>164871399.12000003</v>
      </c>
      <c r="U132" s="219">
        <f t="shared" si="20"/>
        <v>0</v>
      </c>
      <c r="W132" s="135" t="s">
        <v>47</v>
      </c>
      <c r="X132" s="115">
        <f t="shared" si="21"/>
        <v>0</v>
      </c>
      <c r="Y132" s="116">
        <f t="shared" si="22"/>
        <v>0</v>
      </c>
      <c r="Z132" s="116">
        <f t="shared" si="23"/>
        <v>0</v>
      </c>
      <c r="AA132" s="116">
        <f t="shared" si="24"/>
        <v>0</v>
      </c>
      <c r="AB132" s="116">
        <f t="shared" si="25"/>
        <v>0</v>
      </c>
      <c r="AC132" s="122">
        <f t="shared" si="26"/>
        <v>0</v>
      </c>
    </row>
    <row r="133" spans="1:29" ht="15.75">
      <c r="A133" s="250"/>
      <c r="B133" s="135" t="s">
        <v>48</v>
      </c>
      <c r="C133" s="97">
        <v>82502764.890000045</v>
      </c>
      <c r="D133" s="20"/>
      <c r="E133" s="98">
        <f t="shared" si="14"/>
        <v>82502764.890000045</v>
      </c>
      <c r="F133" s="97">
        <v>2460910.4099999988</v>
      </c>
      <c r="G133" s="6"/>
      <c r="H133" s="98">
        <f t="shared" si="15"/>
        <v>2460910.4099999988</v>
      </c>
      <c r="I133" s="97">
        <v>316498.07</v>
      </c>
      <c r="J133" s="20"/>
      <c r="K133" s="98">
        <f t="shared" si="16"/>
        <v>316498.07</v>
      </c>
      <c r="L133" s="97">
        <v>220811.63</v>
      </c>
      <c r="M133" s="20"/>
      <c r="N133" s="98">
        <f t="shared" si="17"/>
        <v>220811.63</v>
      </c>
      <c r="O133" s="97">
        <v>250383.81000000006</v>
      </c>
      <c r="P133" s="20"/>
      <c r="Q133" s="98">
        <f t="shared" si="18"/>
        <v>250383.81000000006</v>
      </c>
      <c r="R133" s="97">
        <v>79887157.110000059</v>
      </c>
      <c r="S133" s="20"/>
      <c r="T133" s="98">
        <f t="shared" si="19"/>
        <v>79887157.110000059</v>
      </c>
      <c r="U133" s="219">
        <f t="shared" si="20"/>
        <v>0</v>
      </c>
      <c r="W133" s="135" t="s">
        <v>48</v>
      </c>
      <c r="X133" s="115">
        <f t="shared" si="21"/>
        <v>0</v>
      </c>
      <c r="Y133" s="116">
        <f t="shared" si="22"/>
        <v>0</v>
      </c>
      <c r="Z133" s="116">
        <f t="shared" si="23"/>
        <v>0</v>
      </c>
      <c r="AA133" s="116">
        <f t="shared" si="24"/>
        <v>0</v>
      </c>
      <c r="AB133" s="116">
        <f t="shared" si="25"/>
        <v>0</v>
      </c>
      <c r="AC133" s="122">
        <f t="shared" si="26"/>
        <v>0</v>
      </c>
    </row>
    <row r="134" spans="1:29" ht="15.75">
      <c r="A134" s="251"/>
      <c r="B134" s="136" t="s">
        <v>49</v>
      </c>
      <c r="C134" s="99">
        <v>19538283.029999532</v>
      </c>
      <c r="D134" s="100"/>
      <c r="E134" s="101">
        <f t="shared" si="14"/>
        <v>19538283.029999532</v>
      </c>
      <c r="F134" s="99">
        <v>462096.73</v>
      </c>
      <c r="G134" s="104"/>
      <c r="H134" s="101">
        <f t="shared" si="15"/>
        <v>462096.73</v>
      </c>
      <c r="I134" s="99">
        <v>50594.450000000004</v>
      </c>
      <c r="J134" s="100"/>
      <c r="K134" s="101">
        <f t="shared" si="16"/>
        <v>50594.450000000004</v>
      </c>
      <c r="L134" s="99">
        <v>6776.7300000000005</v>
      </c>
      <c r="M134" s="100"/>
      <c r="N134" s="101">
        <f t="shared" si="17"/>
        <v>6776.7300000000005</v>
      </c>
      <c r="O134" s="99">
        <v>88545.650000000009</v>
      </c>
      <c r="P134" s="100"/>
      <c r="Q134" s="101">
        <f t="shared" si="18"/>
        <v>88545.650000000009</v>
      </c>
      <c r="R134" s="99">
        <v>25448753.439999532</v>
      </c>
      <c r="S134" s="100"/>
      <c r="T134" s="101">
        <f t="shared" si="19"/>
        <v>25448753.439999532</v>
      </c>
      <c r="U134" s="220">
        <f t="shared" si="20"/>
        <v>0</v>
      </c>
      <c r="W134" s="136" t="s">
        <v>49</v>
      </c>
      <c r="X134" s="115">
        <f t="shared" si="21"/>
        <v>0</v>
      </c>
      <c r="Y134" s="116">
        <f t="shared" si="22"/>
        <v>0</v>
      </c>
      <c r="Z134" s="116">
        <f t="shared" si="23"/>
        <v>0</v>
      </c>
      <c r="AA134" s="116">
        <f t="shared" si="24"/>
        <v>0</v>
      </c>
      <c r="AB134" s="116">
        <f t="shared" si="25"/>
        <v>0</v>
      </c>
      <c r="AC134" s="122">
        <f t="shared" si="26"/>
        <v>0</v>
      </c>
    </row>
    <row r="135" spans="1:29" ht="15.75" customHeight="1">
      <c r="A135" s="249">
        <v>42599</v>
      </c>
      <c r="B135" s="134" t="s">
        <v>41</v>
      </c>
      <c r="C135" s="137">
        <v>81683021.499999091</v>
      </c>
      <c r="D135" s="20"/>
      <c r="E135" s="98">
        <f t="shared" si="14"/>
        <v>81683021.499999091</v>
      </c>
      <c r="F135" s="137">
        <v>1345159.7</v>
      </c>
      <c r="G135" s="20"/>
      <c r="H135" s="98">
        <f t="shared" si="15"/>
        <v>1345159.7</v>
      </c>
      <c r="I135" s="137">
        <v>48053.29</v>
      </c>
      <c r="J135" s="133"/>
      <c r="K135" s="98">
        <f t="shared" si="16"/>
        <v>48053.29</v>
      </c>
      <c r="L135" s="137">
        <v>14350.08</v>
      </c>
      <c r="M135" s="133"/>
      <c r="N135" s="98">
        <f t="shared" si="17"/>
        <v>14350.08</v>
      </c>
      <c r="O135" s="137">
        <v>850106.16999999969</v>
      </c>
      <c r="P135" s="20"/>
      <c r="Q135" s="98">
        <f t="shared" si="18"/>
        <v>850106.16999999969</v>
      </c>
      <c r="R135" s="137">
        <v>79521458.839999095</v>
      </c>
      <c r="S135" s="20"/>
      <c r="T135" s="98">
        <f t="shared" si="19"/>
        <v>79521458.839999095</v>
      </c>
      <c r="U135" s="219">
        <f t="shared" si="20"/>
        <v>0</v>
      </c>
      <c r="W135" s="134" t="s">
        <v>41</v>
      </c>
      <c r="X135" s="111">
        <f t="shared" si="21"/>
        <v>0</v>
      </c>
      <c r="Y135" s="112">
        <f t="shared" si="22"/>
        <v>0</v>
      </c>
      <c r="Z135" s="112">
        <f t="shared" si="23"/>
        <v>0</v>
      </c>
      <c r="AA135" s="112">
        <f t="shared" si="24"/>
        <v>0</v>
      </c>
      <c r="AB135" s="112">
        <f t="shared" si="25"/>
        <v>0</v>
      </c>
      <c r="AC135" s="124">
        <f t="shared" si="26"/>
        <v>0</v>
      </c>
    </row>
    <row r="136" spans="1:29" ht="15.75">
      <c r="A136" s="250"/>
      <c r="B136" s="135" t="s">
        <v>42</v>
      </c>
      <c r="C136" s="97">
        <v>31699250.789999027</v>
      </c>
      <c r="D136" s="20">
        <v>31699200</v>
      </c>
      <c r="E136" s="98">
        <f t="shared" si="14"/>
        <v>50.789999026805162</v>
      </c>
      <c r="F136" s="97">
        <v>1540408.1800000006</v>
      </c>
      <c r="G136" s="20" t="s">
        <v>2685</v>
      </c>
      <c r="H136" s="98">
        <f t="shared" si="15"/>
        <v>-1.8199999993667006</v>
      </c>
      <c r="I136" s="97">
        <v>11741.16</v>
      </c>
      <c r="J136" s="20" t="s">
        <v>3124</v>
      </c>
      <c r="K136" s="98">
        <f t="shared" si="16"/>
        <v>-4.0000000000873115E-2</v>
      </c>
      <c r="L136" s="97">
        <v>0</v>
      </c>
      <c r="M136" s="20"/>
      <c r="N136" s="98">
        <f t="shared" si="17"/>
        <v>0</v>
      </c>
      <c r="O136" s="97">
        <v>21892.06</v>
      </c>
      <c r="P136" s="20" t="s">
        <v>2686</v>
      </c>
      <c r="Q136" s="98">
        <f t="shared" si="18"/>
        <v>-3.9999999997235136E-2</v>
      </c>
      <c r="R136" s="97">
        <v>34806754.219999015</v>
      </c>
      <c r="S136" s="20">
        <v>34806700</v>
      </c>
      <c r="T136" s="98">
        <f t="shared" si="19"/>
        <v>54.219999015331268</v>
      </c>
      <c r="U136" s="219">
        <f t="shared" si="20"/>
        <v>1</v>
      </c>
      <c r="W136" s="135" t="s">
        <v>42</v>
      </c>
      <c r="X136" s="115">
        <f t="shared" si="21"/>
        <v>0</v>
      </c>
      <c r="Y136" s="116">
        <f t="shared" si="22"/>
        <v>0</v>
      </c>
      <c r="Z136" s="116">
        <f t="shared" si="23"/>
        <v>0</v>
      </c>
      <c r="AA136" s="116">
        <f t="shared" si="24"/>
        <v>0</v>
      </c>
      <c r="AB136" s="116">
        <f t="shared" si="25"/>
        <v>0</v>
      </c>
      <c r="AC136" s="122">
        <f t="shared" si="26"/>
        <v>0</v>
      </c>
    </row>
    <row r="137" spans="1:29" ht="15.75">
      <c r="A137" s="250"/>
      <c r="B137" s="105" t="s">
        <v>43</v>
      </c>
      <c r="C137" s="97">
        <v>76633181.759999484</v>
      </c>
      <c r="D137" s="20">
        <v>0</v>
      </c>
      <c r="E137" s="98">
        <f t="shared" ref="E137:E200" si="27">C137-D137</f>
        <v>76633181.759999484</v>
      </c>
      <c r="F137" s="97">
        <v>1355587.66</v>
      </c>
      <c r="G137" s="20"/>
      <c r="H137" s="98">
        <f t="shared" ref="H137:H200" si="28">F137-G137</f>
        <v>1355587.66</v>
      </c>
      <c r="I137" s="97">
        <v>106567.43000000001</v>
      </c>
      <c r="J137" s="20"/>
      <c r="K137" s="98">
        <f t="shared" ref="K137:K200" si="29">I137-J137</f>
        <v>106567.43000000001</v>
      </c>
      <c r="L137" s="97">
        <v>89742.23</v>
      </c>
      <c r="M137" s="20"/>
      <c r="N137" s="98">
        <f t="shared" ref="N137:N200" si="30">L137-M137</f>
        <v>89742.23</v>
      </c>
      <c r="O137" s="97">
        <v>189958.45999999996</v>
      </c>
      <c r="P137" s="20"/>
      <c r="Q137" s="98">
        <f t="shared" ref="Q137:Q200" si="31">O137-P137</f>
        <v>189958.45999999996</v>
      </c>
      <c r="R137" s="97">
        <v>79457287.27999948</v>
      </c>
      <c r="S137" s="20">
        <v>0</v>
      </c>
      <c r="T137" s="98">
        <f t="shared" ref="T137:T200" si="32">R137-S137</f>
        <v>79457287.27999948</v>
      </c>
      <c r="U137" s="219">
        <f t="shared" si="20"/>
        <v>0</v>
      </c>
      <c r="W137" s="105" t="s">
        <v>43</v>
      </c>
      <c r="X137" s="115">
        <f t="shared" si="21"/>
        <v>0</v>
      </c>
      <c r="Y137" s="116">
        <f t="shared" si="22"/>
        <v>0</v>
      </c>
      <c r="Z137" s="116">
        <f t="shared" si="23"/>
        <v>0</v>
      </c>
      <c r="AA137" s="116">
        <f t="shared" si="24"/>
        <v>0</v>
      </c>
      <c r="AB137" s="116">
        <f t="shared" si="25"/>
        <v>0</v>
      </c>
      <c r="AC137" s="122">
        <f t="shared" si="26"/>
        <v>0</v>
      </c>
    </row>
    <row r="138" spans="1:29" ht="15.75">
      <c r="A138" s="250"/>
      <c r="B138" s="135" t="s">
        <v>44</v>
      </c>
      <c r="C138" s="97">
        <v>57126958.309999488</v>
      </c>
      <c r="D138" s="20">
        <v>57127000</v>
      </c>
      <c r="E138" s="98">
        <f t="shared" si="27"/>
        <v>-41.690000511705875</v>
      </c>
      <c r="F138" s="97">
        <v>1447292.28</v>
      </c>
      <c r="G138" s="20" t="s">
        <v>2687</v>
      </c>
      <c r="H138" s="98">
        <f t="shared" si="28"/>
        <v>-15377.719999999972</v>
      </c>
      <c r="I138" s="97">
        <v>35521.89</v>
      </c>
      <c r="J138" s="20" t="s">
        <v>2927</v>
      </c>
      <c r="K138" s="98">
        <f t="shared" si="29"/>
        <v>26021.89</v>
      </c>
      <c r="L138" s="97">
        <v>0</v>
      </c>
      <c r="M138" s="20"/>
      <c r="N138" s="98">
        <f t="shared" si="30"/>
        <v>0</v>
      </c>
      <c r="O138" s="97">
        <v>173270.69</v>
      </c>
      <c r="P138" s="20" t="s">
        <v>2688</v>
      </c>
      <c r="Q138" s="98">
        <f t="shared" si="31"/>
        <v>0.69000000000232831</v>
      </c>
      <c r="R138" s="97">
        <v>55541917.229999475</v>
      </c>
      <c r="S138" s="20">
        <v>55526500</v>
      </c>
      <c r="T138" s="98">
        <f t="shared" si="32"/>
        <v>15417.229999475181</v>
      </c>
      <c r="U138" s="219">
        <f t="shared" ref="U138:U201" si="33">IF(D138=0,0,1)</f>
        <v>1</v>
      </c>
      <c r="W138" s="135" t="s">
        <v>44</v>
      </c>
      <c r="X138" s="115">
        <f t="shared" ref="X138:X201" si="34">+IF(AND(C138&lt;&gt;0,D138&lt;&gt;0,OR(E138&gt;100,E138&lt;-100)),1,0)</f>
        <v>0</v>
      </c>
      <c r="Y138" s="116">
        <f t="shared" ref="Y138:Y201" si="35">+IF(AND(F138&lt;&gt;0,G138&lt;&gt;0,OR(H138&gt;100,H138&lt;-100)),1,0)</f>
        <v>1</v>
      </c>
      <c r="Z138" s="116">
        <f t="shared" ref="Z138:Z201" si="36">+IF(AND(I138&lt;&gt;0,J138&lt;&gt;0,OR(K138&gt;100,K138&lt;-100)),1,0)</f>
        <v>1</v>
      </c>
      <c r="AA138" s="116">
        <f t="shared" ref="AA138:AA201" si="37">+IF(AND(L138&lt;&gt;0,M138&lt;&gt;0,OR(N138&gt;100,N138&lt;-100)),1,0)</f>
        <v>0</v>
      </c>
      <c r="AB138" s="116">
        <f t="shared" ref="AB138:AB201" si="38">+IF(AND(O138&lt;&gt;0,P138&lt;&gt;0,OR(Q138&gt;100,Q138&lt;-100)),1,0)</f>
        <v>0</v>
      </c>
      <c r="AC138" s="122">
        <f t="shared" ref="AC138:AC201" si="39">+IF(AND(R138&lt;&gt;0,S138&lt;&gt;0,OR(T138&gt;100,T138&lt;-100)),1,0)</f>
        <v>1</v>
      </c>
    </row>
    <row r="139" spans="1:29" ht="15.75">
      <c r="A139" s="250"/>
      <c r="B139" s="135" t="s">
        <v>45</v>
      </c>
      <c r="C139" s="97">
        <v>97723481.049996004</v>
      </c>
      <c r="D139" s="20">
        <v>97723500</v>
      </c>
      <c r="E139" s="98">
        <f t="shared" si="27"/>
        <v>-18.950003996491432</v>
      </c>
      <c r="F139" s="97">
        <v>2682950.3200000008</v>
      </c>
      <c r="G139" s="20" t="s">
        <v>2689</v>
      </c>
      <c r="H139" s="98">
        <f t="shared" si="28"/>
        <v>0.32000000076368451</v>
      </c>
      <c r="I139" s="97">
        <v>65612.180000000008</v>
      </c>
      <c r="J139" s="20" t="s">
        <v>3125</v>
      </c>
      <c r="K139" s="98">
        <f t="shared" si="29"/>
        <v>-1.9999999989522621E-2</v>
      </c>
      <c r="L139" s="97">
        <v>36855.58</v>
      </c>
      <c r="M139" s="20" t="s">
        <v>3126</v>
      </c>
      <c r="N139" s="98">
        <f t="shared" si="30"/>
        <v>-1.9999999996798579E-2</v>
      </c>
      <c r="O139" s="97">
        <v>210253.7</v>
      </c>
      <c r="P139" s="20" t="s">
        <v>2690</v>
      </c>
      <c r="Q139" s="98">
        <f t="shared" si="31"/>
        <v>-35748.299999999988</v>
      </c>
      <c r="R139" s="97">
        <v>105575195.93999605</v>
      </c>
      <c r="S139" s="20">
        <v>105575200</v>
      </c>
      <c r="T139" s="98">
        <f t="shared" si="32"/>
        <v>-4.0600039511919022</v>
      </c>
      <c r="U139" s="219">
        <f t="shared" si="33"/>
        <v>1</v>
      </c>
      <c r="W139" s="135" t="s">
        <v>45</v>
      </c>
      <c r="X139" s="115">
        <f t="shared" si="34"/>
        <v>0</v>
      </c>
      <c r="Y139" s="116">
        <f t="shared" si="35"/>
        <v>0</v>
      </c>
      <c r="Z139" s="116">
        <f t="shared" si="36"/>
        <v>0</v>
      </c>
      <c r="AA139" s="116">
        <f t="shared" si="37"/>
        <v>0</v>
      </c>
      <c r="AB139" s="116">
        <f t="shared" si="38"/>
        <v>1</v>
      </c>
      <c r="AC139" s="122">
        <f t="shared" si="39"/>
        <v>0</v>
      </c>
    </row>
    <row r="140" spans="1:29" ht="15.75">
      <c r="A140" s="250"/>
      <c r="B140" s="135" t="s">
        <v>46</v>
      </c>
      <c r="C140" s="97">
        <v>43190439.189999618</v>
      </c>
      <c r="D140" s="20"/>
      <c r="E140" s="98">
        <f t="shared" si="27"/>
        <v>43190439.189999618</v>
      </c>
      <c r="F140" s="97">
        <v>1017398.4</v>
      </c>
      <c r="G140" s="20"/>
      <c r="H140" s="98">
        <f t="shared" si="28"/>
        <v>1017398.4</v>
      </c>
      <c r="I140" s="97">
        <v>39283.599999999999</v>
      </c>
      <c r="J140" s="20"/>
      <c r="K140" s="98">
        <f t="shared" si="29"/>
        <v>39283.599999999999</v>
      </c>
      <c r="L140" s="97">
        <v>0</v>
      </c>
      <c r="M140" s="20"/>
      <c r="N140" s="98">
        <f t="shared" si="30"/>
        <v>0</v>
      </c>
      <c r="O140" s="97">
        <v>91145.900000000009</v>
      </c>
      <c r="P140" s="20"/>
      <c r="Q140" s="98">
        <f t="shared" si="31"/>
        <v>91145.900000000009</v>
      </c>
      <c r="R140" s="97">
        <v>49866554.92999962</v>
      </c>
      <c r="S140" s="20"/>
      <c r="T140" s="98">
        <f t="shared" si="32"/>
        <v>49866554.92999962</v>
      </c>
      <c r="U140" s="219">
        <f t="shared" si="33"/>
        <v>0</v>
      </c>
      <c r="W140" s="135" t="s">
        <v>46</v>
      </c>
      <c r="X140" s="115">
        <f t="shared" si="34"/>
        <v>0</v>
      </c>
      <c r="Y140" s="116">
        <f t="shared" si="35"/>
        <v>0</v>
      </c>
      <c r="Z140" s="116">
        <f t="shared" si="36"/>
        <v>0</v>
      </c>
      <c r="AA140" s="116">
        <f t="shared" si="37"/>
        <v>0</v>
      </c>
      <c r="AB140" s="116">
        <f t="shared" si="38"/>
        <v>0</v>
      </c>
      <c r="AC140" s="122">
        <f t="shared" si="39"/>
        <v>0</v>
      </c>
    </row>
    <row r="141" spans="1:29" ht="15.75">
      <c r="A141" s="250"/>
      <c r="B141" s="135" t="s">
        <v>47</v>
      </c>
      <c r="C141" s="97">
        <v>164871399.12000003</v>
      </c>
      <c r="D141" s="20"/>
      <c r="E141" s="98">
        <f t="shared" si="27"/>
        <v>164871399.12000003</v>
      </c>
      <c r="F141" s="97">
        <v>2034163.24</v>
      </c>
      <c r="G141" s="20"/>
      <c r="H141" s="98">
        <f t="shared" si="28"/>
        <v>2034163.24</v>
      </c>
      <c r="I141" s="97">
        <v>302476.11</v>
      </c>
      <c r="J141" s="20"/>
      <c r="K141" s="98">
        <f t="shared" si="29"/>
        <v>302476.11</v>
      </c>
      <c r="L141" s="97">
        <v>187894.15</v>
      </c>
      <c r="M141" s="20"/>
      <c r="N141" s="98">
        <f t="shared" si="30"/>
        <v>187894.15</v>
      </c>
      <c r="O141" s="97">
        <v>42965.11</v>
      </c>
      <c r="P141" s="20"/>
      <c r="Q141" s="98">
        <f t="shared" si="31"/>
        <v>42965.11</v>
      </c>
      <c r="R141" s="97">
        <v>176701875.41000006</v>
      </c>
      <c r="S141" s="20"/>
      <c r="T141" s="98">
        <f t="shared" si="32"/>
        <v>176701875.41000006</v>
      </c>
      <c r="U141" s="219">
        <f t="shared" si="33"/>
        <v>0</v>
      </c>
      <c r="W141" s="135" t="s">
        <v>47</v>
      </c>
      <c r="X141" s="115">
        <f t="shared" si="34"/>
        <v>0</v>
      </c>
      <c r="Y141" s="116">
        <f t="shared" si="35"/>
        <v>0</v>
      </c>
      <c r="Z141" s="116">
        <f t="shared" si="36"/>
        <v>0</v>
      </c>
      <c r="AA141" s="116">
        <f t="shared" si="37"/>
        <v>0</v>
      </c>
      <c r="AB141" s="116">
        <f t="shared" si="38"/>
        <v>0</v>
      </c>
      <c r="AC141" s="122">
        <f t="shared" si="39"/>
        <v>0</v>
      </c>
    </row>
    <row r="142" spans="1:29" ht="15.75">
      <c r="A142" s="250"/>
      <c r="B142" s="135" t="s">
        <v>48</v>
      </c>
      <c r="C142" s="97">
        <v>79887157.110000059</v>
      </c>
      <c r="D142" s="20"/>
      <c r="E142" s="98">
        <f t="shared" si="27"/>
        <v>79887157.110000059</v>
      </c>
      <c r="F142" s="97">
        <v>2697574.2899999996</v>
      </c>
      <c r="G142" s="20"/>
      <c r="H142" s="98">
        <f t="shared" si="28"/>
        <v>2697574.2899999996</v>
      </c>
      <c r="I142" s="97">
        <v>73282.06</v>
      </c>
      <c r="J142" s="20"/>
      <c r="K142" s="98">
        <f t="shared" si="29"/>
        <v>73282.06</v>
      </c>
      <c r="L142" s="97">
        <v>161477.12</v>
      </c>
      <c r="M142" s="20"/>
      <c r="N142" s="98">
        <f t="shared" si="30"/>
        <v>161477.12</v>
      </c>
      <c r="O142" s="97">
        <v>169092.30000000002</v>
      </c>
      <c r="P142" s="20"/>
      <c r="Q142" s="98">
        <f t="shared" si="31"/>
        <v>169092.30000000002</v>
      </c>
      <c r="R142" s="97">
        <v>76932295.460000053</v>
      </c>
      <c r="S142" s="20"/>
      <c r="T142" s="98">
        <f t="shared" si="32"/>
        <v>76932295.460000053</v>
      </c>
      <c r="U142" s="219">
        <f t="shared" si="33"/>
        <v>0</v>
      </c>
      <c r="W142" s="135" t="s">
        <v>48</v>
      </c>
      <c r="X142" s="115">
        <f t="shared" si="34"/>
        <v>0</v>
      </c>
      <c r="Y142" s="116">
        <f t="shared" si="35"/>
        <v>0</v>
      </c>
      <c r="Z142" s="116">
        <f t="shared" si="36"/>
        <v>0</v>
      </c>
      <c r="AA142" s="116">
        <f t="shared" si="37"/>
        <v>0</v>
      </c>
      <c r="AB142" s="116">
        <f t="shared" si="38"/>
        <v>0</v>
      </c>
      <c r="AC142" s="122">
        <f t="shared" si="39"/>
        <v>0</v>
      </c>
    </row>
    <row r="143" spans="1:29" ht="15.75">
      <c r="A143" s="251"/>
      <c r="B143" s="136" t="s">
        <v>49</v>
      </c>
      <c r="C143" s="97">
        <v>25448753.439999532</v>
      </c>
      <c r="D143" s="20"/>
      <c r="E143" s="98">
        <f t="shared" si="27"/>
        <v>25448753.439999532</v>
      </c>
      <c r="F143" s="97">
        <v>665489.17999999982</v>
      </c>
      <c r="G143" s="20"/>
      <c r="H143" s="98">
        <f t="shared" si="28"/>
        <v>665489.17999999982</v>
      </c>
      <c r="I143" s="97">
        <v>39442.21</v>
      </c>
      <c r="J143" s="20"/>
      <c r="K143" s="98">
        <f t="shared" si="29"/>
        <v>39442.21</v>
      </c>
      <c r="L143" s="97">
        <v>6248.6500000000005</v>
      </c>
      <c r="M143" s="20"/>
      <c r="N143" s="98">
        <f t="shared" si="30"/>
        <v>6248.6500000000005</v>
      </c>
      <c r="O143" s="97">
        <v>74103.930000000008</v>
      </c>
      <c r="P143" s="20"/>
      <c r="Q143" s="98">
        <f t="shared" si="31"/>
        <v>74103.930000000008</v>
      </c>
      <c r="R143" s="97">
        <v>24742353.889999527</v>
      </c>
      <c r="S143" s="20"/>
      <c r="T143" s="98">
        <f t="shared" si="32"/>
        <v>24742353.889999527</v>
      </c>
      <c r="U143" s="219">
        <f t="shared" si="33"/>
        <v>0</v>
      </c>
      <c r="W143" s="136" t="s">
        <v>49</v>
      </c>
      <c r="X143" s="119">
        <f t="shared" si="34"/>
        <v>0</v>
      </c>
      <c r="Y143" s="120">
        <f t="shared" si="35"/>
        <v>0</v>
      </c>
      <c r="Z143" s="120">
        <f t="shared" si="36"/>
        <v>0</v>
      </c>
      <c r="AA143" s="120">
        <f t="shared" si="37"/>
        <v>0</v>
      </c>
      <c r="AB143" s="120">
        <f t="shared" si="38"/>
        <v>0</v>
      </c>
      <c r="AC143" s="125">
        <f t="shared" si="39"/>
        <v>0</v>
      </c>
    </row>
    <row r="144" spans="1:29" ht="15.75" customHeight="1">
      <c r="A144" s="249">
        <v>42600</v>
      </c>
      <c r="B144" s="134" t="s">
        <v>41</v>
      </c>
      <c r="C144" s="217">
        <v>79521458.839999095</v>
      </c>
      <c r="D144" s="224"/>
      <c r="E144" s="96">
        <f t="shared" si="27"/>
        <v>79521458.839999095</v>
      </c>
      <c r="F144" s="217">
        <v>1394041.2899999998</v>
      </c>
      <c r="G144" s="95"/>
      <c r="H144" s="96">
        <f t="shared" si="28"/>
        <v>1394041.2899999998</v>
      </c>
      <c r="I144" s="217">
        <v>181540.52</v>
      </c>
      <c r="J144" s="95"/>
      <c r="K144" s="96">
        <f t="shared" si="29"/>
        <v>181540.52</v>
      </c>
      <c r="L144" s="217">
        <v>112055.17</v>
      </c>
      <c r="M144" s="95"/>
      <c r="N144" s="96">
        <f t="shared" si="30"/>
        <v>112055.17</v>
      </c>
      <c r="O144" s="217">
        <v>550485.20000000019</v>
      </c>
      <c r="P144" s="224"/>
      <c r="Q144" s="96">
        <f t="shared" si="31"/>
        <v>550485.20000000019</v>
      </c>
      <c r="R144" s="217">
        <v>83668996.529999092</v>
      </c>
      <c r="S144" s="95"/>
      <c r="T144" s="96">
        <f t="shared" si="32"/>
        <v>83668996.529999092</v>
      </c>
      <c r="U144" s="218">
        <f t="shared" si="33"/>
        <v>0</v>
      </c>
      <c r="W144" s="134" t="s">
        <v>41</v>
      </c>
      <c r="X144" s="111">
        <f t="shared" si="34"/>
        <v>0</v>
      </c>
      <c r="Y144" s="112">
        <f t="shared" si="35"/>
        <v>0</v>
      </c>
      <c r="Z144" s="112">
        <f t="shared" si="36"/>
        <v>0</v>
      </c>
      <c r="AA144" s="112">
        <f t="shared" si="37"/>
        <v>0</v>
      </c>
      <c r="AB144" s="112">
        <f t="shared" si="38"/>
        <v>0</v>
      </c>
      <c r="AC144" s="124">
        <f t="shared" si="39"/>
        <v>0</v>
      </c>
    </row>
    <row r="145" spans="1:29" ht="15.75">
      <c r="A145" s="250"/>
      <c r="B145" s="135" t="s">
        <v>42</v>
      </c>
      <c r="C145" s="97">
        <v>34806754.219999015</v>
      </c>
      <c r="D145" s="133">
        <v>34806700</v>
      </c>
      <c r="E145" s="98">
        <f t="shared" si="27"/>
        <v>54.219999015331268</v>
      </c>
      <c r="F145" s="97">
        <v>1655182.6299999994</v>
      </c>
      <c r="G145" s="20" t="s">
        <v>2691</v>
      </c>
      <c r="H145" s="98">
        <f t="shared" si="28"/>
        <v>2.62999999942258</v>
      </c>
      <c r="I145" s="97">
        <v>34474.97</v>
      </c>
      <c r="J145" s="20" t="s">
        <v>3127</v>
      </c>
      <c r="K145" s="98">
        <f t="shared" si="29"/>
        <v>-2.9999999998835847E-2</v>
      </c>
      <c r="L145" s="97">
        <v>21968.78</v>
      </c>
      <c r="M145" s="20" t="s">
        <v>3128</v>
      </c>
      <c r="N145" s="98">
        <f t="shared" si="30"/>
        <v>-2.0000000000436557E-2</v>
      </c>
      <c r="O145" s="97">
        <v>48446</v>
      </c>
      <c r="P145" s="133" t="s">
        <v>2692</v>
      </c>
      <c r="Q145" s="98">
        <f t="shared" si="31"/>
        <v>0</v>
      </c>
      <c r="R145" s="97">
        <v>39358216.089999013</v>
      </c>
      <c r="S145" s="20">
        <v>26002210</v>
      </c>
      <c r="T145" s="98">
        <f t="shared" si="32"/>
        <v>13356006.089999013</v>
      </c>
      <c r="U145" s="219">
        <f t="shared" si="33"/>
        <v>1</v>
      </c>
      <c r="W145" s="135" t="s">
        <v>42</v>
      </c>
      <c r="X145" s="115">
        <f t="shared" si="34"/>
        <v>0</v>
      </c>
      <c r="Y145" s="116">
        <f t="shared" si="35"/>
        <v>0</v>
      </c>
      <c r="Z145" s="116">
        <f t="shared" si="36"/>
        <v>0</v>
      </c>
      <c r="AA145" s="116">
        <f t="shared" si="37"/>
        <v>0</v>
      </c>
      <c r="AB145" s="116">
        <f t="shared" si="38"/>
        <v>0</v>
      </c>
      <c r="AC145" s="122">
        <f t="shared" si="39"/>
        <v>1</v>
      </c>
    </row>
    <row r="146" spans="1:29" ht="15.75">
      <c r="A146" s="250"/>
      <c r="B146" s="105" t="s">
        <v>43</v>
      </c>
      <c r="C146" s="97">
        <v>79457287.27999948</v>
      </c>
      <c r="D146" s="20">
        <v>0</v>
      </c>
      <c r="E146" s="98">
        <f t="shared" si="27"/>
        <v>79457287.27999948</v>
      </c>
      <c r="F146" s="97">
        <v>1306762.1200000006</v>
      </c>
      <c r="G146" s="20"/>
      <c r="H146" s="98">
        <f t="shared" si="28"/>
        <v>1306762.1200000006</v>
      </c>
      <c r="I146" s="97">
        <v>196720.68</v>
      </c>
      <c r="J146" s="20"/>
      <c r="K146" s="98">
        <f t="shared" si="29"/>
        <v>196720.68</v>
      </c>
      <c r="L146" s="97">
        <v>15285.15</v>
      </c>
      <c r="M146" s="20"/>
      <c r="N146" s="98">
        <f t="shared" si="30"/>
        <v>15285.15</v>
      </c>
      <c r="O146" s="97">
        <v>275709.68</v>
      </c>
      <c r="P146" s="20"/>
      <c r="Q146" s="98">
        <f t="shared" si="31"/>
        <v>275709.68</v>
      </c>
      <c r="R146" s="97">
        <v>85001071.679999486</v>
      </c>
      <c r="S146" s="20">
        <v>0</v>
      </c>
      <c r="T146" s="98">
        <f t="shared" si="32"/>
        <v>85001071.679999486</v>
      </c>
      <c r="U146" s="219">
        <f t="shared" si="33"/>
        <v>0</v>
      </c>
      <c r="W146" s="105" t="s">
        <v>43</v>
      </c>
      <c r="X146" s="115">
        <f t="shared" si="34"/>
        <v>0</v>
      </c>
      <c r="Y146" s="116">
        <f t="shared" si="35"/>
        <v>0</v>
      </c>
      <c r="Z146" s="116">
        <f t="shared" si="36"/>
        <v>0</v>
      </c>
      <c r="AA146" s="116">
        <f t="shared" si="37"/>
        <v>0</v>
      </c>
      <c r="AB146" s="116">
        <f t="shared" si="38"/>
        <v>0</v>
      </c>
      <c r="AC146" s="122">
        <f t="shared" si="39"/>
        <v>0</v>
      </c>
    </row>
    <row r="147" spans="1:29" ht="15.75">
      <c r="A147" s="250"/>
      <c r="B147" s="135" t="s">
        <v>44</v>
      </c>
      <c r="C147" s="97">
        <v>55541917.229999475</v>
      </c>
      <c r="D147" s="20">
        <v>55541700</v>
      </c>
      <c r="E147" s="98">
        <f t="shared" si="27"/>
        <v>217.2299994751811</v>
      </c>
      <c r="F147" s="97">
        <v>2189224.7999999998</v>
      </c>
      <c r="G147" s="20" t="s">
        <v>2693</v>
      </c>
      <c r="H147" s="98">
        <f t="shared" si="28"/>
        <v>169334.79999999981</v>
      </c>
      <c r="I147" s="97">
        <v>43500</v>
      </c>
      <c r="J147" s="20" t="s">
        <v>3129</v>
      </c>
      <c r="K147" s="98">
        <f t="shared" si="29"/>
        <v>4000</v>
      </c>
      <c r="L147" s="97">
        <v>0</v>
      </c>
      <c r="M147" s="20" t="s">
        <v>80</v>
      </c>
      <c r="N147" s="98">
        <f t="shared" si="30"/>
        <v>0</v>
      </c>
      <c r="O147" s="97">
        <v>174491.1</v>
      </c>
      <c r="P147" s="20" t="s">
        <v>2694</v>
      </c>
      <c r="Q147" s="98">
        <f t="shared" si="31"/>
        <v>0.10000000000582077</v>
      </c>
      <c r="R147" s="97">
        <v>73991901.349999532</v>
      </c>
      <c r="S147" s="20">
        <v>73903700</v>
      </c>
      <c r="T147" s="98">
        <f t="shared" si="32"/>
        <v>88201.349999532104</v>
      </c>
      <c r="U147" s="219">
        <f t="shared" si="33"/>
        <v>1</v>
      </c>
      <c r="W147" s="135" t="s">
        <v>44</v>
      </c>
      <c r="X147" s="115">
        <f t="shared" si="34"/>
        <v>1</v>
      </c>
      <c r="Y147" s="116">
        <f t="shared" si="35"/>
        <v>1</v>
      </c>
      <c r="Z147" s="116">
        <f t="shared" si="36"/>
        <v>1</v>
      </c>
      <c r="AA147" s="116">
        <f t="shared" si="37"/>
        <v>0</v>
      </c>
      <c r="AB147" s="116">
        <f t="shared" si="38"/>
        <v>0</v>
      </c>
      <c r="AC147" s="122">
        <f t="shared" si="39"/>
        <v>1</v>
      </c>
    </row>
    <row r="148" spans="1:29" ht="15.75">
      <c r="A148" s="250"/>
      <c r="B148" s="135" t="s">
        <v>45</v>
      </c>
      <c r="C148" s="97">
        <v>105575195.93999605</v>
      </c>
      <c r="D148" s="20">
        <v>105575200</v>
      </c>
      <c r="E148" s="98">
        <f t="shared" si="27"/>
        <v>-4.0600039511919022</v>
      </c>
      <c r="F148" s="97">
        <v>2331820.3799999994</v>
      </c>
      <c r="G148" s="20" t="s">
        <v>2695</v>
      </c>
      <c r="H148" s="98">
        <f t="shared" si="28"/>
        <v>0.37999999942258</v>
      </c>
      <c r="I148" s="97">
        <v>161188.59</v>
      </c>
      <c r="J148" s="20" t="s">
        <v>3130</v>
      </c>
      <c r="K148" s="98">
        <f t="shared" si="29"/>
        <v>-0.41000000000349246</v>
      </c>
      <c r="L148" s="97">
        <v>34584.97</v>
      </c>
      <c r="M148" s="20" t="s">
        <v>3131</v>
      </c>
      <c r="N148" s="98">
        <f t="shared" si="30"/>
        <v>-2.9999999998835847E-2</v>
      </c>
      <c r="O148" s="97">
        <v>210912.34</v>
      </c>
      <c r="P148" s="20" t="s">
        <v>2696</v>
      </c>
      <c r="Q148" s="98">
        <f t="shared" si="31"/>
        <v>0.33999999999650754</v>
      </c>
      <c r="R148" s="97">
        <v>103159066.83999605</v>
      </c>
      <c r="S148" s="20">
        <v>103159000</v>
      </c>
      <c r="T148" s="98">
        <f t="shared" si="32"/>
        <v>66.839996054768562</v>
      </c>
      <c r="U148" s="219">
        <f t="shared" si="33"/>
        <v>1</v>
      </c>
      <c r="W148" s="135" t="s">
        <v>45</v>
      </c>
      <c r="X148" s="115">
        <f t="shared" si="34"/>
        <v>0</v>
      </c>
      <c r="Y148" s="116">
        <f t="shared" si="35"/>
        <v>0</v>
      </c>
      <c r="Z148" s="116">
        <f t="shared" si="36"/>
        <v>0</v>
      </c>
      <c r="AA148" s="116">
        <f t="shared" si="37"/>
        <v>0</v>
      </c>
      <c r="AB148" s="116">
        <f t="shared" si="38"/>
        <v>0</v>
      </c>
      <c r="AC148" s="122">
        <f t="shared" si="39"/>
        <v>0</v>
      </c>
    </row>
    <row r="149" spans="1:29" ht="15.75">
      <c r="A149" s="250"/>
      <c r="B149" s="135" t="s">
        <v>46</v>
      </c>
      <c r="C149" s="97">
        <v>49866554.92999962</v>
      </c>
      <c r="D149" s="20"/>
      <c r="E149" s="98">
        <f t="shared" si="27"/>
        <v>49866554.92999962</v>
      </c>
      <c r="F149" s="97">
        <v>948306.4299999997</v>
      </c>
      <c r="G149" s="20"/>
      <c r="H149" s="98">
        <f t="shared" si="28"/>
        <v>948306.4299999997</v>
      </c>
      <c r="I149" s="97">
        <v>3040.7200000000003</v>
      </c>
      <c r="J149" s="20"/>
      <c r="K149" s="98">
        <f t="shared" si="29"/>
        <v>3040.7200000000003</v>
      </c>
      <c r="L149" s="97">
        <v>325.66000000000003</v>
      </c>
      <c r="M149" s="20"/>
      <c r="N149" s="98">
        <f t="shared" si="30"/>
        <v>325.66000000000003</v>
      </c>
      <c r="O149" s="97">
        <v>130353.64</v>
      </c>
      <c r="P149" s="20"/>
      <c r="Q149" s="98">
        <f t="shared" si="31"/>
        <v>130353.64</v>
      </c>
      <c r="R149" s="97">
        <v>65335222.989999607</v>
      </c>
      <c r="S149" s="20"/>
      <c r="T149" s="98">
        <f t="shared" si="32"/>
        <v>65335222.989999607</v>
      </c>
      <c r="U149" s="219">
        <f t="shared" si="33"/>
        <v>0</v>
      </c>
      <c r="W149" s="135" t="s">
        <v>46</v>
      </c>
      <c r="X149" s="115">
        <f t="shared" si="34"/>
        <v>0</v>
      </c>
      <c r="Y149" s="116">
        <f t="shared" si="35"/>
        <v>0</v>
      </c>
      <c r="Z149" s="116">
        <f t="shared" si="36"/>
        <v>0</v>
      </c>
      <c r="AA149" s="116">
        <f t="shared" si="37"/>
        <v>0</v>
      </c>
      <c r="AB149" s="116">
        <f t="shared" si="38"/>
        <v>0</v>
      </c>
      <c r="AC149" s="122">
        <f t="shared" si="39"/>
        <v>0</v>
      </c>
    </row>
    <row r="150" spans="1:29" ht="15.75">
      <c r="A150" s="250"/>
      <c r="B150" s="135" t="s">
        <v>47</v>
      </c>
      <c r="C150" s="97">
        <v>176701875.41000006</v>
      </c>
      <c r="D150" s="20"/>
      <c r="E150" s="98">
        <f t="shared" si="27"/>
        <v>176701875.41000006</v>
      </c>
      <c r="F150" s="97">
        <v>1644426.1699999988</v>
      </c>
      <c r="G150" s="20"/>
      <c r="H150" s="98">
        <f t="shared" si="28"/>
        <v>1644426.1699999988</v>
      </c>
      <c r="I150" s="97">
        <v>99262.09</v>
      </c>
      <c r="J150" s="20"/>
      <c r="K150" s="98">
        <f t="shared" si="29"/>
        <v>99262.09</v>
      </c>
      <c r="L150" s="97">
        <v>0</v>
      </c>
      <c r="M150" s="20"/>
      <c r="N150" s="98">
        <f t="shared" si="30"/>
        <v>0</v>
      </c>
      <c r="O150" s="97">
        <v>211488.57999999996</v>
      </c>
      <c r="P150" s="20"/>
      <c r="Q150" s="98">
        <f t="shared" si="31"/>
        <v>211488.57999999996</v>
      </c>
      <c r="R150" s="97">
        <v>176104813.29000005</v>
      </c>
      <c r="S150" s="20"/>
      <c r="T150" s="98">
        <f t="shared" si="32"/>
        <v>176104813.29000005</v>
      </c>
      <c r="U150" s="219">
        <f t="shared" si="33"/>
        <v>0</v>
      </c>
      <c r="W150" s="135" t="s">
        <v>47</v>
      </c>
      <c r="X150" s="115">
        <f t="shared" si="34"/>
        <v>0</v>
      </c>
      <c r="Y150" s="116">
        <f t="shared" si="35"/>
        <v>0</v>
      </c>
      <c r="Z150" s="116">
        <f t="shared" si="36"/>
        <v>0</v>
      </c>
      <c r="AA150" s="116">
        <f t="shared" si="37"/>
        <v>0</v>
      </c>
      <c r="AB150" s="116">
        <f t="shared" si="38"/>
        <v>0</v>
      </c>
      <c r="AC150" s="122">
        <f t="shared" si="39"/>
        <v>0</v>
      </c>
    </row>
    <row r="151" spans="1:29" ht="15.75">
      <c r="A151" s="250"/>
      <c r="B151" s="135" t="s">
        <v>48</v>
      </c>
      <c r="C151" s="97">
        <v>76932295.460000053</v>
      </c>
      <c r="D151" s="20"/>
      <c r="E151" s="98">
        <f t="shared" si="27"/>
        <v>76932295.460000053</v>
      </c>
      <c r="F151" s="97">
        <v>1926024.570000001</v>
      </c>
      <c r="G151" s="20"/>
      <c r="H151" s="98">
        <f t="shared" si="28"/>
        <v>1926024.570000001</v>
      </c>
      <c r="I151" s="97">
        <v>196287.17</v>
      </c>
      <c r="J151" s="20"/>
      <c r="K151" s="98">
        <f t="shared" si="29"/>
        <v>196287.17</v>
      </c>
      <c r="L151" s="97">
        <v>110470.61</v>
      </c>
      <c r="M151" s="20"/>
      <c r="N151" s="98">
        <f t="shared" si="30"/>
        <v>110470.61</v>
      </c>
      <c r="O151" s="97">
        <v>130531.67</v>
      </c>
      <c r="P151" s="20"/>
      <c r="Q151" s="98">
        <f t="shared" si="31"/>
        <v>130531.67</v>
      </c>
      <c r="R151" s="97">
        <v>85973822.090000063</v>
      </c>
      <c r="S151" s="20"/>
      <c r="T151" s="98">
        <f t="shared" si="32"/>
        <v>85973822.090000063</v>
      </c>
      <c r="U151" s="219">
        <f t="shared" si="33"/>
        <v>0</v>
      </c>
      <c r="W151" s="135" t="s">
        <v>48</v>
      </c>
      <c r="X151" s="115">
        <f t="shared" si="34"/>
        <v>0</v>
      </c>
      <c r="Y151" s="116">
        <f t="shared" si="35"/>
        <v>0</v>
      </c>
      <c r="Z151" s="116">
        <f t="shared" si="36"/>
        <v>0</v>
      </c>
      <c r="AA151" s="116">
        <f t="shared" si="37"/>
        <v>0</v>
      </c>
      <c r="AB151" s="116">
        <f t="shared" si="38"/>
        <v>0</v>
      </c>
      <c r="AC151" s="122">
        <f t="shared" si="39"/>
        <v>0</v>
      </c>
    </row>
    <row r="152" spans="1:29" ht="15.75">
      <c r="A152" s="251"/>
      <c r="B152" s="136" t="s">
        <v>49</v>
      </c>
      <c r="C152" s="99">
        <v>24742353.889999527</v>
      </c>
      <c r="D152" s="100"/>
      <c r="E152" s="101">
        <f t="shared" si="27"/>
        <v>24742353.889999527</v>
      </c>
      <c r="F152" s="99">
        <v>427226.99</v>
      </c>
      <c r="G152" s="100"/>
      <c r="H152" s="101">
        <f t="shared" si="28"/>
        <v>427226.99</v>
      </c>
      <c r="I152" s="99">
        <v>0</v>
      </c>
      <c r="J152" s="100"/>
      <c r="K152" s="101">
        <f t="shared" si="29"/>
        <v>0</v>
      </c>
      <c r="L152" s="99">
        <v>0</v>
      </c>
      <c r="M152" s="100"/>
      <c r="N152" s="101">
        <f t="shared" si="30"/>
        <v>0</v>
      </c>
      <c r="O152" s="99">
        <v>90022.51</v>
      </c>
      <c r="P152" s="100"/>
      <c r="Q152" s="101">
        <f t="shared" si="31"/>
        <v>90022.51</v>
      </c>
      <c r="R152" s="99">
        <v>27316029.469999529</v>
      </c>
      <c r="S152" s="100"/>
      <c r="T152" s="101">
        <f t="shared" si="32"/>
        <v>27316029.469999529</v>
      </c>
      <c r="U152" s="220">
        <f t="shared" si="33"/>
        <v>0</v>
      </c>
      <c r="W152" s="136" t="s">
        <v>49</v>
      </c>
      <c r="X152" s="119">
        <f t="shared" si="34"/>
        <v>0</v>
      </c>
      <c r="Y152" s="120">
        <f t="shared" si="35"/>
        <v>0</v>
      </c>
      <c r="Z152" s="120">
        <f t="shared" si="36"/>
        <v>0</v>
      </c>
      <c r="AA152" s="120">
        <f t="shared" si="37"/>
        <v>0</v>
      </c>
      <c r="AB152" s="120">
        <f t="shared" si="38"/>
        <v>0</v>
      </c>
      <c r="AC152" s="125">
        <f t="shared" si="39"/>
        <v>0</v>
      </c>
    </row>
    <row r="153" spans="1:29" ht="15.75" customHeight="1">
      <c r="A153" s="249">
        <v>42602</v>
      </c>
      <c r="B153" s="134" t="s">
        <v>41</v>
      </c>
      <c r="C153" s="97">
        <v>83668996.529999092</v>
      </c>
      <c r="D153" s="20"/>
      <c r="E153" s="98">
        <f t="shared" si="27"/>
        <v>83668996.529999092</v>
      </c>
      <c r="F153" s="97">
        <v>789956.04</v>
      </c>
      <c r="G153" s="20"/>
      <c r="H153" s="98">
        <f t="shared" si="28"/>
        <v>789956.04</v>
      </c>
      <c r="I153" s="97">
        <v>0</v>
      </c>
      <c r="J153" s="20"/>
      <c r="K153" s="98">
        <f t="shared" si="29"/>
        <v>0</v>
      </c>
      <c r="L153" s="97">
        <v>0</v>
      </c>
      <c r="M153" s="20"/>
      <c r="N153" s="98">
        <f t="shared" si="30"/>
        <v>0</v>
      </c>
      <c r="O153" s="97">
        <v>0</v>
      </c>
      <c r="P153" s="20"/>
      <c r="Q153" s="98">
        <f t="shared" si="31"/>
        <v>0</v>
      </c>
      <c r="R153" s="97">
        <v>82879040.489999101</v>
      </c>
      <c r="S153" s="133"/>
      <c r="T153" s="98">
        <f t="shared" si="32"/>
        <v>82879040.489999101</v>
      </c>
      <c r="U153" s="219">
        <f t="shared" si="33"/>
        <v>0</v>
      </c>
      <c r="W153" s="134" t="s">
        <v>41</v>
      </c>
      <c r="X153" s="111">
        <f t="shared" si="34"/>
        <v>0</v>
      </c>
      <c r="Y153" s="112">
        <f t="shared" si="35"/>
        <v>0</v>
      </c>
      <c r="Z153" s="112">
        <f t="shared" si="36"/>
        <v>0</v>
      </c>
      <c r="AA153" s="112">
        <f t="shared" si="37"/>
        <v>0</v>
      </c>
      <c r="AB153" s="112">
        <f t="shared" si="38"/>
        <v>0</v>
      </c>
      <c r="AC153" s="124">
        <f t="shared" si="39"/>
        <v>0</v>
      </c>
    </row>
    <row r="154" spans="1:29" ht="15.75">
      <c r="A154" s="250"/>
      <c r="B154" s="135" t="s">
        <v>42</v>
      </c>
      <c r="C154" s="97">
        <v>39358216.089999013</v>
      </c>
      <c r="D154" s="20"/>
      <c r="E154" s="98">
        <f t="shared" si="27"/>
        <v>39358216.089999013</v>
      </c>
      <c r="F154" s="97">
        <v>614980.91000000027</v>
      </c>
      <c r="G154" s="20"/>
      <c r="H154" s="98">
        <f t="shared" si="28"/>
        <v>614980.91000000027</v>
      </c>
      <c r="I154" s="97">
        <v>0</v>
      </c>
      <c r="J154" s="20"/>
      <c r="K154" s="98">
        <f t="shared" si="29"/>
        <v>0</v>
      </c>
      <c r="L154" s="97">
        <v>0</v>
      </c>
      <c r="M154" s="20"/>
      <c r="N154" s="98">
        <f t="shared" si="30"/>
        <v>0</v>
      </c>
      <c r="O154" s="97">
        <v>0</v>
      </c>
      <c r="P154" s="20"/>
      <c r="Q154" s="98">
        <f t="shared" si="31"/>
        <v>0</v>
      </c>
      <c r="R154" s="97">
        <v>38743235.179999009</v>
      </c>
      <c r="S154" s="20"/>
      <c r="T154" s="98">
        <f t="shared" si="32"/>
        <v>38743235.179999009</v>
      </c>
      <c r="U154" s="219">
        <f t="shared" si="33"/>
        <v>0</v>
      </c>
      <c r="W154" s="135" t="s">
        <v>42</v>
      </c>
      <c r="X154" s="115">
        <f t="shared" si="34"/>
        <v>0</v>
      </c>
      <c r="Y154" s="116">
        <f t="shared" si="35"/>
        <v>0</v>
      </c>
      <c r="Z154" s="116">
        <f t="shared" si="36"/>
        <v>0</v>
      </c>
      <c r="AA154" s="116">
        <f t="shared" si="37"/>
        <v>0</v>
      </c>
      <c r="AB154" s="116">
        <f t="shared" si="38"/>
        <v>0</v>
      </c>
      <c r="AC154" s="122">
        <f t="shared" si="39"/>
        <v>0</v>
      </c>
    </row>
    <row r="155" spans="1:29" ht="15.75">
      <c r="A155" s="250"/>
      <c r="B155" s="105" t="s">
        <v>43</v>
      </c>
      <c r="C155" s="97"/>
      <c r="D155" s="20"/>
      <c r="E155" s="98">
        <f t="shared" si="27"/>
        <v>0</v>
      </c>
      <c r="F155" s="97"/>
      <c r="G155" s="20"/>
      <c r="H155" s="98">
        <f t="shared" si="28"/>
        <v>0</v>
      </c>
      <c r="I155" s="97"/>
      <c r="J155" s="20"/>
      <c r="K155" s="98">
        <f t="shared" si="29"/>
        <v>0</v>
      </c>
      <c r="L155" s="97"/>
      <c r="M155" s="20"/>
      <c r="N155" s="98">
        <f t="shared" si="30"/>
        <v>0</v>
      </c>
      <c r="O155" s="97"/>
      <c r="P155" s="20"/>
      <c r="Q155" s="98">
        <f t="shared" si="31"/>
        <v>0</v>
      </c>
      <c r="R155" s="97"/>
      <c r="S155" s="20"/>
      <c r="T155" s="98">
        <f t="shared" si="32"/>
        <v>0</v>
      </c>
      <c r="U155" s="219">
        <f t="shared" si="33"/>
        <v>0</v>
      </c>
      <c r="W155" s="105" t="s">
        <v>43</v>
      </c>
      <c r="X155" s="115">
        <f t="shared" si="34"/>
        <v>0</v>
      </c>
      <c r="Y155" s="116">
        <f t="shared" si="35"/>
        <v>0</v>
      </c>
      <c r="Z155" s="116">
        <f t="shared" si="36"/>
        <v>0</v>
      </c>
      <c r="AA155" s="116">
        <f t="shared" si="37"/>
        <v>0</v>
      </c>
      <c r="AB155" s="116">
        <f t="shared" si="38"/>
        <v>0</v>
      </c>
      <c r="AC155" s="122">
        <f t="shared" si="39"/>
        <v>0</v>
      </c>
    </row>
    <row r="156" spans="1:29" ht="15.75">
      <c r="A156" s="250"/>
      <c r="B156" s="135" t="s">
        <v>44</v>
      </c>
      <c r="C156" s="97">
        <v>73991901.349999532</v>
      </c>
      <c r="D156" s="20"/>
      <c r="E156" s="98">
        <f t="shared" si="27"/>
        <v>73991901.349999532</v>
      </c>
      <c r="F156" s="97">
        <v>448579.58</v>
      </c>
      <c r="G156" s="20"/>
      <c r="H156" s="98">
        <f t="shared" si="28"/>
        <v>448579.58</v>
      </c>
      <c r="I156" s="97">
        <v>0</v>
      </c>
      <c r="J156" s="20"/>
      <c r="K156" s="98">
        <f t="shared" si="29"/>
        <v>0</v>
      </c>
      <c r="L156" s="97">
        <v>0</v>
      </c>
      <c r="M156" s="20"/>
      <c r="N156" s="98">
        <f t="shared" si="30"/>
        <v>0</v>
      </c>
      <c r="O156" s="97">
        <v>0</v>
      </c>
      <c r="P156" s="20"/>
      <c r="Q156" s="98">
        <f t="shared" si="31"/>
        <v>0</v>
      </c>
      <c r="R156" s="97">
        <v>73543321.769999519</v>
      </c>
      <c r="S156" s="20"/>
      <c r="T156" s="98">
        <f t="shared" si="32"/>
        <v>73543321.769999519</v>
      </c>
      <c r="U156" s="219">
        <f t="shared" si="33"/>
        <v>0</v>
      </c>
      <c r="W156" s="135" t="s">
        <v>44</v>
      </c>
      <c r="X156" s="115">
        <f t="shared" si="34"/>
        <v>0</v>
      </c>
      <c r="Y156" s="116">
        <f t="shared" si="35"/>
        <v>0</v>
      </c>
      <c r="Z156" s="116">
        <f t="shared" si="36"/>
        <v>0</v>
      </c>
      <c r="AA156" s="116">
        <f t="shared" si="37"/>
        <v>0</v>
      </c>
      <c r="AB156" s="116">
        <f t="shared" si="38"/>
        <v>0</v>
      </c>
      <c r="AC156" s="122">
        <f t="shared" si="39"/>
        <v>0</v>
      </c>
    </row>
    <row r="157" spans="1:29" ht="15.75">
      <c r="A157" s="250"/>
      <c r="B157" s="135" t="s">
        <v>45</v>
      </c>
      <c r="C157" s="97">
        <v>103159066.83999605</v>
      </c>
      <c r="D157" s="20"/>
      <c r="E157" s="98">
        <f t="shared" si="27"/>
        <v>103159066.83999605</v>
      </c>
      <c r="F157" s="97">
        <v>1308847.51</v>
      </c>
      <c r="G157" s="20"/>
      <c r="H157" s="98">
        <f t="shared" si="28"/>
        <v>1308847.51</v>
      </c>
      <c r="I157" s="97">
        <v>0</v>
      </c>
      <c r="J157" s="20"/>
      <c r="K157" s="98">
        <f t="shared" si="29"/>
        <v>0</v>
      </c>
      <c r="L157" s="97">
        <v>0</v>
      </c>
      <c r="M157" s="20"/>
      <c r="N157" s="98">
        <f t="shared" si="30"/>
        <v>0</v>
      </c>
      <c r="O157" s="97">
        <v>0</v>
      </c>
      <c r="P157" s="20"/>
      <c r="Q157" s="98">
        <f t="shared" si="31"/>
        <v>0</v>
      </c>
      <c r="R157" s="97">
        <v>101850219.32999605</v>
      </c>
      <c r="S157" s="20"/>
      <c r="T157" s="98">
        <f t="shared" si="32"/>
        <v>101850219.32999605</v>
      </c>
      <c r="U157" s="219">
        <f t="shared" si="33"/>
        <v>0</v>
      </c>
      <c r="W157" s="135" t="s">
        <v>45</v>
      </c>
      <c r="X157" s="115">
        <f t="shared" si="34"/>
        <v>0</v>
      </c>
      <c r="Y157" s="116">
        <f t="shared" si="35"/>
        <v>0</v>
      </c>
      <c r="Z157" s="116">
        <f t="shared" si="36"/>
        <v>0</v>
      </c>
      <c r="AA157" s="116">
        <f t="shared" si="37"/>
        <v>0</v>
      </c>
      <c r="AB157" s="116">
        <f t="shared" si="38"/>
        <v>0</v>
      </c>
      <c r="AC157" s="122">
        <f t="shared" si="39"/>
        <v>0</v>
      </c>
    </row>
    <row r="158" spans="1:29" ht="15.75">
      <c r="A158" s="250"/>
      <c r="B158" s="135" t="s">
        <v>46</v>
      </c>
      <c r="C158" s="97">
        <v>65335222.989999607</v>
      </c>
      <c r="D158" s="20"/>
      <c r="E158" s="98">
        <f t="shared" si="27"/>
        <v>65335222.989999607</v>
      </c>
      <c r="F158" s="97">
        <v>288075.78999999998</v>
      </c>
      <c r="G158" s="20"/>
      <c r="H158" s="98">
        <f t="shared" si="28"/>
        <v>288075.78999999998</v>
      </c>
      <c r="I158" s="97">
        <v>0</v>
      </c>
      <c r="J158" s="20"/>
      <c r="K158" s="98">
        <f t="shared" si="29"/>
        <v>0</v>
      </c>
      <c r="L158" s="97">
        <v>0</v>
      </c>
      <c r="M158" s="20"/>
      <c r="N158" s="98">
        <f t="shared" si="30"/>
        <v>0</v>
      </c>
      <c r="O158" s="97">
        <v>0</v>
      </c>
      <c r="P158" s="20"/>
      <c r="Q158" s="98">
        <f t="shared" si="31"/>
        <v>0</v>
      </c>
      <c r="R158" s="97">
        <v>65047147.19999963</v>
      </c>
      <c r="S158" s="20"/>
      <c r="T158" s="98">
        <f t="shared" si="32"/>
        <v>65047147.19999963</v>
      </c>
      <c r="U158" s="219">
        <f t="shared" si="33"/>
        <v>0</v>
      </c>
      <c r="W158" s="135" t="s">
        <v>46</v>
      </c>
      <c r="X158" s="115">
        <f t="shared" si="34"/>
        <v>0</v>
      </c>
      <c r="Y158" s="116">
        <f t="shared" si="35"/>
        <v>0</v>
      </c>
      <c r="Z158" s="116">
        <f t="shared" si="36"/>
        <v>0</v>
      </c>
      <c r="AA158" s="116">
        <f t="shared" si="37"/>
        <v>0</v>
      </c>
      <c r="AB158" s="116">
        <f t="shared" si="38"/>
        <v>0</v>
      </c>
      <c r="AC158" s="122">
        <f t="shared" si="39"/>
        <v>0</v>
      </c>
    </row>
    <row r="159" spans="1:29" ht="15.75">
      <c r="A159" s="250"/>
      <c r="B159" s="135" t="s">
        <v>47</v>
      </c>
      <c r="C159" s="97">
        <v>176104813.29000005</v>
      </c>
      <c r="D159" s="20"/>
      <c r="E159" s="98">
        <f t="shared" si="27"/>
        <v>176104813.29000005</v>
      </c>
      <c r="F159" s="97">
        <v>961388.03</v>
      </c>
      <c r="G159" s="20"/>
      <c r="H159" s="98">
        <f t="shared" si="28"/>
        <v>961388.03</v>
      </c>
      <c r="I159" s="97">
        <v>0</v>
      </c>
      <c r="J159" s="20"/>
      <c r="K159" s="98">
        <f t="shared" si="29"/>
        <v>0</v>
      </c>
      <c r="L159" s="97">
        <v>0</v>
      </c>
      <c r="M159" s="20"/>
      <c r="N159" s="98">
        <f t="shared" si="30"/>
        <v>0</v>
      </c>
      <c r="O159" s="97">
        <v>0</v>
      </c>
      <c r="P159" s="20"/>
      <c r="Q159" s="98">
        <f t="shared" si="31"/>
        <v>0</v>
      </c>
      <c r="R159" s="97">
        <v>175143425.26000005</v>
      </c>
      <c r="S159" s="20"/>
      <c r="T159" s="98">
        <f t="shared" si="32"/>
        <v>175143425.26000005</v>
      </c>
      <c r="U159" s="219">
        <f t="shared" si="33"/>
        <v>0</v>
      </c>
      <c r="W159" s="135" t="s">
        <v>47</v>
      </c>
      <c r="X159" s="115">
        <f t="shared" si="34"/>
        <v>0</v>
      </c>
      <c r="Y159" s="116">
        <f t="shared" si="35"/>
        <v>0</v>
      </c>
      <c r="Z159" s="116">
        <f t="shared" si="36"/>
        <v>0</v>
      </c>
      <c r="AA159" s="116">
        <f t="shared" si="37"/>
        <v>0</v>
      </c>
      <c r="AB159" s="116">
        <f t="shared" si="38"/>
        <v>0</v>
      </c>
      <c r="AC159" s="122">
        <f t="shared" si="39"/>
        <v>0</v>
      </c>
    </row>
    <row r="160" spans="1:29" ht="15.75">
      <c r="A160" s="250"/>
      <c r="B160" s="135" t="s">
        <v>48</v>
      </c>
      <c r="C160" s="97">
        <v>85973822.090000063</v>
      </c>
      <c r="D160" s="20"/>
      <c r="E160" s="98">
        <f t="shared" si="27"/>
        <v>85973822.090000063</v>
      </c>
      <c r="F160" s="97">
        <v>751029.12999999989</v>
      </c>
      <c r="G160" s="20"/>
      <c r="H160" s="98">
        <f t="shared" si="28"/>
        <v>751029.12999999989</v>
      </c>
      <c r="I160" s="97">
        <v>0</v>
      </c>
      <c r="J160" s="20"/>
      <c r="K160" s="98">
        <f t="shared" si="29"/>
        <v>0</v>
      </c>
      <c r="L160" s="97">
        <v>0</v>
      </c>
      <c r="M160" s="20"/>
      <c r="N160" s="98">
        <f t="shared" si="30"/>
        <v>0</v>
      </c>
      <c r="O160" s="97">
        <v>0</v>
      </c>
      <c r="P160" s="20"/>
      <c r="Q160" s="98">
        <f t="shared" si="31"/>
        <v>0</v>
      </c>
      <c r="R160" s="97">
        <v>85222792.960000053</v>
      </c>
      <c r="S160" s="20"/>
      <c r="T160" s="98">
        <f t="shared" si="32"/>
        <v>85222792.960000053</v>
      </c>
      <c r="U160" s="219">
        <f t="shared" si="33"/>
        <v>0</v>
      </c>
      <c r="W160" s="135" t="s">
        <v>48</v>
      </c>
      <c r="X160" s="115">
        <f t="shared" si="34"/>
        <v>0</v>
      </c>
      <c r="Y160" s="116">
        <f t="shared" si="35"/>
        <v>0</v>
      </c>
      <c r="Z160" s="116">
        <f t="shared" si="36"/>
        <v>0</v>
      </c>
      <c r="AA160" s="116">
        <f t="shared" si="37"/>
        <v>0</v>
      </c>
      <c r="AB160" s="116">
        <f t="shared" si="38"/>
        <v>0</v>
      </c>
      <c r="AC160" s="122">
        <f t="shared" si="39"/>
        <v>0</v>
      </c>
    </row>
    <row r="161" spans="1:29" ht="15.75">
      <c r="A161" s="251"/>
      <c r="B161" s="136" t="s">
        <v>49</v>
      </c>
      <c r="C161" s="97"/>
      <c r="D161" s="20"/>
      <c r="E161" s="98">
        <f t="shared" si="27"/>
        <v>0</v>
      </c>
      <c r="F161" s="97"/>
      <c r="G161" s="20"/>
      <c r="H161" s="98">
        <f t="shared" si="28"/>
        <v>0</v>
      </c>
      <c r="I161" s="97"/>
      <c r="J161" s="20"/>
      <c r="K161" s="98">
        <f t="shared" si="29"/>
        <v>0</v>
      </c>
      <c r="L161" s="97"/>
      <c r="M161" s="20"/>
      <c r="N161" s="98">
        <f t="shared" si="30"/>
        <v>0</v>
      </c>
      <c r="O161" s="97"/>
      <c r="P161" s="20"/>
      <c r="Q161" s="98">
        <f t="shared" si="31"/>
        <v>0</v>
      </c>
      <c r="R161" s="97"/>
      <c r="S161" s="20"/>
      <c r="T161" s="98">
        <f t="shared" si="32"/>
        <v>0</v>
      </c>
      <c r="U161" s="219">
        <f t="shared" si="33"/>
        <v>0</v>
      </c>
      <c r="W161" s="136" t="s">
        <v>49</v>
      </c>
      <c r="X161" s="119">
        <f t="shared" si="34"/>
        <v>0</v>
      </c>
      <c r="Y161" s="120">
        <f t="shared" si="35"/>
        <v>0</v>
      </c>
      <c r="Z161" s="120">
        <f t="shared" si="36"/>
        <v>0</v>
      </c>
      <c r="AA161" s="120">
        <f t="shared" si="37"/>
        <v>0</v>
      </c>
      <c r="AB161" s="120">
        <f t="shared" si="38"/>
        <v>0</v>
      </c>
      <c r="AC161" s="125">
        <f t="shared" si="39"/>
        <v>0</v>
      </c>
    </row>
    <row r="162" spans="1:29" ht="15.75" customHeight="1">
      <c r="A162" s="249">
        <v>42603</v>
      </c>
      <c r="B162" s="134" t="s">
        <v>41</v>
      </c>
      <c r="C162" s="217">
        <v>82879040.489999101</v>
      </c>
      <c r="D162" s="95"/>
      <c r="E162" s="96">
        <f t="shared" si="27"/>
        <v>82879040.489999101</v>
      </c>
      <c r="F162" s="217">
        <v>1687270.6900000006</v>
      </c>
      <c r="G162" s="95"/>
      <c r="H162" s="96">
        <f t="shared" si="28"/>
        <v>1687270.6900000006</v>
      </c>
      <c r="I162" s="217">
        <v>37865.42</v>
      </c>
      <c r="J162" s="95"/>
      <c r="K162" s="96">
        <f t="shared" si="29"/>
        <v>37865.42</v>
      </c>
      <c r="L162" s="217">
        <v>54636.87</v>
      </c>
      <c r="M162" s="95"/>
      <c r="N162" s="96">
        <f t="shared" si="30"/>
        <v>54636.87</v>
      </c>
      <c r="O162" s="217">
        <v>1086955.29</v>
      </c>
      <c r="P162" s="95"/>
      <c r="Q162" s="96">
        <f t="shared" si="31"/>
        <v>1086955.29</v>
      </c>
      <c r="R162" s="217">
        <v>84785232.58999908</v>
      </c>
      <c r="S162" s="95"/>
      <c r="T162" s="96">
        <f t="shared" si="32"/>
        <v>84785232.58999908</v>
      </c>
      <c r="U162" s="218">
        <f t="shared" si="33"/>
        <v>0</v>
      </c>
      <c r="W162" s="134" t="s">
        <v>41</v>
      </c>
      <c r="X162" s="111">
        <f t="shared" si="34"/>
        <v>0</v>
      </c>
      <c r="Y162" s="112">
        <f t="shared" si="35"/>
        <v>0</v>
      </c>
      <c r="Z162" s="112">
        <f t="shared" si="36"/>
        <v>0</v>
      </c>
      <c r="AA162" s="112">
        <f t="shared" si="37"/>
        <v>0</v>
      </c>
      <c r="AB162" s="112">
        <f t="shared" si="38"/>
        <v>0</v>
      </c>
      <c r="AC162" s="124">
        <f t="shared" si="39"/>
        <v>0</v>
      </c>
    </row>
    <row r="163" spans="1:29" ht="15.75">
      <c r="A163" s="250"/>
      <c r="B163" s="135" t="s">
        <v>42</v>
      </c>
      <c r="C163" s="97"/>
      <c r="D163" s="20"/>
      <c r="E163" s="98">
        <f t="shared" si="27"/>
        <v>0</v>
      </c>
      <c r="F163" s="97"/>
      <c r="G163" s="20"/>
      <c r="H163" s="98">
        <f t="shared" si="28"/>
        <v>0</v>
      </c>
      <c r="I163" s="97"/>
      <c r="J163" s="20"/>
      <c r="K163" s="98">
        <f t="shared" si="29"/>
        <v>0</v>
      </c>
      <c r="L163" s="97"/>
      <c r="M163" s="20"/>
      <c r="N163" s="98">
        <f t="shared" si="30"/>
        <v>0</v>
      </c>
      <c r="O163" s="97"/>
      <c r="P163" s="20"/>
      <c r="Q163" s="98">
        <f t="shared" si="31"/>
        <v>0</v>
      </c>
      <c r="R163" s="97"/>
      <c r="S163" s="20"/>
      <c r="T163" s="98">
        <f t="shared" si="32"/>
        <v>0</v>
      </c>
      <c r="U163" s="219">
        <f t="shared" si="33"/>
        <v>0</v>
      </c>
      <c r="W163" s="135" t="s">
        <v>42</v>
      </c>
      <c r="X163" s="115">
        <f t="shared" si="34"/>
        <v>0</v>
      </c>
      <c r="Y163" s="116">
        <f t="shared" si="35"/>
        <v>0</v>
      </c>
      <c r="Z163" s="116">
        <f t="shared" si="36"/>
        <v>0</v>
      </c>
      <c r="AA163" s="116">
        <f t="shared" si="37"/>
        <v>0</v>
      </c>
      <c r="AB163" s="116">
        <f t="shared" si="38"/>
        <v>0</v>
      </c>
      <c r="AC163" s="122">
        <f t="shared" si="39"/>
        <v>0</v>
      </c>
    </row>
    <row r="164" spans="1:29" ht="15.75">
      <c r="A164" s="250"/>
      <c r="B164" s="105" t="s">
        <v>43</v>
      </c>
      <c r="C164" s="97">
        <v>85001071.679999486</v>
      </c>
      <c r="D164" s="20"/>
      <c r="E164" s="98">
        <f t="shared" si="27"/>
        <v>85001071.679999486</v>
      </c>
      <c r="F164" s="97">
        <v>2417400.0499999998</v>
      </c>
      <c r="G164" s="20"/>
      <c r="H164" s="98">
        <f t="shared" si="28"/>
        <v>2417400.0499999998</v>
      </c>
      <c r="I164" s="97">
        <v>141158.68</v>
      </c>
      <c r="J164" s="20"/>
      <c r="K164" s="98">
        <f t="shared" si="29"/>
        <v>141158.68</v>
      </c>
      <c r="L164" s="97">
        <v>110330.97</v>
      </c>
      <c r="M164" s="20"/>
      <c r="N164" s="98">
        <f t="shared" si="30"/>
        <v>110330.97</v>
      </c>
      <c r="O164" s="97">
        <v>300240.43</v>
      </c>
      <c r="P164" s="20"/>
      <c r="Q164" s="98">
        <f t="shared" si="31"/>
        <v>300240.43</v>
      </c>
      <c r="R164" s="97">
        <v>82314258.90999949</v>
      </c>
      <c r="S164" s="20"/>
      <c r="T164" s="98">
        <f t="shared" si="32"/>
        <v>82314258.90999949</v>
      </c>
      <c r="U164" s="219">
        <f t="shared" si="33"/>
        <v>0</v>
      </c>
      <c r="W164" s="105" t="s">
        <v>43</v>
      </c>
      <c r="X164" s="115">
        <f t="shared" si="34"/>
        <v>0</v>
      </c>
      <c r="Y164" s="116">
        <f t="shared" si="35"/>
        <v>0</v>
      </c>
      <c r="Z164" s="116">
        <f t="shared" si="36"/>
        <v>0</v>
      </c>
      <c r="AA164" s="116">
        <f t="shared" si="37"/>
        <v>0</v>
      </c>
      <c r="AB164" s="116">
        <f t="shared" si="38"/>
        <v>0</v>
      </c>
      <c r="AC164" s="122">
        <f t="shared" si="39"/>
        <v>0</v>
      </c>
    </row>
    <row r="165" spans="1:29" ht="15.75">
      <c r="A165" s="250"/>
      <c r="B165" s="135" t="s">
        <v>44</v>
      </c>
      <c r="C165" s="97">
        <v>73543321.769999519</v>
      </c>
      <c r="D165" s="20">
        <v>73543300</v>
      </c>
      <c r="E165" s="98">
        <f t="shared" si="27"/>
        <v>21.769999518990517</v>
      </c>
      <c r="F165" s="97">
        <v>1627722.8799999994</v>
      </c>
      <c r="G165" s="20" t="s">
        <v>2697</v>
      </c>
      <c r="H165" s="98">
        <f t="shared" si="28"/>
        <v>-9077.1200000005774</v>
      </c>
      <c r="I165" s="97">
        <v>6500</v>
      </c>
      <c r="J165" s="20" t="s">
        <v>3097</v>
      </c>
      <c r="K165" s="98">
        <f t="shared" si="29"/>
        <v>0</v>
      </c>
      <c r="L165" s="97">
        <v>0</v>
      </c>
      <c r="M165" s="20" t="s">
        <v>80</v>
      </c>
      <c r="N165" s="98">
        <f t="shared" si="30"/>
        <v>0</v>
      </c>
      <c r="O165" s="97">
        <v>334719.38999999996</v>
      </c>
      <c r="P165" s="20" t="s">
        <v>2698</v>
      </c>
      <c r="Q165" s="98">
        <f t="shared" si="31"/>
        <v>0.38999999995576218</v>
      </c>
      <c r="R165" s="97">
        <v>71587379.499999523</v>
      </c>
      <c r="S165" s="20">
        <v>71578300</v>
      </c>
      <c r="T165" s="98">
        <f t="shared" si="32"/>
        <v>9079.4999995231628</v>
      </c>
      <c r="U165" s="219">
        <f t="shared" si="33"/>
        <v>1</v>
      </c>
      <c r="W165" s="135" t="s">
        <v>44</v>
      </c>
      <c r="X165" s="115">
        <f t="shared" si="34"/>
        <v>0</v>
      </c>
      <c r="Y165" s="116">
        <f t="shared" si="35"/>
        <v>1</v>
      </c>
      <c r="Z165" s="116">
        <f t="shared" si="36"/>
        <v>0</v>
      </c>
      <c r="AA165" s="116">
        <f t="shared" si="37"/>
        <v>0</v>
      </c>
      <c r="AB165" s="116">
        <f t="shared" si="38"/>
        <v>0</v>
      </c>
      <c r="AC165" s="122">
        <f t="shared" si="39"/>
        <v>1</v>
      </c>
    </row>
    <row r="166" spans="1:29" ht="15.75">
      <c r="A166" s="250"/>
      <c r="B166" s="135" t="s">
        <v>45</v>
      </c>
      <c r="C166" s="97">
        <v>101850219.32999605</v>
      </c>
      <c r="D166" s="20">
        <v>101850200</v>
      </c>
      <c r="E166" s="98">
        <f t="shared" si="27"/>
        <v>19.329996049404144</v>
      </c>
      <c r="F166" s="97">
        <v>3732716.2499999995</v>
      </c>
      <c r="G166" s="20" t="s">
        <v>2699</v>
      </c>
      <c r="H166" s="98">
        <f t="shared" si="28"/>
        <v>-3.7500000004656613</v>
      </c>
      <c r="I166" s="97">
        <v>165866.93</v>
      </c>
      <c r="J166" s="20" t="s">
        <v>3132</v>
      </c>
      <c r="K166" s="98">
        <f t="shared" si="29"/>
        <v>-7.0000000006984919E-2</v>
      </c>
      <c r="L166" s="97">
        <v>62553.17</v>
      </c>
      <c r="M166" s="20" t="s">
        <v>2700</v>
      </c>
      <c r="N166" s="98">
        <f t="shared" si="30"/>
        <v>-244833.83000000002</v>
      </c>
      <c r="O166" s="97">
        <v>137289.92000000001</v>
      </c>
      <c r="P166" s="20" t="s">
        <v>2700</v>
      </c>
      <c r="Q166" s="98">
        <f t="shared" si="31"/>
        <v>-170097.08</v>
      </c>
      <c r="R166" s="97">
        <v>98083526.919996068</v>
      </c>
      <c r="S166" s="20">
        <v>98083600</v>
      </c>
      <c r="T166" s="98">
        <f t="shared" si="32"/>
        <v>-73.080003932118416</v>
      </c>
      <c r="U166" s="219">
        <f t="shared" si="33"/>
        <v>1</v>
      </c>
      <c r="W166" s="135" t="s">
        <v>45</v>
      </c>
      <c r="X166" s="115">
        <f t="shared" si="34"/>
        <v>0</v>
      </c>
      <c r="Y166" s="116">
        <f t="shared" si="35"/>
        <v>0</v>
      </c>
      <c r="Z166" s="116">
        <f t="shared" si="36"/>
        <v>0</v>
      </c>
      <c r="AA166" s="116">
        <f t="shared" si="37"/>
        <v>1</v>
      </c>
      <c r="AB166" s="116">
        <f t="shared" si="38"/>
        <v>1</v>
      </c>
      <c r="AC166" s="122">
        <f t="shared" si="39"/>
        <v>0</v>
      </c>
    </row>
    <row r="167" spans="1:29" ht="15.75">
      <c r="A167" s="250"/>
      <c r="B167" s="135" t="s">
        <v>46</v>
      </c>
      <c r="C167" s="97">
        <v>65047147.19999963</v>
      </c>
      <c r="D167" s="20"/>
      <c r="E167" s="98">
        <f t="shared" si="27"/>
        <v>65047147.19999963</v>
      </c>
      <c r="F167" s="97">
        <v>1991669.76</v>
      </c>
      <c r="G167" s="20"/>
      <c r="H167" s="98">
        <f t="shared" si="28"/>
        <v>1991669.76</v>
      </c>
      <c r="I167" s="97">
        <v>34104.120000000003</v>
      </c>
      <c r="J167" s="20"/>
      <c r="K167" s="98">
        <f t="shared" si="29"/>
        <v>34104.120000000003</v>
      </c>
      <c r="L167" s="97">
        <v>65476.91</v>
      </c>
      <c r="M167" s="20"/>
      <c r="N167" s="98">
        <f t="shared" si="30"/>
        <v>65476.91</v>
      </c>
      <c r="O167" s="97">
        <v>211508.28999999998</v>
      </c>
      <c r="P167" s="20"/>
      <c r="Q167" s="98">
        <f t="shared" si="31"/>
        <v>211508.28999999998</v>
      </c>
      <c r="R167" s="97">
        <v>62812596.359999619</v>
      </c>
      <c r="S167" s="20"/>
      <c r="T167" s="98">
        <f t="shared" si="32"/>
        <v>62812596.359999619</v>
      </c>
      <c r="U167" s="219">
        <f t="shared" si="33"/>
        <v>0</v>
      </c>
      <c r="W167" s="135" t="s">
        <v>46</v>
      </c>
      <c r="X167" s="115">
        <f t="shared" si="34"/>
        <v>0</v>
      </c>
      <c r="Y167" s="116">
        <f t="shared" si="35"/>
        <v>0</v>
      </c>
      <c r="Z167" s="116">
        <f t="shared" si="36"/>
        <v>0</v>
      </c>
      <c r="AA167" s="116">
        <f t="shared" si="37"/>
        <v>0</v>
      </c>
      <c r="AB167" s="116">
        <f t="shared" si="38"/>
        <v>0</v>
      </c>
      <c r="AC167" s="122">
        <f t="shared" si="39"/>
        <v>0</v>
      </c>
    </row>
    <row r="168" spans="1:29" ht="15.75">
      <c r="A168" s="250"/>
      <c r="B168" s="135" t="s">
        <v>47</v>
      </c>
      <c r="C168" s="97">
        <v>175143425.26000005</v>
      </c>
      <c r="D168" s="20"/>
      <c r="E168" s="98">
        <f t="shared" si="27"/>
        <v>175143425.26000005</v>
      </c>
      <c r="F168" s="97">
        <v>1634004.6799999997</v>
      </c>
      <c r="G168" s="20"/>
      <c r="H168" s="98">
        <f t="shared" si="28"/>
        <v>1634004.6799999997</v>
      </c>
      <c r="I168" s="97">
        <v>199866.39</v>
      </c>
      <c r="J168" s="20"/>
      <c r="K168" s="98">
        <f t="shared" si="29"/>
        <v>199866.39</v>
      </c>
      <c r="L168" s="97">
        <v>42887.86</v>
      </c>
      <c r="M168" s="20"/>
      <c r="N168" s="98">
        <f t="shared" si="30"/>
        <v>42887.86</v>
      </c>
      <c r="O168" s="97">
        <v>143658.98000000001</v>
      </c>
      <c r="P168" s="20"/>
      <c r="Q168" s="98">
        <f t="shared" si="31"/>
        <v>143658.98000000001</v>
      </c>
      <c r="R168" s="97">
        <v>173522740.13000005</v>
      </c>
      <c r="S168" s="20"/>
      <c r="T168" s="98">
        <f t="shared" si="32"/>
        <v>173522740.13000005</v>
      </c>
      <c r="U168" s="219">
        <f t="shared" si="33"/>
        <v>0</v>
      </c>
      <c r="W168" s="135" t="s">
        <v>47</v>
      </c>
      <c r="X168" s="115">
        <f t="shared" si="34"/>
        <v>0</v>
      </c>
      <c r="Y168" s="116">
        <f t="shared" si="35"/>
        <v>0</v>
      </c>
      <c r="Z168" s="116">
        <f t="shared" si="36"/>
        <v>0</v>
      </c>
      <c r="AA168" s="116">
        <f t="shared" si="37"/>
        <v>0</v>
      </c>
      <c r="AB168" s="116">
        <f t="shared" si="38"/>
        <v>0</v>
      </c>
      <c r="AC168" s="122">
        <f t="shared" si="39"/>
        <v>0</v>
      </c>
    </row>
    <row r="169" spans="1:29" ht="15.75">
      <c r="A169" s="250"/>
      <c r="B169" s="135" t="s">
        <v>48</v>
      </c>
      <c r="C169" s="97">
        <v>85222792.960000053</v>
      </c>
      <c r="D169" s="20"/>
      <c r="E169" s="98">
        <f t="shared" si="27"/>
        <v>85222792.960000053</v>
      </c>
      <c r="F169" s="97">
        <v>3142679.8499999987</v>
      </c>
      <c r="G169" s="20"/>
      <c r="H169" s="98">
        <f t="shared" si="28"/>
        <v>3142679.8499999987</v>
      </c>
      <c r="I169" s="97">
        <v>59013.840000000004</v>
      </c>
      <c r="J169" s="20"/>
      <c r="K169" s="98">
        <f t="shared" si="29"/>
        <v>59013.840000000004</v>
      </c>
      <c r="L169" s="97">
        <v>636891.9</v>
      </c>
      <c r="M169" s="20"/>
      <c r="N169" s="98">
        <f t="shared" si="30"/>
        <v>636891.9</v>
      </c>
      <c r="O169" s="97">
        <v>105100.03</v>
      </c>
      <c r="P169" s="20"/>
      <c r="Q169" s="98">
        <f t="shared" si="31"/>
        <v>105100.03</v>
      </c>
      <c r="R169" s="97">
        <v>81397135.020000085</v>
      </c>
      <c r="S169" s="20"/>
      <c r="T169" s="98">
        <f t="shared" si="32"/>
        <v>81397135.020000085</v>
      </c>
      <c r="U169" s="219">
        <f t="shared" si="33"/>
        <v>0</v>
      </c>
      <c r="W169" s="135" t="s">
        <v>48</v>
      </c>
      <c r="X169" s="115">
        <f t="shared" si="34"/>
        <v>0</v>
      </c>
      <c r="Y169" s="116">
        <f t="shared" si="35"/>
        <v>0</v>
      </c>
      <c r="Z169" s="116">
        <f t="shared" si="36"/>
        <v>0</v>
      </c>
      <c r="AA169" s="116">
        <f t="shared" si="37"/>
        <v>0</v>
      </c>
      <c r="AB169" s="116">
        <f t="shared" si="38"/>
        <v>0</v>
      </c>
      <c r="AC169" s="122">
        <f t="shared" si="39"/>
        <v>0</v>
      </c>
    </row>
    <row r="170" spans="1:29" ht="15.75">
      <c r="A170" s="251"/>
      <c r="B170" s="136" t="s">
        <v>49</v>
      </c>
      <c r="C170" s="99">
        <v>27316029.469999529</v>
      </c>
      <c r="D170" s="100"/>
      <c r="E170" s="101">
        <f t="shared" si="27"/>
        <v>27316029.469999529</v>
      </c>
      <c r="F170" s="99">
        <v>1108004.49</v>
      </c>
      <c r="G170" s="100"/>
      <c r="H170" s="101">
        <f t="shared" si="28"/>
        <v>1108004.49</v>
      </c>
      <c r="I170" s="99">
        <v>17500</v>
      </c>
      <c r="J170" s="100"/>
      <c r="K170" s="101">
        <f t="shared" si="29"/>
        <v>17500</v>
      </c>
      <c r="L170" s="99">
        <v>0</v>
      </c>
      <c r="M170" s="100"/>
      <c r="N170" s="101">
        <f t="shared" si="30"/>
        <v>0</v>
      </c>
      <c r="O170" s="99">
        <v>116484.98</v>
      </c>
      <c r="P170" s="100"/>
      <c r="Q170" s="101">
        <f t="shared" si="31"/>
        <v>116484.98</v>
      </c>
      <c r="R170" s="99">
        <v>26109039.999999527</v>
      </c>
      <c r="S170" s="100"/>
      <c r="T170" s="101">
        <f t="shared" si="32"/>
        <v>26109039.999999527</v>
      </c>
      <c r="U170" s="220">
        <f t="shared" si="33"/>
        <v>0</v>
      </c>
      <c r="W170" s="136" t="s">
        <v>49</v>
      </c>
      <c r="X170" s="119">
        <f t="shared" si="34"/>
        <v>0</v>
      </c>
      <c r="Y170" s="120">
        <f t="shared" si="35"/>
        <v>0</v>
      </c>
      <c r="Z170" s="120">
        <f t="shared" si="36"/>
        <v>0</v>
      </c>
      <c r="AA170" s="120">
        <f t="shared" si="37"/>
        <v>0</v>
      </c>
      <c r="AB170" s="120">
        <f t="shared" si="38"/>
        <v>0</v>
      </c>
      <c r="AC170" s="125">
        <f t="shared" si="39"/>
        <v>0</v>
      </c>
    </row>
    <row r="171" spans="1:29" ht="15.75" customHeight="1">
      <c r="A171" s="249">
        <v>42604</v>
      </c>
      <c r="B171" s="134" t="s">
        <v>41</v>
      </c>
      <c r="C171" s="97">
        <v>84785232.58999908</v>
      </c>
      <c r="D171" s="20"/>
      <c r="E171" s="98">
        <f t="shared" si="27"/>
        <v>84785232.58999908</v>
      </c>
      <c r="F171" s="97">
        <v>2167469.9200000013</v>
      </c>
      <c r="G171" s="20"/>
      <c r="H171" s="98">
        <f t="shared" si="28"/>
        <v>2167469.9200000013</v>
      </c>
      <c r="I171" s="97">
        <v>449526.54000000004</v>
      </c>
      <c r="J171" s="20"/>
      <c r="K171" s="98">
        <f t="shared" si="29"/>
        <v>449526.54000000004</v>
      </c>
      <c r="L171" s="97">
        <v>446746.94</v>
      </c>
      <c r="M171" s="20"/>
      <c r="N171" s="98">
        <f t="shared" si="30"/>
        <v>446746.94</v>
      </c>
      <c r="O171" s="97">
        <v>812853.93</v>
      </c>
      <c r="P171" s="20"/>
      <c r="Q171" s="98">
        <f t="shared" si="31"/>
        <v>812853.93</v>
      </c>
      <c r="R171" s="97">
        <v>81807688.33999908</v>
      </c>
      <c r="S171" s="20"/>
      <c r="T171" s="98">
        <f t="shared" si="32"/>
        <v>81807688.33999908</v>
      </c>
      <c r="U171" s="219">
        <f t="shared" si="33"/>
        <v>0</v>
      </c>
      <c r="W171" s="134" t="s">
        <v>41</v>
      </c>
      <c r="X171" s="111">
        <f t="shared" si="34"/>
        <v>0</v>
      </c>
      <c r="Y171" s="112">
        <f t="shared" si="35"/>
        <v>0</v>
      </c>
      <c r="Z171" s="112">
        <f t="shared" si="36"/>
        <v>0</v>
      </c>
      <c r="AA171" s="112">
        <f t="shared" si="37"/>
        <v>0</v>
      </c>
      <c r="AB171" s="112">
        <f t="shared" si="38"/>
        <v>0</v>
      </c>
      <c r="AC171" s="124">
        <f t="shared" si="39"/>
        <v>0</v>
      </c>
    </row>
    <row r="172" spans="1:29" ht="15.75">
      <c r="A172" s="250"/>
      <c r="B172" s="135" t="s">
        <v>42</v>
      </c>
      <c r="C172" s="97">
        <v>38743235.179999009</v>
      </c>
      <c r="D172" s="20">
        <v>26002210</v>
      </c>
      <c r="E172" s="98">
        <f t="shared" si="27"/>
        <v>12741025.179999009</v>
      </c>
      <c r="F172" s="97">
        <v>4335191.3200000068</v>
      </c>
      <c r="G172" s="20" t="s">
        <v>2701</v>
      </c>
      <c r="H172" s="98">
        <f t="shared" si="28"/>
        <v>1.3200000068172812</v>
      </c>
      <c r="I172" s="97">
        <v>98757.219999999987</v>
      </c>
      <c r="J172" s="20" t="s">
        <v>3133</v>
      </c>
      <c r="K172" s="98">
        <f t="shared" si="29"/>
        <v>1.9999999989522621E-2</v>
      </c>
      <c r="L172" s="97">
        <v>133604.70000000001</v>
      </c>
      <c r="M172" s="20" t="s">
        <v>3134</v>
      </c>
      <c r="N172" s="98">
        <f t="shared" si="30"/>
        <v>-0.29999999998835847</v>
      </c>
      <c r="O172" s="97">
        <v>221380.43</v>
      </c>
      <c r="P172" s="20" t="s">
        <v>2702</v>
      </c>
      <c r="Q172" s="98">
        <f t="shared" si="31"/>
        <v>0.42999999999301508</v>
      </c>
      <c r="R172" s="97">
        <v>39504753.719999008</v>
      </c>
      <c r="S172" s="20">
        <v>39504800</v>
      </c>
      <c r="T172" s="98">
        <f t="shared" si="32"/>
        <v>-46.280000992119312</v>
      </c>
      <c r="U172" s="219">
        <f t="shared" si="33"/>
        <v>1</v>
      </c>
      <c r="W172" s="135" t="s">
        <v>42</v>
      </c>
      <c r="X172" s="115">
        <f t="shared" si="34"/>
        <v>1</v>
      </c>
      <c r="Y172" s="116">
        <f t="shared" si="35"/>
        <v>0</v>
      </c>
      <c r="Z172" s="116">
        <f t="shared" si="36"/>
        <v>0</v>
      </c>
      <c r="AA172" s="116">
        <f t="shared" si="37"/>
        <v>0</v>
      </c>
      <c r="AB172" s="116">
        <f t="shared" si="38"/>
        <v>0</v>
      </c>
      <c r="AC172" s="122">
        <f t="shared" si="39"/>
        <v>0</v>
      </c>
    </row>
    <row r="173" spans="1:29" ht="15.75">
      <c r="A173" s="250"/>
      <c r="B173" s="105" t="s">
        <v>43</v>
      </c>
      <c r="C173" s="97">
        <v>82314258.90999949</v>
      </c>
      <c r="D173" s="20">
        <v>0</v>
      </c>
      <c r="E173" s="98">
        <f t="shared" si="27"/>
        <v>82314258.90999949</v>
      </c>
      <c r="F173" s="97">
        <v>2432962.9200000013</v>
      </c>
      <c r="G173" s="20"/>
      <c r="H173" s="98">
        <f t="shared" si="28"/>
        <v>2432962.9200000013</v>
      </c>
      <c r="I173" s="97">
        <v>259870.15</v>
      </c>
      <c r="J173" s="20"/>
      <c r="K173" s="98">
        <f t="shared" si="29"/>
        <v>259870.15</v>
      </c>
      <c r="L173" s="97">
        <v>244729.50999999998</v>
      </c>
      <c r="M173" s="20"/>
      <c r="N173" s="98">
        <f t="shared" si="30"/>
        <v>244729.50999999998</v>
      </c>
      <c r="O173" s="97">
        <v>290281.69</v>
      </c>
      <c r="P173" s="20"/>
      <c r="Q173" s="98">
        <f t="shared" si="31"/>
        <v>290281.69</v>
      </c>
      <c r="R173" s="97">
        <v>84411873.04999949</v>
      </c>
      <c r="S173" s="20">
        <v>0</v>
      </c>
      <c r="T173" s="98">
        <f t="shared" si="32"/>
        <v>84411873.04999949</v>
      </c>
      <c r="U173" s="219">
        <f t="shared" si="33"/>
        <v>0</v>
      </c>
      <c r="W173" s="105" t="s">
        <v>43</v>
      </c>
      <c r="X173" s="115">
        <f t="shared" si="34"/>
        <v>0</v>
      </c>
      <c r="Y173" s="116">
        <f t="shared" si="35"/>
        <v>0</v>
      </c>
      <c r="Z173" s="116">
        <f t="shared" si="36"/>
        <v>0</v>
      </c>
      <c r="AA173" s="116">
        <f t="shared" si="37"/>
        <v>0</v>
      </c>
      <c r="AB173" s="116">
        <f t="shared" si="38"/>
        <v>0</v>
      </c>
      <c r="AC173" s="122">
        <f t="shared" si="39"/>
        <v>0</v>
      </c>
    </row>
    <row r="174" spans="1:29" ht="15.75">
      <c r="A174" s="250"/>
      <c r="B174" s="135" t="s">
        <v>44</v>
      </c>
      <c r="C174" s="97">
        <v>71587379.499999523</v>
      </c>
      <c r="D174" s="20">
        <v>71578300</v>
      </c>
      <c r="E174" s="98">
        <f t="shared" si="27"/>
        <v>9079.4999995231628</v>
      </c>
      <c r="F174" s="97">
        <v>1461393.68</v>
      </c>
      <c r="G174" s="20" t="s">
        <v>2703</v>
      </c>
      <c r="H174" s="98">
        <f t="shared" si="28"/>
        <v>-6306.3200000000652</v>
      </c>
      <c r="I174" s="97">
        <v>0</v>
      </c>
      <c r="J174" s="20" t="s">
        <v>80</v>
      </c>
      <c r="K174" s="98">
        <f t="shared" si="29"/>
        <v>0</v>
      </c>
      <c r="L174" s="97">
        <v>0</v>
      </c>
      <c r="M174" s="20" t="s">
        <v>80</v>
      </c>
      <c r="N174" s="98">
        <f t="shared" si="30"/>
        <v>0</v>
      </c>
      <c r="O174" s="97">
        <v>256186.58000000002</v>
      </c>
      <c r="P174" s="20" t="s">
        <v>2704</v>
      </c>
      <c r="Q174" s="98">
        <f t="shared" si="31"/>
        <v>0.58000000001629815</v>
      </c>
      <c r="R174" s="97">
        <v>72983715.569999531</v>
      </c>
      <c r="S174" s="20">
        <v>72977500</v>
      </c>
      <c r="T174" s="98">
        <f t="shared" si="32"/>
        <v>6215.5699995309114</v>
      </c>
      <c r="U174" s="219">
        <f t="shared" si="33"/>
        <v>1</v>
      </c>
      <c r="W174" s="135" t="s">
        <v>44</v>
      </c>
      <c r="X174" s="115">
        <f t="shared" si="34"/>
        <v>1</v>
      </c>
      <c r="Y174" s="116">
        <f t="shared" si="35"/>
        <v>1</v>
      </c>
      <c r="Z174" s="116">
        <f t="shared" si="36"/>
        <v>0</v>
      </c>
      <c r="AA174" s="116">
        <f t="shared" si="37"/>
        <v>0</v>
      </c>
      <c r="AB174" s="116">
        <f t="shared" si="38"/>
        <v>0</v>
      </c>
      <c r="AC174" s="122">
        <f t="shared" si="39"/>
        <v>1</v>
      </c>
    </row>
    <row r="175" spans="1:29" ht="15.75">
      <c r="A175" s="250"/>
      <c r="B175" s="135" t="s">
        <v>45</v>
      </c>
      <c r="C175" s="97">
        <v>98083526.919996068</v>
      </c>
      <c r="D175" s="20">
        <v>98083600</v>
      </c>
      <c r="E175" s="98">
        <f t="shared" si="27"/>
        <v>-73.080003932118416</v>
      </c>
      <c r="F175" s="97">
        <v>3640831.9700000011</v>
      </c>
      <c r="G175" s="20" t="s">
        <v>2705</v>
      </c>
      <c r="H175" s="98">
        <f t="shared" si="28"/>
        <v>1.9700000011362135</v>
      </c>
      <c r="I175" s="97">
        <v>92136.6</v>
      </c>
      <c r="J175" s="20" t="s">
        <v>3135</v>
      </c>
      <c r="K175" s="98">
        <f t="shared" si="29"/>
        <v>0</v>
      </c>
      <c r="L175" s="97">
        <v>113603.71</v>
      </c>
      <c r="M175" s="20" t="s">
        <v>3136</v>
      </c>
      <c r="N175" s="98">
        <f t="shared" si="30"/>
        <v>-0.28999999999359716</v>
      </c>
      <c r="O175" s="97">
        <v>214214.14</v>
      </c>
      <c r="P175" s="20" t="s">
        <v>2706</v>
      </c>
      <c r="Q175" s="98">
        <f t="shared" si="31"/>
        <v>0.14000000001396984</v>
      </c>
      <c r="R175" s="97">
        <v>99492963.859996065</v>
      </c>
      <c r="S175" s="20">
        <v>99493000</v>
      </c>
      <c r="T175" s="98">
        <f t="shared" si="32"/>
        <v>-36.140003934502602</v>
      </c>
      <c r="U175" s="219">
        <f t="shared" si="33"/>
        <v>1</v>
      </c>
      <c r="W175" s="135" t="s">
        <v>45</v>
      </c>
      <c r="X175" s="115">
        <f t="shared" si="34"/>
        <v>0</v>
      </c>
      <c r="Y175" s="116">
        <f t="shared" si="35"/>
        <v>0</v>
      </c>
      <c r="Z175" s="116">
        <f t="shared" si="36"/>
        <v>0</v>
      </c>
      <c r="AA175" s="116">
        <f t="shared" si="37"/>
        <v>0</v>
      </c>
      <c r="AB175" s="116">
        <f t="shared" si="38"/>
        <v>0</v>
      </c>
      <c r="AC175" s="122">
        <f t="shared" si="39"/>
        <v>0</v>
      </c>
    </row>
    <row r="176" spans="1:29" ht="15.75">
      <c r="A176" s="250"/>
      <c r="B176" s="135" t="s">
        <v>46</v>
      </c>
      <c r="C176" s="97">
        <v>62812596.359999619</v>
      </c>
      <c r="D176" s="20"/>
      <c r="E176" s="98">
        <f t="shared" si="27"/>
        <v>62812596.359999619</v>
      </c>
      <c r="F176" s="97">
        <v>1996313.7000000007</v>
      </c>
      <c r="G176" s="20"/>
      <c r="H176" s="98">
        <f t="shared" si="28"/>
        <v>1996313.7000000007</v>
      </c>
      <c r="I176" s="97">
        <v>556818.35</v>
      </c>
      <c r="J176" s="20"/>
      <c r="K176" s="98">
        <f t="shared" si="29"/>
        <v>556818.35</v>
      </c>
      <c r="L176" s="97">
        <v>0</v>
      </c>
      <c r="M176" s="20"/>
      <c r="N176" s="98">
        <f t="shared" si="30"/>
        <v>0</v>
      </c>
      <c r="O176" s="97">
        <v>142181.57</v>
      </c>
      <c r="P176" s="20"/>
      <c r="Q176" s="98">
        <f t="shared" si="31"/>
        <v>142181.57</v>
      </c>
      <c r="R176" s="97">
        <v>66018146.259999603</v>
      </c>
      <c r="S176" s="20"/>
      <c r="T176" s="98">
        <f t="shared" si="32"/>
        <v>66018146.259999603</v>
      </c>
      <c r="U176" s="219">
        <f t="shared" si="33"/>
        <v>0</v>
      </c>
      <c r="W176" s="135" t="s">
        <v>46</v>
      </c>
      <c r="X176" s="115">
        <f t="shared" si="34"/>
        <v>0</v>
      </c>
      <c r="Y176" s="116">
        <f t="shared" si="35"/>
        <v>0</v>
      </c>
      <c r="Z176" s="116">
        <f t="shared" si="36"/>
        <v>0</v>
      </c>
      <c r="AA176" s="116">
        <f t="shared" si="37"/>
        <v>0</v>
      </c>
      <c r="AB176" s="116">
        <f t="shared" si="38"/>
        <v>0</v>
      </c>
      <c r="AC176" s="122">
        <f t="shared" si="39"/>
        <v>0</v>
      </c>
    </row>
    <row r="177" spans="1:29" ht="15.75">
      <c r="A177" s="250"/>
      <c r="B177" s="135" t="s">
        <v>47</v>
      </c>
      <c r="C177" s="97">
        <v>173522740.13000005</v>
      </c>
      <c r="D177" s="20"/>
      <c r="E177" s="98">
        <f t="shared" si="27"/>
        <v>173522740.13000005</v>
      </c>
      <c r="F177" s="97">
        <v>2256394.36</v>
      </c>
      <c r="G177" s="20"/>
      <c r="H177" s="98">
        <f t="shared" si="28"/>
        <v>2256394.36</v>
      </c>
      <c r="I177" s="97">
        <v>60603.06</v>
      </c>
      <c r="J177" s="20"/>
      <c r="K177" s="98">
        <f t="shared" si="29"/>
        <v>60603.06</v>
      </c>
      <c r="L177" s="97">
        <v>33153.79</v>
      </c>
      <c r="M177" s="20"/>
      <c r="N177" s="98">
        <f t="shared" si="30"/>
        <v>33153.79</v>
      </c>
      <c r="O177" s="97">
        <v>109559.93999999999</v>
      </c>
      <c r="P177" s="20"/>
      <c r="Q177" s="98">
        <f t="shared" si="31"/>
        <v>109559.93999999999</v>
      </c>
      <c r="R177" s="97">
        <v>172158174.06000003</v>
      </c>
      <c r="S177" s="20"/>
      <c r="T177" s="98">
        <f t="shared" si="32"/>
        <v>172158174.06000003</v>
      </c>
      <c r="U177" s="219">
        <f t="shared" si="33"/>
        <v>0</v>
      </c>
      <c r="W177" s="135" t="s">
        <v>47</v>
      </c>
      <c r="X177" s="115">
        <f t="shared" si="34"/>
        <v>0</v>
      </c>
      <c r="Y177" s="116">
        <f t="shared" si="35"/>
        <v>0</v>
      </c>
      <c r="Z177" s="116">
        <f t="shared" si="36"/>
        <v>0</v>
      </c>
      <c r="AA177" s="116">
        <f t="shared" si="37"/>
        <v>0</v>
      </c>
      <c r="AB177" s="116">
        <f t="shared" si="38"/>
        <v>0</v>
      </c>
      <c r="AC177" s="122">
        <f t="shared" si="39"/>
        <v>0</v>
      </c>
    </row>
    <row r="178" spans="1:29" ht="15.75">
      <c r="A178" s="250"/>
      <c r="B178" s="135" t="s">
        <v>48</v>
      </c>
      <c r="C178" s="97">
        <v>81397135.020000085</v>
      </c>
      <c r="D178" s="20"/>
      <c r="E178" s="98">
        <f t="shared" si="27"/>
        <v>81397135.020000085</v>
      </c>
      <c r="F178" s="97">
        <v>3130473.3300000005</v>
      </c>
      <c r="G178" s="20"/>
      <c r="H178" s="98">
        <f t="shared" si="28"/>
        <v>3130473.3300000005</v>
      </c>
      <c r="I178" s="97">
        <v>71409.39</v>
      </c>
      <c r="J178" s="20"/>
      <c r="K178" s="98">
        <f t="shared" si="29"/>
        <v>71409.39</v>
      </c>
      <c r="L178" s="97">
        <v>142915.59</v>
      </c>
      <c r="M178" s="20"/>
      <c r="N178" s="98">
        <f t="shared" si="30"/>
        <v>142915.59</v>
      </c>
      <c r="O178" s="97">
        <v>119723.08</v>
      </c>
      <c r="P178" s="20"/>
      <c r="Q178" s="98">
        <f t="shared" si="31"/>
        <v>119723.08</v>
      </c>
      <c r="R178" s="97">
        <v>78075432.410000071</v>
      </c>
      <c r="S178" s="20"/>
      <c r="T178" s="98">
        <f t="shared" si="32"/>
        <v>78075432.410000071</v>
      </c>
      <c r="U178" s="219">
        <f t="shared" si="33"/>
        <v>0</v>
      </c>
      <c r="W178" s="135" t="s">
        <v>48</v>
      </c>
      <c r="X178" s="115">
        <f t="shared" si="34"/>
        <v>0</v>
      </c>
      <c r="Y178" s="116">
        <f t="shared" si="35"/>
        <v>0</v>
      </c>
      <c r="Z178" s="116">
        <f t="shared" si="36"/>
        <v>0</v>
      </c>
      <c r="AA178" s="116">
        <f t="shared" si="37"/>
        <v>0</v>
      </c>
      <c r="AB178" s="116">
        <f t="shared" si="38"/>
        <v>0</v>
      </c>
      <c r="AC178" s="122">
        <f t="shared" si="39"/>
        <v>0</v>
      </c>
    </row>
    <row r="179" spans="1:29" ht="15.75">
      <c r="A179" s="251"/>
      <c r="B179" s="136" t="s">
        <v>49</v>
      </c>
      <c r="C179" s="97">
        <v>26109039.999999527</v>
      </c>
      <c r="D179" s="20"/>
      <c r="E179" s="98">
        <f t="shared" si="27"/>
        <v>26109039.999999527</v>
      </c>
      <c r="F179" s="97">
        <v>660895.37</v>
      </c>
      <c r="G179" s="20"/>
      <c r="H179" s="98">
        <f t="shared" si="28"/>
        <v>660895.37</v>
      </c>
      <c r="I179" s="97">
        <v>17500</v>
      </c>
      <c r="J179" s="20"/>
      <c r="K179" s="98">
        <f t="shared" si="29"/>
        <v>17500</v>
      </c>
      <c r="L179" s="97">
        <v>0</v>
      </c>
      <c r="M179" s="20"/>
      <c r="N179" s="98">
        <f t="shared" si="30"/>
        <v>0</v>
      </c>
      <c r="O179" s="97">
        <v>116879.54000000001</v>
      </c>
      <c r="P179" s="20"/>
      <c r="Q179" s="98">
        <f t="shared" si="31"/>
        <v>116879.54000000001</v>
      </c>
      <c r="R179" s="97">
        <v>25610784.679999523</v>
      </c>
      <c r="S179" s="20"/>
      <c r="T179" s="98">
        <f t="shared" si="32"/>
        <v>25610784.679999523</v>
      </c>
      <c r="U179" s="219">
        <f t="shared" si="33"/>
        <v>0</v>
      </c>
      <c r="W179" s="136" t="s">
        <v>49</v>
      </c>
      <c r="X179" s="119">
        <f t="shared" si="34"/>
        <v>0</v>
      </c>
      <c r="Y179" s="120">
        <f t="shared" si="35"/>
        <v>0</v>
      </c>
      <c r="Z179" s="120">
        <f t="shared" si="36"/>
        <v>0</v>
      </c>
      <c r="AA179" s="120">
        <f t="shared" si="37"/>
        <v>0</v>
      </c>
      <c r="AB179" s="120">
        <f t="shared" si="38"/>
        <v>0</v>
      </c>
      <c r="AC179" s="125">
        <f t="shared" si="39"/>
        <v>0</v>
      </c>
    </row>
    <row r="180" spans="1:29" ht="15.75" customHeight="1">
      <c r="A180" s="249">
        <v>42605</v>
      </c>
      <c r="B180" s="134" t="s">
        <v>41</v>
      </c>
      <c r="C180" s="217">
        <v>81807688.33999908</v>
      </c>
      <c r="D180" s="95"/>
      <c r="E180" s="96">
        <f t="shared" si="27"/>
        <v>81807688.33999908</v>
      </c>
      <c r="F180" s="217">
        <v>2435478.0700000003</v>
      </c>
      <c r="G180" s="102"/>
      <c r="H180" s="96">
        <f t="shared" si="28"/>
        <v>2435478.0700000003</v>
      </c>
      <c r="I180" s="217">
        <v>25074.28</v>
      </c>
      <c r="J180" s="95"/>
      <c r="K180" s="96">
        <f t="shared" si="29"/>
        <v>25074.28</v>
      </c>
      <c r="L180" s="217">
        <v>23472.400000000001</v>
      </c>
      <c r="M180" s="95"/>
      <c r="N180" s="96">
        <f t="shared" si="30"/>
        <v>23472.400000000001</v>
      </c>
      <c r="O180" s="217">
        <v>406193.91999999998</v>
      </c>
      <c r="P180" s="95"/>
      <c r="Q180" s="96">
        <f t="shared" si="31"/>
        <v>406193.91999999998</v>
      </c>
      <c r="R180" s="217">
        <v>78967618.229999095</v>
      </c>
      <c r="S180" s="95"/>
      <c r="T180" s="96">
        <f t="shared" si="32"/>
        <v>78967618.229999095</v>
      </c>
      <c r="U180" s="218">
        <f t="shared" si="33"/>
        <v>0</v>
      </c>
      <c r="W180" s="134" t="s">
        <v>41</v>
      </c>
      <c r="X180" s="115">
        <f t="shared" si="34"/>
        <v>0</v>
      </c>
      <c r="Y180" s="116">
        <f t="shared" si="35"/>
        <v>0</v>
      </c>
      <c r="Z180" s="116">
        <f t="shared" si="36"/>
        <v>0</v>
      </c>
      <c r="AA180" s="116">
        <f t="shared" si="37"/>
        <v>0</v>
      </c>
      <c r="AB180" s="116">
        <f t="shared" si="38"/>
        <v>0</v>
      </c>
      <c r="AC180" s="122">
        <f t="shared" si="39"/>
        <v>0</v>
      </c>
    </row>
    <row r="181" spans="1:29" ht="15.75">
      <c r="A181" s="250"/>
      <c r="B181" s="135" t="s">
        <v>42</v>
      </c>
      <c r="C181" s="97">
        <v>39504753.719999008</v>
      </c>
      <c r="D181" s="20"/>
      <c r="E181" s="98">
        <f t="shared" si="27"/>
        <v>39504753.719999008</v>
      </c>
      <c r="F181" s="97">
        <v>1832060.68</v>
      </c>
      <c r="G181" s="6"/>
      <c r="H181" s="98">
        <f t="shared" si="28"/>
        <v>1832060.68</v>
      </c>
      <c r="I181" s="97">
        <v>61043.130000000005</v>
      </c>
      <c r="J181" s="20"/>
      <c r="K181" s="98">
        <f t="shared" si="29"/>
        <v>61043.130000000005</v>
      </c>
      <c r="L181" s="97">
        <v>16754.740000000002</v>
      </c>
      <c r="M181" s="20"/>
      <c r="N181" s="98">
        <f t="shared" si="30"/>
        <v>16754.740000000002</v>
      </c>
      <c r="O181" s="97">
        <v>85984.28</v>
      </c>
      <c r="P181" s="20"/>
      <c r="Q181" s="98">
        <f t="shared" si="31"/>
        <v>85984.28</v>
      </c>
      <c r="R181" s="97">
        <v>37630997.149999</v>
      </c>
      <c r="S181" s="20"/>
      <c r="T181" s="98">
        <f t="shared" si="32"/>
        <v>37630997.149999</v>
      </c>
      <c r="U181" s="219">
        <f t="shared" si="33"/>
        <v>0</v>
      </c>
      <c r="W181" s="135" t="s">
        <v>42</v>
      </c>
      <c r="X181" s="115">
        <f t="shared" si="34"/>
        <v>0</v>
      </c>
      <c r="Y181" s="116">
        <f t="shared" si="35"/>
        <v>0</v>
      </c>
      <c r="Z181" s="116">
        <f t="shared" si="36"/>
        <v>0</v>
      </c>
      <c r="AA181" s="116">
        <f t="shared" si="37"/>
        <v>0</v>
      </c>
      <c r="AB181" s="116">
        <f t="shared" si="38"/>
        <v>0</v>
      </c>
      <c r="AC181" s="122">
        <f t="shared" si="39"/>
        <v>0</v>
      </c>
    </row>
    <row r="182" spans="1:29" ht="15.75">
      <c r="A182" s="250"/>
      <c r="B182" s="105" t="s">
        <v>43</v>
      </c>
      <c r="C182" s="97">
        <v>84411873.04999949</v>
      </c>
      <c r="D182" s="20"/>
      <c r="E182" s="98">
        <f t="shared" si="27"/>
        <v>84411873.04999949</v>
      </c>
      <c r="F182" s="97">
        <v>1994182.43</v>
      </c>
      <c r="G182" s="6"/>
      <c r="H182" s="98">
        <f t="shared" si="28"/>
        <v>1994182.43</v>
      </c>
      <c r="I182" s="97">
        <v>147356.12</v>
      </c>
      <c r="J182" s="20"/>
      <c r="K182" s="98">
        <f t="shared" si="29"/>
        <v>147356.12</v>
      </c>
      <c r="L182" s="97">
        <v>93537.74</v>
      </c>
      <c r="M182" s="20"/>
      <c r="N182" s="98">
        <f t="shared" si="30"/>
        <v>93537.74</v>
      </c>
      <c r="O182" s="97">
        <v>171499.7</v>
      </c>
      <c r="P182" s="20"/>
      <c r="Q182" s="98">
        <f t="shared" si="31"/>
        <v>171499.7</v>
      </c>
      <c r="R182" s="97">
        <v>82300009.29999949</v>
      </c>
      <c r="S182" s="20"/>
      <c r="T182" s="98">
        <f t="shared" si="32"/>
        <v>82300009.29999949</v>
      </c>
      <c r="U182" s="219">
        <f t="shared" si="33"/>
        <v>0</v>
      </c>
      <c r="W182" s="105" t="s">
        <v>43</v>
      </c>
      <c r="X182" s="115">
        <f t="shared" si="34"/>
        <v>0</v>
      </c>
      <c r="Y182" s="116">
        <f t="shared" si="35"/>
        <v>0</v>
      </c>
      <c r="Z182" s="116">
        <f t="shared" si="36"/>
        <v>0</v>
      </c>
      <c r="AA182" s="116">
        <f t="shared" si="37"/>
        <v>0</v>
      </c>
      <c r="AB182" s="116">
        <f t="shared" si="38"/>
        <v>0</v>
      </c>
      <c r="AC182" s="122">
        <f t="shared" si="39"/>
        <v>0</v>
      </c>
    </row>
    <row r="183" spans="1:29" ht="15.75">
      <c r="A183" s="250"/>
      <c r="B183" s="135" t="s">
        <v>44</v>
      </c>
      <c r="C183" s="97">
        <v>72983715.569999531</v>
      </c>
      <c r="D183" s="20">
        <v>72977500</v>
      </c>
      <c r="E183" s="98">
        <f t="shared" si="27"/>
        <v>6215.5699995309114</v>
      </c>
      <c r="F183" s="97">
        <v>1371644.9000000006</v>
      </c>
      <c r="G183" s="6" t="s">
        <v>2707</v>
      </c>
      <c r="H183" s="98">
        <f t="shared" si="28"/>
        <v>-12125.099999999395</v>
      </c>
      <c r="I183" s="97">
        <v>9500</v>
      </c>
      <c r="J183" s="20" t="s">
        <v>2927</v>
      </c>
      <c r="K183" s="98">
        <f t="shared" si="29"/>
        <v>0</v>
      </c>
      <c r="L183" s="97">
        <v>0</v>
      </c>
      <c r="M183" s="20"/>
      <c r="N183" s="98">
        <f t="shared" si="30"/>
        <v>0</v>
      </c>
      <c r="O183" s="97">
        <v>313512.43999999994</v>
      </c>
      <c r="P183" s="20" t="s">
        <v>2708</v>
      </c>
      <c r="Q183" s="98">
        <f t="shared" si="31"/>
        <v>0.43999999994412065</v>
      </c>
      <c r="R183" s="97">
        <v>71308058.229999527</v>
      </c>
      <c r="S183" s="20">
        <v>71295900</v>
      </c>
      <c r="T183" s="98">
        <f t="shared" si="32"/>
        <v>12158.229999527335</v>
      </c>
      <c r="U183" s="219">
        <f t="shared" si="33"/>
        <v>1</v>
      </c>
      <c r="W183" s="135" t="s">
        <v>44</v>
      </c>
      <c r="X183" s="115">
        <f t="shared" si="34"/>
        <v>1</v>
      </c>
      <c r="Y183" s="116">
        <f t="shared" si="35"/>
        <v>1</v>
      </c>
      <c r="Z183" s="116">
        <f t="shared" si="36"/>
        <v>0</v>
      </c>
      <c r="AA183" s="116">
        <f t="shared" si="37"/>
        <v>0</v>
      </c>
      <c r="AB183" s="116">
        <f t="shared" si="38"/>
        <v>0</v>
      </c>
      <c r="AC183" s="122">
        <f t="shared" si="39"/>
        <v>1</v>
      </c>
    </row>
    <row r="184" spans="1:29" ht="15.75">
      <c r="A184" s="250"/>
      <c r="B184" s="135" t="s">
        <v>45</v>
      </c>
      <c r="C184" s="97">
        <v>99492963.859996065</v>
      </c>
      <c r="D184" s="20">
        <v>99493000</v>
      </c>
      <c r="E184" s="98">
        <f t="shared" si="27"/>
        <v>-36.140003934502602</v>
      </c>
      <c r="F184" s="97">
        <v>3556766.72</v>
      </c>
      <c r="G184" s="6" t="s">
        <v>2709</v>
      </c>
      <c r="H184" s="98">
        <f t="shared" si="28"/>
        <v>-3.279999999795109</v>
      </c>
      <c r="I184" s="97">
        <v>189795.01999999996</v>
      </c>
      <c r="J184" s="20" t="s">
        <v>3137</v>
      </c>
      <c r="K184" s="98">
        <f t="shared" si="29"/>
        <v>1.9999999960418791E-2</v>
      </c>
      <c r="L184" s="97">
        <v>215628.85</v>
      </c>
      <c r="M184" s="20" t="s">
        <v>3138</v>
      </c>
      <c r="N184" s="98">
        <f t="shared" si="30"/>
        <v>-0.14999999999417923</v>
      </c>
      <c r="O184" s="97">
        <v>392694.98</v>
      </c>
      <c r="P184" s="20" t="s">
        <v>2710</v>
      </c>
      <c r="Q184" s="98">
        <f t="shared" si="31"/>
        <v>-59109.020000000019</v>
      </c>
      <c r="R184" s="97">
        <v>95517668.329996079</v>
      </c>
      <c r="S184" s="20">
        <v>95517700</v>
      </c>
      <c r="T184" s="98">
        <f t="shared" si="32"/>
        <v>-31.670003920793533</v>
      </c>
      <c r="U184" s="219">
        <f t="shared" si="33"/>
        <v>1</v>
      </c>
      <c r="W184" s="135" t="s">
        <v>45</v>
      </c>
      <c r="X184" s="115">
        <f t="shared" si="34"/>
        <v>0</v>
      </c>
      <c r="Y184" s="116">
        <f t="shared" si="35"/>
        <v>0</v>
      </c>
      <c r="Z184" s="116">
        <f t="shared" si="36"/>
        <v>0</v>
      </c>
      <c r="AA184" s="116">
        <f t="shared" si="37"/>
        <v>0</v>
      </c>
      <c r="AB184" s="116">
        <f t="shared" si="38"/>
        <v>1</v>
      </c>
      <c r="AC184" s="122">
        <f t="shared" si="39"/>
        <v>0</v>
      </c>
    </row>
    <row r="185" spans="1:29" ht="15.75">
      <c r="A185" s="250"/>
      <c r="B185" s="135" t="s">
        <v>46</v>
      </c>
      <c r="C185" s="97">
        <v>66018146.259999603</v>
      </c>
      <c r="D185" s="20">
        <v>62812600</v>
      </c>
      <c r="E185" s="98">
        <f t="shared" si="27"/>
        <v>3205546.259999603</v>
      </c>
      <c r="F185" s="97">
        <v>1816636.5500000003</v>
      </c>
      <c r="G185" s="6" t="s">
        <v>2711</v>
      </c>
      <c r="H185" s="98">
        <f t="shared" si="28"/>
        <v>-3.4499999997206032</v>
      </c>
      <c r="I185" s="97">
        <v>25962.89</v>
      </c>
      <c r="J185" s="20" t="s">
        <v>3139</v>
      </c>
      <c r="K185" s="98">
        <f t="shared" si="29"/>
        <v>-1.0000000002037268E-2</v>
      </c>
      <c r="L185" s="97">
        <v>663.47</v>
      </c>
      <c r="M185" s="20"/>
      <c r="N185" s="98">
        <f t="shared" si="30"/>
        <v>663.47</v>
      </c>
      <c r="O185" s="97">
        <v>121460.21</v>
      </c>
      <c r="P185" s="20" t="s">
        <v>2712</v>
      </c>
      <c r="Q185" s="98">
        <f t="shared" si="31"/>
        <v>0.21000000000640284</v>
      </c>
      <c r="R185" s="97">
        <v>64105348.919999622</v>
      </c>
      <c r="S185" s="20">
        <v>66018100</v>
      </c>
      <c r="T185" s="98">
        <f t="shared" si="32"/>
        <v>-1912751.0800003782</v>
      </c>
      <c r="U185" s="219">
        <f t="shared" si="33"/>
        <v>1</v>
      </c>
      <c r="W185" s="135" t="s">
        <v>46</v>
      </c>
      <c r="X185" s="115">
        <f t="shared" si="34"/>
        <v>1</v>
      </c>
      <c r="Y185" s="116">
        <f t="shared" si="35"/>
        <v>0</v>
      </c>
      <c r="Z185" s="116">
        <f t="shared" si="36"/>
        <v>0</v>
      </c>
      <c r="AA185" s="116">
        <f t="shared" si="37"/>
        <v>0</v>
      </c>
      <c r="AB185" s="116">
        <f t="shared" si="38"/>
        <v>0</v>
      </c>
      <c r="AC185" s="122">
        <f t="shared" si="39"/>
        <v>1</v>
      </c>
    </row>
    <row r="186" spans="1:29" ht="15.75">
      <c r="A186" s="250"/>
      <c r="B186" s="135" t="s">
        <v>47</v>
      </c>
      <c r="C186" s="97">
        <v>172158174.06000003</v>
      </c>
      <c r="D186" s="20"/>
      <c r="E186" s="98">
        <f t="shared" si="27"/>
        <v>172158174.06000003</v>
      </c>
      <c r="F186" s="97">
        <v>3090385.8699999982</v>
      </c>
      <c r="G186" s="6"/>
      <c r="H186" s="98">
        <f t="shared" si="28"/>
        <v>3090385.8699999982</v>
      </c>
      <c r="I186" s="97">
        <v>104763.15000000001</v>
      </c>
      <c r="J186" s="20"/>
      <c r="K186" s="98">
        <f t="shared" si="29"/>
        <v>104763.15000000001</v>
      </c>
      <c r="L186" s="97">
        <v>106.11</v>
      </c>
      <c r="M186" s="20"/>
      <c r="N186" s="98">
        <f t="shared" si="30"/>
        <v>106.11</v>
      </c>
      <c r="O186" s="97">
        <v>93282.31</v>
      </c>
      <c r="P186" s="20"/>
      <c r="Q186" s="98">
        <f t="shared" si="31"/>
        <v>93282.31</v>
      </c>
      <c r="R186" s="97">
        <v>169079162.92000005</v>
      </c>
      <c r="S186" s="20"/>
      <c r="T186" s="98">
        <f t="shared" si="32"/>
        <v>169079162.92000005</v>
      </c>
      <c r="U186" s="219">
        <f t="shared" si="33"/>
        <v>0</v>
      </c>
      <c r="W186" s="135" t="s">
        <v>47</v>
      </c>
      <c r="X186" s="115">
        <f t="shared" si="34"/>
        <v>0</v>
      </c>
      <c r="Y186" s="116">
        <f t="shared" si="35"/>
        <v>0</v>
      </c>
      <c r="Z186" s="116">
        <f t="shared" si="36"/>
        <v>0</v>
      </c>
      <c r="AA186" s="116">
        <f t="shared" si="37"/>
        <v>0</v>
      </c>
      <c r="AB186" s="116">
        <f t="shared" si="38"/>
        <v>0</v>
      </c>
      <c r="AC186" s="122">
        <f t="shared" si="39"/>
        <v>0</v>
      </c>
    </row>
    <row r="187" spans="1:29" ht="15.75">
      <c r="A187" s="250"/>
      <c r="B187" s="135" t="s">
        <v>48</v>
      </c>
      <c r="C187" s="97">
        <v>78075432.410000071</v>
      </c>
      <c r="D187" s="20"/>
      <c r="E187" s="98">
        <f t="shared" si="27"/>
        <v>78075432.410000071</v>
      </c>
      <c r="F187" s="97">
        <v>2413005.5800000015</v>
      </c>
      <c r="G187" s="6"/>
      <c r="H187" s="98">
        <f t="shared" si="28"/>
        <v>2413005.5800000015</v>
      </c>
      <c r="I187" s="97">
        <v>219906.31</v>
      </c>
      <c r="J187" s="20"/>
      <c r="K187" s="98">
        <f t="shared" si="29"/>
        <v>219906.31</v>
      </c>
      <c r="L187" s="97">
        <v>37608.42</v>
      </c>
      <c r="M187" s="20"/>
      <c r="N187" s="98">
        <f t="shared" si="30"/>
        <v>37608.42</v>
      </c>
      <c r="O187" s="97">
        <v>289758.12999999995</v>
      </c>
      <c r="P187" s="20"/>
      <c r="Q187" s="98">
        <f t="shared" si="31"/>
        <v>289758.12999999995</v>
      </c>
      <c r="R187" s="97">
        <v>75554966.590000078</v>
      </c>
      <c r="S187" s="20"/>
      <c r="T187" s="98">
        <f t="shared" si="32"/>
        <v>75554966.590000078</v>
      </c>
      <c r="U187" s="219">
        <f t="shared" si="33"/>
        <v>0</v>
      </c>
      <c r="W187" s="135" t="s">
        <v>48</v>
      </c>
      <c r="X187" s="115">
        <f t="shared" si="34"/>
        <v>0</v>
      </c>
      <c r="Y187" s="116">
        <f t="shared" si="35"/>
        <v>0</v>
      </c>
      <c r="Z187" s="116">
        <f t="shared" si="36"/>
        <v>0</v>
      </c>
      <c r="AA187" s="116">
        <f t="shared" si="37"/>
        <v>0</v>
      </c>
      <c r="AB187" s="116">
        <f t="shared" si="38"/>
        <v>0</v>
      </c>
      <c r="AC187" s="122">
        <f t="shared" si="39"/>
        <v>0</v>
      </c>
    </row>
    <row r="188" spans="1:29" ht="15.75">
      <c r="A188" s="251"/>
      <c r="B188" s="136" t="s">
        <v>49</v>
      </c>
      <c r="C188" s="99">
        <v>25610784.679999523</v>
      </c>
      <c r="D188" s="100"/>
      <c r="E188" s="101">
        <f t="shared" si="27"/>
        <v>25610784.679999523</v>
      </c>
      <c r="F188" s="99">
        <v>1000634.92</v>
      </c>
      <c r="G188" s="104"/>
      <c r="H188" s="101">
        <f t="shared" si="28"/>
        <v>1000634.92</v>
      </c>
      <c r="I188" s="99">
        <v>10299.07</v>
      </c>
      <c r="J188" s="100"/>
      <c r="K188" s="101">
        <f t="shared" si="29"/>
        <v>10299.07</v>
      </c>
      <c r="L188" s="99">
        <v>0</v>
      </c>
      <c r="M188" s="100"/>
      <c r="N188" s="101">
        <f t="shared" si="30"/>
        <v>0</v>
      </c>
      <c r="O188" s="99">
        <v>65670.98</v>
      </c>
      <c r="P188" s="100"/>
      <c r="Q188" s="101">
        <f t="shared" si="31"/>
        <v>65670.98</v>
      </c>
      <c r="R188" s="99">
        <v>24554777.849999528</v>
      </c>
      <c r="S188" s="100"/>
      <c r="T188" s="101">
        <f t="shared" si="32"/>
        <v>24554777.849999528</v>
      </c>
      <c r="U188" s="220">
        <f t="shared" si="33"/>
        <v>0</v>
      </c>
      <c r="W188" s="136" t="s">
        <v>49</v>
      </c>
      <c r="X188" s="119">
        <f t="shared" si="34"/>
        <v>0</v>
      </c>
      <c r="Y188" s="120">
        <f t="shared" si="35"/>
        <v>0</v>
      </c>
      <c r="Z188" s="120">
        <f t="shared" si="36"/>
        <v>0</v>
      </c>
      <c r="AA188" s="120">
        <f t="shared" si="37"/>
        <v>0</v>
      </c>
      <c r="AB188" s="120">
        <f t="shared" si="38"/>
        <v>0</v>
      </c>
      <c r="AC188" s="125">
        <f t="shared" si="39"/>
        <v>0</v>
      </c>
    </row>
    <row r="189" spans="1:29" ht="15.75" customHeight="1">
      <c r="A189" s="249">
        <v>42606</v>
      </c>
      <c r="B189" s="134" t="s">
        <v>41</v>
      </c>
      <c r="C189" s="97">
        <v>78967618.229999095</v>
      </c>
      <c r="D189" s="20"/>
      <c r="E189" s="98">
        <f t="shared" si="27"/>
        <v>78967618.229999095</v>
      </c>
      <c r="F189" s="97">
        <v>1895615.1200000006</v>
      </c>
      <c r="G189" s="20"/>
      <c r="H189" s="98">
        <f t="shared" si="28"/>
        <v>1895615.1200000006</v>
      </c>
      <c r="I189" s="97">
        <v>44747.959999999992</v>
      </c>
      <c r="J189" s="20"/>
      <c r="K189" s="98">
        <f t="shared" si="29"/>
        <v>44747.959999999992</v>
      </c>
      <c r="L189" s="97">
        <v>18592.150000000001</v>
      </c>
      <c r="M189" s="20"/>
      <c r="N189" s="98">
        <f t="shared" si="30"/>
        <v>18592.150000000001</v>
      </c>
      <c r="O189" s="97">
        <v>783041.49999999977</v>
      </c>
      <c r="P189" s="20"/>
      <c r="Q189" s="98">
        <f t="shared" si="31"/>
        <v>783041.49999999977</v>
      </c>
      <c r="R189" s="97">
        <v>83278134.739999101</v>
      </c>
      <c r="S189" s="20"/>
      <c r="T189" s="98">
        <f t="shared" si="32"/>
        <v>83278134.739999101</v>
      </c>
      <c r="U189" s="219">
        <f t="shared" si="33"/>
        <v>0</v>
      </c>
      <c r="W189" s="134" t="s">
        <v>41</v>
      </c>
      <c r="X189" s="111">
        <f t="shared" si="34"/>
        <v>0</v>
      </c>
      <c r="Y189" s="112">
        <f t="shared" si="35"/>
        <v>0</v>
      </c>
      <c r="Z189" s="112">
        <f t="shared" si="36"/>
        <v>0</v>
      </c>
      <c r="AA189" s="112">
        <f t="shared" si="37"/>
        <v>0</v>
      </c>
      <c r="AB189" s="112">
        <f t="shared" si="38"/>
        <v>0</v>
      </c>
      <c r="AC189" s="124">
        <f t="shared" si="39"/>
        <v>0</v>
      </c>
    </row>
    <row r="190" spans="1:29" ht="15.75">
      <c r="A190" s="250"/>
      <c r="B190" s="135" t="s">
        <v>42</v>
      </c>
      <c r="C190" s="97">
        <v>37630997.149999</v>
      </c>
      <c r="D190" s="20">
        <v>39504800</v>
      </c>
      <c r="E190" s="98">
        <f t="shared" si="27"/>
        <v>-1873802.8500009999</v>
      </c>
      <c r="F190" s="97">
        <v>2084455.4300000009</v>
      </c>
      <c r="G190" s="20" t="s">
        <v>2713</v>
      </c>
      <c r="H190" s="98">
        <f t="shared" si="28"/>
        <v>-4.56999999913387</v>
      </c>
      <c r="I190" s="97">
        <v>131115.94999999998</v>
      </c>
      <c r="J190" s="20" t="s">
        <v>3140</v>
      </c>
      <c r="K190" s="98">
        <f t="shared" si="29"/>
        <v>-5.0000000017462298E-2</v>
      </c>
      <c r="L190" s="97">
        <v>339767.33</v>
      </c>
      <c r="M190" s="20" t="s">
        <v>3141</v>
      </c>
      <c r="N190" s="98">
        <f t="shared" si="30"/>
        <v>0.33000000001629815</v>
      </c>
      <c r="O190" s="97">
        <v>62441.799999999988</v>
      </c>
      <c r="P190" s="20" t="s">
        <v>2714</v>
      </c>
      <c r="Q190" s="98">
        <f t="shared" si="31"/>
        <v>0</v>
      </c>
      <c r="R190" s="97">
        <v>41073880.119998999</v>
      </c>
      <c r="S190" s="20">
        <v>41073800</v>
      </c>
      <c r="T190" s="98">
        <f t="shared" si="32"/>
        <v>80.119998998939991</v>
      </c>
      <c r="U190" s="219">
        <f t="shared" si="33"/>
        <v>1</v>
      </c>
      <c r="W190" s="135" t="s">
        <v>42</v>
      </c>
      <c r="X190" s="115">
        <f t="shared" si="34"/>
        <v>1</v>
      </c>
      <c r="Y190" s="116">
        <f t="shared" si="35"/>
        <v>0</v>
      </c>
      <c r="Z190" s="116">
        <f t="shared" si="36"/>
        <v>0</v>
      </c>
      <c r="AA190" s="116">
        <f t="shared" si="37"/>
        <v>0</v>
      </c>
      <c r="AB190" s="116">
        <f t="shared" si="38"/>
        <v>0</v>
      </c>
      <c r="AC190" s="122">
        <f t="shared" si="39"/>
        <v>0</v>
      </c>
    </row>
    <row r="191" spans="1:29" ht="15.75">
      <c r="A191" s="250"/>
      <c r="B191" s="105" t="s">
        <v>43</v>
      </c>
      <c r="C191" s="97">
        <v>82300009.29999949</v>
      </c>
      <c r="D191" s="20">
        <v>0</v>
      </c>
      <c r="E191" s="98">
        <f t="shared" si="27"/>
        <v>82300009.29999949</v>
      </c>
      <c r="F191" s="97">
        <v>1405672.8900000004</v>
      </c>
      <c r="G191" s="20"/>
      <c r="H191" s="98">
        <f t="shared" si="28"/>
        <v>1405672.8900000004</v>
      </c>
      <c r="I191" s="97">
        <v>229698.62</v>
      </c>
      <c r="J191" s="20"/>
      <c r="K191" s="98">
        <f t="shared" si="29"/>
        <v>229698.62</v>
      </c>
      <c r="L191" s="97">
        <v>0</v>
      </c>
      <c r="M191" s="20"/>
      <c r="N191" s="98">
        <f t="shared" si="30"/>
        <v>0</v>
      </c>
      <c r="O191" s="97">
        <v>245784.09</v>
      </c>
      <c r="P191" s="20"/>
      <c r="Q191" s="98">
        <f t="shared" si="31"/>
        <v>245784.09</v>
      </c>
      <c r="R191" s="97">
        <v>80878250.939999491</v>
      </c>
      <c r="S191" s="20">
        <v>0</v>
      </c>
      <c r="T191" s="98">
        <f t="shared" si="32"/>
        <v>80878250.939999491</v>
      </c>
      <c r="U191" s="219">
        <f t="shared" si="33"/>
        <v>0</v>
      </c>
      <c r="W191" s="105" t="s">
        <v>43</v>
      </c>
      <c r="X191" s="115">
        <f t="shared" si="34"/>
        <v>0</v>
      </c>
      <c r="Y191" s="116">
        <f t="shared" si="35"/>
        <v>0</v>
      </c>
      <c r="Z191" s="116">
        <f t="shared" si="36"/>
        <v>0</v>
      </c>
      <c r="AA191" s="116">
        <f t="shared" si="37"/>
        <v>0</v>
      </c>
      <c r="AB191" s="116">
        <f t="shared" si="38"/>
        <v>0</v>
      </c>
      <c r="AC191" s="122">
        <f t="shared" si="39"/>
        <v>0</v>
      </c>
    </row>
    <row r="192" spans="1:29" ht="15.75">
      <c r="A192" s="250"/>
      <c r="B192" s="135" t="s">
        <v>44</v>
      </c>
      <c r="C192" s="97">
        <v>71308058.229999527</v>
      </c>
      <c r="D192" s="20">
        <v>71295900</v>
      </c>
      <c r="E192" s="98">
        <f t="shared" si="27"/>
        <v>12158.229999527335</v>
      </c>
      <c r="F192" s="97">
        <v>1111476.5599999998</v>
      </c>
      <c r="G192" s="20" t="s">
        <v>2715</v>
      </c>
      <c r="H192" s="98">
        <f t="shared" si="28"/>
        <v>-22343.440000000177</v>
      </c>
      <c r="I192" s="97">
        <v>16000</v>
      </c>
      <c r="J192" s="20" t="s">
        <v>3142</v>
      </c>
      <c r="K192" s="98">
        <f t="shared" si="29"/>
        <v>0</v>
      </c>
      <c r="L192" s="97">
        <v>0</v>
      </c>
      <c r="M192" s="20"/>
      <c r="N192" s="98">
        <f t="shared" si="30"/>
        <v>0</v>
      </c>
      <c r="O192" s="97">
        <v>292522.72000000003</v>
      </c>
      <c r="P192" s="20" t="s">
        <v>2716</v>
      </c>
      <c r="Q192" s="98">
        <f t="shared" si="31"/>
        <v>0.72000000003026798</v>
      </c>
      <c r="R192" s="97">
        <v>69920058.949999526</v>
      </c>
      <c r="S192" s="20">
        <v>69897700</v>
      </c>
      <c r="T192" s="98">
        <f t="shared" si="32"/>
        <v>22358.949999526143</v>
      </c>
      <c r="U192" s="219">
        <f t="shared" si="33"/>
        <v>1</v>
      </c>
      <c r="W192" s="135" t="s">
        <v>44</v>
      </c>
      <c r="X192" s="115">
        <f t="shared" si="34"/>
        <v>1</v>
      </c>
      <c r="Y192" s="116">
        <f t="shared" si="35"/>
        <v>1</v>
      </c>
      <c r="Z192" s="116">
        <f t="shared" si="36"/>
        <v>0</v>
      </c>
      <c r="AA192" s="116">
        <f t="shared" si="37"/>
        <v>0</v>
      </c>
      <c r="AB192" s="116">
        <f t="shared" si="38"/>
        <v>0</v>
      </c>
      <c r="AC192" s="122">
        <f t="shared" si="39"/>
        <v>1</v>
      </c>
    </row>
    <row r="193" spans="1:29" ht="15.75">
      <c r="A193" s="250"/>
      <c r="B193" s="135" t="s">
        <v>45</v>
      </c>
      <c r="C193" s="97">
        <v>95517668.329996079</v>
      </c>
      <c r="D193" s="20">
        <v>95517700</v>
      </c>
      <c r="E193" s="98">
        <f t="shared" si="27"/>
        <v>-31.670003920793533</v>
      </c>
      <c r="F193" s="97">
        <v>3396304.0099999988</v>
      </c>
      <c r="G193" s="20" t="s">
        <v>2717</v>
      </c>
      <c r="H193" s="98">
        <f t="shared" si="28"/>
        <v>4.00999999884516</v>
      </c>
      <c r="I193" s="97">
        <v>339250.66000000003</v>
      </c>
      <c r="J193" s="20" t="s">
        <v>3143</v>
      </c>
      <c r="K193" s="98">
        <f t="shared" si="29"/>
        <v>-0.33999999996740371</v>
      </c>
      <c r="L193" s="97">
        <v>166501.1</v>
      </c>
      <c r="M193" s="20" t="s">
        <v>3144</v>
      </c>
      <c r="N193" s="98">
        <f t="shared" si="30"/>
        <v>0.10000000000582077</v>
      </c>
      <c r="O193" s="97">
        <v>159225.91999999995</v>
      </c>
      <c r="P193" s="20" t="s">
        <v>2718</v>
      </c>
      <c r="Q193" s="98">
        <f t="shared" si="31"/>
        <v>-66340.080000000045</v>
      </c>
      <c r="R193" s="97">
        <v>92156718.999996066</v>
      </c>
      <c r="S193" s="20">
        <v>92156700</v>
      </c>
      <c r="T193" s="98">
        <f t="shared" si="32"/>
        <v>18.999996066093445</v>
      </c>
      <c r="U193" s="219">
        <f t="shared" si="33"/>
        <v>1</v>
      </c>
      <c r="W193" s="135" t="s">
        <v>45</v>
      </c>
      <c r="X193" s="115">
        <f t="shared" si="34"/>
        <v>0</v>
      </c>
      <c r="Y193" s="116">
        <f t="shared" si="35"/>
        <v>0</v>
      </c>
      <c r="Z193" s="116">
        <f t="shared" si="36"/>
        <v>0</v>
      </c>
      <c r="AA193" s="116">
        <f t="shared" si="37"/>
        <v>0</v>
      </c>
      <c r="AB193" s="116">
        <f t="shared" si="38"/>
        <v>1</v>
      </c>
      <c r="AC193" s="122">
        <f t="shared" si="39"/>
        <v>0</v>
      </c>
    </row>
    <row r="194" spans="1:29" ht="15.75">
      <c r="A194" s="250"/>
      <c r="B194" s="135" t="s">
        <v>46</v>
      </c>
      <c r="C194" s="97">
        <v>64105348.919999622</v>
      </c>
      <c r="D194" s="20">
        <v>66018100</v>
      </c>
      <c r="E194" s="98">
        <f t="shared" si="27"/>
        <v>-1912751.0800003782</v>
      </c>
      <c r="F194" s="97">
        <v>1758202.2400000012</v>
      </c>
      <c r="G194" s="20" t="s">
        <v>2719</v>
      </c>
      <c r="H194" s="98">
        <f t="shared" si="28"/>
        <v>2.24000000115484</v>
      </c>
      <c r="I194" s="97">
        <v>0</v>
      </c>
      <c r="J194" s="20" t="s">
        <v>80</v>
      </c>
      <c r="K194" s="98">
        <f t="shared" si="29"/>
        <v>0</v>
      </c>
      <c r="L194" s="97">
        <v>0</v>
      </c>
      <c r="M194" s="20"/>
      <c r="N194" s="98">
        <f t="shared" si="30"/>
        <v>0</v>
      </c>
      <c r="O194" s="97">
        <v>248491.07</v>
      </c>
      <c r="P194" s="20" t="s">
        <v>2720</v>
      </c>
      <c r="Q194" s="98">
        <f t="shared" si="31"/>
        <v>7.0000000006984919E-2</v>
      </c>
      <c r="R194" s="97">
        <v>67919453.839999601</v>
      </c>
      <c r="S194" s="20">
        <v>64105400</v>
      </c>
      <c r="T194" s="98">
        <f t="shared" si="32"/>
        <v>3814053.8399996012</v>
      </c>
      <c r="U194" s="219">
        <f t="shared" si="33"/>
        <v>1</v>
      </c>
      <c r="W194" s="135" t="s">
        <v>46</v>
      </c>
      <c r="X194" s="115">
        <f t="shared" si="34"/>
        <v>1</v>
      </c>
      <c r="Y194" s="116">
        <f t="shared" si="35"/>
        <v>0</v>
      </c>
      <c r="Z194" s="116">
        <f t="shared" si="36"/>
        <v>0</v>
      </c>
      <c r="AA194" s="116">
        <f t="shared" si="37"/>
        <v>0</v>
      </c>
      <c r="AB194" s="116">
        <f t="shared" si="38"/>
        <v>0</v>
      </c>
      <c r="AC194" s="122">
        <f t="shared" si="39"/>
        <v>1</v>
      </c>
    </row>
    <row r="195" spans="1:29" ht="15.75">
      <c r="A195" s="250"/>
      <c r="B195" s="135" t="s">
        <v>47</v>
      </c>
      <c r="C195" s="97">
        <v>169079162.92000005</v>
      </c>
      <c r="D195" s="20"/>
      <c r="E195" s="98">
        <f t="shared" si="27"/>
        <v>169079162.92000005</v>
      </c>
      <c r="F195" s="97">
        <v>1917798.4199999997</v>
      </c>
      <c r="G195" s="20"/>
      <c r="H195" s="98">
        <f t="shared" si="28"/>
        <v>1917798.4199999997</v>
      </c>
      <c r="I195" s="97">
        <v>172102.87999999998</v>
      </c>
      <c r="J195" s="20"/>
      <c r="K195" s="98">
        <f t="shared" si="29"/>
        <v>172102.87999999998</v>
      </c>
      <c r="L195" s="97">
        <v>107968.43000000001</v>
      </c>
      <c r="M195" s="20"/>
      <c r="N195" s="98">
        <f t="shared" si="30"/>
        <v>107968.43000000001</v>
      </c>
      <c r="O195" s="97">
        <v>86303.56</v>
      </c>
      <c r="P195" s="20"/>
      <c r="Q195" s="98">
        <f t="shared" si="31"/>
        <v>86303.56</v>
      </c>
      <c r="R195" s="97">
        <v>188273933.34000012</v>
      </c>
      <c r="S195" s="20"/>
      <c r="T195" s="98">
        <f t="shared" si="32"/>
        <v>188273933.34000012</v>
      </c>
      <c r="U195" s="219">
        <f t="shared" si="33"/>
        <v>0</v>
      </c>
      <c r="W195" s="135" t="s">
        <v>47</v>
      </c>
      <c r="X195" s="115">
        <f t="shared" si="34"/>
        <v>0</v>
      </c>
      <c r="Y195" s="116">
        <f t="shared" si="35"/>
        <v>0</v>
      </c>
      <c r="Z195" s="116">
        <f t="shared" si="36"/>
        <v>0</v>
      </c>
      <c r="AA195" s="116">
        <f t="shared" si="37"/>
        <v>0</v>
      </c>
      <c r="AB195" s="116">
        <f t="shared" si="38"/>
        <v>0</v>
      </c>
      <c r="AC195" s="122">
        <f t="shared" si="39"/>
        <v>0</v>
      </c>
    </row>
    <row r="196" spans="1:29" ht="15.75">
      <c r="A196" s="250"/>
      <c r="B196" s="135" t="s">
        <v>48</v>
      </c>
      <c r="C196" s="97">
        <v>75554966.590000078</v>
      </c>
      <c r="D196" s="20"/>
      <c r="E196" s="98">
        <f t="shared" si="27"/>
        <v>75554966.590000078</v>
      </c>
      <c r="F196" s="97">
        <v>1853856.4400000006</v>
      </c>
      <c r="G196" s="20"/>
      <c r="H196" s="98">
        <f t="shared" si="28"/>
        <v>1853856.4400000006</v>
      </c>
      <c r="I196" s="97">
        <v>58654.21</v>
      </c>
      <c r="J196" s="20"/>
      <c r="K196" s="98">
        <f t="shared" si="29"/>
        <v>58654.21</v>
      </c>
      <c r="L196" s="97">
        <v>64248.060000000005</v>
      </c>
      <c r="M196" s="20"/>
      <c r="N196" s="98">
        <f t="shared" si="30"/>
        <v>64248.060000000005</v>
      </c>
      <c r="O196" s="97">
        <v>257257.88999999996</v>
      </c>
      <c r="P196" s="20"/>
      <c r="Q196" s="98">
        <f t="shared" si="31"/>
        <v>257257.88999999996</v>
      </c>
      <c r="R196" s="97">
        <v>77753123.600000054</v>
      </c>
      <c r="S196" s="20"/>
      <c r="T196" s="98">
        <f t="shared" si="32"/>
        <v>77753123.600000054</v>
      </c>
      <c r="U196" s="219">
        <f t="shared" si="33"/>
        <v>0</v>
      </c>
      <c r="W196" s="135" t="s">
        <v>48</v>
      </c>
      <c r="X196" s="115">
        <f t="shared" si="34"/>
        <v>0</v>
      </c>
      <c r="Y196" s="116">
        <f t="shared" si="35"/>
        <v>0</v>
      </c>
      <c r="Z196" s="116">
        <f t="shared" si="36"/>
        <v>0</v>
      </c>
      <c r="AA196" s="116">
        <f t="shared" si="37"/>
        <v>0</v>
      </c>
      <c r="AB196" s="116">
        <f t="shared" si="38"/>
        <v>0</v>
      </c>
      <c r="AC196" s="122">
        <f t="shared" si="39"/>
        <v>0</v>
      </c>
    </row>
    <row r="197" spans="1:29" ht="15.75">
      <c r="A197" s="251"/>
      <c r="B197" s="136" t="s">
        <v>49</v>
      </c>
      <c r="C197" s="97">
        <v>24554777.849999528</v>
      </c>
      <c r="D197" s="20"/>
      <c r="E197" s="98">
        <f t="shared" si="27"/>
        <v>24554777.849999528</v>
      </c>
      <c r="F197" s="97">
        <v>743613.32999999973</v>
      </c>
      <c r="G197" s="20"/>
      <c r="H197" s="98">
        <f t="shared" si="28"/>
        <v>743613.32999999973</v>
      </c>
      <c r="I197" s="97">
        <v>4311.8900000000003</v>
      </c>
      <c r="J197" s="20"/>
      <c r="K197" s="98">
        <f t="shared" si="29"/>
        <v>4311.8900000000003</v>
      </c>
      <c r="L197" s="97">
        <v>0</v>
      </c>
      <c r="M197" s="20"/>
      <c r="N197" s="98">
        <f t="shared" si="30"/>
        <v>0</v>
      </c>
      <c r="O197" s="97">
        <v>93403.7</v>
      </c>
      <c r="P197" s="20"/>
      <c r="Q197" s="98">
        <f t="shared" si="31"/>
        <v>93403.7</v>
      </c>
      <c r="R197" s="97">
        <v>23731138.339999527</v>
      </c>
      <c r="S197" s="20"/>
      <c r="T197" s="98">
        <f t="shared" si="32"/>
        <v>23731138.339999527</v>
      </c>
      <c r="U197" s="219">
        <f t="shared" si="33"/>
        <v>0</v>
      </c>
      <c r="W197" s="136" t="s">
        <v>49</v>
      </c>
      <c r="X197" s="119">
        <f t="shared" si="34"/>
        <v>0</v>
      </c>
      <c r="Y197" s="120">
        <f t="shared" si="35"/>
        <v>0</v>
      </c>
      <c r="Z197" s="120">
        <f t="shared" si="36"/>
        <v>0</v>
      </c>
      <c r="AA197" s="120">
        <f t="shared" si="37"/>
        <v>0</v>
      </c>
      <c r="AB197" s="120">
        <f t="shared" si="38"/>
        <v>0</v>
      </c>
      <c r="AC197" s="125">
        <f t="shared" si="39"/>
        <v>0</v>
      </c>
    </row>
    <row r="198" spans="1:29" ht="15.75" customHeight="1">
      <c r="A198" s="249">
        <v>42607</v>
      </c>
      <c r="B198" s="134" t="s">
        <v>41</v>
      </c>
      <c r="C198" s="217">
        <v>83278134.739999101</v>
      </c>
      <c r="D198" s="95"/>
      <c r="E198" s="96">
        <f t="shared" si="27"/>
        <v>83278134.739999101</v>
      </c>
      <c r="F198" s="217">
        <v>2058792.9600000009</v>
      </c>
      <c r="G198" s="95"/>
      <c r="H198" s="96">
        <f t="shared" si="28"/>
        <v>2058792.9600000009</v>
      </c>
      <c r="I198" s="217">
        <v>9044.91</v>
      </c>
      <c r="J198" s="95"/>
      <c r="K198" s="96">
        <f t="shared" si="29"/>
        <v>9044.91</v>
      </c>
      <c r="L198" s="217">
        <v>0</v>
      </c>
      <c r="M198" s="95"/>
      <c r="N198" s="96">
        <f t="shared" si="30"/>
        <v>0</v>
      </c>
      <c r="O198" s="217">
        <v>617331.19999999984</v>
      </c>
      <c r="P198" s="95"/>
      <c r="Q198" s="96">
        <f t="shared" si="31"/>
        <v>617331.19999999984</v>
      </c>
      <c r="R198" s="217">
        <v>80611055.489999101</v>
      </c>
      <c r="S198" s="95"/>
      <c r="T198" s="96">
        <f t="shared" si="32"/>
        <v>80611055.489999101</v>
      </c>
      <c r="U198" s="218">
        <f t="shared" si="33"/>
        <v>0</v>
      </c>
      <c r="W198" s="134" t="s">
        <v>41</v>
      </c>
      <c r="X198" s="111">
        <f t="shared" si="34"/>
        <v>0</v>
      </c>
      <c r="Y198" s="112">
        <f t="shared" si="35"/>
        <v>0</v>
      </c>
      <c r="Z198" s="112">
        <f t="shared" si="36"/>
        <v>0</v>
      </c>
      <c r="AA198" s="112">
        <f t="shared" si="37"/>
        <v>0</v>
      </c>
      <c r="AB198" s="112">
        <f t="shared" si="38"/>
        <v>0</v>
      </c>
      <c r="AC198" s="124">
        <f t="shared" si="39"/>
        <v>0</v>
      </c>
    </row>
    <row r="199" spans="1:29" ht="15.75">
      <c r="A199" s="250"/>
      <c r="B199" s="135" t="s">
        <v>42</v>
      </c>
      <c r="C199" s="97">
        <v>41073880.119998999</v>
      </c>
      <c r="D199" s="20">
        <v>41073800</v>
      </c>
      <c r="E199" s="98">
        <f t="shared" si="27"/>
        <v>80.119998998939991</v>
      </c>
      <c r="F199" s="97">
        <v>1353309.2299999997</v>
      </c>
      <c r="G199" s="20" t="s">
        <v>2721</v>
      </c>
      <c r="H199" s="98">
        <f t="shared" si="28"/>
        <v>-0.7700000002514571</v>
      </c>
      <c r="I199" s="97">
        <v>101323.2</v>
      </c>
      <c r="J199" s="20" t="s">
        <v>3145</v>
      </c>
      <c r="K199" s="98">
        <f t="shared" si="29"/>
        <v>0.19999999999708962</v>
      </c>
      <c r="L199" s="97">
        <v>86427.150000000009</v>
      </c>
      <c r="M199" s="20" t="s">
        <v>3146</v>
      </c>
      <c r="N199" s="98">
        <f t="shared" si="30"/>
        <v>5.0000000002910383E-2</v>
      </c>
      <c r="O199" s="97">
        <v>79315.67</v>
      </c>
      <c r="P199" s="20" t="s">
        <v>2722</v>
      </c>
      <c r="Q199" s="98">
        <f t="shared" si="31"/>
        <v>-2.9999999998835847E-2</v>
      </c>
      <c r="R199" s="97">
        <v>39656151.269998997</v>
      </c>
      <c r="S199" s="20">
        <v>39656200</v>
      </c>
      <c r="T199" s="98">
        <f t="shared" si="32"/>
        <v>-48.730001002550125</v>
      </c>
      <c r="U199" s="219">
        <f t="shared" si="33"/>
        <v>1</v>
      </c>
      <c r="W199" s="135" t="s">
        <v>42</v>
      </c>
      <c r="X199" s="115">
        <f t="shared" si="34"/>
        <v>0</v>
      </c>
      <c r="Y199" s="116">
        <f t="shared" si="35"/>
        <v>0</v>
      </c>
      <c r="Z199" s="116">
        <f t="shared" si="36"/>
        <v>0</v>
      </c>
      <c r="AA199" s="116">
        <f t="shared" si="37"/>
        <v>0</v>
      </c>
      <c r="AB199" s="116">
        <f t="shared" si="38"/>
        <v>0</v>
      </c>
      <c r="AC199" s="122">
        <f t="shared" si="39"/>
        <v>0</v>
      </c>
    </row>
    <row r="200" spans="1:29" ht="15.75">
      <c r="A200" s="250"/>
      <c r="B200" s="105" t="s">
        <v>43</v>
      </c>
      <c r="C200" s="97">
        <v>80878250.939999491</v>
      </c>
      <c r="D200" s="20">
        <v>0</v>
      </c>
      <c r="E200" s="98">
        <f t="shared" si="27"/>
        <v>80878250.939999491</v>
      </c>
      <c r="F200" s="97">
        <v>1472288.83</v>
      </c>
      <c r="G200" s="20"/>
      <c r="H200" s="98">
        <f t="shared" si="28"/>
        <v>1472288.83</v>
      </c>
      <c r="I200" s="97">
        <v>46768.04</v>
      </c>
      <c r="J200" s="20"/>
      <c r="K200" s="98">
        <f t="shared" si="29"/>
        <v>46768.04</v>
      </c>
      <c r="L200" s="97">
        <v>197962.05000000002</v>
      </c>
      <c r="M200" s="20"/>
      <c r="N200" s="98">
        <f t="shared" si="30"/>
        <v>197962.05000000002</v>
      </c>
      <c r="O200" s="97">
        <v>159165.08000000002</v>
      </c>
      <c r="P200" s="20"/>
      <c r="Q200" s="98">
        <f t="shared" si="31"/>
        <v>159165.08000000002</v>
      </c>
      <c r="R200" s="97">
        <v>79095603.019999489</v>
      </c>
      <c r="S200" s="20">
        <v>0</v>
      </c>
      <c r="T200" s="98">
        <f t="shared" si="32"/>
        <v>79095603.019999489</v>
      </c>
      <c r="U200" s="219">
        <f t="shared" si="33"/>
        <v>0</v>
      </c>
      <c r="W200" s="105" t="s">
        <v>43</v>
      </c>
      <c r="X200" s="115">
        <f t="shared" si="34"/>
        <v>0</v>
      </c>
      <c r="Y200" s="116">
        <f t="shared" si="35"/>
        <v>0</v>
      </c>
      <c r="Z200" s="116">
        <f t="shared" si="36"/>
        <v>0</v>
      </c>
      <c r="AA200" s="116">
        <f t="shared" si="37"/>
        <v>0</v>
      </c>
      <c r="AB200" s="116">
        <f t="shared" si="38"/>
        <v>0</v>
      </c>
      <c r="AC200" s="122">
        <f t="shared" si="39"/>
        <v>0</v>
      </c>
    </row>
    <row r="201" spans="1:29" ht="15.75">
      <c r="A201" s="250"/>
      <c r="B201" s="135" t="s">
        <v>44</v>
      </c>
      <c r="C201" s="97">
        <v>69920058.949999526</v>
      </c>
      <c r="D201" s="20">
        <v>69897700</v>
      </c>
      <c r="E201" s="98">
        <f t="shared" ref="E201:E251" si="40">C201-D201</f>
        <v>22358.949999526143</v>
      </c>
      <c r="F201" s="97">
        <v>1194873.7</v>
      </c>
      <c r="G201" s="20" t="s">
        <v>2723</v>
      </c>
      <c r="H201" s="98">
        <f t="shared" ref="H201:H251" si="41">F201-G201</f>
        <v>3.6999999999534339</v>
      </c>
      <c r="I201" s="97">
        <v>12827.32</v>
      </c>
      <c r="J201" s="20" t="s">
        <v>3147</v>
      </c>
      <c r="K201" s="98">
        <f t="shared" ref="K201:K251" si="42">I201-J201</f>
        <v>0.31999999999970896</v>
      </c>
      <c r="L201" s="97">
        <v>0</v>
      </c>
      <c r="M201" s="20"/>
      <c r="N201" s="98">
        <f t="shared" ref="N201:N251" si="43">L201-M201</f>
        <v>0</v>
      </c>
      <c r="O201" s="97">
        <v>264133.69</v>
      </c>
      <c r="P201" s="20" t="s">
        <v>2724</v>
      </c>
      <c r="Q201" s="98">
        <f t="shared" ref="Q201:Q251" si="44">O201-P201</f>
        <v>11.690000000002328</v>
      </c>
      <c r="R201" s="97">
        <v>68473878.879999518</v>
      </c>
      <c r="S201" s="20">
        <v>68473900</v>
      </c>
      <c r="T201" s="98">
        <f t="shared" ref="T201:T251" si="45">R201-S201</f>
        <v>-21.12000048160553</v>
      </c>
      <c r="U201" s="219">
        <f t="shared" si="33"/>
        <v>1</v>
      </c>
      <c r="W201" s="135" t="s">
        <v>44</v>
      </c>
      <c r="X201" s="115">
        <f t="shared" si="34"/>
        <v>1</v>
      </c>
      <c r="Y201" s="116">
        <f t="shared" si="35"/>
        <v>0</v>
      </c>
      <c r="Z201" s="116">
        <f t="shared" si="36"/>
        <v>0</v>
      </c>
      <c r="AA201" s="116">
        <f t="shared" si="37"/>
        <v>0</v>
      </c>
      <c r="AB201" s="116">
        <f t="shared" si="38"/>
        <v>0</v>
      </c>
      <c r="AC201" s="122">
        <f t="shared" si="39"/>
        <v>0</v>
      </c>
    </row>
    <row r="202" spans="1:29" ht="15.75">
      <c r="A202" s="250"/>
      <c r="B202" s="135" t="s">
        <v>45</v>
      </c>
      <c r="C202" s="97">
        <v>92156718.999996066</v>
      </c>
      <c r="D202" s="20">
        <v>92156700</v>
      </c>
      <c r="E202" s="98">
        <f t="shared" si="40"/>
        <v>18.999996066093445</v>
      </c>
      <c r="F202" s="97">
        <v>2702202.1000000006</v>
      </c>
      <c r="G202" s="20" t="s">
        <v>2725</v>
      </c>
      <c r="H202" s="98">
        <f t="shared" si="41"/>
        <v>-16007.899999999441</v>
      </c>
      <c r="I202" s="97">
        <v>27284.25</v>
      </c>
      <c r="J202" s="20" t="s">
        <v>3148</v>
      </c>
      <c r="K202" s="98">
        <f t="shared" si="42"/>
        <v>-4.9999999999272404E-2</v>
      </c>
      <c r="L202" s="97">
        <v>0</v>
      </c>
      <c r="M202" s="20"/>
      <c r="N202" s="98">
        <f t="shared" si="43"/>
        <v>0</v>
      </c>
      <c r="O202" s="97">
        <v>233090.14000000007</v>
      </c>
      <c r="P202" s="20" t="s">
        <v>2726</v>
      </c>
      <c r="Q202" s="98">
        <f t="shared" si="44"/>
        <v>110376.14000000007</v>
      </c>
      <c r="R202" s="97">
        <v>89248711.009996057</v>
      </c>
      <c r="S202" s="20">
        <v>89465800</v>
      </c>
      <c r="T202" s="98">
        <f t="shared" si="45"/>
        <v>-217088.99000394344</v>
      </c>
      <c r="U202" s="219">
        <f t="shared" ref="U202:U233" si="46">IF(D202=0,0,1)</f>
        <v>1</v>
      </c>
      <c r="W202" s="135" t="s">
        <v>45</v>
      </c>
      <c r="X202" s="115">
        <f t="shared" ref="X202:X233" si="47">+IF(AND(C202&lt;&gt;0,D202&lt;&gt;0,OR(E202&gt;100,E202&lt;-100)),1,0)</f>
        <v>0</v>
      </c>
      <c r="Y202" s="116">
        <f t="shared" ref="Y202:Y233" si="48">+IF(AND(F202&lt;&gt;0,G202&lt;&gt;0,OR(H202&gt;100,H202&lt;-100)),1,0)</f>
        <v>1</v>
      </c>
      <c r="Z202" s="116">
        <f t="shared" ref="Z202:Z233" si="49">+IF(AND(I202&lt;&gt;0,J202&lt;&gt;0,OR(K202&gt;100,K202&lt;-100)),1,0)</f>
        <v>0</v>
      </c>
      <c r="AA202" s="116">
        <f t="shared" ref="AA202:AA233" si="50">+IF(AND(L202&lt;&gt;0,M202&lt;&gt;0,OR(N202&gt;100,N202&lt;-100)),1,0)</f>
        <v>0</v>
      </c>
      <c r="AB202" s="116">
        <f t="shared" ref="AB202:AB233" si="51">+IF(AND(O202&lt;&gt;0,P202&lt;&gt;0,OR(Q202&gt;100,Q202&lt;-100)),1,0)</f>
        <v>1</v>
      </c>
      <c r="AC202" s="122">
        <f t="shared" ref="AC202:AC233" si="52">+IF(AND(R202&lt;&gt;0,S202&lt;&gt;0,OR(T202&gt;100,T202&lt;-100)),1,0)</f>
        <v>1</v>
      </c>
    </row>
    <row r="203" spans="1:29" ht="15.75">
      <c r="A203" s="250"/>
      <c r="B203" s="135" t="s">
        <v>46</v>
      </c>
      <c r="C203" s="97">
        <v>67919453.839999601</v>
      </c>
      <c r="D203" s="20"/>
      <c r="E203" s="98">
        <f t="shared" si="40"/>
        <v>67919453.839999601</v>
      </c>
      <c r="F203" s="97">
        <v>1893324.3</v>
      </c>
      <c r="G203" s="20"/>
      <c r="H203" s="98">
        <f t="shared" si="41"/>
        <v>1893324.3</v>
      </c>
      <c r="I203" s="97">
        <v>104504.84</v>
      </c>
      <c r="J203" s="20"/>
      <c r="K203" s="98">
        <f t="shared" si="42"/>
        <v>104504.84</v>
      </c>
      <c r="L203" s="97">
        <v>119994.5</v>
      </c>
      <c r="M203" s="20"/>
      <c r="N203" s="98">
        <f t="shared" si="43"/>
        <v>119994.5</v>
      </c>
      <c r="O203" s="97">
        <v>289014.91000000003</v>
      </c>
      <c r="P203" s="20"/>
      <c r="Q203" s="98">
        <f t="shared" si="44"/>
        <v>289014.91000000003</v>
      </c>
      <c r="R203" s="97">
        <v>65721624.969999604</v>
      </c>
      <c r="S203" s="20"/>
      <c r="T203" s="98">
        <f t="shared" si="45"/>
        <v>65721624.969999604</v>
      </c>
      <c r="U203" s="219">
        <f t="shared" si="46"/>
        <v>0</v>
      </c>
      <c r="W203" s="135" t="s">
        <v>46</v>
      </c>
      <c r="X203" s="115">
        <f t="shared" si="47"/>
        <v>0</v>
      </c>
      <c r="Y203" s="116">
        <f t="shared" si="48"/>
        <v>0</v>
      </c>
      <c r="Z203" s="116">
        <f t="shared" si="49"/>
        <v>0</v>
      </c>
      <c r="AA203" s="116">
        <f t="shared" si="50"/>
        <v>0</v>
      </c>
      <c r="AB203" s="116">
        <f t="shared" si="51"/>
        <v>0</v>
      </c>
      <c r="AC203" s="122">
        <f t="shared" si="52"/>
        <v>0</v>
      </c>
    </row>
    <row r="204" spans="1:29" ht="15.75">
      <c r="A204" s="250"/>
      <c r="B204" s="135" t="s">
        <v>47</v>
      </c>
      <c r="C204" s="97">
        <v>188273933.34000012</v>
      </c>
      <c r="D204" s="20"/>
      <c r="E204" s="98">
        <f t="shared" si="40"/>
        <v>188273933.34000012</v>
      </c>
      <c r="F204" s="97">
        <v>1261047.1900000004</v>
      </c>
      <c r="G204" s="20"/>
      <c r="H204" s="98">
        <f t="shared" si="41"/>
        <v>1261047.1900000004</v>
      </c>
      <c r="I204" s="97">
        <v>122577.37</v>
      </c>
      <c r="J204" s="20"/>
      <c r="K204" s="98">
        <f t="shared" si="42"/>
        <v>122577.37</v>
      </c>
      <c r="L204" s="97">
        <v>1060.3</v>
      </c>
      <c r="M204" s="20"/>
      <c r="N204" s="98">
        <f t="shared" si="43"/>
        <v>1060.3</v>
      </c>
      <c r="O204" s="97">
        <v>139076.76999999999</v>
      </c>
      <c r="P204" s="20"/>
      <c r="Q204" s="98">
        <f t="shared" si="44"/>
        <v>139076.76999999999</v>
      </c>
      <c r="R204" s="97">
        <v>186995326.45000011</v>
      </c>
      <c r="S204" s="20"/>
      <c r="T204" s="98">
        <f t="shared" si="45"/>
        <v>186995326.45000011</v>
      </c>
      <c r="U204" s="219">
        <f t="shared" si="46"/>
        <v>0</v>
      </c>
      <c r="W204" s="135" t="s">
        <v>47</v>
      </c>
      <c r="X204" s="115">
        <f t="shared" si="47"/>
        <v>0</v>
      </c>
      <c r="Y204" s="116">
        <f t="shared" si="48"/>
        <v>0</v>
      </c>
      <c r="Z204" s="116">
        <f t="shared" si="49"/>
        <v>0</v>
      </c>
      <c r="AA204" s="116">
        <f t="shared" si="50"/>
        <v>0</v>
      </c>
      <c r="AB204" s="116">
        <f t="shared" si="51"/>
        <v>0</v>
      </c>
      <c r="AC204" s="122">
        <f t="shared" si="52"/>
        <v>0</v>
      </c>
    </row>
    <row r="205" spans="1:29" ht="15.75">
      <c r="A205" s="250"/>
      <c r="B205" s="135" t="s">
        <v>48</v>
      </c>
      <c r="C205" s="97">
        <v>77753123.600000054</v>
      </c>
      <c r="D205" s="20"/>
      <c r="E205" s="98">
        <f t="shared" si="40"/>
        <v>77753123.600000054</v>
      </c>
      <c r="F205" s="97">
        <v>1866942.1999999993</v>
      </c>
      <c r="G205" s="20"/>
      <c r="H205" s="98">
        <f t="shared" si="41"/>
        <v>1866942.1999999993</v>
      </c>
      <c r="I205" s="97">
        <v>112694.38</v>
      </c>
      <c r="J205" s="20"/>
      <c r="K205" s="98">
        <f t="shared" si="42"/>
        <v>112694.38</v>
      </c>
      <c r="L205" s="97">
        <v>174644.19</v>
      </c>
      <c r="M205" s="20"/>
      <c r="N205" s="98">
        <f t="shared" si="43"/>
        <v>174644.19</v>
      </c>
      <c r="O205" s="97">
        <v>186523.55000000002</v>
      </c>
      <c r="P205" s="20"/>
      <c r="Q205" s="98">
        <f t="shared" si="44"/>
        <v>186523.55000000002</v>
      </c>
      <c r="R205" s="97">
        <v>75637708.040000066</v>
      </c>
      <c r="S205" s="20"/>
      <c r="T205" s="98">
        <f t="shared" si="45"/>
        <v>75637708.040000066</v>
      </c>
      <c r="U205" s="219">
        <f t="shared" si="46"/>
        <v>0</v>
      </c>
      <c r="W205" s="135" t="s">
        <v>48</v>
      </c>
      <c r="X205" s="115">
        <f t="shared" si="47"/>
        <v>0</v>
      </c>
      <c r="Y205" s="116">
        <f t="shared" si="48"/>
        <v>0</v>
      </c>
      <c r="Z205" s="116">
        <f t="shared" si="49"/>
        <v>0</v>
      </c>
      <c r="AA205" s="116">
        <f t="shared" si="50"/>
        <v>0</v>
      </c>
      <c r="AB205" s="116">
        <f t="shared" si="51"/>
        <v>0</v>
      </c>
      <c r="AC205" s="122">
        <f t="shared" si="52"/>
        <v>0</v>
      </c>
    </row>
    <row r="206" spans="1:29" ht="15.75">
      <c r="A206" s="251"/>
      <c r="B206" s="136" t="s">
        <v>49</v>
      </c>
      <c r="C206" s="99">
        <v>23731138.339999527</v>
      </c>
      <c r="D206" s="100"/>
      <c r="E206" s="101">
        <f t="shared" si="40"/>
        <v>23731138.339999527</v>
      </c>
      <c r="F206" s="99">
        <v>939469.91000000027</v>
      </c>
      <c r="G206" s="100"/>
      <c r="H206" s="101">
        <f t="shared" si="41"/>
        <v>939469.91000000027</v>
      </c>
      <c r="I206" s="99">
        <v>0</v>
      </c>
      <c r="J206" s="100"/>
      <c r="K206" s="101">
        <f t="shared" si="42"/>
        <v>0</v>
      </c>
      <c r="L206" s="99">
        <v>0</v>
      </c>
      <c r="M206" s="100"/>
      <c r="N206" s="101">
        <f t="shared" si="43"/>
        <v>0</v>
      </c>
      <c r="O206" s="99">
        <v>123195.38</v>
      </c>
      <c r="P206" s="100"/>
      <c r="Q206" s="101">
        <f t="shared" si="44"/>
        <v>123195.38</v>
      </c>
      <c r="R206" s="99">
        <v>22668473.049999528</v>
      </c>
      <c r="S206" s="100"/>
      <c r="T206" s="101">
        <f t="shared" si="45"/>
        <v>22668473.049999528</v>
      </c>
      <c r="U206" s="220">
        <f t="shared" si="46"/>
        <v>0</v>
      </c>
      <c r="W206" s="136" t="s">
        <v>49</v>
      </c>
      <c r="X206" s="119">
        <f t="shared" si="47"/>
        <v>0</v>
      </c>
      <c r="Y206" s="120">
        <f t="shared" si="48"/>
        <v>0</v>
      </c>
      <c r="Z206" s="120">
        <f t="shared" si="49"/>
        <v>0</v>
      </c>
      <c r="AA206" s="120">
        <f t="shared" si="50"/>
        <v>0</v>
      </c>
      <c r="AB206" s="120">
        <f t="shared" si="51"/>
        <v>0</v>
      </c>
      <c r="AC206" s="125">
        <f t="shared" si="52"/>
        <v>0</v>
      </c>
    </row>
    <row r="207" spans="1:29" ht="15.75" customHeight="1">
      <c r="A207" s="249">
        <v>42609</v>
      </c>
      <c r="B207" s="134" t="s">
        <v>41</v>
      </c>
      <c r="C207" s="97">
        <v>80611055.489999101</v>
      </c>
      <c r="D207" s="20"/>
      <c r="E207" s="98">
        <f t="shared" si="40"/>
        <v>80611055.489999101</v>
      </c>
      <c r="F207" s="97">
        <v>853975.78</v>
      </c>
      <c r="G207" s="20"/>
      <c r="H207" s="98">
        <f t="shared" si="41"/>
        <v>853975.78</v>
      </c>
      <c r="I207" s="97">
        <v>0</v>
      </c>
      <c r="J207" s="20"/>
      <c r="K207" s="98">
        <f t="shared" si="42"/>
        <v>0</v>
      </c>
      <c r="L207" s="97">
        <v>0</v>
      </c>
      <c r="M207" s="20"/>
      <c r="N207" s="98">
        <f t="shared" si="43"/>
        <v>0</v>
      </c>
      <c r="O207" s="97">
        <v>0</v>
      </c>
      <c r="P207" s="20"/>
      <c r="Q207" s="98">
        <f t="shared" si="44"/>
        <v>0</v>
      </c>
      <c r="R207" s="97">
        <v>79757079.709999099</v>
      </c>
      <c r="S207" s="20"/>
      <c r="T207" s="98">
        <f t="shared" si="45"/>
        <v>79757079.709999099</v>
      </c>
      <c r="U207" s="219">
        <f t="shared" si="46"/>
        <v>0</v>
      </c>
      <c r="W207" s="134" t="s">
        <v>41</v>
      </c>
      <c r="X207" s="111">
        <f t="shared" si="47"/>
        <v>0</v>
      </c>
      <c r="Y207" s="112">
        <f t="shared" si="48"/>
        <v>0</v>
      </c>
      <c r="Z207" s="112">
        <f t="shared" si="49"/>
        <v>0</v>
      </c>
      <c r="AA207" s="112">
        <f t="shared" si="50"/>
        <v>0</v>
      </c>
      <c r="AB207" s="112">
        <f t="shared" si="51"/>
        <v>0</v>
      </c>
      <c r="AC207" s="124">
        <f t="shared" si="52"/>
        <v>0</v>
      </c>
    </row>
    <row r="208" spans="1:29" ht="15.75">
      <c r="A208" s="250"/>
      <c r="B208" s="135" t="s">
        <v>42</v>
      </c>
      <c r="C208" s="97">
        <v>39656151.269998997</v>
      </c>
      <c r="D208" s="20"/>
      <c r="E208" s="98">
        <f t="shared" si="40"/>
        <v>39656151.269998997</v>
      </c>
      <c r="F208" s="97">
        <v>487579.90999999992</v>
      </c>
      <c r="G208" s="20"/>
      <c r="H208" s="98">
        <f t="shared" si="41"/>
        <v>487579.90999999992</v>
      </c>
      <c r="I208" s="97">
        <v>3313.36</v>
      </c>
      <c r="J208" s="20"/>
      <c r="K208" s="98">
        <f t="shared" si="42"/>
        <v>3313.36</v>
      </c>
      <c r="L208" s="97">
        <v>0</v>
      </c>
      <c r="M208" s="20"/>
      <c r="N208" s="98">
        <f t="shared" si="43"/>
        <v>0</v>
      </c>
      <c r="O208" s="97">
        <v>0</v>
      </c>
      <c r="P208" s="20"/>
      <c r="Q208" s="98">
        <f t="shared" si="44"/>
        <v>0</v>
      </c>
      <c r="R208" s="97">
        <v>39171884.719999</v>
      </c>
      <c r="S208" s="20"/>
      <c r="T208" s="98">
        <f t="shared" si="45"/>
        <v>39171884.719999</v>
      </c>
      <c r="U208" s="219">
        <f t="shared" si="46"/>
        <v>0</v>
      </c>
      <c r="W208" s="135" t="s">
        <v>42</v>
      </c>
      <c r="X208" s="115">
        <f t="shared" si="47"/>
        <v>0</v>
      </c>
      <c r="Y208" s="116">
        <f t="shared" si="48"/>
        <v>0</v>
      </c>
      <c r="Z208" s="116">
        <f t="shared" si="49"/>
        <v>0</v>
      </c>
      <c r="AA208" s="116">
        <f t="shared" si="50"/>
        <v>0</v>
      </c>
      <c r="AB208" s="116">
        <f t="shared" si="51"/>
        <v>0</v>
      </c>
      <c r="AC208" s="122">
        <f t="shared" si="52"/>
        <v>0</v>
      </c>
    </row>
    <row r="209" spans="1:29" ht="15.75">
      <c r="A209" s="250"/>
      <c r="B209" s="105" t="s">
        <v>43</v>
      </c>
      <c r="C209" s="97">
        <v>79095603.019999489</v>
      </c>
      <c r="D209" s="20"/>
      <c r="E209" s="98">
        <f t="shared" si="40"/>
        <v>79095603.019999489</v>
      </c>
      <c r="F209" s="97">
        <v>629387.61</v>
      </c>
      <c r="G209" s="20"/>
      <c r="H209" s="98">
        <f t="shared" si="41"/>
        <v>629387.61</v>
      </c>
      <c r="I209" s="97">
        <v>0</v>
      </c>
      <c r="J209" s="20"/>
      <c r="K209" s="98">
        <f t="shared" si="42"/>
        <v>0</v>
      </c>
      <c r="L209" s="97">
        <v>0</v>
      </c>
      <c r="M209" s="20"/>
      <c r="N209" s="98">
        <f t="shared" si="43"/>
        <v>0</v>
      </c>
      <c r="O209" s="97">
        <v>0</v>
      </c>
      <c r="P209" s="20"/>
      <c r="Q209" s="98">
        <f t="shared" si="44"/>
        <v>0</v>
      </c>
      <c r="R209" s="97">
        <v>78466215.40999949</v>
      </c>
      <c r="S209" s="20"/>
      <c r="T209" s="98">
        <f t="shared" si="45"/>
        <v>78466215.40999949</v>
      </c>
      <c r="U209" s="219">
        <f t="shared" si="46"/>
        <v>0</v>
      </c>
      <c r="W209" s="105" t="s">
        <v>43</v>
      </c>
      <c r="X209" s="115">
        <f t="shared" si="47"/>
        <v>0</v>
      </c>
      <c r="Y209" s="116">
        <f t="shared" si="48"/>
        <v>0</v>
      </c>
      <c r="Z209" s="116">
        <f t="shared" si="49"/>
        <v>0</v>
      </c>
      <c r="AA209" s="116">
        <f t="shared" si="50"/>
        <v>0</v>
      </c>
      <c r="AB209" s="116">
        <f t="shared" si="51"/>
        <v>0</v>
      </c>
      <c r="AC209" s="122">
        <f t="shared" si="52"/>
        <v>0</v>
      </c>
    </row>
    <row r="210" spans="1:29" ht="15.75">
      <c r="A210" s="250"/>
      <c r="B210" s="135" t="s">
        <v>44</v>
      </c>
      <c r="C210" s="97">
        <v>68473878.879999518</v>
      </c>
      <c r="D210" s="20"/>
      <c r="E210" s="98">
        <f t="shared" si="40"/>
        <v>68473878.879999518</v>
      </c>
      <c r="F210" s="97">
        <v>672830.51</v>
      </c>
      <c r="G210" s="20"/>
      <c r="H210" s="98">
        <f t="shared" si="41"/>
        <v>672830.51</v>
      </c>
      <c r="I210" s="97">
        <v>0</v>
      </c>
      <c r="J210" s="20"/>
      <c r="K210" s="98">
        <f t="shared" si="42"/>
        <v>0</v>
      </c>
      <c r="L210" s="97">
        <v>0</v>
      </c>
      <c r="M210" s="20"/>
      <c r="N210" s="98">
        <f t="shared" si="43"/>
        <v>0</v>
      </c>
      <c r="O210" s="97">
        <v>0</v>
      </c>
      <c r="P210" s="20"/>
      <c r="Q210" s="98">
        <f t="shared" si="44"/>
        <v>0</v>
      </c>
      <c r="R210" s="97">
        <v>67801048.369999528</v>
      </c>
      <c r="S210" s="20"/>
      <c r="T210" s="98">
        <f t="shared" si="45"/>
        <v>67801048.369999528</v>
      </c>
      <c r="U210" s="219">
        <f t="shared" si="46"/>
        <v>0</v>
      </c>
      <c r="W210" s="135" t="s">
        <v>44</v>
      </c>
      <c r="X210" s="115">
        <f t="shared" si="47"/>
        <v>0</v>
      </c>
      <c r="Y210" s="116">
        <f t="shared" si="48"/>
        <v>0</v>
      </c>
      <c r="Z210" s="116">
        <f t="shared" si="49"/>
        <v>0</v>
      </c>
      <c r="AA210" s="116">
        <f t="shared" si="50"/>
        <v>0</v>
      </c>
      <c r="AB210" s="116">
        <f t="shared" si="51"/>
        <v>0</v>
      </c>
      <c r="AC210" s="122">
        <f t="shared" si="52"/>
        <v>0</v>
      </c>
    </row>
    <row r="211" spans="1:29" ht="15.75">
      <c r="A211" s="250"/>
      <c r="B211" s="135" t="s">
        <v>45</v>
      </c>
      <c r="C211" s="97">
        <v>89248711.009996057</v>
      </c>
      <c r="D211" s="20"/>
      <c r="E211" s="98">
        <f t="shared" si="40"/>
        <v>89248711.009996057</v>
      </c>
      <c r="F211" s="97">
        <v>1543840.71</v>
      </c>
      <c r="G211" s="20"/>
      <c r="H211" s="98">
        <f t="shared" si="41"/>
        <v>1543840.71</v>
      </c>
      <c r="I211" s="97">
        <v>0</v>
      </c>
      <c r="J211" s="20"/>
      <c r="K211" s="98">
        <f t="shared" si="42"/>
        <v>0</v>
      </c>
      <c r="L211" s="97">
        <v>0</v>
      </c>
      <c r="M211" s="20"/>
      <c r="N211" s="98">
        <f t="shared" si="43"/>
        <v>0</v>
      </c>
      <c r="O211" s="97">
        <v>0</v>
      </c>
      <c r="P211" s="20"/>
      <c r="Q211" s="98">
        <f t="shared" si="44"/>
        <v>0</v>
      </c>
      <c r="R211" s="97">
        <v>87704870.299996048</v>
      </c>
      <c r="S211" s="20"/>
      <c r="T211" s="98">
        <f t="shared" si="45"/>
        <v>87704870.299996048</v>
      </c>
      <c r="U211" s="219">
        <f t="shared" si="46"/>
        <v>0</v>
      </c>
      <c r="W211" s="135" t="s">
        <v>45</v>
      </c>
      <c r="X211" s="115">
        <f t="shared" si="47"/>
        <v>0</v>
      </c>
      <c r="Y211" s="116">
        <f t="shared" si="48"/>
        <v>0</v>
      </c>
      <c r="Z211" s="116">
        <f t="shared" si="49"/>
        <v>0</v>
      </c>
      <c r="AA211" s="116">
        <f t="shared" si="50"/>
        <v>0</v>
      </c>
      <c r="AB211" s="116">
        <f t="shared" si="51"/>
        <v>0</v>
      </c>
      <c r="AC211" s="122">
        <f t="shared" si="52"/>
        <v>0</v>
      </c>
    </row>
    <row r="212" spans="1:29" ht="15.75">
      <c r="A212" s="250"/>
      <c r="B212" s="135" t="s">
        <v>46</v>
      </c>
      <c r="C212" s="97">
        <v>65721624.969999604</v>
      </c>
      <c r="D212" s="20"/>
      <c r="E212" s="98">
        <f t="shared" si="40"/>
        <v>65721624.969999604</v>
      </c>
      <c r="F212" s="97">
        <v>817206.22</v>
      </c>
      <c r="G212" s="20"/>
      <c r="H212" s="98">
        <f t="shared" si="41"/>
        <v>817206.22</v>
      </c>
      <c r="I212" s="97">
        <v>0</v>
      </c>
      <c r="J212" s="20"/>
      <c r="K212" s="98">
        <f t="shared" si="42"/>
        <v>0</v>
      </c>
      <c r="L212" s="97">
        <v>0</v>
      </c>
      <c r="M212" s="20"/>
      <c r="N212" s="98">
        <f t="shared" si="43"/>
        <v>0</v>
      </c>
      <c r="O212" s="97">
        <v>0</v>
      </c>
      <c r="P212" s="20"/>
      <c r="Q212" s="98">
        <f t="shared" si="44"/>
        <v>0</v>
      </c>
      <c r="R212" s="97">
        <v>64904418.749999613</v>
      </c>
      <c r="S212" s="20"/>
      <c r="T212" s="98">
        <f t="shared" si="45"/>
        <v>64904418.749999613</v>
      </c>
      <c r="U212" s="219">
        <f t="shared" si="46"/>
        <v>0</v>
      </c>
      <c r="W212" s="135" t="s">
        <v>46</v>
      </c>
      <c r="X212" s="115">
        <f t="shared" si="47"/>
        <v>0</v>
      </c>
      <c r="Y212" s="116">
        <f t="shared" si="48"/>
        <v>0</v>
      </c>
      <c r="Z212" s="116">
        <f t="shared" si="49"/>
        <v>0</v>
      </c>
      <c r="AA212" s="116">
        <f t="shared" si="50"/>
        <v>0</v>
      </c>
      <c r="AB212" s="116">
        <f t="shared" si="51"/>
        <v>0</v>
      </c>
      <c r="AC212" s="122">
        <f t="shared" si="52"/>
        <v>0</v>
      </c>
    </row>
    <row r="213" spans="1:29" ht="15.75">
      <c r="A213" s="250"/>
      <c r="B213" s="135" t="s">
        <v>47</v>
      </c>
      <c r="C213" s="97">
        <v>186995326.45000011</v>
      </c>
      <c r="D213" s="20"/>
      <c r="E213" s="98">
        <f t="shared" si="40"/>
        <v>186995326.45000011</v>
      </c>
      <c r="F213" s="97">
        <v>852815.82000000007</v>
      </c>
      <c r="G213" s="20"/>
      <c r="H213" s="98">
        <f t="shared" si="41"/>
        <v>852815.82000000007</v>
      </c>
      <c r="I213" s="97">
        <v>0</v>
      </c>
      <c r="J213" s="20"/>
      <c r="K213" s="98">
        <f t="shared" si="42"/>
        <v>0</v>
      </c>
      <c r="L213" s="97">
        <v>0</v>
      </c>
      <c r="M213" s="20"/>
      <c r="N213" s="98">
        <f t="shared" si="43"/>
        <v>0</v>
      </c>
      <c r="O213" s="97">
        <v>0</v>
      </c>
      <c r="P213" s="20"/>
      <c r="Q213" s="98">
        <f t="shared" si="44"/>
        <v>0</v>
      </c>
      <c r="R213" s="97">
        <v>186142510.63000011</v>
      </c>
      <c r="S213" s="20"/>
      <c r="T213" s="98">
        <f t="shared" si="45"/>
        <v>186142510.63000011</v>
      </c>
      <c r="U213" s="219">
        <f t="shared" si="46"/>
        <v>0</v>
      </c>
      <c r="W213" s="135" t="s">
        <v>47</v>
      </c>
      <c r="X213" s="115">
        <f t="shared" si="47"/>
        <v>0</v>
      </c>
      <c r="Y213" s="116">
        <f t="shared" si="48"/>
        <v>0</v>
      </c>
      <c r="Z213" s="116">
        <f t="shared" si="49"/>
        <v>0</v>
      </c>
      <c r="AA213" s="116">
        <f t="shared" si="50"/>
        <v>0</v>
      </c>
      <c r="AB213" s="116">
        <f t="shared" si="51"/>
        <v>0</v>
      </c>
      <c r="AC213" s="122">
        <f t="shared" si="52"/>
        <v>0</v>
      </c>
    </row>
    <row r="214" spans="1:29" ht="15.75">
      <c r="A214" s="250"/>
      <c r="B214" s="135" t="s">
        <v>48</v>
      </c>
      <c r="C214" s="97">
        <v>75637708.040000066</v>
      </c>
      <c r="D214" s="20"/>
      <c r="E214" s="98">
        <f t="shared" si="40"/>
        <v>75637708.040000066</v>
      </c>
      <c r="F214" s="97">
        <v>729257.19000000006</v>
      </c>
      <c r="G214" s="20"/>
      <c r="H214" s="98">
        <f t="shared" si="41"/>
        <v>729257.19000000006</v>
      </c>
      <c r="I214" s="97">
        <v>0</v>
      </c>
      <c r="J214" s="20"/>
      <c r="K214" s="98">
        <f t="shared" si="42"/>
        <v>0</v>
      </c>
      <c r="L214" s="97">
        <v>0</v>
      </c>
      <c r="M214" s="20"/>
      <c r="N214" s="98">
        <f t="shared" si="43"/>
        <v>0</v>
      </c>
      <c r="O214" s="97">
        <v>0</v>
      </c>
      <c r="P214" s="20"/>
      <c r="Q214" s="98">
        <f t="shared" si="44"/>
        <v>0</v>
      </c>
      <c r="R214" s="97">
        <v>74908450.850000054</v>
      </c>
      <c r="S214" s="20"/>
      <c r="T214" s="98">
        <f t="shared" si="45"/>
        <v>74908450.850000054</v>
      </c>
      <c r="U214" s="219">
        <f t="shared" si="46"/>
        <v>0</v>
      </c>
      <c r="W214" s="135" t="s">
        <v>48</v>
      </c>
      <c r="X214" s="115">
        <f t="shared" si="47"/>
        <v>0</v>
      </c>
      <c r="Y214" s="116">
        <f t="shared" si="48"/>
        <v>0</v>
      </c>
      <c r="Z214" s="116">
        <f t="shared" si="49"/>
        <v>0</v>
      </c>
      <c r="AA214" s="116">
        <f t="shared" si="50"/>
        <v>0</v>
      </c>
      <c r="AB214" s="116">
        <f t="shared" si="51"/>
        <v>0</v>
      </c>
      <c r="AC214" s="122">
        <f t="shared" si="52"/>
        <v>0</v>
      </c>
    </row>
    <row r="215" spans="1:29" ht="15.75">
      <c r="A215" s="251"/>
      <c r="B215" s="136" t="s">
        <v>49</v>
      </c>
      <c r="C215" s="97"/>
      <c r="D215" s="20"/>
      <c r="E215" s="98">
        <f t="shared" si="40"/>
        <v>0</v>
      </c>
      <c r="F215" s="97"/>
      <c r="G215" s="20"/>
      <c r="H215" s="98">
        <f t="shared" si="41"/>
        <v>0</v>
      </c>
      <c r="I215" s="97"/>
      <c r="J215" s="20"/>
      <c r="K215" s="98">
        <f t="shared" si="42"/>
        <v>0</v>
      </c>
      <c r="L215" s="97"/>
      <c r="M215" s="20"/>
      <c r="N215" s="98">
        <f t="shared" si="43"/>
        <v>0</v>
      </c>
      <c r="O215" s="97"/>
      <c r="P215" s="20"/>
      <c r="Q215" s="98">
        <f t="shared" si="44"/>
        <v>0</v>
      </c>
      <c r="R215" s="97"/>
      <c r="S215" s="20"/>
      <c r="T215" s="98">
        <f t="shared" si="45"/>
        <v>0</v>
      </c>
      <c r="U215" s="219">
        <f t="shared" si="46"/>
        <v>0</v>
      </c>
      <c r="W215" s="136" t="s">
        <v>49</v>
      </c>
      <c r="X215" s="119">
        <f t="shared" si="47"/>
        <v>0</v>
      </c>
      <c r="Y215" s="120">
        <f t="shared" si="48"/>
        <v>0</v>
      </c>
      <c r="Z215" s="120">
        <f t="shared" si="49"/>
        <v>0</v>
      </c>
      <c r="AA215" s="120">
        <f t="shared" si="50"/>
        <v>0</v>
      </c>
      <c r="AB215" s="120">
        <f t="shared" si="51"/>
        <v>0</v>
      </c>
      <c r="AC215" s="125">
        <f t="shared" si="52"/>
        <v>0</v>
      </c>
    </row>
    <row r="216" spans="1:29" ht="15.75" customHeight="1">
      <c r="A216" s="249">
        <v>42610</v>
      </c>
      <c r="B216" s="134" t="s">
        <v>41</v>
      </c>
      <c r="C216" s="217">
        <v>79757079.709999099</v>
      </c>
      <c r="D216" s="95"/>
      <c r="E216" s="96">
        <f t="shared" si="40"/>
        <v>79757079.709999099</v>
      </c>
      <c r="F216" s="217">
        <v>1967090.4600000007</v>
      </c>
      <c r="G216" s="224"/>
      <c r="H216" s="96">
        <f t="shared" si="41"/>
        <v>1967090.4600000007</v>
      </c>
      <c r="I216" s="217">
        <v>35244.910000000003</v>
      </c>
      <c r="J216" s="95"/>
      <c r="K216" s="96">
        <f t="shared" si="42"/>
        <v>35244.910000000003</v>
      </c>
      <c r="L216" s="217">
        <v>0</v>
      </c>
      <c r="M216" s="95"/>
      <c r="N216" s="96">
        <f t="shared" si="43"/>
        <v>0</v>
      </c>
      <c r="O216" s="217">
        <v>938361.09</v>
      </c>
      <c r="P216" s="95"/>
      <c r="Q216" s="96">
        <f t="shared" si="44"/>
        <v>938361.09</v>
      </c>
      <c r="R216" s="217">
        <v>83304663.679999098</v>
      </c>
      <c r="S216" s="95"/>
      <c r="T216" s="96">
        <f t="shared" si="45"/>
        <v>83304663.679999098</v>
      </c>
      <c r="U216" s="218">
        <f t="shared" si="46"/>
        <v>0</v>
      </c>
      <c r="W216" s="134" t="s">
        <v>41</v>
      </c>
      <c r="X216" s="111">
        <f t="shared" si="47"/>
        <v>0</v>
      </c>
      <c r="Y216" s="112">
        <f t="shared" si="48"/>
        <v>0</v>
      </c>
      <c r="Z216" s="112">
        <f t="shared" si="49"/>
        <v>0</v>
      </c>
      <c r="AA216" s="112">
        <f t="shared" si="50"/>
        <v>0</v>
      </c>
      <c r="AB216" s="112">
        <f t="shared" si="51"/>
        <v>0</v>
      </c>
      <c r="AC216" s="124">
        <f t="shared" si="52"/>
        <v>0</v>
      </c>
    </row>
    <row r="217" spans="1:29" ht="15.75">
      <c r="A217" s="250"/>
      <c r="B217" s="135" t="s">
        <v>42</v>
      </c>
      <c r="C217" s="97">
        <v>39171884.719999</v>
      </c>
      <c r="D217" s="20">
        <v>39656200</v>
      </c>
      <c r="E217" s="98">
        <f t="shared" si="40"/>
        <v>-484315.28000099957</v>
      </c>
      <c r="F217" s="97">
        <v>2873831.1400000011</v>
      </c>
      <c r="G217" s="20" t="s">
        <v>2727</v>
      </c>
      <c r="H217" s="98">
        <f t="shared" si="41"/>
        <v>1.1400000010617077</v>
      </c>
      <c r="I217" s="97">
        <v>198615.72</v>
      </c>
      <c r="J217" s="20"/>
      <c r="K217" s="98">
        <f t="shared" si="42"/>
        <v>198615.72</v>
      </c>
      <c r="L217" s="97">
        <v>99746.169999999969</v>
      </c>
      <c r="M217" s="20"/>
      <c r="N217" s="98">
        <f t="shared" si="43"/>
        <v>99746.169999999969</v>
      </c>
      <c r="O217" s="97">
        <v>145374.28</v>
      </c>
      <c r="P217" s="20" t="s">
        <v>2728</v>
      </c>
      <c r="Q217" s="98">
        <f t="shared" si="44"/>
        <v>0.27999999999883585</v>
      </c>
      <c r="R217" s="97">
        <v>36251548.849999003</v>
      </c>
      <c r="S217" s="20">
        <v>36251500</v>
      </c>
      <c r="T217" s="98">
        <f t="shared" si="45"/>
        <v>48.849999003112316</v>
      </c>
      <c r="U217" s="219">
        <f t="shared" si="46"/>
        <v>1</v>
      </c>
      <c r="W217" s="135" t="s">
        <v>42</v>
      </c>
      <c r="X217" s="115">
        <f t="shared" si="47"/>
        <v>1</v>
      </c>
      <c r="Y217" s="116">
        <f t="shared" si="48"/>
        <v>0</v>
      </c>
      <c r="Z217" s="116">
        <f t="shared" si="49"/>
        <v>0</v>
      </c>
      <c r="AA217" s="116">
        <f t="shared" si="50"/>
        <v>0</v>
      </c>
      <c r="AB217" s="116">
        <f t="shared" si="51"/>
        <v>0</v>
      </c>
      <c r="AC217" s="122">
        <f t="shared" si="52"/>
        <v>0</v>
      </c>
    </row>
    <row r="218" spans="1:29" ht="15.75">
      <c r="A218" s="250"/>
      <c r="B218" s="105" t="s">
        <v>43</v>
      </c>
      <c r="C218" s="97">
        <v>78466215.40999949</v>
      </c>
      <c r="D218" s="20">
        <v>0</v>
      </c>
      <c r="E218" s="98">
        <f t="shared" si="40"/>
        <v>78466215.40999949</v>
      </c>
      <c r="F218" s="97">
        <v>2086517.2300000007</v>
      </c>
      <c r="G218" s="20"/>
      <c r="H218" s="98">
        <f t="shared" si="41"/>
        <v>2086517.2300000007</v>
      </c>
      <c r="I218" s="97">
        <v>70480.180000000008</v>
      </c>
      <c r="J218" s="20"/>
      <c r="K218" s="98">
        <f t="shared" si="42"/>
        <v>70480.180000000008</v>
      </c>
      <c r="L218" s="97">
        <v>47094.26</v>
      </c>
      <c r="M218" s="20"/>
      <c r="N218" s="98">
        <f t="shared" si="43"/>
        <v>47094.26</v>
      </c>
      <c r="O218" s="97">
        <v>433019.40999999992</v>
      </c>
      <c r="P218" s="20"/>
      <c r="Q218" s="98">
        <f t="shared" si="44"/>
        <v>433019.40999999992</v>
      </c>
      <c r="R218" s="97">
        <v>98735020.989999577</v>
      </c>
      <c r="S218" s="20">
        <v>0</v>
      </c>
      <c r="T218" s="98">
        <f t="shared" si="45"/>
        <v>98735020.989999577</v>
      </c>
      <c r="U218" s="219">
        <f t="shared" si="46"/>
        <v>0</v>
      </c>
      <c r="W218" s="105" t="s">
        <v>43</v>
      </c>
      <c r="X218" s="115">
        <f t="shared" si="47"/>
        <v>0</v>
      </c>
      <c r="Y218" s="116">
        <f t="shared" si="48"/>
        <v>0</v>
      </c>
      <c r="Z218" s="116">
        <f t="shared" si="49"/>
        <v>0</v>
      </c>
      <c r="AA218" s="116">
        <f t="shared" si="50"/>
        <v>0</v>
      </c>
      <c r="AB218" s="116">
        <f t="shared" si="51"/>
        <v>0</v>
      </c>
      <c r="AC218" s="122">
        <f t="shared" si="52"/>
        <v>0</v>
      </c>
    </row>
    <row r="219" spans="1:29" ht="15.75">
      <c r="A219" s="250"/>
      <c r="B219" s="135" t="s">
        <v>44</v>
      </c>
      <c r="C219" s="97">
        <v>67801048.369999528</v>
      </c>
      <c r="D219" s="20">
        <v>0</v>
      </c>
      <c r="E219" s="98">
        <f t="shared" si="40"/>
        <v>67801048.369999528</v>
      </c>
      <c r="F219" s="97">
        <v>1736182.78</v>
      </c>
      <c r="G219" s="20"/>
      <c r="H219" s="98">
        <f t="shared" si="41"/>
        <v>1736182.78</v>
      </c>
      <c r="I219" s="97">
        <v>262986.56</v>
      </c>
      <c r="J219" s="20"/>
      <c r="K219" s="98">
        <f t="shared" si="42"/>
        <v>262986.56</v>
      </c>
      <c r="L219" s="97">
        <v>0</v>
      </c>
      <c r="M219" s="20"/>
      <c r="N219" s="98">
        <f t="shared" si="43"/>
        <v>0</v>
      </c>
      <c r="O219" s="97">
        <v>540966.17999999993</v>
      </c>
      <c r="P219" s="20"/>
      <c r="Q219" s="98">
        <f t="shared" si="44"/>
        <v>540966.17999999993</v>
      </c>
      <c r="R219" s="97">
        <v>65786885.969999522</v>
      </c>
      <c r="S219" s="20">
        <v>0</v>
      </c>
      <c r="T219" s="98">
        <f t="shared" si="45"/>
        <v>65786885.969999522</v>
      </c>
      <c r="U219" s="219">
        <f t="shared" si="46"/>
        <v>0</v>
      </c>
      <c r="W219" s="135" t="s">
        <v>44</v>
      </c>
      <c r="X219" s="115">
        <f t="shared" si="47"/>
        <v>0</v>
      </c>
      <c r="Y219" s="116">
        <f t="shared" si="48"/>
        <v>0</v>
      </c>
      <c r="Z219" s="116">
        <f t="shared" si="49"/>
        <v>0</v>
      </c>
      <c r="AA219" s="116">
        <f t="shared" si="50"/>
        <v>0</v>
      </c>
      <c r="AB219" s="116">
        <f t="shared" si="51"/>
        <v>0</v>
      </c>
      <c r="AC219" s="122">
        <f t="shared" si="52"/>
        <v>0</v>
      </c>
    </row>
    <row r="220" spans="1:29" ht="15.75">
      <c r="A220" s="250"/>
      <c r="B220" s="135" t="s">
        <v>45</v>
      </c>
      <c r="C220" s="97">
        <v>87704870.299996048</v>
      </c>
      <c r="D220" s="20">
        <v>87704900</v>
      </c>
      <c r="E220" s="98">
        <f t="shared" si="40"/>
        <v>-29.700003951787949</v>
      </c>
      <c r="F220" s="97">
        <v>4419736.0099999979</v>
      </c>
      <c r="G220" s="20" t="s">
        <v>2729</v>
      </c>
      <c r="H220" s="98">
        <f t="shared" si="41"/>
        <v>-3.9900000020861626</v>
      </c>
      <c r="I220" s="97">
        <v>683374.19000000006</v>
      </c>
      <c r="J220" s="20" t="s">
        <v>3149</v>
      </c>
      <c r="K220" s="98">
        <f t="shared" si="42"/>
        <v>0.19000000006053597</v>
      </c>
      <c r="L220" s="97">
        <v>241914.19</v>
      </c>
      <c r="M220" s="20" t="s">
        <v>3150</v>
      </c>
      <c r="N220" s="98">
        <f t="shared" si="43"/>
        <v>0.19000000000232831</v>
      </c>
      <c r="O220" s="97">
        <v>418157.70999999996</v>
      </c>
      <c r="P220" s="20" t="s">
        <v>2730</v>
      </c>
      <c r="Q220" s="98">
        <f t="shared" si="44"/>
        <v>-0.2900000000372529</v>
      </c>
      <c r="R220" s="97">
        <v>83308436.579996049</v>
      </c>
      <c r="S220" s="20">
        <v>83308500</v>
      </c>
      <c r="T220" s="98">
        <f t="shared" si="45"/>
        <v>-63.420003950595856</v>
      </c>
      <c r="U220" s="219">
        <f t="shared" si="46"/>
        <v>1</v>
      </c>
      <c r="W220" s="135" t="s">
        <v>45</v>
      </c>
      <c r="X220" s="115">
        <f t="shared" si="47"/>
        <v>0</v>
      </c>
      <c r="Y220" s="116">
        <f t="shared" si="48"/>
        <v>0</v>
      </c>
      <c r="Z220" s="116">
        <f t="shared" si="49"/>
        <v>0</v>
      </c>
      <c r="AA220" s="116">
        <f t="shared" si="50"/>
        <v>0</v>
      </c>
      <c r="AB220" s="116">
        <f t="shared" si="51"/>
        <v>0</v>
      </c>
      <c r="AC220" s="122">
        <f t="shared" si="52"/>
        <v>0</v>
      </c>
    </row>
    <row r="221" spans="1:29" ht="15.75">
      <c r="A221" s="250"/>
      <c r="B221" s="135" t="s">
        <v>46</v>
      </c>
      <c r="C221" s="97">
        <v>64904418.749999613</v>
      </c>
      <c r="D221" s="20">
        <v>65721700</v>
      </c>
      <c r="E221" s="98">
        <f t="shared" si="40"/>
        <v>-817281.25000038743</v>
      </c>
      <c r="F221" s="97">
        <v>2591636.7800000007</v>
      </c>
      <c r="G221" s="20" t="s">
        <v>2731</v>
      </c>
      <c r="H221" s="98">
        <f t="shared" si="41"/>
        <v>-3.2199999992735684</v>
      </c>
      <c r="I221" s="97">
        <v>8547.01</v>
      </c>
      <c r="J221" s="20" t="s">
        <v>3151</v>
      </c>
      <c r="K221" s="98">
        <f t="shared" si="42"/>
        <v>0</v>
      </c>
      <c r="L221" s="97">
        <v>0</v>
      </c>
      <c r="M221" s="20" t="s">
        <v>80</v>
      </c>
      <c r="N221" s="98">
        <f t="shared" si="43"/>
        <v>0</v>
      </c>
      <c r="O221" s="97">
        <v>485162.28</v>
      </c>
      <c r="P221" s="20" t="s">
        <v>2732</v>
      </c>
      <c r="Q221" s="98">
        <f t="shared" si="44"/>
        <v>0.28000000002793968</v>
      </c>
      <c r="R221" s="97">
        <v>61836166.699999601</v>
      </c>
      <c r="S221" s="20">
        <v>27955960</v>
      </c>
      <c r="T221" s="98">
        <f t="shared" si="45"/>
        <v>33880206.699999601</v>
      </c>
      <c r="U221" s="219">
        <f t="shared" si="46"/>
        <v>1</v>
      </c>
      <c r="W221" s="135" t="s">
        <v>46</v>
      </c>
      <c r="X221" s="115">
        <f t="shared" si="47"/>
        <v>1</v>
      </c>
      <c r="Y221" s="116">
        <f t="shared" si="48"/>
        <v>0</v>
      </c>
      <c r="Z221" s="116">
        <f t="shared" si="49"/>
        <v>0</v>
      </c>
      <c r="AA221" s="116">
        <f t="shared" si="50"/>
        <v>0</v>
      </c>
      <c r="AB221" s="116">
        <f t="shared" si="51"/>
        <v>0</v>
      </c>
      <c r="AC221" s="122">
        <f t="shared" si="52"/>
        <v>1</v>
      </c>
    </row>
    <row r="222" spans="1:29" ht="15.75">
      <c r="A222" s="250"/>
      <c r="B222" s="135" t="s">
        <v>47</v>
      </c>
      <c r="C222" s="97">
        <v>186142510.63000011</v>
      </c>
      <c r="D222" s="20"/>
      <c r="E222" s="98">
        <f t="shared" si="40"/>
        <v>186142510.63000011</v>
      </c>
      <c r="F222" s="97">
        <v>2441238.96</v>
      </c>
      <c r="G222" s="20"/>
      <c r="H222" s="98">
        <f t="shared" si="41"/>
        <v>2441238.96</v>
      </c>
      <c r="I222" s="97">
        <v>127080.04000000001</v>
      </c>
      <c r="J222" s="20"/>
      <c r="K222" s="98">
        <f t="shared" si="42"/>
        <v>127080.04000000001</v>
      </c>
      <c r="L222" s="97">
        <v>59840.44</v>
      </c>
      <c r="M222" s="20"/>
      <c r="N222" s="98">
        <f t="shared" si="43"/>
        <v>59840.44</v>
      </c>
      <c r="O222" s="97">
        <v>159498.03</v>
      </c>
      <c r="P222" s="20"/>
      <c r="Q222" s="98">
        <f t="shared" si="44"/>
        <v>159498.03</v>
      </c>
      <c r="R222" s="97">
        <v>183609013.24000013</v>
      </c>
      <c r="S222" s="20"/>
      <c r="T222" s="98">
        <f t="shared" si="45"/>
        <v>183609013.24000013</v>
      </c>
      <c r="U222" s="219">
        <f t="shared" si="46"/>
        <v>0</v>
      </c>
      <c r="W222" s="135" t="s">
        <v>47</v>
      </c>
      <c r="X222" s="115">
        <f t="shared" si="47"/>
        <v>0</v>
      </c>
      <c r="Y222" s="116">
        <f t="shared" si="48"/>
        <v>0</v>
      </c>
      <c r="Z222" s="116">
        <f t="shared" si="49"/>
        <v>0</v>
      </c>
      <c r="AA222" s="116">
        <f t="shared" si="50"/>
        <v>0</v>
      </c>
      <c r="AB222" s="116">
        <f t="shared" si="51"/>
        <v>0</v>
      </c>
      <c r="AC222" s="122">
        <f t="shared" si="52"/>
        <v>0</v>
      </c>
    </row>
    <row r="223" spans="1:29" ht="15.75">
      <c r="A223" s="250"/>
      <c r="B223" s="135" t="s">
        <v>48</v>
      </c>
      <c r="C223" s="97">
        <v>74908450.850000054</v>
      </c>
      <c r="D223" s="20"/>
      <c r="E223" s="98">
        <f t="shared" si="40"/>
        <v>74908450.850000054</v>
      </c>
      <c r="F223" s="97">
        <v>1909390.6500000001</v>
      </c>
      <c r="G223" s="20"/>
      <c r="H223" s="98">
        <f t="shared" si="41"/>
        <v>1909390.6500000001</v>
      </c>
      <c r="I223" s="97">
        <v>79580.2</v>
      </c>
      <c r="J223" s="20"/>
      <c r="K223" s="98">
        <f t="shared" si="42"/>
        <v>79580.2</v>
      </c>
      <c r="L223" s="97">
        <v>168487.95</v>
      </c>
      <c r="M223" s="20"/>
      <c r="N223" s="98">
        <f t="shared" si="43"/>
        <v>168487.95</v>
      </c>
      <c r="O223" s="97">
        <v>246608.93</v>
      </c>
      <c r="P223" s="20"/>
      <c r="Q223" s="98">
        <f t="shared" si="44"/>
        <v>246608.93</v>
      </c>
      <c r="R223" s="97">
        <v>75050549.370000064</v>
      </c>
      <c r="S223" s="20"/>
      <c r="T223" s="98">
        <f t="shared" si="45"/>
        <v>75050549.370000064</v>
      </c>
      <c r="U223" s="219">
        <f t="shared" si="46"/>
        <v>0</v>
      </c>
      <c r="W223" s="135" t="s">
        <v>48</v>
      </c>
      <c r="X223" s="115">
        <f t="shared" si="47"/>
        <v>0</v>
      </c>
      <c r="Y223" s="116">
        <f t="shared" si="48"/>
        <v>0</v>
      </c>
      <c r="Z223" s="116">
        <f t="shared" si="49"/>
        <v>0</v>
      </c>
      <c r="AA223" s="116">
        <f t="shared" si="50"/>
        <v>0</v>
      </c>
      <c r="AB223" s="116">
        <f t="shared" si="51"/>
        <v>0</v>
      </c>
      <c r="AC223" s="122">
        <f t="shared" si="52"/>
        <v>0</v>
      </c>
    </row>
    <row r="224" spans="1:29" ht="15.75">
      <c r="A224" s="251"/>
      <c r="B224" s="136" t="s">
        <v>49</v>
      </c>
      <c r="C224" s="99">
        <v>22668473.049999528</v>
      </c>
      <c r="D224" s="100"/>
      <c r="E224" s="101">
        <f t="shared" si="40"/>
        <v>22668473.049999528</v>
      </c>
      <c r="F224" s="99">
        <v>1197437.3000000005</v>
      </c>
      <c r="G224" s="100"/>
      <c r="H224" s="101">
        <f t="shared" si="41"/>
        <v>1197437.3000000005</v>
      </c>
      <c r="I224" s="99">
        <v>24705.940000000002</v>
      </c>
      <c r="J224" s="100"/>
      <c r="K224" s="101">
        <f t="shared" si="42"/>
        <v>24705.940000000002</v>
      </c>
      <c r="L224" s="99">
        <v>0</v>
      </c>
      <c r="M224" s="100"/>
      <c r="N224" s="101">
        <f t="shared" si="43"/>
        <v>0</v>
      </c>
      <c r="O224" s="99">
        <v>137602.03999999998</v>
      </c>
      <c r="P224" s="100"/>
      <c r="Q224" s="101">
        <f t="shared" si="44"/>
        <v>137602.03999999998</v>
      </c>
      <c r="R224" s="99">
        <v>24842198.629999522</v>
      </c>
      <c r="S224" s="100"/>
      <c r="T224" s="101">
        <f t="shared" si="45"/>
        <v>24842198.629999522</v>
      </c>
      <c r="U224" s="220">
        <f t="shared" si="46"/>
        <v>0</v>
      </c>
      <c r="W224" s="136" t="s">
        <v>49</v>
      </c>
      <c r="X224" s="119">
        <f t="shared" si="47"/>
        <v>0</v>
      </c>
      <c r="Y224" s="120">
        <f t="shared" si="48"/>
        <v>0</v>
      </c>
      <c r="Z224" s="120">
        <f t="shared" si="49"/>
        <v>0</v>
      </c>
      <c r="AA224" s="120">
        <f t="shared" si="50"/>
        <v>0</v>
      </c>
      <c r="AB224" s="120">
        <f t="shared" si="51"/>
        <v>0</v>
      </c>
      <c r="AC224" s="125">
        <f t="shared" si="52"/>
        <v>0</v>
      </c>
    </row>
    <row r="225" spans="1:29" ht="15.75" customHeight="1">
      <c r="A225" s="249">
        <v>42611</v>
      </c>
      <c r="B225" s="134" t="s">
        <v>41</v>
      </c>
      <c r="C225" s="217">
        <v>83304663.679999098</v>
      </c>
      <c r="D225" s="95"/>
      <c r="E225" s="96">
        <f t="shared" si="40"/>
        <v>83304663.679999098</v>
      </c>
      <c r="F225" s="217">
        <v>1697431.5100000007</v>
      </c>
      <c r="G225" s="95"/>
      <c r="H225" s="96">
        <f t="shared" si="41"/>
        <v>1697431.5100000007</v>
      </c>
      <c r="I225" s="217">
        <v>14434.04</v>
      </c>
      <c r="J225" s="95"/>
      <c r="K225" s="96">
        <f t="shared" si="42"/>
        <v>14434.04</v>
      </c>
      <c r="L225" s="217">
        <v>18664.07</v>
      </c>
      <c r="M225" s="95"/>
      <c r="N225" s="96">
        <f t="shared" si="43"/>
        <v>18664.07</v>
      </c>
      <c r="O225" s="217">
        <v>738465.79999999981</v>
      </c>
      <c r="P225" s="95"/>
      <c r="Q225" s="96">
        <f t="shared" si="44"/>
        <v>738465.79999999981</v>
      </c>
      <c r="R225" s="217">
        <v>80864536.339999095</v>
      </c>
      <c r="S225" s="95"/>
      <c r="T225" s="96">
        <f t="shared" si="45"/>
        <v>80864536.339999095</v>
      </c>
      <c r="U225" s="218">
        <f t="shared" si="46"/>
        <v>0</v>
      </c>
      <c r="W225" s="134" t="s">
        <v>41</v>
      </c>
      <c r="X225" s="111">
        <f t="shared" si="47"/>
        <v>0</v>
      </c>
      <c r="Y225" s="112">
        <f t="shared" si="48"/>
        <v>0</v>
      </c>
      <c r="Z225" s="112">
        <f t="shared" si="49"/>
        <v>0</v>
      </c>
      <c r="AA225" s="112">
        <f t="shared" si="50"/>
        <v>0</v>
      </c>
      <c r="AB225" s="112">
        <f t="shared" si="51"/>
        <v>0</v>
      </c>
      <c r="AC225" s="124">
        <f t="shared" si="52"/>
        <v>0</v>
      </c>
    </row>
    <row r="226" spans="1:29" ht="15.75">
      <c r="A226" s="250"/>
      <c r="B226" s="135" t="s">
        <v>42</v>
      </c>
      <c r="C226" s="97">
        <v>36251548.849999003</v>
      </c>
      <c r="D226" s="20">
        <v>39656200</v>
      </c>
      <c r="E226" s="98">
        <f t="shared" si="40"/>
        <v>-3404651.1500009969</v>
      </c>
      <c r="F226" s="97">
        <v>2400657.73</v>
      </c>
      <c r="G226" s="20" t="s">
        <v>2733</v>
      </c>
      <c r="H226" s="98">
        <f t="shared" si="41"/>
        <v>-2.2700000000186265</v>
      </c>
      <c r="I226" s="97">
        <v>55756.999999999993</v>
      </c>
      <c r="J226" s="20" t="s">
        <v>3152</v>
      </c>
      <c r="K226" s="98">
        <f t="shared" si="42"/>
        <v>0</v>
      </c>
      <c r="L226" s="97">
        <v>138295.79999999999</v>
      </c>
      <c r="M226" s="20" t="s">
        <v>3153</v>
      </c>
      <c r="N226" s="98">
        <f t="shared" si="43"/>
        <v>-0.20000000001164153</v>
      </c>
      <c r="O226" s="97">
        <v>70363.31</v>
      </c>
      <c r="P226" s="20" t="s">
        <v>2734</v>
      </c>
      <c r="Q226" s="98">
        <f t="shared" si="44"/>
        <v>9.9999999947613105E-3</v>
      </c>
      <c r="R226" s="97">
        <v>33697989.009999</v>
      </c>
      <c r="S226" s="20">
        <v>33698000</v>
      </c>
      <c r="T226" s="98">
        <f t="shared" si="45"/>
        <v>-10.990001000463963</v>
      </c>
      <c r="U226" s="219">
        <f t="shared" si="46"/>
        <v>1</v>
      </c>
      <c r="W226" s="135" t="s">
        <v>42</v>
      </c>
      <c r="X226" s="115">
        <f t="shared" si="47"/>
        <v>1</v>
      </c>
      <c r="Y226" s="116">
        <f t="shared" si="48"/>
        <v>0</v>
      </c>
      <c r="Z226" s="116">
        <f t="shared" si="49"/>
        <v>0</v>
      </c>
      <c r="AA226" s="116">
        <f t="shared" si="50"/>
        <v>0</v>
      </c>
      <c r="AB226" s="116">
        <f t="shared" si="51"/>
        <v>0</v>
      </c>
      <c r="AC226" s="122">
        <f t="shared" si="52"/>
        <v>0</v>
      </c>
    </row>
    <row r="227" spans="1:29" ht="15.75">
      <c r="A227" s="250"/>
      <c r="B227" s="105" t="s">
        <v>43</v>
      </c>
      <c r="C227" s="97">
        <v>98735020.989999577</v>
      </c>
      <c r="D227" s="20">
        <v>0</v>
      </c>
      <c r="E227" s="98">
        <f t="shared" si="40"/>
        <v>98735020.989999577</v>
      </c>
      <c r="F227" s="97">
        <v>2105643.9100000025</v>
      </c>
      <c r="G227" s="20"/>
      <c r="H227" s="98">
        <f t="shared" si="41"/>
        <v>2105643.9100000025</v>
      </c>
      <c r="I227" s="97">
        <v>70153.59</v>
      </c>
      <c r="J227" s="20"/>
      <c r="K227" s="98">
        <f t="shared" si="42"/>
        <v>70153.59</v>
      </c>
      <c r="L227" s="97">
        <v>46048.53</v>
      </c>
      <c r="M227" s="20"/>
      <c r="N227" s="98">
        <f t="shared" si="43"/>
        <v>46048.53</v>
      </c>
      <c r="O227" s="97">
        <v>310236.42000000004</v>
      </c>
      <c r="P227" s="20"/>
      <c r="Q227" s="98">
        <f t="shared" si="44"/>
        <v>310236.42000000004</v>
      </c>
      <c r="R227" s="97">
        <v>96343245.719999582</v>
      </c>
      <c r="S227" s="20">
        <v>0</v>
      </c>
      <c r="T227" s="98">
        <f t="shared" si="45"/>
        <v>96343245.719999582</v>
      </c>
      <c r="U227" s="219">
        <f t="shared" si="46"/>
        <v>0</v>
      </c>
      <c r="W227" s="105" t="s">
        <v>43</v>
      </c>
      <c r="X227" s="115">
        <f t="shared" si="47"/>
        <v>0</v>
      </c>
      <c r="Y227" s="116">
        <f t="shared" si="48"/>
        <v>0</v>
      </c>
      <c r="Z227" s="116">
        <f t="shared" si="49"/>
        <v>0</v>
      </c>
      <c r="AA227" s="116">
        <f t="shared" si="50"/>
        <v>0</v>
      </c>
      <c r="AB227" s="116">
        <f t="shared" si="51"/>
        <v>0</v>
      </c>
      <c r="AC227" s="122">
        <f t="shared" si="52"/>
        <v>0</v>
      </c>
    </row>
    <row r="228" spans="1:29" ht="15.75">
      <c r="A228" s="250"/>
      <c r="B228" s="135" t="s">
        <v>44</v>
      </c>
      <c r="C228" s="97">
        <v>65786885.969999522</v>
      </c>
      <c r="D228" s="20">
        <v>65786800</v>
      </c>
      <c r="E228" s="98">
        <f t="shared" si="40"/>
        <v>85.969999521970749</v>
      </c>
      <c r="F228" s="97">
        <v>2057663.8100000003</v>
      </c>
      <c r="G228" s="20" t="s">
        <v>2735</v>
      </c>
      <c r="H228" s="98">
        <f t="shared" si="41"/>
        <v>-17606.189999999711</v>
      </c>
      <c r="I228" s="97">
        <v>20158.03</v>
      </c>
      <c r="J228" s="20" t="s">
        <v>3154</v>
      </c>
      <c r="K228" s="98">
        <f t="shared" si="42"/>
        <v>2.9999999998835847E-2</v>
      </c>
      <c r="L228" s="97">
        <v>0</v>
      </c>
      <c r="M228" s="20" t="s">
        <v>80</v>
      </c>
      <c r="N228" s="98">
        <f t="shared" si="43"/>
        <v>0</v>
      </c>
      <c r="O228" s="97">
        <v>694400.62</v>
      </c>
      <c r="P228" s="20" t="s">
        <v>2736</v>
      </c>
      <c r="Q228" s="98">
        <f t="shared" si="44"/>
        <v>0.61999999999534339</v>
      </c>
      <c r="R228" s="97">
        <v>82827276.479999542</v>
      </c>
      <c r="S228" s="20">
        <v>82809700</v>
      </c>
      <c r="T228" s="98">
        <f t="shared" si="45"/>
        <v>17576.479999542236</v>
      </c>
      <c r="U228" s="219">
        <f t="shared" si="46"/>
        <v>1</v>
      </c>
      <c r="W228" s="135" t="s">
        <v>44</v>
      </c>
      <c r="X228" s="115">
        <f t="shared" si="47"/>
        <v>0</v>
      </c>
      <c r="Y228" s="116">
        <f t="shared" si="48"/>
        <v>1</v>
      </c>
      <c r="Z228" s="116">
        <f t="shared" si="49"/>
        <v>0</v>
      </c>
      <c r="AA228" s="116">
        <f t="shared" si="50"/>
        <v>0</v>
      </c>
      <c r="AB228" s="116">
        <f t="shared" si="51"/>
        <v>0</v>
      </c>
      <c r="AC228" s="122">
        <f t="shared" si="52"/>
        <v>1</v>
      </c>
    </row>
    <row r="229" spans="1:29" ht="15.75">
      <c r="A229" s="250"/>
      <c r="B229" s="135" t="s">
        <v>45</v>
      </c>
      <c r="C229" s="97">
        <v>83308436.579996049</v>
      </c>
      <c r="D229" s="20">
        <v>83308500</v>
      </c>
      <c r="E229" s="98">
        <f t="shared" si="40"/>
        <v>-63.420003950595856</v>
      </c>
      <c r="F229" s="97">
        <v>3498042.6800000025</v>
      </c>
      <c r="G229" s="20" t="s">
        <v>2737</v>
      </c>
      <c r="H229" s="98">
        <f t="shared" si="41"/>
        <v>-77287.319999997504</v>
      </c>
      <c r="I229" s="97">
        <v>541390.71</v>
      </c>
      <c r="J229" s="20" t="s">
        <v>3155</v>
      </c>
      <c r="K229" s="98">
        <f t="shared" si="42"/>
        <v>-0.2900000000372529</v>
      </c>
      <c r="L229" s="97">
        <v>570391.91</v>
      </c>
      <c r="M229" s="20" t="s">
        <v>3156</v>
      </c>
      <c r="N229" s="98">
        <f t="shared" si="43"/>
        <v>-8.999999996740371E-2</v>
      </c>
      <c r="O229" s="97">
        <v>298870.55</v>
      </c>
      <c r="P229" s="20" t="s">
        <v>2738</v>
      </c>
      <c r="Q229" s="98">
        <f t="shared" si="44"/>
        <v>-152515.45000000001</v>
      </c>
      <c r="R229" s="97">
        <v>88930137.559996039</v>
      </c>
      <c r="S229" s="20">
        <v>88930200</v>
      </c>
      <c r="T229" s="98">
        <f t="shared" si="45"/>
        <v>-62.440003961324692</v>
      </c>
      <c r="U229" s="219">
        <f t="shared" si="46"/>
        <v>1</v>
      </c>
      <c r="W229" s="135" t="s">
        <v>45</v>
      </c>
      <c r="X229" s="115">
        <f t="shared" si="47"/>
        <v>0</v>
      </c>
      <c r="Y229" s="116">
        <f t="shared" si="48"/>
        <v>1</v>
      </c>
      <c r="Z229" s="116">
        <f t="shared" si="49"/>
        <v>0</v>
      </c>
      <c r="AA229" s="116">
        <f t="shared" si="50"/>
        <v>0</v>
      </c>
      <c r="AB229" s="116">
        <f t="shared" si="51"/>
        <v>1</v>
      </c>
      <c r="AC229" s="122">
        <f t="shared" si="52"/>
        <v>0</v>
      </c>
    </row>
    <row r="230" spans="1:29" ht="15.75">
      <c r="A230" s="250"/>
      <c r="B230" s="135" t="s">
        <v>46</v>
      </c>
      <c r="C230" s="97">
        <v>61836166.699999601</v>
      </c>
      <c r="D230" s="20">
        <v>64904500</v>
      </c>
      <c r="E230" s="98">
        <f t="shared" si="40"/>
        <v>-3068333.3000003994</v>
      </c>
      <c r="F230" s="97">
        <v>2991259.4899999988</v>
      </c>
      <c r="G230" s="20" t="s">
        <v>2739</v>
      </c>
      <c r="H230" s="98">
        <f t="shared" si="41"/>
        <v>-0.51000000117346644</v>
      </c>
      <c r="I230" s="97">
        <v>160298.53000000006</v>
      </c>
      <c r="J230" s="20" t="s">
        <v>3157</v>
      </c>
      <c r="K230" s="98">
        <f t="shared" si="42"/>
        <v>-0.46999999994295649</v>
      </c>
      <c r="L230" s="97">
        <v>127668.42</v>
      </c>
      <c r="M230" s="20" t="s">
        <v>3158</v>
      </c>
      <c r="N230" s="98">
        <f t="shared" si="43"/>
        <v>0.41999999999825377</v>
      </c>
      <c r="O230" s="97">
        <v>381248.33</v>
      </c>
      <c r="P230" s="20" t="s">
        <v>2740</v>
      </c>
      <c r="Q230" s="98">
        <f t="shared" si="44"/>
        <v>0.33000000001629815</v>
      </c>
      <c r="R230" s="97">
        <v>62298899.359999612</v>
      </c>
      <c r="S230" s="20">
        <v>61836200</v>
      </c>
      <c r="T230" s="98">
        <f t="shared" si="45"/>
        <v>462699.35999961197</v>
      </c>
      <c r="U230" s="219">
        <f t="shared" si="46"/>
        <v>1</v>
      </c>
      <c r="W230" s="135" t="s">
        <v>46</v>
      </c>
      <c r="X230" s="115">
        <f t="shared" si="47"/>
        <v>1</v>
      </c>
      <c r="Y230" s="116">
        <f t="shared" si="48"/>
        <v>0</v>
      </c>
      <c r="Z230" s="116">
        <f t="shared" si="49"/>
        <v>0</v>
      </c>
      <c r="AA230" s="116">
        <f t="shared" si="50"/>
        <v>0</v>
      </c>
      <c r="AB230" s="116">
        <f t="shared" si="51"/>
        <v>0</v>
      </c>
      <c r="AC230" s="122">
        <f t="shared" si="52"/>
        <v>1</v>
      </c>
    </row>
    <row r="231" spans="1:29" ht="15.75">
      <c r="A231" s="250"/>
      <c r="B231" s="135" t="s">
        <v>47</v>
      </c>
      <c r="C231" s="97">
        <v>183609013.24000013</v>
      </c>
      <c r="D231" s="20"/>
      <c r="E231" s="98">
        <f t="shared" si="40"/>
        <v>183609013.24000013</v>
      </c>
      <c r="F231" s="97">
        <v>3641540.1</v>
      </c>
      <c r="G231" s="20"/>
      <c r="H231" s="98">
        <f t="shared" si="41"/>
        <v>3641540.1</v>
      </c>
      <c r="I231" s="97">
        <v>216393.9</v>
      </c>
      <c r="J231" s="20"/>
      <c r="K231" s="98">
        <f t="shared" si="42"/>
        <v>216393.9</v>
      </c>
      <c r="L231" s="97">
        <v>350156.84</v>
      </c>
      <c r="M231" s="20"/>
      <c r="N231" s="98">
        <f t="shared" si="43"/>
        <v>350156.84</v>
      </c>
      <c r="O231" s="97">
        <v>169441.22</v>
      </c>
      <c r="P231" s="20"/>
      <c r="Q231" s="98">
        <f t="shared" si="44"/>
        <v>169441.22</v>
      </c>
      <c r="R231" s="97">
        <v>197352854.20000017</v>
      </c>
      <c r="S231" s="20"/>
      <c r="T231" s="98">
        <f t="shared" si="45"/>
        <v>197352854.20000017</v>
      </c>
      <c r="U231" s="219">
        <f t="shared" si="46"/>
        <v>0</v>
      </c>
      <c r="W231" s="135" t="s">
        <v>47</v>
      </c>
      <c r="X231" s="115">
        <f t="shared" si="47"/>
        <v>0</v>
      </c>
      <c r="Y231" s="116">
        <f t="shared" si="48"/>
        <v>0</v>
      </c>
      <c r="Z231" s="116">
        <f t="shared" si="49"/>
        <v>0</v>
      </c>
      <c r="AA231" s="116">
        <f t="shared" si="50"/>
        <v>0</v>
      </c>
      <c r="AB231" s="116">
        <f t="shared" si="51"/>
        <v>0</v>
      </c>
      <c r="AC231" s="122">
        <f t="shared" si="52"/>
        <v>0</v>
      </c>
    </row>
    <row r="232" spans="1:29" ht="15.75">
      <c r="A232" s="250"/>
      <c r="B232" s="135" t="s">
        <v>48</v>
      </c>
      <c r="C232" s="97">
        <v>75050549.370000064</v>
      </c>
      <c r="D232" s="20"/>
      <c r="E232" s="98">
        <f t="shared" si="40"/>
        <v>75050549.370000064</v>
      </c>
      <c r="F232" s="97">
        <v>2233817.94</v>
      </c>
      <c r="G232" s="20"/>
      <c r="H232" s="98">
        <f t="shared" si="41"/>
        <v>2233817.94</v>
      </c>
      <c r="I232" s="97">
        <v>93838.900000000009</v>
      </c>
      <c r="J232" s="20"/>
      <c r="K232" s="98">
        <f t="shared" si="42"/>
        <v>93838.900000000009</v>
      </c>
      <c r="L232" s="97">
        <v>159258.58000000002</v>
      </c>
      <c r="M232" s="20"/>
      <c r="N232" s="98">
        <f t="shared" si="43"/>
        <v>159258.58000000002</v>
      </c>
      <c r="O232" s="97">
        <v>169888.99999999997</v>
      </c>
      <c r="P232" s="20"/>
      <c r="Q232" s="98">
        <f t="shared" si="44"/>
        <v>169888.99999999997</v>
      </c>
      <c r="R232" s="97">
        <v>72581422.75000006</v>
      </c>
      <c r="S232" s="20"/>
      <c r="T232" s="98">
        <f t="shared" si="45"/>
        <v>72581422.75000006</v>
      </c>
      <c r="U232" s="219">
        <f t="shared" si="46"/>
        <v>0</v>
      </c>
      <c r="W232" s="135" t="s">
        <v>48</v>
      </c>
      <c r="X232" s="115">
        <f t="shared" si="47"/>
        <v>0</v>
      </c>
      <c r="Y232" s="116">
        <f t="shared" si="48"/>
        <v>0</v>
      </c>
      <c r="Z232" s="116">
        <f t="shared" si="49"/>
        <v>0</v>
      </c>
      <c r="AA232" s="116">
        <f t="shared" si="50"/>
        <v>0</v>
      </c>
      <c r="AB232" s="116">
        <f t="shared" si="51"/>
        <v>0</v>
      </c>
      <c r="AC232" s="122">
        <f t="shared" si="52"/>
        <v>0</v>
      </c>
    </row>
    <row r="233" spans="1:29" ht="15.75">
      <c r="A233" s="251"/>
      <c r="B233" s="136" t="s">
        <v>49</v>
      </c>
      <c r="C233" s="99">
        <v>24842198.629999522</v>
      </c>
      <c r="D233" s="100"/>
      <c r="E233" s="101">
        <f t="shared" si="40"/>
        <v>24842198.629999522</v>
      </c>
      <c r="F233" s="99">
        <v>736229.48</v>
      </c>
      <c r="G233" s="100"/>
      <c r="H233" s="101">
        <f t="shared" si="41"/>
        <v>736229.48</v>
      </c>
      <c r="I233" s="99">
        <v>0</v>
      </c>
      <c r="J233" s="100"/>
      <c r="K233" s="101">
        <f t="shared" si="42"/>
        <v>0</v>
      </c>
      <c r="L233" s="99">
        <v>0</v>
      </c>
      <c r="M233" s="100"/>
      <c r="N233" s="101">
        <f t="shared" si="43"/>
        <v>0</v>
      </c>
      <c r="O233" s="99">
        <v>92771.62</v>
      </c>
      <c r="P233" s="100"/>
      <c r="Q233" s="101">
        <f t="shared" si="44"/>
        <v>92771.62</v>
      </c>
      <c r="R233" s="99">
        <v>24013197.529999524</v>
      </c>
      <c r="S233" s="100"/>
      <c r="T233" s="101">
        <f t="shared" si="45"/>
        <v>24013197.529999524</v>
      </c>
      <c r="U233" s="220">
        <f t="shared" si="46"/>
        <v>0</v>
      </c>
      <c r="W233" s="136" t="s">
        <v>49</v>
      </c>
      <c r="X233" s="119">
        <f t="shared" si="47"/>
        <v>0</v>
      </c>
      <c r="Y233" s="120">
        <f t="shared" si="48"/>
        <v>0</v>
      </c>
      <c r="Z233" s="120">
        <f t="shared" si="49"/>
        <v>0</v>
      </c>
      <c r="AA233" s="120">
        <f t="shared" si="50"/>
        <v>0</v>
      </c>
      <c r="AB233" s="120">
        <f t="shared" si="51"/>
        <v>0</v>
      </c>
      <c r="AC233" s="125">
        <f t="shared" si="52"/>
        <v>0</v>
      </c>
    </row>
    <row r="234" spans="1:29" ht="15.75" customHeight="1">
      <c r="A234" s="249">
        <v>42612</v>
      </c>
      <c r="B234" s="134" t="s">
        <v>41</v>
      </c>
      <c r="C234" s="217">
        <v>80864536.339999095</v>
      </c>
      <c r="D234" s="95"/>
      <c r="E234" s="96">
        <f t="shared" si="40"/>
        <v>80864536.339999095</v>
      </c>
      <c r="F234" s="217">
        <v>1808982.83</v>
      </c>
      <c r="G234" s="224"/>
      <c r="H234" s="96">
        <f t="shared" si="41"/>
        <v>1808982.83</v>
      </c>
      <c r="I234" s="217">
        <v>36164.69</v>
      </c>
      <c r="J234" s="95"/>
      <c r="K234" s="96">
        <f t="shared" si="42"/>
        <v>36164.69</v>
      </c>
      <c r="L234" s="217">
        <v>0</v>
      </c>
      <c r="M234" s="95"/>
      <c r="N234" s="96">
        <f t="shared" si="43"/>
        <v>0</v>
      </c>
      <c r="O234" s="217">
        <v>781356.57000000007</v>
      </c>
      <c r="P234" s="95"/>
      <c r="Q234" s="96">
        <f t="shared" si="44"/>
        <v>781356.57000000007</v>
      </c>
      <c r="R234" s="217">
        <v>78310361.629999101</v>
      </c>
      <c r="S234" s="95"/>
      <c r="T234" s="96">
        <f t="shared" si="45"/>
        <v>78310361.629999101</v>
      </c>
      <c r="U234" s="218">
        <f t="shared" ref="U234:U251" si="53">IF(D234=0,0,1)</f>
        <v>0</v>
      </c>
      <c r="W234" s="134" t="s">
        <v>41</v>
      </c>
      <c r="X234" s="111">
        <f t="shared" ref="X234:X251" si="54">+IF(AND(C234&lt;&gt;0,D234&lt;&gt;0,OR(E234&gt;100,E234&lt;-100)),1,0)</f>
        <v>0</v>
      </c>
      <c r="Y234" s="112">
        <f t="shared" ref="Y234:Y251" si="55">+IF(AND(F234&lt;&gt;0,G234&lt;&gt;0,OR(H234&gt;100,H234&lt;-100)),1,0)</f>
        <v>0</v>
      </c>
      <c r="Z234" s="112">
        <f t="shared" ref="Z234:Z251" si="56">+IF(AND(I234&lt;&gt;0,J234&lt;&gt;0,OR(K234&gt;100,K234&lt;-100)),1,0)</f>
        <v>0</v>
      </c>
      <c r="AA234" s="112">
        <f t="shared" ref="AA234:AA251" si="57">+IF(AND(L234&lt;&gt;0,M234&lt;&gt;0,OR(N234&gt;100,N234&lt;-100)),1,0)</f>
        <v>0</v>
      </c>
      <c r="AB234" s="112">
        <f t="shared" ref="AB234:AB251" si="58">+IF(AND(O234&lt;&gt;0,P234&lt;&gt;0,OR(Q234&gt;100,Q234&lt;-100)),1,0)</f>
        <v>0</v>
      </c>
      <c r="AC234" s="124">
        <f t="shared" ref="AC234:AC251" si="59">+IF(AND(R234&lt;&gt;0,S234&lt;&gt;0,OR(T234&gt;100,T234&lt;-100)),1,0)</f>
        <v>0</v>
      </c>
    </row>
    <row r="235" spans="1:29" ht="15.75">
      <c r="A235" s="250"/>
      <c r="B235" s="135" t="s">
        <v>42</v>
      </c>
      <c r="C235" s="97">
        <v>33697989.009999</v>
      </c>
      <c r="D235" s="20">
        <v>33698000</v>
      </c>
      <c r="E235" s="98">
        <f t="shared" si="40"/>
        <v>-10.990001000463963</v>
      </c>
      <c r="F235" s="97">
        <v>2426669.350000001</v>
      </c>
      <c r="G235" s="20" t="s">
        <v>2741</v>
      </c>
      <c r="H235" s="98">
        <f t="shared" si="41"/>
        <v>-0.64999999897554517</v>
      </c>
      <c r="I235" s="97">
        <v>45042.43</v>
      </c>
      <c r="J235" s="20" t="s">
        <v>3159</v>
      </c>
      <c r="K235" s="98">
        <f t="shared" si="42"/>
        <v>2.9999999998835847E-2</v>
      </c>
      <c r="L235" s="97">
        <v>3964.31</v>
      </c>
      <c r="M235" s="20" t="s">
        <v>3160</v>
      </c>
      <c r="N235" s="98">
        <f t="shared" si="43"/>
        <v>0</v>
      </c>
      <c r="O235" s="97">
        <v>94011.67</v>
      </c>
      <c r="P235" s="20" t="s">
        <v>2742</v>
      </c>
      <c r="Q235" s="98">
        <f t="shared" si="44"/>
        <v>-2.9999999998835847E-2</v>
      </c>
      <c r="R235" s="97">
        <v>31218386.109999001</v>
      </c>
      <c r="S235" s="20">
        <v>31218400</v>
      </c>
      <c r="T235" s="98">
        <f t="shared" si="45"/>
        <v>-13.890000998973846</v>
      </c>
      <c r="U235" s="219">
        <f t="shared" si="53"/>
        <v>1</v>
      </c>
      <c r="W235" s="135" t="s">
        <v>42</v>
      </c>
      <c r="X235" s="115">
        <f t="shared" si="54"/>
        <v>0</v>
      </c>
      <c r="Y235" s="116">
        <f t="shared" si="55"/>
        <v>0</v>
      </c>
      <c r="Z235" s="116">
        <f t="shared" si="56"/>
        <v>0</v>
      </c>
      <c r="AA235" s="116">
        <f t="shared" si="57"/>
        <v>0</v>
      </c>
      <c r="AB235" s="116">
        <f t="shared" si="58"/>
        <v>0</v>
      </c>
      <c r="AC235" s="122">
        <f t="shared" si="59"/>
        <v>0</v>
      </c>
    </row>
    <row r="236" spans="1:29" ht="15.75">
      <c r="A236" s="250"/>
      <c r="B236" s="105" t="s">
        <v>43</v>
      </c>
      <c r="C236" s="97">
        <v>96343245.719999582</v>
      </c>
      <c r="D236" s="20">
        <v>0</v>
      </c>
      <c r="E236" s="98">
        <f t="shared" si="40"/>
        <v>96343245.719999582</v>
      </c>
      <c r="F236" s="97">
        <v>2373484.6800000011</v>
      </c>
      <c r="G236" s="20"/>
      <c r="H236" s="98">
        <f t="shared" si="41"/>
        <v>2373484.6800000011</v>
      </c>
      <c r="I236" s="97">
        <v>117071.35</v>
      </c>
      <c r="J236" s="20"/>
      <c r="K236" s="98">
        <f t="shared" si="42"/>
        <v>117071.35</v>
      </c>
      <c r="L236" s="97">
        <v>81372.91</v>
      </c>
      <c r="M236" s="20"/>
      <c r="N236" s="98">
        <f t="shared" si="43"/>
        <v>81372.91</v>
      </c>
      <c r="O236" s="97">
        <v>337672.71</v>
      </c>
      <c r="P236" s="20"/>
      <c r="Q236" s="98">
        <f t="shared" si="44"/>
        <v>337672.71</v>
      </c>
      <c r="R236" s="97">
        <v>93667786.769999579</v>
      </c>
      <c r="S236" s="20">
        <v>0</v>
      </c>
      <c r="T236" s="98">
        <f t="shared" si="45"/>
        <v>93667786.769999579</v>
      </c>
      <c r="U236" s="219">
        <f t="shared" si="53"/>
        <v>0</v>
      </c>
      <c r="W236" s="105" t="s">
        <v>43</v>
      </c>
      <c r="X236" s="115">
        <f t="shared" si="54"/>
        <v>0</v>
      </c>
      <c r="Y236" s="116">
        <f t="shared" si="55"/>
        <v>0</v>
      </c>
      <c r="Z236" s="116">
        <f t="shared" si="56"/>
        <v>0</v>
      </c>
      <c r="AA236" s="116">
        <f t="shared" si="57"/>
        <v>0</v>
      </c>
      <c r="AB236" s="116">
        <f t="shared" si="58"/>
        <v>0</v>
      </c>
      <c r="AC236" s="122">
        <f t="shared" si="59"/>
        <v>0</v>
      </c>
    </row>
    <row r="237" spans="1:29" ht="15.75">
      <c r="A237" s="250"/>
      <c r="B237" s="135" t="s">
        <v>44</v>
      </c>
      <c r="C237" s="97">
        <v>82827276.479999542</v>
      </c>
      <c r="D237" s="20">
        <v>0</v>
      </c>
      <c r="E237" s="98">
        <f t="shared" si="40"/>
        <v>82827276.479999542</v>
      </c>
      <c r="F237" s="97">
        <v>2805722.2900000014</v>
      </c>
      <c r="G237" s="20"/>
      <c r="H237" s="98">
        <f t="shared" si="41"/>
        <v>2805722.2900000014</v>
      </c>
      <c r="I237" s="97">
        <v>45723.05</v>
      </c>
      <c r="J237" s="20"/>
      <c r="K237" s="98">
        <f t="shared" si="42"/>
        <v>45723.05</v>
      </c>
      <c r="L237" s="97">
        <v>524.43999999999994</v>
      </c>
      <c r="M237" s="20"/>
      <c r="N237" s="98">
        <f t="shared" si="43"/>
        <v>524.43999999999994</v>
      </c>
      <c r="O237" s="97">
        <v>783838.84999999986</v>
      </c>
      <c r="P237" s="20"/>
      <c r="Q237" s="98">
        <f t="shared" si="44"/>
        <v>783838.84999999986</v>
      </c>
      <c r="R237" s="97">
        <v>79282913.949999541</v>
      </c>
      <c r="S237" s="20">
        <v>0</v>
      </c>
      <c r="T237" s="98">
        <f t="shared" si="45"/>
        <v>79282913.949999541</v>
      </c>
      <c r="U237" s="219">
        <f t="shared" si="53"/>
        <v>0</v>
      </c>
      <c r="W237" s="135" t="s">
        <v>44</v>
      </c>
      <c r="X237" s="115">
        <f t="shared" si="54"/>
        <v>0</v>
      </c>
      <c r="Y237" s="116">
        <f t="shared" si="55"/>
        <v>0</v>
      </c>
      <c r="Z237" s="116">
        <f t="shared" si="56"/>
        <v>0</v>
      </c>
      <c r="AA237" s="116">
        <f t="shared" si="57"/>
        <v>0</v>
      </c>
      <c r="AB237" s="116">
        <f t="shared" si="58"/>
        <v>0</v>
      </c>
      <c r="AC237" s="122">
        <f t="shared" si="59"/>
        <v>0</v>
      </c>
    </row>
    <row r="238" spans="1:29" ht="15.75">
      <c r="A238" s="250"/>
      <c r="B238" s="135" t="s">
        <v>45</v>
      </c>
      <c r="C238" s="97">
        <v>88930137.559996039</v>
      </c>
      <c r="D238" s="20">
        <v>88930200</v>
      </c>
      <c r="E238" s="98">
        <f t="shared" si="40"/>
        <v>-62.440003961324692</v>
      </c>
      <c r="F238" s="97">
        <v>3400326.6800000025</v>
      </c>
      <c r="G238" s="20" t="s">
        <v>2743</v>
      </c>
      <c r="H238" s="98">
        <f t="shared" si="41"/>
        <v>-3.3199999975040555</v>
      </c>
      <c r="I238" s="97">
        <v>45560.66</v>
      </c>
      <c r="J238" s="20" t="s">
        <v>3161</v>
      </c>
      <c r="K238" s="98">
        <f t="shared" si="42"/>
        <v>-3.9999999993597157E-2</v>
      </c>
      <c r="L238" s="97">
        <v>18068.939999999999</v>
      </c>
      <c r="M238" s="20" t="s">
        <v>3162</v>
      </c>
      <c r="N238" s="98">
        <f t="shared" si="43"/>
        <v>3.9999999997235136E-2</v>
      </c>
      <c r="O238" s="97">
        <v>281800.71000000008</v>
      </c>
      <c r="P238" s="20" t="s">
        <v>2744</v>
      </c>
      <c r="Q238" s="98">
        <f t="shared" si="44"/>
        <v>-0.28999999992083758</v>
      </c>
      <c r="R238" s="97">
        <v>85275501.889996022</v>
      </c>
      <c r="S238" s="20">
        <v>85275500</v>
      </c>
      <c r="T238" s="98">
        <f t="shared" si="45"/>
        <v>1.8899960219860077</v>
      </c>
      <c r="U238" s="219">
        <f t="shared" si="53"/>
        <v>1</v>
      </c>
      <c r="W238" s="135" t="s">
        <v>45</v>
      </c>
      <c r="X238" s="115">
        <f t="shared" si="54"/>
        <v>0</v>
      </c>
      <c r="Y238" s="116">
        <f t="shared" si="55"/>
        <v>0</v>
      </c>
      <c r="Z238" s="116">
        <f t="shared" si="56"/>
        <v>0</v>
      </c>
      <c r="AA238" s="116">
        <f t="shared" si="57"/>
        <v>0</v>
      </c>
      <c r="AB238" s="116">
        <f t="shared" si="58"/>
        <v>0</v>
      </c>
      <c r="AC238" s="122">
        <f t="shared" si="59"/>
        <v>0</v>
      </c>
    </row>
    <row r="239" spans="1:29" ht="15.75">
      <c r="A239" s="250"/>
      <c r="B239" s="135" t="s">
        <v>46</v>
      </c>
      <c r="C239" s="97">
        <v>62298899.359999612</v>
      </c>
      <c r="D239" s="20">
        <v>61836200</v>
      </c>
      <c r="E239" s="98">
        <f t="shared" si="40"/>
        <v>462699.35999961197</v>
      </c>
      <c r="F239" s="97">
        <v>2429173.3899999997</v>
      </c>
      <c r="G239" s="20" t="s">
        <v>2745</v>
      </c>
      <c r="H239" s="98">
        <f t="shared" si="41"/>
        <v>153363.38999999966</v>
      </c>
      <c r="I239" s="97">
        <v>75242.989999999991</v>
      </c>
      <c r="J239" s="20" t="s">
        <v>3163</v>
      </c>
      <c r="K239" s="98">
        <f t="shared" si="42"/>
        <v>-1.0000000009313226E-2</v>
      </c>
      <c r="L239" s="97">
        <v>23072.28</v>
      </c>
      <c r="M239" s="20" t="s">
        <v>3164</v>
      </c>
      <c r="N239" s="98">
        <f t="shared" si="43"/>
        <v>-2.0000000000436557E-2</v>
      </c>
      <c r="O239" s="97">
        <v>491618.39</v>
      </c>
      <c r="P239" s="20" t="s">
        <v>2746</v>
      </c>
      <c r="Q239" s="98">
        <f t="shared" si="44"/>
        <v>0.39000000001396984</v>
      </c>
      <c r="R239" s="97">
        <v>59430278.289999612</v>
      </c>
      <c r="S239" s="20">
        <v>62298900</v>
      </c>
      <c r="T239" s="98">
        <f t="shared" si="45"/>
        <v>-2868621.7100003883</v>
      </c>
      <c r="U239" s="219">
        <f t="shared" si="53"/>
        <v>1</v>
      </c>
      <c r="W239" s="135" t="s">
        <v>46</v>
      </c>
      <c r="X239" s="115">
        <f t="shared" si="54"/>
        <v>1</v>
      </c>
      <c r="Y239" s="116">
        <f t="shared" si="55"/>
        <v>1</v>
      </c>
      <c r="Z239" s="116">
        <f t="shared" si="56"/>
        <v>0</v>
      </c>
      <c r="AA239" s="116">
        <f t="shared" si="57"/>
        <v>0</v>
      </c>
      <c r="AB239" s="116">
        <f t="shared" si="58"/>
        <v>0</v>
      </c>
      <c r="AC239" s="122">
        <f t="shared" si="59"/>
        <v>1</v>
      </c>
    </row>
    <row r="240" spans="1:29" ht="15.75">
      <c r="A240" s="250"/>
      <c r="B240" s="135" t="s">
        <v>47</v>
      </c>
      <c r="C240" s="97">
        <v>197352854.20000017</v>
      </c>
      <c r="D240" s="20"/>
      <c r="E240" s="98">
        <f t="shared" si="40"/>
        <v>197352854.20000017</v>
      </c>
      <c r="F240" s="97">
        <v>3259068.5500000003</v>
      </c>
      <c r="G240" s="20"/>
      <c r="H240" s="98">
        <f t="shared" si="41"/>
        <v>3259068.5500000003</v>
      </c>
      <c r="I240" s="97">
        <v>60349.71</v>
      </c>
      <c r="J240" s="20"/>
      <c r="K240" s="98">
        <f t="shared" si="42"/>
        <v>60349.71</v>
      </c>
      <c r="L240" s="97">
        <v>18622.75</v>
      </c>
      <c r="M240" s="20"/>
      <c r="N240" s="98">
        <f t="shared" si="43"/>
        <v>18622.75</v>
      </c>
      <c r="O240" s="97">
        <v>182874.01</v>
      </c>
      <c r="P240" s="20"/>
      <c r="Q240" s="98">
        <f t="shared" si="44"/>
        <v>182874.01</v>
      </c>
      <c r="R240" s="97">
        <v>193952638.60000014</v>
      </c>
      <c r="S240" s="20"/>
      <c r="T240" s="98">
        <f t="shared" si="45"/>
        <v>193952638.60000014</v>
      </c>
      <c r="U240" s="219">
        <f t="shared" si="53"/>
        <v>0</v>
      </c>
      <c r="W240" s="135" t="s">
        <v>47</v>
      </c>
      <c r="X240" s="115">
        <f t="shared" si="54"/>
        <v>0</v>
      </c>
      <c r="Y240" s="116">
        <f t="shared" si="55"/>
        <v>0</v>
      </c>
      <c r="Z240" s="116">
        <f t="shared" si="56"/>
        <v>0</v>
      </c>
      <c r="AA240" s="116">
        <f t="shared" si="57"/>
        <v>0</v>
      </c>
      <c r="AB240" s="116">
        <f t="shared" si="58"/>
        <v>0</v>
      </c>
      <c r="AC240" s="122">
        <f t="shared" si="59"/>
        <v>0</v>
      </c>
    </row>
    <row r="241" spans="1:29" ht="15.75">
      <c r="A241" s="250"/>
      <c r="B241" s="135" t="s">
        <v>48</v>
      </c>
      <c r="C241" s="97">
        <v>72581422.75000006</v>
      </c>
      <c r="D241" s="20"/>
      <c r="E241" s="98">
        <f t="shared" si="40"/>
        <v>72581422.75000006</v>
      </c>
      <c r="F241" s="97">
        <v>2174385.3300000015</v>
      </c>
      <c r="G241" s="20"/>
      <c r="H241" s="98">
        <f t="shared" si="41"/>
        <v>2174385.3300000015</v>
      </c>
      <c r="I241" s="97">
        <v>303971.65999999997</v>
      </c>
      <c r="J241" s="20"/>
      <c r="K241" s="98">
        <f t="shared" si="42"/>
        <v>303971.65999999997</v>
      </c>
      <c r="L241" s="97">
        <v>903556.1</v>
      </c>
      <c r="M241" s="20"/>
      <c r="N241" s="98">
        <f t="shared" si="43"/>
        <v>903556.1</v>
      </c>
      <c r="O241" s="97">
        <v>303065.14999999997</v>
      </c>
      <c r="P241" s="20"/>
      <c r="Q241" s="98">
        <f t="shared" si="44"/>
        <v>303065.14999999997</v>
      </c>
      <c r="R241" s="97">
        <v>84049030.25000006</v>
      </c>
      <c r="S241" s="20"/>
      <c r="T241" s="98">
        <f t="shared" si="45"/>
        <v>84049030.25000006</v>
      </c>
      <c r="U241" s="219">
        <f t="shared" si="53"/>
        <v>0</v>
      </c>
      <c r="W241" s="135" t="s">
        <v>48</v>
      </c>
      <c r="X241" s="115">
        <f t="shared" si="54"/>
        <v>0</v>
      </c>
      <c r="Y241" s="116">
        <f t="shared" si="55"/>
        <v>0</v>
      </c>
      <c r="Z241" s="116">
        <f t="shared" si="56"/>
        <v>0</v>
      </c>
      <c r="AA241" s="116">
        <f t="shared" si="57"/>
        <v>0</v>
      </c>
      <c r="AB241" s="116">
        <f t="shared" si="58"/>
        <v>0</v>
      </c>
      <c r="AC241" s="122">
        <f t="shared" si="59"/>
        <v>0</v>
      </c>
    </row>
    <row r="242" spans="1:29" ht="15.75">
      <c r="A242" s="251"/>
      <c r="B242" s="136" t="s">
        <v>49</v>
      </c>
      <c r="C242" s="99">
        <v>24013197.529999524</v>
      </c>
      <c r="D242" s="100"/>
      <c r="E242" s="101">
        <f t="shared" si="40"/>
        <v>24013197.529999524</v>
      </c>
      <c r="F242" s="99">
        <v>1008782.36</v>
      </c>
      <c r="G242" s="100"/>
      <c r="H242" s="101">
        <f t="shared" si="41"/>
        <v>1008782.36</v>
      </c>
      <c r="I242" s="99">
        <v>8683.33</v>
      </c>
      <c r="J242" s="100"/>
      <c r="K242" s="101">
        <f t="shared" si="42"/>
        <v>8683.33</v>
      </c>
      <c r="L242" s="99">
        <v>11872.24</v>
      </c>
      <c r="M242" s="100"/>
      <c r="N242" s="101">
        <f t="shared" si="43"/>
        <v>11872.24</v>
      </c>
      <c r="O242" s="99">
        <v>114316.98</v>
      </c>
      <c r="P242" s="100"/>
      <c r="Q242" s="101">
        <f t="shared" si="44"/>
        <v>114316.98</v>
      </c>
      <c r="R242" s="99">
        <v>22886909.279999524</v>
      </c>
      <c r="S242" s="100"/>
      <c r="T242" s="101">
        <f t="shared" si="45"/>
        <v>22886909.279999524</v>
      </c>
      <c r="U242" s="220">
        <f t="shared" si="53"/>
        <v>0</v>
      </c>
      <c r="W242" s="136" t="s">
        <v>49</v>
      </c>
      <c r="X242" s="119">
        <f t="shared" si="54"/>
        <v>0</v>
      </c>
      <c r="Y242" s="120">
        <f t="shared" si="55"/>
        <v>0</v>
      </c>
      <c r="Z242" s="120">
        <f t="shared" si="56"/>
        <v>0</v>
      </c>
      <c r="AA242" s="120">
        <f t="shared" si="57"/>
        <v>0</v>
      </c>
      <c r="AB242" s="120">
        <f t="shared" si="58"/>
        <v>0</v>
      </c>
      <c r="AC242" s="125">
        <f t="shared" si="59"/>
        <v>0</v>
      </c>
    </row>
    <row r="243" spans="1:29" ht="15.75" customHeight="1">
      <c r="A243" s="249">
        <v>42613</v>
      </c>
      <c r="B243" s="134" t="s">
        <v>41</v>
      </c>
      <c r="C243" s="217">
        <v>78310361.629999101</v>
      </c>
      <c r="D243" s="95"/>
      <c r="E243" s="96">
        <f t="shared" si="40"/>
        <v>78310361.629999101</v>
      </c>
      <c r="F243" s="217">
        <v>1903615.1599999995</v>
      </c>
      <c r="G243" s="95"/>
      <c r="H243" s="96">
        <f t="shared" si="41"/>
        <v>1903615.1599999995</v>
      </c>
      <c r="I243" s="217">
        <v>14019.43</v>
      </c>
      <c r="J243" s="95"/>
      <c r="K243" s="96">
        <f t="shared" si="42"/>
        <v>14019.43</v>
      </c>
      <c r="L243" s="217">
        <v>0</v>
      </c>
      <c r="M243" s="95"/>
      <c r="N243" s="96">
        <f t="shared" si="43"/>
        <v>0</v>
      </c>
      <c r="O243" s="217">
        <v>694885.08</v>
      </c>
      <c r="P243" s="95"/>
      <c r="Q243" s="96">
        <f t="shared" si="44"/>
        <v>694885.08</v>
      </c>
      <c r="R243" s="217">
        <v>75725880.819999099</v>
      </c>
      <c r="S243" s="95"/>
      <c r="T243" s="96">
        <f t="shared" si="45"/>
        <v>75725880.819999099</v>
      </c>
      <c r="U243" s="218">
        <f t="shared" si="53"/>
        <v>0</v>
      </c>
      <c r="W243" s="134" t="s">
        <v>41</v>
      </c>
      <c r="X243" s="111">
        <f t="shared" si="54"/>
        <v>0</v>
      </c>
      <c r="Y243" s="112">
        <f t="shared" si="55"/>
        <v>0</v>
      </c>
      <c r="Z243" s="112">
        <f t="shared" si="56"/>
        <v>0</v>
      </c>
      <c r="AA243" s="112">
        <f t="shared" si="57"/>
        <v>0</v>
      </c>
      <c r="AB243" s="112">
        <f t="shared" si="58"/>
        <v>0</v>
      </c>
      <c r="AC243" s="124">
        <f t="shared" si="59"/>
        <v>0</v>
      </c>
    </row>
    <row r="244" spans="1:29" ht="15.75">
      <c r="A244" s="250"/>
      <c r="B244" s="135" t="s">
        <v>42</v>
      </c>
      <c r="C244" s="97">
        <v>31218386.109999001</v>
      </c>
      <c r="D244" s="20">
        <v>211610900</v>
      </c>
      <c r="E244" s="98">
        <f t="shared" si="40"/>
        <v>-180392513.890001</v>
      </c>
      <c r="F244" s="97">
        <v>2890363.3799999994</v>
      </c>
      <c r="G244" s="20" t="s">
        <v>2747</v>
      </c>
      <c r="H244" s="98">
        <f t="shared" si="41"/>
        <v>3.37999999942258</v>
      </c>
      <c r="I244" s="97">
        <v>34013.18</v>
      </c>
      <c r="J244" s="20" t="s">
        <v>3165</v>
      </c>
      <c r="K244" s="98">
        <f t="shared" si="42"/>
        <v>-1.9999999996798579E-2</v>
      </c>
      <c r="L244" s="97">
        <v>166338.03999999998</v>
      </c>
      <c r="M244" s="20" t="s">
        <v>3166</v>
      </c>
      <c r="N244" s="98">
        <f t="shared" si="43"/>
        <v>3.9999999979045242E-2</v>
      </c>
      <c r="O244" s="97">
        <v>38019.78</v>
      </c>
      <c r="P244" s="20" t="s">
        <v>2748</v>
      </c>
      <c r="Q244" s="98">
        <f t="shared" si="44"/>
        <v>-2.0000000004074536E-2</v>
      </c>
      <c r="R244" s="97">
        <v>32328710.429999005</v>
      </c>
      <c r="S244" s="20">
        <v>32328800</v>
      </c>
      <c r="T244" s="98">
        <f t="shared" si="45"/>
        <v>-89.570000994950533</v>
      </c>
      <c r="U244" s="219">
        <f t="shared" si="53"/>
        <v>1</v>
      </c>
      <c r="W244" s="135" t="s">
        <v>42</v>
      </c>
      <c r="X244" s="115">
        <f t="shared" si="54"/>
        <v>1</v>
      </c>
      <c r="Y244" s="116">
        <f t="shared" si="55"/>
        <v>0</v>
      </c>
      <c r="Z244" s="116">
        <f t="shared" si="56"/>
        <v>0</v>
      </c>
      <c r="AA244" s="116">
        <f t="shared" si="57"/>
        <v>0</v>
      </c>
      <c r="AB244" s="116">
        <f t="shared" si="58"/>
        <v>0</v>
      </c>
      <c r="AC244" s="122">
        <f t="shared" si="59"/>
        <v>0</v>
      </c>
    </row>
    <row r="245" spans="1:29" ht="15.75">
      <c r="A245" s="250"/>
      <c r="B245" s="105" t="s">
        <v>43</v>
      </c>
      <c r="C245" s="97">
        <v>93667786.769999579</v>
      </c>
      <c r="D245" s="20">
        <v>0</v>
      </c>
      <c r="E245" s="98">
        <f t="shared" si="40"/>
        <v>93667786.769999579</v>
      </c>
      <c r="F245" s="97">
        <v>2070465.4099999997</v>
      </c>
      <c r="G245" s="20"/>
      <c r="H245" s="98">
        <f t="shared" si="41"/>
        <v>2070465.4099999997</v>
      </c>
      <c r="I245" s="97">
        <v>457250.15</v>
      </c>
      <c r="J245" s="20"/>
      <c r="K245" s="98">
        <f t="shared" si="42"/>
        <v>457250.15</v>
      </c>
      <c r="L245" s="97">
        <v>270126.57</v>
      </c>
      <c r="M245" s="20"/>
      <c r="N245" s="98">
        <f t="shared" si="43"/>
        <v>270126.57</v>
      </c>
      <c r="O245" s="97">
        <v>334337.59000000003</v>
      </c>
      <c r="P245" s="20"/>
      <c r="Q245" s="98">
        <f t="shared" si="44"/>
        <v>334337.59000000003</v>
      </c>
      <c r="R245" s="97">
        <v>91450107.349999577</v>
      </c>
      <c r="S245" s="20">
        <v>0</v>
      </c>
      <c r="T245" s="98">
        <f t="shared" si="45"/>
        <v>91450107.349999577</v>
      </c>
      <c r="U245" s="219">
        <f t="shared" si="53"/>
        <v>0</v>
      </c>
      <c r="W245" s="105" t="s">
        <v>43</v>
      </c>
      <c r="X245" s="115">
        <f t="shared" si="54"/>
        <v>0</v>
      </c>
      <c r="Y245" s="116">
        <f t="shared" si="55"/>
        <v>0</v>
      </c>
      <c r="Z245" s="116">
        <f t="shared" si="56"/>
        <v>0</v>
      </c>
      <c r="AA245" s="116">
        <f t="shared" si="57"/>
        <v>0</v>
      </c>
      <c r="AB245" s="116">
        <f t="shared" si="58"/>
        <v>0</v>
      </c>
      <c r="AC245" s="122">
        <f t="shared" si="59"/>
        <v>0</v>
      </c>
    </row>
    <row r="246" spans="1:29" ht="15.75">
      <c r="A246" s="250"/>
      <c r="B246" s="135" t="s">
        <v>44</v>
      </c>
      <c r="C246" s="97">
        <v>79282913.949999541</v>
      </c>
      <c r="D246" s="20">
        <v>0</v>
      </c>
      <c r="E246" s="98">
        <f t="shared" si="40"/>
        <v>79282913.949999541</v>
      </c>
      <c r="F246" s="97">
        <v>2691080.9399999995</v>
      </c>
      <c r="G246" s="20"/>
      <c r="H246" s="98">
        <f t="shared" si="41"/>
        <v>2691080.9399999995</v>
      </c>
      <c r="I246" s="97">
        <v>39730</v>
      </c>
      <c r="J246" s="20"/>
      <c r="K246" s="98">
        <f t="shared" si="42"/>
        <v>39730</v>
      </c>
      <c r="L246" s="97">
        <v>0</v>
      </c>
      <c r="M246" s="20"/>
      <c r="N246" s="98">
        <f t="shared" si="43"/>
        <v>0</v>
      </c>
      <c r="O246" s="97">
        <v>698952.66</v>
      </c>
      <c r="P246" s="20"/>
      <c r="Q246" s="98">
        <f t="shared" si="44"/>
        <v>698952.66</v>
      </c>
      <c r="R246" s="97">
        <v>75932610.349999547</v>
      </c>
      <c r="S246" s="20">
        <v>0</v>
      </c>
      <c r="T246" s="98">
        <f t="shared" si="45"/>
        <v>75932610.349999547</v>
      </c>
      <c r="U246" s="219">
        <f t="shared" si="53"/>
        <v>0</v>
      </c>
      <c r="W246" s="135" t="s">
        <v>44</v>
      </c>
      <c r="X246" s="115">
        <f t="shared" si="54"/>
        <v>0</v>
      </c>
      <c r="Y246" s="116">
        <f t="shared" si="55"/>
        <v>0</v>
      </c>
      <c r="Z246" s="116">
        <f t="shared" si="56"/>
        <v>0</v>
      </c>
      <c r="AA246" s="116">
        <f t="shared" si="57"/>
        <v>0</v>
      </c>
      <c r="AB246" s="116">
        <f t="shared" si="58"/>
        <v>0</v>
      </c>
      <c r="AC246" s="122">
        <f t="shared" si="59"/>
        <v>0</v>
      </c>
    </row>
    <row r="247" spans="1:29" ht="15.75">
      <c r="A247" s="250"/>
      <c r="B247" s="135" t="s">
        <v>45</v>
      </c>
      <c r="C247" s="97">
        <v>85275501.889996022</v>
      </c>
      <c r="D247" s="20">
        <v>85275500</v>
      </c>
      <c r="E247" s="98">
        <f t="shared" si="40"/>
        <v>1.8899960219860077</v>
      </c>
      <c r="F247" s="97">
        <v>3523712.0500000003</v>
      </c>
      <c r="G247" s="20" t="s">
        <v>2749</v>
      </c>
      <c r="H247" s="98">
        <f t="shared" si="41"/>
        <v>2.0500000002793968</v>
      </c>
      <c r="I247" s="97">
        <v>161367.78999999998</v>
      </c>
      <c r="J247" s="20" t="s">
        <v>3167</v>
      </c>
      <c r="K247" s="98">
        <f t="shared" si="42"/>
        <v>-0.21000000002095476</v>
      </c>
      <c r="L247" s="97">
        <v>752385.4</v>
      </c>
      <c r="M247" s="20" t="s">
        <v>3168</v>
      </c>
      <c r="N247" s="98">
        <f t="shared" si="43"/>
        <v>0.40000000002328306</v>
      </c>
      <c r="O247" s="97">
        <v>216555.94</v>
      </c>
      <c r="P247" s="20" t="s">
        <v>2750</v>
      </c>
      <c r="Q247" s="98">
        <f t="shared" si="44"/>
        <v>-5.9999999997671694E-2</v>
      </c>
      <c r="R247" s="97">
        <v>102149573.00999601</v>
      </c>
      <c r="S247" s="20">
        <v>102149600</v>
      </c>
      <c r="T247" s="98">
        <f t="shared" si="45"/>
        <v>-26.990003988146782</v>
      </c>
      <c r="U247" s="219">
        <f t="shared" si="53"/>
        <v>1</v>
      </c>
      <c r="W247" s="135" t="s">
        <v>45</v>
      </c>
      <c r="X247" s="115">
        <f t="shared" si="54"/>
        <v>0</v>
      </c>
      <c r="Y247" s="116">
        <f t="shared" si="55"/>
        <v>0</v>
      </c>
      <c r="Z247" s="116">
        <f t="shared" si="56"/>
        <v>0</v>
      </c>
      <c r="AA247" s="116">
        <f t="shared" si="57"/>
        <v>0</v>
      </c>
      <c r="AB247" s="116">
        <f t="shared" si="58"/>
        <v>0</v>
      </c>
      <c r="AC247" s="122">
        <f t="shared" si="59"/>
        <v>0</v>
      </c>
    </row>
    <row r="248" spans="1:29" ht="15.75">
      <c r="A248" s="250"/>
      <c r="B248" s="135" t="s">
        <v>46</v>
      </c>
      <c r="C248" s="97">
        <v>59430278.289999612</v>
      </c>
      <c r="D248" s="20">
        <v>62298900</v>
      </c>
      <c r="E248" s="98">
        <f t="shared" si="40"/>
        <v>-2868621.7100003883</v>
      </c>
      <c r="F248" s="97">
        <v>2665939.5500000007</v>
      </c>
      <c r="G248" s="20" t="s">
        <v>2751</v>
      </c>
      <c r="H248" s="98">
        <f t="shared" si="41"/>
        <v>-0.44999999925494194</v>
      </c>
      <c r="I248" s="97">
        <v>13578.710000000001</v>
      </c>
      <c r="J248" s="20" t="s">
        <v>3169</v>
      </c>
      <c r="K248" s="98">
        <f t="shared" si="42"/>
        <v>1.0000000000218279E-2</v>
      </c>
      <c r="L248" s="97">
        <v>31561.41</v>
      </c>
      <c r="M248" s="20" t="s">
        <v>3170</v>
      </c>
      <c r="N248" s="98">
        <f t="shared" si="43"/>
        <v>9.9999999983992893E-3</v>
      </c>
      <c r="O248" s="97">
        <v>654972.22</v>
      </c>
      <c r="P248" s="20" t="s">
        <v>2752</v>
      </c>
      <c r="Q248" s="98">
        <f t="shared" si="44"/>
        <v>0.21999999997206032</v>
      </c>
      <c r="R248" s="97">
        <v>56091383.81999962</v>
      </c>
      <c r="S248" s="20">
        <v>59430300</v>
      </c>
      <c r="T248" s="98">
        <f t="shared" si="45"/>
        <v>-3338916.1800003797</v>
      </c>
      <c r="U248" s="219">
        <f t="shared" si="53"/>
        <v>1</v>
      </c>
      <c r="W248" s="135" t="s">
        <v>46</v>
      </c>
      <c r="X248" s="115">
        <f t="shared" si="54"/>
        <v>1</v>
      </c>
      <c r="Y248" s="116">
        <f t="shared" si="55"/>
        <v>0</v>
      </c>
      <c r="Z248" s="116">
        <f t="shared" si="56"/>
        <v>0</v>
      </c>
      <c r="AA248" s="116">
        <f t="shared" si="57"/>
        <v>0</v>
      </c>
      <c r="AB248" s="116">
        <f t="shared" si="58"/>
        <v>0</v>
      </c>
      <c r="AC248" s="122">
        <f t="shared" si="59"/>
        <v>1</v>
      </c>
    </row>
    <row r="249" spans="1:29" ht="15.75">
      <c r="A249" s="250"/>
      <c r="B249" s="135" t="s">
        <v>47</v>
      </c>
      <c r="C249" s="97">
        <v>193952638.60000014</v>
      </c>
      <c r="D249" s="20"/>
      <c r="E249" s="98">
        <f t="shared" si="40"/>
        <v>193952638.60000014</v>
      </c>
      <c r="F249" s="97">
        <v>2997863.7999999993</v>
      </c>
      <c r="G249" s="20"/>
      <c r="H249" s="98">
        <f t="shared" si="41"/>
        <v>2997863.7999999993</v>
      </c>
      <c r="I249" s="97">
        <v>269482.50000000012</v>
      </c>
      <c r="J249" s="20"/>
      <c r="K249" s="98">
        <f t="shared" si="42"/>
        <v>269482.50000000012</v>
      </c>
      <c r="L249" s="97">
        <v>174168.42</v>
      </c>
      <c r="M249" s="20"/>
      <c r="N249" s="98">
        <f t="shared" si="43"/>
        <v>174168.42</v>
      </c>
      <c r="O249" s="97">
        <v>85462.94</v>
      </c>
      <c r="P249" s="20"/>
      <c r="Q249" s="98">
        <f t="shared" si="44"/>
        <v>85462.94</v>
      </c>
      <c r="R249" s="97">
        <v>195739353.31000015</v>
      </c>
      <c r="S249" s="20"/>
      <c r="T249" s="98">
        <f t="shared" si="45"/>
        <v>195739353.31000015</v>
      </c>
      <c r="U249" s="219">
        <f t="shared" si="53"/>
        <v>0</v>
      </c>
      <c r="W249" s="135" t="s">
        <v>47</v>
      </c>
      <c r="X249" s="115">
        <f t="shared" si="54"/>
        <v>0</v>
      </c>
      <c r="Y249" s="116">
        <f t="shared" si="55"/>
        <v>0</v>
      </c>
      <c r="Z249" s="116">
        <f t="shared" si="56"/>
        <v>0</v>
      </c>
      <c r="AA249" s="116">
        <f t="shared" si="57"/>
        <v>0</v>
      </c>
      <c r="AB249" s="116">
        <f t="shared" si="58"/>
        <v>0</v>
      </c>
      <c r="AC249" s="122">
        <f t="shared" si="59"/>
        <v>0</v>
      </c>
    </row>
    <row r="250" spans="1:29" ht="15.75">
      <c r="A250" s="250"/>
      <c r="B250" s="135" t="s">
        <v>48</v>
      </c>
      <c r="C250" s="97">
        <v>84049030.25000006</v>
      </c>
      <c r="D250" s="20"/>
      <c r="E250" s="98">
        <f t="shared" si="40"/>
        <v>84049030.25000006</v>
      </c>
      <c r="F250" s="97">
        <v>2648796.0999999996</v>
      </c>
      <c r="G250" s="20"/>
      <c r="H250" s="98">
        <f t="shared" si="41"/>
        <v>2648796.0999999996</v>
      </c>
      <c r="I250" s="97">
        <v>79918.489999999991</v>
      </c>
      <c r="J250" s="20"/>
      <c r="K250" s="98">
        <f t="shared" si="42"/>
        <v>79918.489999999991</v>
      </c>
      <c r="L250" s="97">
        <v>30474.260000000002</v>
      </c>
      <c r="M250" s="20"/>
      <c r="N250" s="98">
        <f t="shared" si="43"/>
        <v>30474.260000000002</v>
      </c>
      <c r="O250" s="97">
        <v>311767.91000000009</v>
      </c>
      <c r="P250" s="20"/>
      <c r="Q250" s="98">
        <f t="shared" si="44"/>
        <v>311767.91000000009</v>
      </c>
      <c r="R250" s="97">
        <v>81137910.470000058</v>
      </c>
      <c r="S250" s="20"/>
      <c r="T250" s="98">
        <f t="shared" si="45"/>
        <v>81137910.470000058</v>
      </c>
      <c r="U250" s="219">
        <f t="shared" si="53"/>
        <v>0</v>
      </c>
      <c r="W250" s="135" t="s">
        <v>48</v>
      </c>
      <c r="X250" s="115">
        <f t="shared" si="54"/>
        <v>0</v>
      </c>
      <c r="Y250" s="116">
        <f t="shared" si="55"/>
        <v>0</v>
      </c>
      <c r="Z250" s="116">
        <f t="shared" si="56"/>
        <v>0</v>
      </c>
      <c r="AA250" s="116">
        <f t="shared" si="57"/>
        <v>0</v>
      </c>
      <c r="AB250" s="116">
        <f t="shared" si="58"/>
        <v>0</v>
      </c>
      <c r="AC250" s="122">
        <f t="shared" si="59"/>
        <v>0</v>
      </c>
    </row>
    <row r="251" spans="1:29" ht="15.75">
      <c r="A251" s="251"/>
      <c r="B251" s="136" t="s">
        <v>49</v>
      </c>
      <c r="C251" s="99">
        <v>22886909.279999524</v>
      </c>
      <c r="D251" s="100"/>
      <c r="E251" s="101">
        <f t="shared" si="40"/>
        <v>22886909.279999524</v>
      </c>
      <c r="F251" s="99">
        <v>997670.9100000005</v>
      </c>
      <c r="G251" s="100"/>
      <c r="H251" s="101">
        <f t="shared" si="41"/>
        <v>997670.9100000005</v>
      </c>
      <c r="I251" s="99">
        <v>10675.14</v>
      </c>
      <c r="J251" s="100"/>
      <c r="K251" s="101">
        <f t="shared" si="42"/>
        <v>10675.14</v>
      </c>
      <c r="L251" s="99">
        <v>0</v>
      </c>
      <c r="M251" s="100"/>
      <c r="N251" s="101">
        <f t="shared" si="43"/>
        <v>0</v>
      </c>
      <c r="O251" s="99">
        <v>111407.45</v>
      </c>
      <c r="P251" s="100"/>
      <c r="Q251" s="101">
        <f t="shared" si="44"/>
        <v>111407.45</v>
      </c>
      <c r="R251" s="99">
        <v>21788506.059999522</v>
      </c>
      <c r="S251" s="100"/>
      <c r="T251" s="101">
        <f t="shared" si="45"/>
        <v>21788506.059999522</v>
      </c>
      <c r="U251" s="220">
        <f t="shared" si="53"/>
        <v>0</v>
      </c>
      <c r="W251" s="136" t="s">
        <v>49</v>
      </c>
      <c r="X251" s="119">
        <f t="shared" si="54"/>
        <v>0</v>
      </c>
      <c r="Y251" s="120">
        <f t="shared" si="55"/>
        <v>0</v>
      </c>
      <c r="Z251" s="120">
        <f t="shared" si="56"/>
        <v>0</v>
      </c>
      <c r="AA251" s="120">
        <f t="shared" si="57"/>
        <v>0</v>
      </c>
      <c r="AB251" s="120">
        <f t="shared" si="58"/>
        <v>0</v>
      </c>
      <c r="AC251" s="125">
        <f t="shared" si="59"/>
        <v>0</v>
      </c>
    </row>
    <row r="252" spans="1:29">
      <c r="B252" s="225"/>
      <c r="G252" s="20"/>
      <c r="P252" s="20"/>
      <c r="U252" s="193" t="s">
        <v>1332</v>
      </c>
      <c r="X252" s="91" t="s">
        <v>13</v>
      </c>
      <c r="Y252" s="91" t="s">
        <v>14</v>
      </c>
      <c r="Z252" s="110" t="s">
        <v>15</v>
      </c>
      <c r="AA252" s="91" t="s">
        <v>16</v>
      </c>
      <c r="AB252" s="91" t="s">
        <v>17</v>
      </c>
      <c r="AC252" s="91" t="s">
        <v>18</v>
      </c>
    </row>
    <row r="253" spans="1:29">
      <c r="B253" s="4"/>
      <c r="G253" s="20"/>
      <c r="P253" s="20"/>
      <c r="U253" s="190">
        <f>U9+U18+U27+U36+U45+U54+U63+U72+U81+U90+U99+U108+U126+U135+U144+U153+U162+U171+U180+U189+U198+U207+U216+U225</f>
        <v>9</v>
      </c>
      <c r="W253" s="134" t="s">
        <v>41</v>
      </c>
      <c r="X253" s="111">
        <f>X9+X18+X27+X36+X45+X54+X63+X72+X81+X90+X99+X108+X117+X126+X135+X144+X153+X162+X171+X180+X189+X198+X207+X216+X225</f>
        <v>0</v>
      </c>
      <c r="Y253" s="112">
        <f t="shared" ref="Y253:AC253" si="60">Y9+Y18+Y27+Y36+Y45+Y54+Y63+Y72+Y81+Y90+Y99+Y108+Y117+Y126+Y135+Y144+Y153+Y162+Y171+Y180+Y189+Y198+Y207+Y216+Y225</f>
        <v>0</v>
      </c>
      <c r="Z253" s="112">
        <f t="shared" si="60"/>
        <v>0</v>
      </c>
      <c r="AA253" s="112">
        <f t="shared" si="60"/>
        <v>0</v>
      </c>
      <c r="AB253" s="112">
        <f t="shared" si="60"/>
        <v>0</v>
      </c>
      <c r="AC253" s="114">
        <f t="shared" si="60"/>
        <v>0</v>
      </c>
    </row>
    <row r="254" spans="1:29">
      <c r="B254" s="225"/>
      <c r="G254" s="20"/>
      <c r="P254" s="20"/>
      <c r="U254" s="191">
        <f t="shared" ref="U254:U261" si="61">U10+U19+U28+U37+U46+U55+U64+U73+U82+U91+U100+U109+U127+U136+U145+U154+U163+U172+U181+U190+U199+U208+U217+U226</f>
        <v>18</v>
      </c>
      <c r="W254" s="135" t="s">
        <v>42</v>
      </c>
      <c r="X254" s="115">
        <f t="shared" ref="X254:AC261" si="62">X10+X19+X28+X37+X46+X55+X64+X73+X82+X91+X100+X109+X118+X127+X136+X145+X154+X163+X172+X181+X190+X199+X208+X217+X226</f>
        <v>7</v>
      </c>
      <c r="Y254" s="116">
        <f t="shared" si="62"/>
        <v>0</v>
      </c>
      <c r="Z254" s="116">
        <f t="shared" si="62"/>
        <v>0</v>
      </c>
      <c r="AA254" s="116">
        <f t="shared" si="62"/>
        <v>0</v>
      </c>
      <c r="AB254" s="116">
        <f t="shared" si="62"/>
        <v>0</v>
      </c>
      <c r="AC254" s="118">
        <f t="shared" si="62"/>
        <v>1</v>
      </c>
    </row>
    <row r="255" spans="1:29">
      <c r="B255" s="225"/>
      <c r="G255" s="20"/>
      <c r="P255" s="20"/>
      <c r="U255" s="191">
        <f t="shared" si="61"/>
        <v>10</v>
      </c>
      <c r="W255" s="105" t="s">
        <v>43</v>
      </c>
      <c r="X255" s="115">
        <f t="shared" si="62"/>
        <v>0</v>
      </c>
      <c r="Y255" s="116">
        <f t="shared" si="62"/>
        <v>2</v>
      </c>
      <c r="Z255" s="116">
        <f t="shared" si="62"/>
        <v>1</v>
      </c>
      <c r="AA255" s="116">
        <f t="shared" si="62"/>
        <v>1</v>
      </c>
      <c r="AB255" s="116">
        <f t="shared" si="62"/>
        <v>0</v>
      </c>
      <c r="AC255" s="118">
        <f t="shared" si="62"/>
        <v>0</v>
      </c>
    </row>
    <row r="256" spans="1:29">
      <c r="B256" s="225"/>
      <c r="U256" s="191">
        <f t="shared" si="61"/>
        <v>13</v>
      </c>
      <c r="W256" s="135" t="s">
        <v>44</v>
      </c>
      <c r="X256" s="115">
        <f t="shared" si="62"/>
        <v>5</v>
      </c>
      <c r="Y256" s="116">
        <f t="shared" si="62"/>
        <v>11</v>
      </c>
      <c r="Z256" s="116">
        <f t="shared" si="62"/>
        <v>4</v>
      </c>
      <c r="AA256" s="116">
        <f t="shared" si="62"/>
        <v>0</v>
      </c>
      <c r="AB256" s="116">
        <f t="shared" si="62"/>
        <v>1</v>
      </c>
      <c r="AC256" s="118">
        <f t="shared" si="62"/>
        <v>10</v>
      </c>
    </row>
    <row r="257" spans="2:29">
      <c r="B257" s="225"/>
      <c r="U257" s="191">
        <f t="shared" si="61"/>
        <v>20</v>
      </c>
      <c r="W257" s="135" t="s">
        <v>45</v>
      </c>
      <c r="X257" s="115">
        <f t="shared" si="62"/>
        <v>1</v>
      </c>
      <c r="Y257" s="116">
        <f t="shared" si="62"/>
        <v>4</v>
      </c>
      <c r="Z257" s="116">
        <f t="shared" si="62"/>
        <v>1</v>
      </c>
      <c r="AA257" s="116">
        <f t="shared" si="62"/>
        <v>1</v>
      </c>
      <c r="AB257" s="116">
        <f t="shared" si="62"/>
        <v>12</v>
      </c>
      <c r="AC257" s="118">
        <f t="shared" si="62"/>
        <v>3</v>
      </c>
    </row>
    <row r="258" spans="2:29">
      <c r="B258" s="225"/>
      <c r="U258" s="191">
        <f t="shared" si="61"/>
        <v>14</v>
      </c>
      <c r="W258" s="135" t="s">
        <v>46</v>
      </c>
      <c r="X258" s="115">
        <f t="shared" si="62"/>
        <v>8</v>
      </c>
      <c r="Y258" s="116">
        <f t="shared" si="62"/>
        <v>0</v>
      </c>
      <c r="Z258" s="116">
        <f t="shared" si="62"/>
        <v>1</v>
      </c>
      <c r="AA258" s="116">
        <f t="shared" si="62"/>
        <v>1</v>
      </c>
      <c r="AB258" s="116">
        <f t="shared" si="62"/>
        <v>0</v>
      </c>
      <c r="AC258" s="118">
        <f t="shared" si="62"/>
        <v>9</v>
      </c>
    </row>
    <row r="259" spans="2:29">
      <c r="B259" s="225"/>
      <c r="U259" s="191">
        <f t="shared" si="61"/>
        <v>0</v>
      </c>
      <c r="W259" s="135" t="s">
        <v>47</v>
      </c>
      <c r="X259" s="115">
        <f t="shared" si="62"/>
        <v>0</v>
      </c>
      <c r="Y259" s="116">
        <f t="shared" si="62"/>
        <v>0</v>
      </c>
      <c r="Z259" s="116">
        <f t="shared" si="62"/>
        <v>0</v>
      </c>
      <c r="AA259" s="116">
        <f t="shared" si="62"/>
        <v>0</v>
      </c>
      <c r="AB259" s="116">
        <f t="shared" si="62"/>
        <v>0</v>
      </c>
      <c r="AC259" s="118">
        <f t="shared" si="62"/>
        <v>0</v>
      </c>
    </row>
    <row r="260" spans="2:29">
      <c r="B260" s="3"/>
      <c r="U260" s="191">
        <f t="shared" si="61"/>
        <v>1</v>
      </c>
      <c r="W260" s="135" t="s">
        <v>48</v>
      </c>
      <c r="X260" s="115">
        <f t="shared" si="62"/>
        <v>0</v>
      </c>
      <c r="Y260" s="116">
        <f t="shared" si="62"/>
        <v>1</v>
      </c>
      <c r="Z260" s="116">
        <f t="shared" si="62"/>
        <v>0</v>
      </c>
      <c r="AA260" s="116">
        <f t="shared" si="62"/>
        <v>0</v>
      </c>
      <c r="AB260" s="116">
        <f t="shared" si="62"/>
        <v>0</v>
      </c>
      <c r="AC260" s="118">
        <f t="shared" si="62"/>
        <v>0</v>
      </c>
    </row>
    <row r="261" spans="2:29">
      <c r="U261" s="192">
        <f t="shared" si="61"/>
        <v>0</v>
      </c>
      <c r="W261" s="136" t="s">
        <v>49</v>
      </c>
      <c r="X261" s="119">
        <f t="shared" si="62"/>
        <v>0</v>
      </c>
      <c r="Y261" s="120">
        <f t="shared" si="62"/>
        <v>0</v>
      </c>
      <c r="Z261" s="120">
        <f t="shared" si="62"/>
        <v>0</v>
      </c>
      <c r="AA261" s="120">
        <f t="shared" si="62"/>
        <v>0</v>
      </c>
      <c r="AB261" s="120">
        <f t="shared" si="62"/>
        <v>0</v>
      </c>
      <c r="AC261" s="221">
        <f t="shared" si="62"/>
        <v>0</v>
      </c>
    </row>
    <row r="262" spans="2:29">
      <c r="X262" s="116"/>
      <c r="Y262" s="116"/>
      <c r="Z262" s="116"/>
      <c r="AA262" s="116"/>
      <c r="AB262" s="116"/>
      <c r="AC262" s="116"/>
    </row>
  </sheetData>
  <mergeCells count="35">
    <mergeCell ref="A234:A242"/>
    <mergeCell ref="A243:A251"/>
    <mergeCell ref="A36:A44"/>
    <mergeCell ref="B7:B8"/>
    <mergeCell ref="C7:E7"/>
    <mergeCell ref="A18:A26"/>
    <mergeCell ref="A27:A35"/>
    <mergeCell ref="A144:A152"/>
    <mergeCell ref="A45:A53"/>
    <mergeCell ref="A54:A62"/>
    <mergeCell ref="A63:A71"/>
    <mergeCell ref="A72:A80"/>
    <mergeCell ref="A81:A89"/>
    <mergeCell ref="A90:A98"/>
    <mergeCell ref="A99:A107"/>
    <mergeCell ref="A108:A116"/>
    <mergeCell ref="F7:H7"/>
    <mergeCell ref="I7:K7"/>
    <mergeCell ref="R7:T7"/>
    <mergeCell ref="U7:U8"/>
    <mergeCell ref="A9:A17"/>
    <mergeCell ref="L7:N7"/>
    <mergeCell ref="O7:Q7"/>
    <mergeCell ref="A117:A125"/>
    <mergeCell ref="A126:A134"/>
    <mergeCell ref="A135:A143"/>
    <mergeCell ref="A207:A215"/>
    <mergeCell ref="A216:A224"/>
    <mergeCell ref="A225:A233"/>
    <mergeCell ref="A153:A161"/>
    <mergeCell ref="A162:A170"/>
    <mergeCell ref="A171:A179"/>
    <mergeCell ref="A180:A188"/>
    <mergeCell ref="A189:A197"/>
    <mergeCell ref="A198:A20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7"/>
  <sheetViews>
    <sheetView zoomScale="70" zoomScaleNormal="70" workbookViewId="0">
      <selection sqref="A1:XFD1048576"/>
    </sheetView>
  </sheetViews>
  <sheetFormatPr baseColWidth="10" defaultRowHeight="15"/>
  <cols>
    <col min="1" max="1" width="10.140625" customWidth="1"/>
    <col min="2" max="2" width="19.140625" customWidth="1"/>
    <col min="3" max="3" width="12.42578125" bestFit="1" customWidth="1"/>
    <col min="4" max="4" width="17.85546875" bestFit="1" customWidth="1"/>
    <col min="5" max="5" width="13.42578125" bestFit="1" customWidth="1"/>
    <col min="6" max="6" width="11.7109375" bestFit="1" customWidth="1"/>
    <col min="7" max="7" width="12.85546875" bestFit="1" customWidth="1"/>
    <col min="8" max="8" width="13.42578125" customWidth="1"/>
    <col min="9" max="10" width="12" customWidth="1"/>
    <col min="11" max="11" width="12" style="138" customWidth="1"/>
    <col min="12" max="13" width="12" customWidth="1"/>
    <col min="14" max="14" width="12" style="138" customWidth="1"/>
    <col min="15" max="16" width="12" customWidth="1"/>
    <col min="17" max="17" width="13" customWidth="1"/>
    <col min="18" max="18" width="12" customWidth="1"/>
    <col min="19" max="20" width="13.42578125" customWidth="1"/>
    <col min="21" max="21" width="10.85546875" customWidth="1"/>
    <col min="22" max="22" width="5" customWidth="1"/>
    <col min="23" max="23" width="15.28515625" customWidth="1"/>
    <col min="24" max="29" width="8.85546875" style="88" customWidth="1"/>
  </cols>
  <sheetData>
    <row r="1" spans="1:29" ht="18.75">
      <c r="B1" s="107" t="s">
        <v>0</v>
      </c>
      <c r="C1" s="107"/>
      <c r="D1" s="107"/>
      <c r="E1" s="45"/>
      <c r="F1" s="45"/>
      <c r="G1" s="45"/>
      <c r="H1" s="45"/>
    </row>
    <row r="2" spans="1:29" ht="18.75">
      <c r="B2" s="107" t="s">
        <v>1</v>
      </c>
      <c r="C2" s="107"/>
      <c r="D2" s="107"/>
      <c r="E2" s="45"/>
      <c r="F2" s="45"/>
      <c r="G2" s="45"/>
      <c r="H2" s="45"/>
    </row>
    <row r="4" spans="1:29" ht="21">
      <c r="B4" s="1" t="s">
        <v>2</v>
      </c>
      <c r="C4" s="108"/>
      <c r="D4" s="108"/>
      <c r="E4" s="108"/>
      <c r="F4" s="108"/>
      <c r="G4" s="108"/>
      <c r="H4" s="108"/>
      <c r="I4" s="108"/>
      <c r="J4" s="108"/>
      <c r="K4" s="139"/>
    </row>
    <row r="5" spans="1:29" ht="21">
      <c r="B5" s="1" t="s">
        <v>50</v>
      </c>
      <c r="C5" s="108"/>
      <c r="D5" s="108"/>
      <c r="E5" s="109"/>
      <c r="F5" s="108"/>
      <c r="G5" s="108"/>
      <c r="H5" s="108"/>
      <c r="I5" s="108"/>
      <c r="J5" s="108"/>
      <c r="K5" s="139"/>
    </row>
    <row r="7" spans="1:29" ht="22.5" customHeight="1" thickBot="1">
      <c r="B7" s="245" t="s">
        <v>3</v>
      </c>
      <c r="C7" s="247" t="s">
        <v>4</v>
      </c>
      <c r="D7" s="243"/>
      <c r="E7" s="248"/>
      <c r="F7" s="242" t="s">
        <v>5</v>
      </c>
      <c r="G7" s="243"/>
      <c r="H7" s="244"/>
      <c r="I7" s="247" t="s">
        <v>6</v>
      </c>
      <c r="J7" s="243"/>
      <c r="K7" s="244"/>
      <c r="L7" s="242" t="s">
        <v>7</v>
      </c>
      <c r="M7" s="243"/>
      <c r="N7" s="244"/>
      <c r="O7" s="236" t="s">
        <v>11</v>
      </c>
      <c r="P7" s="237"/>
      <c r="Q7" s="238"/>
      <c r="R7" s="236" t="s">
        <v>12</v>
      </c>
      <c r="S7" s="237"/>
      <c r="T7" s="239"/>
      <c r="U7" s="240" t="s">
        <v>1331</v>
      </c>
      <c r="V7" s="89"/>
    </row>
    <row r="8" spans="1:29" s="2" customFormat="1" ht="12.75" customHeight="1">
      <c r="B8" s="246"/>
      <c r="C8" s="127" t="s">
        <v>8</v>
      </c>
      <c r="D8" s="128" t="s">
        <v>9</v>
      </c>
      <c r="E8" s="129" t="s">
        <v>10</v>
      </c>
      <c r="F8" s="130" t="s">
        <v>8</v>
      </c>
      <c r="G8" s="131" t="s">
        <v>9</v>
      </c>
      <c r="H8" s="129" t="s">
        <v>10</v>
      </c>
      <c r="I8" s="130" t="s">
        <v>8</v>
      </c>
      <c r="J8" s="131" t="s">
        <v>9</v>
      </c>
      <c r="K8" s="140" t="s">
        <v>10</v>
      </c>
      <c r="L8" s="130" t="s">
        <v>8</v>
      </c>
      <c r="M8" s="131" t="s">
        <v>9</v>
      </c>
      <c r="N8" s="140" t="s">
        <v>10</v>
      </c>
      <c r="O8" s="130" t="s">
        <v>8</v>
      </c>
      <c r="P8" s="128" t="s">
        <v>9</v>
      </c>
      <c r="Q8" s="129" t="s">
        <v>10</v>
      </c>
      <c r="R8" s="130" t="s">
        <v>8</v>
      </c>
      <c r="S8" s="131" t="s">
        <v>9</v>
      </c>
      <c r="T8" s="132" t="s">
        <v>10</v>
      </c>
      <c r="U8" s="254"/>
      <c r="V8" s="89"/>
      <c r="W8"/>
      <c r="X8" s="91" t="s">
        <v>13</v>
      </c>
      <c r="Y8" s="91" t="s">
        <v>14</v>
      </c>
      <c r="Z8" s="110" t="s">
        <v>15</v>
      </c>
      <c r="AA8" s="91" t="s">
        <v>16</v>
      </c>
      <c r="AB8" s="91" t="s">
        <v>17</v>
      </c>
      <c r="AC8" s="91" t="s">
        <v>18</v>
      </c>
    </row>
    <row r="9" spans="1:29" s="2" customFormat="1" ht="12.75" customHeight="1">
      <c r="A9" s="249">
        <v>42614</v>
      </c>
      <c r="B9" s="134" t="s">
        <v>41</v>
      </c>
      <c r="C9" s="217">
        <v>75725880.819999099</v>
      </c>
      <c r="D9" s="95"/>
      <c r="E9" s="96">
        <f t="shared" ref="E9:E72" si="0">C9-D9</f>
        <v>75725880.819999099</v>
      </c>
      <c r="F9" s="217">
        <v>1428269.9900000002</v>
      </c>
      <c r="G9" s="95"/>
      <c r="H9" s="96">
        <f t="shared" ref="H9:H72" si="1">F9-G9</f>
        <v>1428269.9900000002</v>
      </c>
      <c r="I9" s="217">
        <v>29949.02</v>
      </c>
      <c r="J9" s="95"/>
      <c r="K9" s="96">
        <f t="shared" ref="K9:K72" si="2">I9-J9</f>
        <v>29949.02</v>
      </c>
      <c r="L9" s="217">
        <v>234.17000000000002</v>
      </c>
      <c r="M9" s="95"/>
      <c r="N9" s="96">
        <f t="shared" ref="N9:N72" si="3">L9-M9</f>
        <v>234.17000000000002</v>
      </c>
      <c r="O9" s="217">
        <v>580215.62000000011</v>
      </c>
      <c r="P9" s="95"/>
      <c r="Q9" s="96">
        <f t="shared" ref="Q9:Q72" si="4">O9-P9</f>
        <v>580215.62000000011</v>
      </c>
      <c r="R9" s="217">
        <v>73747110.059999108</v>
      </c>
      <c r="S9" s="95"/>
      <c r="T9" s="96">
        <f t="shared" ref="T9:T72" si="5">R9-S9</f>
        <v>73747110.059999108</v>
      </c>
      <c r="U9" s="218">
        <f>IF(D9=0,0,1)</f>
        <v>0</v>
      </c>
      <c r="V9" s="89"/>
      <c r="W9" s="134" t="s">
        <v>41</v>
      </c>
      <c r="X9" s="111">
        <f>+IF(AND(C9&lt;&gt;0,D9&lt;&gt;0,OR(E9&gt;100,E9&lt;-100)),1,0)</f>
        <v>0</v>
      </c>
      <c r="Y9" s="112">
        <f>+IF(AND(F9&lt;&gt;0,G9&lt;&gt;0,OR(H9&gt;100,H9&lt;-100)),1,0)</f>
        <v>0</v>
      </c>
      <c r="Z9" s="112">
        <f>+IF(AND(I9&lt;&gt;0,J9&lt;&gt;0,OR(K9&gt;100,K9&lt;-100)),1,0)</f>
        <v>0</v>
      </c>
      <c r="AA9" s="113">
        <f>+IF(AND(L9&lt;&gt;0,M9&lt;&gt;0,OR(N9&gt;100,N9&lt;-100)),1,0)</f>
        <v>0</v>
      </c>
      <c r="AB9" s="113">
        <f>+IF(AND(O9&lt;&gt;0,P9&lt;&gt;0,OR(Q9&gt;100,Q9&lt;-100)),1,0)</f>
        <v>0</v>
      </c>
      <c r="AC9" s="114">
        <f>+IF(AND(R9&lt;&gt;0,S9&lt;&gt;0,OR(T9&gt;100,T9&lt;-100)),1,0)</f>
        <v>0</v>
      </c>
    </row>
    <row r="10" spans="1:29" s="2" customFormat="1" ht="12.75" customHeight="1">
      <c r="A10" s="250"/>
      <c r="B10" s="135" t="s">
        <v>42</v>
      </c>
      <c r="C10" s="97">
        <v>32328710.429999005</v>
      </c>
      <c r="D10" s="20">
        <v>32328800</v>
      </c>
      <c r="E10" s="98">
        <f t="shared" si="0"/>
        <v>-89.570000994950533</v>
      </c>
      <c r="F10" s="97">
        <v>1942677.8500000006</v>
      </c>
      <c r="G10" s="20" t="s">
        <v>2753</v>
      </c>
      <c r="H10" s="98">
        <f t="shared" si="1"/>
        <v>-2.1499999994412065</v>
      </c>
      <c r="I10" s="97">
        <v>41082.92</v>
      </c>
      <c r="J10" s="20" t="s">
        <v>3171</v>
      </c>
      <c r="K10" s="98">
        <f t="shared" si="2"/>
        <v>1.9999999996798579E-2</v>
      </c>
      <c r="L10" s="97">
        <v>36993.910000000003</v>
      </c>
      <c r="M10" s="20" t="s">
        <v>3172</v>
      </c>
      <c r="N10" s="98">
        <f t="shared" si="3"/>
        <v>1.0000000002037268E-2</v>
      </c>
      <c r="O10" s="97">
        <v>63190.55</v>
      </c>
      <c r="P10" s="20" t="s">
        <v>2754</v>
      </c>
      <c r="Q10" s="98">
        <f t="shared" si="4"/>
        <v>-4.9999999995634425E-2</v>
      </c>
      <c r="R10" s="97">
        <v>30326931.039999004</v>
      </c>
      <c r="S10" s="20">
        <v>30327000</v>
      </c>
      <c r="T10" s="98">
        <f t="shared" si="5"/>
        <v>-68.960000995546579</v>
      </c>
      <c r="U10" s="219">
        <f t="shared" ref="U10:U73" si="6">IF(D10=0,0,1)</f>
        <v>1</v>
      </c>
      <c r="V10" s="89"/>
      <c r="W10" s="135" t="s">
        <v>42</v>
      </c>
      <c r="X10" s="115">
        <f t="shared" ref="X10:X73" si="7">+IF(AND(C10&lt;&gt;0,D10&lt;&gt;0,OR(E10&gt;100,E10&lt;-100)),1,0)</f>
        <v>0</v>
      </c>
      <c r="Y10" s="116">
        <f t="shared" ref="Y10:Y73" si="8">+IF(AND(F10&lt;&gt;0,G10&lt;&gt;0,OR(H10&gt;100,H10&lt;-100)),1,0)</f>
        <v>0</v>
      </c>
      <c r="Z10" s="116">
        <f t="shared" ref="Z10:Z73" si="9">+IF(AND(I10&lt;&gt;0,J10&lt;&gt;0,OR(K10&gt;100,K10&lt;-100)),1,0)</f>
        <v>0</v>
      </c>
      <c r="AA10" s="117">
        <f t="shared" ref="AA10:AA73" si="10">+IF(AND(L10&lt;&gt;0,M10&lt;&gt;0,OR(N10&gt;100,N10&lt;-100)),1,0)</f>
        <v>0</v>
      </c>
      <c r="AB10" s="117">
        <f t="shared" ref="AB10:AB73" si="11">+IF(AND(O10&lt;&gt;0,P10&lt;&gt;0,OR(Q10&gt;100,Q10&lt;-100)),1,0)</f>
        <v>0</v>
      </c>
      <c r="AC10" s="118">
        <f t="shared" ref="AC10:AC73" si="12">+IF(AND(R10&lt;&gt;0,S10&lt;&gt;0,OR(T10&gt;100,T10&lt;-100)),1,0)</f>
        <v>0</v>
      </c>
    </row>
    <row r="11" spans="1:29" s="2" customFormat="1" ht="12.75" customHeight="1">
      <c r="A11" s="250"/>
      <c r="B11" s="105" t="s">
        <v>43</v>
      </c>
      <c r="C11" s="97">
        <v>91450107.349999577</v>
      </c>
      <c r="D11" s="20">
        <v>0</v>
      </c>
      <c r="E11" s="98">
        <f t="shared" si="0"/>
        <v>91450107.349999577</v>
      </c>
      <c r="F11" s="97">
        <v>1995069.7400000002</v>
      </c>
      <c r="G11" s="20"/>
      <c r="H11" s="98">
        <f t="shared" si="1"/>
        <v>1995069.7400000002</v>
      </c>
      <c r="I11" s="97">
        <v>159039.55000000002</v>
      </c>
      <c r="J11" s="20"/>
      <c r="K11" s="98">
        <f t="shared" si="2"/>
        <v>159039.55000000002</v>
      </c>
      <c r="L11" s="97">
        <v>94031.040000000008</v>
      </c>
      <c r="M11" s="20"/>
      <c r="N11" s="98">
        <f t="shared" si="3"/>
        <v>94031.040000000008</v>
      </c>
      <c r="O11" s="97">
        <v>567531.65000000014</v>
      </c>
      <c r="P11" s="20"/>
      <c r="Q11" s="98">
        <f t="shared" si="4"/>
        <v>567531.65000000014</v>
      </c>
      <c r="R11" s="97">
        <v>88952514.469999582</v>
      </c>
      <c r="S11" s="20">
        <v>0</v>
      </c>
      <c r="T11" s="98">
        <f t="shared" si="5"/>
        <v>88952514.469999582</v>
      </c>
      <c r="U11" s="219">
        <f t="shared" si="6"/>
        <v>0</v>
      </c>
      <c r="V11" s="89"/>
      <c r="W11" s="105" t="s">
        <v>43</v>
      </c>
      <c r="X11" s="115">
        <f t="shared" si="7"/>
        <v>0</v>
      </c>
      <c r="Y11" s="116">
        <f t="shared" si="8"/>
        <v>0</v>
      </c>
      <c r="Z11" s="116">
        <f t="shared" si="9"/>
        <v>0</v>
      </c>
      <c r="AA11" s="117">
        <f t="shared" si="10"/>
        <v>0</v>
      </c>
      <c r="AB11" s="117">
        <f t="shared" si="11"/>
        <v>0</v>
      </c>
      <c r="AC11" s="118">
        <f t="shared" si="12"/>
        <v>0</v>
      </c>
    </row>
    <row r="12" spans="1:29" s="2" customFormat="1" ht="12.75" customHeight="1">
      <c r="A12" s="250"/>
      <c r="B12" s="135" t="s">
        <v>44</v>
      </c>
      <c r="C12" s="97">
        <v>75932610.349999547</v>
      </c>
      <c r="D12" s="20">
        <v>0</v>
      </c>
      <c r="E12" s="98">
        <f t="shared" si="0"/>
        <v>75932610.349999547</v>
      </c>
      <c r="F12" s="97">
        <v>2457227.12</v>
      </c>
      <c r="G12" s="20"/>
      <c r="H12" s="98">
        <f t="shared" si="1"/>
        <v>2457227.12</v>
      </c>
      <c r="I12" s="97">
        <v>9224.0499999999993</v>
      </c>
      <c r="J12" s="20"/>
      <c r="K12" s="98">
        <f t="shared" si="2"/>
        <v>9224.0499999999993</v>
      </c>
      <c r="L12" s="97">
        <v>9768.41</v>
      </c>
      <c r="M12" s="20"/>
      <c r="N12" s="98">
        <f t="shared" si="3"/>
        <v>9768.41</v>
      </c>
      <c r="O12" s="97">
        <v>782708.54</v>
      </c>
      <c r="P12" s="20"/>
      <c r="Q12" s="98">
        <f t="shared" si="4"/>
        <v>782708.54</v>
      </c>
      <c r="R12" s="97">
        <v>72692130.329999551</v>
      </c>
      <c r="S12" s="20">
        <v>0</v>
      </c>
      <c r="T12" s="98">
        <f t="shared" si="5"/>
        <v>72692130.329999551</v>
      </c>
      <c r="U12" s="219">
        <f t="shared" si="6"/>
        <v>0</v>
      </c>
      <c r="V12" s="89"/>
      <c r="W12" s="135" t="s">
        <v>44</v>
      </c>
      <c r="X12" s="115">
        <f t="shared" si="7"/>
        <v>0</v>
      </c>
      <c r="Y12" s="116">
        <f t="shared" si="8"/>
        <v>0</v>
      </c>
      <c r="Z12" s="116">
        <f t="shared" si="9"/>
        <v>0</v>
      </c>
      <c r="AA12" s="117">
        <f t="shared" si="10"/>
        <v>0</v>
      </c>
      <c r="AB12" s="117">
        <f t="shared" si="11"/>
        <v>0</v>
      </c>
      <c r="AC12" s="118">
        <f t="shared" si="12"/>
        <v>0</v>
      </c>
    </row>
    <row r="13" spans="1:29" s="2" customFormat="1" ht="12.75" customHeight="1">
      <c r="A13" s="250"/>
      <c r="B13" s="135" t="s">
        <v>45</v>
      </c>
      <c r="C13" s="97">
        <v>102149573.00999601</v>
      </c>
      <c r="D13" s="20">
        <v>102149600</v>
      </c>
      <c r="E13" s="98">
        <f t="shared" si="0"/>
        <v>-26.990003988146782</v>
      </c>
      <c r="F13" s="97">
        <v>2800976.99</v>
      </c>
      <c r="G13" s="20" t="s">
        <v>2755</v>
      </c>
      <c r="H13" s="98">
        <f t="shared" si="1"/>
        <v>-3.0099999997764826</v>
      </c>
      <c r="I13" s="97">
        <v>204137.28999999998</v>
      </c>
      <c r="J13" s="20" t="s">
        <v>3173</v>
      </c>
      <c r="K13" s="98">
        <f t="shared" si="2"/>
        <v>0.28999999997904524</v>
      </c>
      <c r="L13" s="97">
        <v>207040.07</v>
      </c>
      <c r="M13" s="20" t="s">
        <v>3174</v>
      </c>
      <c r="N13" s="98">
        <f t="shared" si="3"/>
        <v>7.0000000006984919E-2</v>
      </c>
      <c r="O13" s="97">
        <v>225181.34000000005</v>
      </c>
      <c r="P13" s="20" t="s">
        <v>2756</v>
      </c>
      <c r="Q13" s="98">
        <f t="shared" si="4"/>
        <v>-0.6599999999452848</v>
      </c>
      <c r="R13" s="97">
        <v>99120511.899996027</v>
      </c>
      <c r="S13" s="20">
        <v>58083741.369999997</v>
      </c>
      <c r="T13" s="98">
        <f t="shared" si="5"/>
        <v>41036770.52999603</v>
      </c>
      <c r="U13" s="219">
        <f t="shared" si="6"/>
        <v>1</v>
      </c>
      <c r="V13" s="89"/>
      <c r="W13" s="135" t="s">
        <v>45</v>
      </c>
      <c r="X13" s="115">
        <f t="shared" si="7"/>
        <v>0</v>
      </c>
      <c r="Y13" s="116">
        <f t="shared" si="8"/>
        <v>0</v>
      </c>
      <c r="Z13" s="116">
        <f t="shared" si="9"/>
        <v>0</v>
      </c>
      <c r="AA13" s="117">
        <f t="shared" si="10"/>
        <v>0</v>
      </c>
      <c r="AB13" s="117">
        <f t="shared" si="11"/>
        <v>0</v>
      </c>
      <c r="AC13" s="118">
        <f t="shared" si="12"/>
        <v>1</v>
      </c>
    </row>
    <row r="14" spans="1:29" s="2" customFormat="1" ht="12.75" customHeight="1">
      <c r="A14" s="250"/>
      <c r="B14" s="135" t="s">
        <v>46</v>
      </c>
      <c r="C14" s="97">
        <v>56091383.81999962</v>
      </c>
      <c r="D14" s="20"/>
      <c r="E14" s="98">
        <f t="shared" si="0"/>
        <v>56091383.81999962</v>
      </c>
      <c r="F14" s="97">
        <v>3033976.2100000014</v>
      </c>
      <c r="G14" s="20"/>
      <c r="H14" s="98">
        <f t="shared" si="1"/>
        <v>3033976.2100000014</v>
      </c>
      <c r="I14" s="97">
        <v>129761.59</v>
      </c>
      <c r="J14" s="20"/>
      <c r="K14" s="98">
        <f t="shared" si="2"/>
        <v>129761.59</v>
      </c>
      <c r="L14" s="97">
        <v>2697.17</v>
      </c>
      <c r="M14" s="20"/>
      <c r="N14" s="98">
        <f t="shared" si="3"/>
        <v>2697.17</v>
      </c>
      <c r="O14" s="97">
        <v>730271.31</v>
      </c>
      <c r="P14" s="20"/>
      <c r="Q14" s="98">
        <f t="shared" si="4"/>
        <v>730271.31</v>
      </c>
      <c r="R14" s="97">
        <v>52454200.719999604</v>
      </c>
      <c r="S14" s="20"/>
      <c r="T14" s="98">
        <f t="shared" si="5"/>
        <v>52454200.719999604</v>
      </c>
      <c r="U14" s="219">
        <f t="shared" si="6"/>
        <v>0</v>
      </c>
      <c r="V14" s="89"/>
      <c r="W14" s="135" t="s">
        <v>46</v>
      </c>
      <c r="X14" s="115">
        <f t="shared" si="7"/>
        <v>0</v>
      </c>
      <c r="Y14" s="116">
        <f t="shared" si="8"/>
        <v>0</v>
      </c>
      <c r="Z14" s="116">
        <f t="shared" si="9"/>
        <v>0</v>
      </c>
      <c r="AA14" s="117">
        <f t="shared" si="10"/>
        <v>0</v>
      </c>
      <c r="AB14" s="117">
        <f t="shared" si="11"/>
        <v>0</v>
      </c>
      <c r="AC14" s="118">
        <f t="shared" si="12"/>
        <v>0</v>
      </c>
    </row>
    <row r="15" spans="1:29" s="2" customFormat="1" ht="12.75" customHeight="1">
      <c r="A15" s="250"/>
      <c r="B15" s="135" t="s">
        <v>47</v>
      </c>
      <c r="C15" s="97">
        <v>195739353.31000015</v>
      </c>
      <c r="D15" s="20"/>
      <c r="E15" s="98">
        <f t="shared" si="0"/>
        <v>195739353.31000015</v>
      </c>
      <c r="F15" s="97">
        <v>2337639.9399999981</v>
      </c>
      <c r="G15" s="20"/>
      <c r="H15" s="98">
        <f t="shared" si="1"/>
        <v>2337639.9399999981</v>
      </c>
      <c r="I15" s="97">
        <v>5810.78</v>
      </c>
      <c r="J15" s="20"/>
      <c r="K15" s="98">
        <f t="shared" si="2"/>
        <v>5810.78</v>
      </c>
      <c r="L15" s="97">
        <v>0</v>
      </c>
      <c r="M15" s="20"/>
      <c r="N15" s="98">
        <f t="shared" si="3"/>
        <v>0</v>
      </c>
      <c r="O15" s="97">
        <v>156975.84</v>
      </c>
      <c r="P15" s="20"/>
      <c r="Q15" s="98">
        <f t="shared" si="4"/>
        <v>156975.84</v>
      </c>
      <c r="R15" s="97">
        <v>193250548.31000018</v>
      </c>
      <c r="S15" s="20"/>
      <c r="T15" s="98">
        <f t="shared" si="5"/>
        <v>193250548.31000018</v>
      </c>
      <c r="U15" s="219">
        <f t="shared" si="6"/>
        <v>0</v>
      </c>
      <c r="V15" s="89"/>
      <c r="W15" s="135" t="s">
        <v>47</v>
      </c>
      <c r="X15" s="115">
        <f t="shared" si="7"/>
        <v>0</v>
      </c>
      <c r="Y15" s="116">
        <f t="shared" si="8"/>
        <v>0</v>
      </c>
      <c r="Z15" s="116">
        <f t="shared" si="9"/>
        <v>0</v>
      </c>
      <c r="AA15" s="117">
        <f t="shared" si="10"/>
        <v>0</v>
      </c>
      <c r="AB15" s="117">
        <f t="shared" si="11"/>
        <v>0</v>
      </c>
      <c r="AC15" s="118">
        <f t="shared" si="12"/>
        <v>0</v>
      </c>
    </row>
    <row r="16" spans="1:29" s="2" customFormat="1" ht="12.75" customHeight="1">
      <c r="A16" s="250"/>
      <c r="B16" s="135" t="s">
        <v>48</v>
      </c>
      <c r="C16" s="97">
        <v>81137910.470000058</v>
      </c>
      <c r="D16" s="20"/>
      <c r="E16" s="98">
        <f t="shared" si="0"/>
        <v>81137910.470000058</v>
      </c>
      <c r="F16" s="97">
        <v>1496727.16</v>
      </c>
      <c r="G16" s="20"/>
      <c r="H16" s="98">
        <f t="shared" si="1"/>
        <v>1496727.16</v>
      </c>
      <c r="I16" s="97">
        <v>225977.69</v>
      </c>
      <c r="J16" s="20"/>
      <c r="K16" s="98">
        <f t="shared" si="2"/>
        <v>225977.69</v>
      </c>
      <c r="L16" s="97">
        <v>253419.45</v>
      </c>
      <c r="M16" s="20"/>
      <c r="N16" s="98">
        <f t="shared" si="3"/>
        <v>253419.45</v>
      </c>
      <c r="O16" s="97">
        <v>347282.55</v>
      </c>
      <c r="P16" s="20"/>
      <c r="Q16" s="98">
        <f t="shared" si="4"/>
        <v>347282.55</v>
      </c>
      <c r="R16" s="97">
        <v>79266459.00000006</v>
      </c>
      <c r="S16" s="20"/>
      <c r="T16" s="98">
        <f t="shared" si="5"/>
        <v>79266459.00000006</v>
      </c>
      <c r="U16" s="219">
        <f t="shared" si="6"/>
        <v>0</v>
      </c>
      <c r="V16" s="89"/>
      <c r="W16" s="135" t="s">
        <v>48</v>
      </c>
      <c r="X16" s="115">
        <f t="shared" si="7"/>
        <v>0</v>
      </c>
      <c r="Y16" s="116">
        <f t="shared" si="8"/>
        <v>0</v>
      </c>
      <c r="Z16" s="116">
        <f t="shared" si="9"/>
        <v>0</v>
      </c>
      <c r="AA16" s="117">
        <f t="shared" si="10"/>
        <v>0</v>
      </c>
      <c r="AB16" s="117">
        <f t="shared" si="11"/>
        <v>0</v>
      </c>
      <c r="AC16" s="118">
        <f t="shared" si="12"/>
        <v>0</v>
      </c>
    </row>
    <row r="17" spans="1:29" s="2" customFormat="1" ht="12.75" customHeight="1">
      <c r="A17" s="251"/>
      <c r="B17" s="136" t="s">
        <v>49</v>
      </c>
      <c r="C17" s="99">
        <v>21788506.059999522</v>
      </c>
      <c r="D17" s="100"/>
      <c r="E17" s="101">
        <f t="shared" si="0"/>
        <v>21788506.059999522</v>
      </c>
      <c r="F17" s="99">
        <v>873391.5499999997</v>
      </c>
      <c r="G17" s="100"/>
      <c r="H17" s="101">
        <f t="shared" si="1"/>
        <v>873391.5499999997</v>
      </c>
      <c r="I17" s="99">
        <v>13299.07</v>
      </c>
      <c r="J17" s="100"/>
      <c r="K17" s="101">
        <f t="shared" si="2"/>
        <v>13299.07</v>
      </c>
      <c r="L17" s="99">
        <v>0</v>
      </c>
      <c r="M17" s="100"/>
      <c r="N17" s="101">
        <f t="shared" si="3"/>
        <v>0</v>
      </c>
      <c r="O17" s="99">
        <v>80675.180000000008</v>
      </c>
      <c r="P17" s="100"/>
      <c r="Q17" s="101">
        <f t="shared" si="4"/>
        <v>80675.180000000008</v>
      </c>
      <c r="R17" s="99">
        <v>20847738.399999525</v>
      </c>
      <c r="S17" s="100"/>
      <c r="T17" s="101">
        <f t="shared" si="5"/>
        <v>20847738.399999525</v>
      </c>
      <c r="U17" s="220">
        <f t="shared" si="6"/>
        <v>0</v>
      </c>
      <c r="V17" s="89"/>
      <c r="W17" s="136" t="s">
        <v>49</v>
      </c>
      <c r="X17" s="119">
        <f t="shared" si="7"/>
        <v>0</v>
      </c>
      <c r="Y17" s="120">
        <f t="shared" si="8"/>
        <v>0</v>
      </c>
      <c r="Z17" s="120">
        <f t="shared" si="9"/>
        <v>0</v>
      </c>
      <c r="AA17" s="121">
        <f t="shared" si="10"/>
        <v>0</v>
      </c>
      <c r="AB17" s="121">
        <f t="shared" si="11"/>
        <v>0</v>
      </c>
      <c r="AC17" s="221">
        <f t="shared" si="12"/>
        <v>0</v>
      </c>
    </row>
    <row r="18" spans="1:29" ht="15.75" customHeight="1">
      <c r="A18" s="249">
        <v>42616</v>
      </c>
      <c r="B18" s="134" t="s">
        <v>41</v>
      </c>
      <c r="C18" s="217">
        <v>73747110.059999108</v>
      </c>
      <c r="D18" s="95"/>
      <c r="E18" s="96">
        <f t="shared" ref="E18" si="13">C18-D18</f>
        <v>73747110.059999108</v>
      </c>
      <c r="F18" s="217">
        <v>702983.69000000006</v>
      </c>
      <c r="G18" s="95"/>
      <c r="H18" s="96">
        <f t="shared" si="1"/>
        <v>702983.69000000006</v>
      </c>
      <c r="I18" s="217">
        <v>0</v>
      </c>
      <c r="J18" s="95"/>
      <c r="K18" s="96">
        <f t="shared" si="2"/>
        <v>0</v>
      </c>
      <c r="L18" s="217">
        <v>0</v>
      </c>
      <c r="M18" s="95"/>
      <c r="N18" s="96">
        <f t="shared" si="3"/>
        <v>0</v>
      </c>
      <c r="O18" s="217">
        <v>0</v>
      </c>
      <c r="P18" s="95"/>
      <c r="Q18" s="96">
        <f t="shared" si="4"/>
        <v>0</v>
      </c>
      <c r="R18" s="217">
        <v>73044126.369999111</v>
      </c>
      <c r="S18" s="95"/>
      <c r="T18" s="96">
        <f t="shared" si="5"/>
        <v>73044126.369999111</v>
      </c>
      <c r="U18" s="218">
        <f t="shared" si="6"/>
        <v>0</v>
      </c>
      <c r="W18" s="134" t="s">
        <v>41</v>
      </c>
      <c r="X18" s="111">
        <f t="shared" si="7"/>
        <v>0</v>
      </c>
      <c r="Y18" s="112">
        <f t="shared" si="8"/>
        <v>0</v>
      </c>
      <c r="Z18" s="112">
        <f t="shared" si="9"/>
        <v>0</v>
      </c>
      <c r="AA18" s="113">
        <f t="shared" si="10"/>
        <v>0</v>
      </c>
      <c r="AB18" s="113">
        <f t="shared" si="11"/>
        <v>0</v>
      </c>
      <c r="AC18" s="114">
        <f t="shared" si="12"/>
        <v>0</v>
      </c>
    </row>
    <row r="19" spans="1:29" ht="15.75">
      <c r="A19" s="250"/>
      <c r="B19" s="135" t="s">
        <v>42</v>
      </c>
      <c r="C19" s="97"/>
      <c r="D19" s="20"/>
      <c r="E19" s="98">
        <f t="shared" si="0"/>
        <v>0</v>
      </c>
      <c r="F19" s="97"/>
      <c r="G19" s="20"/>
      <c r="H19" s="98">
        <f t="shared" si="1"/>
        <v>0</v>
      </c>
      <c r="I19" s="97"/>
      <c r="J19" s="20"/>
      <c r="K19" s="98">
        <f t="shared" si="2"/>
        <v>0</v>
      </c>
      <c r="L19" s="97"/>
      <c r="M19" s="20"/>
      <c r="N19" s="98">
        <f t="shared" si="3"/>
        <v>0</v>
      </c>
      <c r="O19" s="97"/>
      <c r="P19" s="20"/>
      <c r="Q19" s="98">
        <f t="shared" si="4"/>
        <v>0</v>
      </c>
      <c r="R19" s="97"/>
      <c r="S19" s="20"/>
      <c r="T19" s="98">
        <f t="shared" si="5"/>
        <v>0</v>
      </c>
      <c r="U19" s="219">
        <f t="shared" si="6"/>
        <v>0</v>
      </c>
      <c r="W19" s="135" t="s">
        <v>42</v>
      </c>
      <c r="X19" s="115">
        <f t="shared" si="7"/>
        <v>0</v>
      </c>
      <c r="Y19" s="116">
        <f t="shared" si="8"/>
        <v>0</v>
      </c>
      <c r="Z19" s="116">
        <f t="shared" si="9"/>
        <v>0</v>
      </c>
      <c r="AA19" s="117">
        <f t="shared" si="10"/>
        <v>0</v>
      </c>
      <c r="AB19" s="117">
        <f t="shared" si="11"/>
        <v>0</v>
      </c>
      <c r="AC19" s="118">
        <f t="shared" si="12"/>
        <v>0</v>
      </c>
    </row>
    <row r="20" spans="1:29" ht="15.75">
      <c r="A20" s="250"/>
      <c r="B20" s="105" t="s">
        <v>43</v>
      </c>
      <c r="C20" s="97">
        <v>88952514.469999582</v>
      </c>
      <c r="D20" s="20"/>
      <c r="E20" s="98">
        <f t="shared" si="0"/>
        <v>88952514.469999582</v>
      </c>
      <c r="F20" s="97">
        <v>591646.07000000007</v>
      </c>
      <c r="G20" s="20"/>
      <c r="H20" s="98">
        <f t="shared" si="1"/>
        <v>591646.07000000007</v>
      </c>
      <c r="I20" s="97">
        <v>0</v>
      </c>
      <c r="J20" s="20"/>
      <c r="K20" s="98">
        <f t="shared" si="2"/>
        <v>0</v>
      </c>
      <c r="L20" s="97">
        <v>0</v>
      </c>
      <c r="M20" s="20"/>
      <c r="N20" s="98">
        <f t="shared" si="3"/>
        <v>0</v>
      </c>
      <c r="O20" s="97">
        <v>0</v>
      </c>
      <c r="P20" s="20"/>
      <c r="Q20" s="98">
        <f t="shared" si="4"/>
        <v>0</v>
      </c>
      <c r="R20" s="97">
        <v>88360868.399999589</v>
      </c>
      <c r="S20" s="20"/>
      <c r="T20" s="98">
        <f t="shared" si="5"/>
        <v>88360868.399999589</v>
      </c>
      <c r="U20" s="219">
        <f t="shared" si="6"/>
        <v>0</v>
      </c>
      <c r="W20" s="105" t="s">
        <v>43</v>
      </c>
      <c r="X20" s="115">
        <f t="shared" si="7"/>
        <v>0</v>
      </c>
      <c r="Y20" s="116">
        <f t="shared" si="8"/>
        <v>0</v>
      </c>
      <c r="Z20" s="116">
        <f t="shared" si="9"/>
        <v>0</v>
      </c>
      <c r="AA20" s="117">
        <f t="shared" si="10"/>
        <v>0</v>
      </c>
      <c r="AB20" s="117">
        <f t="shared" si="11"/>
        <v>0</v>
      </c>
      <c r="AC20" s="118">
        <f t="shared" si="12"/>
        <v>0</v>
      </c>
    </row>
    <row r="21" spans="1:29" ht="15.75">
      <c r="A21" s="250"/>
      <c r="B21" s="135" t="s">
        <v>44</v>
      </c>
      <c r="C21" s="97">
        <v>72692130.329999551</v>
      </c>
      <c r="D21" s="20"/>
      <c r="E21" s="98">
        <f t="shared" si="0"/>
        <v>72692130.329999551</v>
      </c>
      <c r="F21" s="97">
        <v>1428660.57</v>
      </c>
      <c r="G21" s="20"/>
      <c r="H21" s="98">
        <f t="shared" si="1"/>
        <v>1428660.57</v>
      </c>
      <c r="I21" s="97">
        <v>0</v>
      </c>
      <c r="J21" s="20"/>
      <c r="K21" s="98">
        <f t="shared" si="2"/>
        <v>0</v>
      </c>
      <c r="L21" s="97">
        <v>0</v>
      </c>
      <c r="M21" s="20"/>
      <c r="N21" s="98">
        <f t="shared" si="3"/>
        <v>0</v>
      </c>
      <c r="O21" s="97">
        <v>0</v>
      </c>
      <c r="P21" s="20"/>
      <c r="Q21" s="98">
        <f t="shared" si="4"/>
        <v>0</v>
      </c>
      <c r="R21" s="97">
        <v>71263469.759999543</v>
      </c>
      <c r="S21" s="20"/>
      <c r="T21" s="98">
        <f t="shared" si="5"/>
        <v>71263469.759999543</v>
      </c>
      <c r="U21" s="219">
        <f t="shared" si="6"/>
        <v>0</v>
      </c>
      <c r="W21" s="135" t="s">
        <v>44</v>
      </c>
      <c r="X21" s="115">
        <f t="shared" si="7"/>
        <v>0</v>
      </c>
      <c r="Y21" s="116">
        <f t="shared" si="8"/>
        <v>0</v>
      </c>
      <c r="Z21" s="116">
        <f t="shared" si="9"/>
        <v>0</v>
      </c>
      <c r="AA21" s="117">
        <f t="shared" si="10"/>
        <v>0</v>
      </c>
      <c r="AB21" s="117">
        <f t="shared" si="11"/>
        <v>0</v>
      </c>
      <c r="AC21" s="118">
        <f t="shared" si="12"/>
        <v>0</v>
      </c>
    </row>
    <row r="22" spans="1:29" ht="15.75">
      <c r="A22" s="250"/>
      <c r="B22" s="135" t="s">
        <v>45</v>
      </c>
      <c r="C22" s="97">
        <v>99120511.899996027</v>
      </c>
      <c r="D22" s="20"/>
      <c r="E22" s="98">
        <f t="shared" si="0"/>
        <v>99120511.899996027</v>
      </c>
      <c r="F22" s="97">
        <v>1109015.7300000002</v>
      </c>
      <c r="G22" s="20"/>
      <c r="H22" s="98">
        <f t="shared" si="1"/>
        <v>1109015.7300000002</v>
      </c>
      <c r="I22" s="97">
        <v>0</v>
      </c>
      <c r="J22" s="20"/>
      <c r="K22" s="98">
        <f t="shared" si="2"/>
        <v>0</v>
      </c>
      <c r="L22" s="97">
        <v>0</v>
      </c>
      <c r="M22" s="20"/>
      <c r="N22" s="98">
        <f t="shared" si="3"/>
        <v>0</v>
      </c>
      <c r="O22" s="97">
        <v>0</v>
      </c>
      <c r="P22" s="20"/>
      <c r="Q22" s="98">
        <f t="shared" si="4"/>
        <v>0</v>
      </c>
      <c r="R22" s="97">
        <v>98011496.169996008</v>
      </c>
      <c r="S22" s="20"/>
      <c r="T22" s="98">
        <f t="shared" si="5"/>
        <v>98011496.169996008</v>
      </c>
      <c r="U22" s="219">
        <f t="shared" si="6"/>
        <v>0</v>
      </c>
      <c r="W22" s="135" t="s">
        <v>45</v>
      </c>
      <c r="X22" s="115">
        <f t="shared" si="7"/>
        <v>0</v>
      </c>
      <c r="Y22" s="116">
        <f t="shared" si="8"/>
        <v>0</v>
      </c>
      <c r="Z22" s="116">
        <f t="shared" si="9"/>
        <v>0</v>
      </c>
      <c r="AA22" s="117">
        <f t="shared" si="10"/>
        <v>0</v>
      </c>
      <c r="AB22" s="117">
        <f t="shared" si="11"/>
        <v>0</v>
      </c>
      <c r="AC22" s="118">
        <f t="shared" si="12"/>
        <v>0</v>
      </c>
    </row>
    <row r="23" spans="1:29" ht="15.75">
      <c r="A23" s="250"/>
      <c r="B23" s="135" t="s">
        <v>46</v>
      </c>
      <c r="C23" s="97">
        <v>52454200.719999604</v>
      </c>
      <c r="D23" s="20"/>
      <c r="E23" s="98">
        <f t="shared" si="0"/>
        <v>52454200.719999604</v>
      </c>
      <c r="F23" s="97">
        <v>974024.58000000007</v>
      </c>
      <c r="G23" s="20"/>
      <c r="H23" s="98">
        <f t="shared" si="1"/>
        <v>974024.58000000007</v>
      </c>
      <c r="I23" s="97">
        <v>0</v>
      </c>
      <c r="J23" s="20"/>
      <c r="K23" s="98">
        <f t="shared" si="2"/>
        <v>0</v>
      </c>
      <c r="L23" s="97">
        <v>0</v>
      </c>
      <c r="M23" s="20"/>
      <c r="N23" s="98">
        <f t="shared" si="3"/>
        <v>0</v>
      </c>
      <c r="O23" s="97">
        <v>27766.58</v>
      </c>
      <c r="P23" s="20"/>
      <c r="Q23" s="98">
        <f t="shared" si="4"/>
        <v>27766.58</v>
      </c>
      <c r="R23" s="97">
        <v>51452409.5599996</v>
      </c>
      <c r="S23" s="20"/>
      <c r="T23" s="98">
        <f t="shared" si="5"/>
        <v>51452409.5599996</v>
      </c>
      <c r="U23" s="219">
        <f t="shared" si="6"/>
        <v>0</v>
      </c>
      <c r="W23" s="135" t="s">
        <v>46</v>
      </c>
      <c r="X23" s="115">
        <f t="shared" si="7"/>
        <v>0</v>
      </c>
      <c r="Y23" s="116">
        <f t="shared" si="8"/>
        <v>0</v>
      </c>
      <c r="Z23" s="116">
        <f t="shared" si="9"/>
        <v>0</v>
      </c>
      <c r="AA23" s="117">
        <f t="shared" si="10"/>
        <v>0</v>
      </c>
      <c r="AB23" s="117">
        <f t="shared" si="11"/>
        <v>0</v>
      </c>
      <c r="AC23" s="118">
        <f t="shared" si="12"/>
        <v>0</v>
      </c>
    </row>
    <row r="24" spans="1:29" ht="15.75">
      <c r="A24" s="250"/>
      <c r="B24" s="135" t="s">
        <v>47</v>
      </c>
      <c r="C24" s="97"/>
      <c r="D24" s="20"/>
      <c r="E24" s="98">
        <f t="shared" si="0"/>
        <v>0</v>
      </c>
      <c r="F24" s="97"/>
      <c r="G24" s="20"/>
      <c r="H24" s="98">
        <f t="shared" si="1"/>
        <v>0</v>
      </c>
      <c r="I24" s="97"/>
      <c r="J24" s="20"/>
      <c r="K24" s="98">
        <f t="shared" si="2"/>
        <v>0</v>
      </c>
      <c r="L24" s="97"/>
      <c r="M24" s="20"/>
      <c r="N24" s="98">
        <f t="shared" si="3"/>
        <v>0</v>
      </c>
      <c r="O24" s="97"/>
      <c r="P24" s="20"/>
      <c r="Q24" s="98">
        <f t="shared" si="4"/>
        <v>0</v>
      </c>
      <c r="R24" s="97"/>
      <c r="S24" s="20"/>
      <c r="T24" s="98">
        <f t="shared" si="5"/>
        <v>0</v>
      </c>
      <c r="U24" s="219">
        <f t="shared" si="6"/>
        <v>0</v>
      </c>
      <c r="W24" s="135" t="s">
        <v>47</v>
      </c>
      <c r="X24" s="115">
        <f t="shared" si="7"/>
        <v>0</v>
      </c>
      <c r="Y24" s="116">
        <f t="shared" si="8"/>
        <v>0</v>
      </c>
      <c r="Z24" s="116">
        <f t="shared" si="9"/>
        <v>0</v>
      </c>
      <c r="AA24" s="117">
        <f t="shared" si="10"/>
        <v>0</v>
      </c>
      <c r="AB24" s="117">
        <f t="shared" si="11"/>
        <v>0</v>
      </c>
      <c r="AC24" s="118">
        <f t="shared" si="12"/>
        <v>0</v>
      </c>
    </row>
    <row r="25" spans="1:29" ht="15.75">
      <c r="A25" s="250"/>
      <c r="B25" s="135" t="s">
        <v>48</v>
      </c>
      <c r="C25" s="97">
        <v>79266459.00000006</v>
      </c>
      <c r="D25" s="20"/>
      <c r="E25" s="98">
        <f t="shared" si="0"/>
        <v>79266459.00000006</v>
      </c>
      <c r="F25" s="97">
        <v>749082.01</v>
      </c>
      <c r="G25" s="20"/>
      <c r="H25" s="98">
        <f t="shared" si="1"/>
        <v>749082.01</v>
      </c>
      <c r="I25" s="97">
        <v>0</v>
      </c>
      <c r="J25" s="20"/>
      <c r="K25" s="98">
        <f t="shared" si="2"/>
        <v>0</v>
      </c>
      <c r="L25" s="97">
        <v>0</v>
      </c>
      <c r="M25" s="20"/>
      <c r="N25" s="98">
        <f t="shared" si="3"/>
        <v>0</v>
      </c>
      <c r="O25" s="97">
        <v>0</v>
      </c>
      <c r="P25" s="20"/>
      <c r="Q25" s="98">
        <f t="shared" si="4"/>
        <v>0</v>
      </c>
      <c r="R25" s="97">
        <v>78517376.990000069</v>
      </c>
      <c r="S25" s="20"/>
      <c r="T25" s="98">
        <f t="shared" si="5"/>
        <v>78517376.990000069</v>
      </c>
      <c r="U25" s="219">
        <f t="shared" si="6"/>
        <v>0</v>
      </c>
      <c r="W25" s="135" t="s">
        <v>48</v>
      </c>
      <c r="X25" s="115">
        <f t="shared" si="7"/>
        <v>0</v>
      </c>
      <c r="Y25" s="116">
        <f t="shared" si="8"/>
        <v>0</v>
      </c>
      <c r="Z25" s="116">
        <f t="shared" si="9"/>
        <v>0</v>
      </c>
      <c r="AA25" s="117">
        <f t="shared" si="10"/>
        <v>0</v>
      </c>
      <c r="AB25" s="117">
        <f t="shared" si="11"/>
        <v>0</v>
      </c>
      <c r="AC25" s="118">
        <f t="shared" si="12"/>
        <v>0</v>
      </c>
    </row>
    <row r="26" spans="1:29" ht="15.75">
      <c r="A26" s="251"/>
      <c r="B26" s="136" t="s">
        <v>49</v>
      </c>
      <c r="C26" s="99"/>
      <c r="D26" s="100"/>
      <c r="E26" s="101">
        <f t="shared" si="0"/>
        <v>0</v>
      </c>
      <c r="F26" s="99"/>
      <c r="G26" s="100"/>
      <c r="H26" s="101">
        <f t="shared" si="1"/>
        <v>0</v>
      </c>
      <c r="I26" s="99"/>
      <c r="J26" s="100"/>
      <c r="K26" s="101">
        <f t="shared" si="2"/>
        <v>0</v>
      </c>
      <c r="L26" s="99"/>
      <c r="M26" s="100"/>
      <c r="N26" s="101">
        <f t="shared" si="3"/>
        <v>0</v>
      </c>
      <c r="O26" s="99"/>
      <c r="P26" s="100"/>
      <c r="Q26" s="101">
        <f t="shared" si="4"/>
        <v>0</v>
      </c>
      <c r="R26" s="99"/>
      <c r="S26" s="100"/>
      <c r="T26" s="101">
        <f t="shared" si="5"/>
        <v>0</v>
      </c>
      <c r="U26" s="220">
        <f t="shared" si="6"/>
        <v>0</v>
      </c>
      <c r="W26" s="136" t="s">
        <v>49</v>
      </c>
      <c r="X26" s="119">
        <f t="shared" si="7"/>
        <v>0</v>
      </c>
      <c r="Y26" s="120">
        <f t="shared" si="8"/>
        <v>0</v>
      </c>
      <c r="Z26" s="120">
        <f t="shared" si="9"/>
        <v>0</v>
      </c>
      <c r="AA26" s="121">
        <f t="shared" si="10"/>
        <v>0</v>
      </c>
      <c r="AB26" s="121">
        <f t="shared" si="11"/>
        <v>0</v>
      </c>
      <c r="AC26" s="221">
        <f t="shared" si="12"/>
        <v>0</v>
      </c>
    </row>
    <row r="27" spans="1:29" ht="15.75" customHeight="1">
      <c r="A27" s="249">
        <v>42617</v>
      </c>
      <c r="B27" s="134" t="s">
        <v>41</v>
      </c>
      <c r="C27" s="97">
        <v>73044126.369999111</v>
      </c>
      <c r="D27" s="20"/>
      <c r="E27" s="98">
        <f t="shared" si="0"/>
        <v>73044126.369999111</v>
      </c>
      <c r="F27" s="97">
        <v>1655992.7600000007</v>
      </c>
      <c r="G27" s="20"/>
      <c r="H27" s="98">
        <f t="shared" si="1"/>
        <v>1655992.7600000007</v>
      </c>
      <c r="I27" s="97">
        <v>70519.95</v>
      </c>
      <c r="J27" s="20"/>
      <c r="K27" s="98">
        <f t="shared" si="2"/>
        <v>70519.95</v>
      </c>
      <c r="L27" s="97">
        <v>103703.15000000001</v>
      </c>
      <c r="M27" s="20"/>
      <c r="N27" s="98">
        <f t="shared" si="3"/>
        <v>103703.15000000001</v>
      </c>
      <c r="O27" s="97">
        <v>720121.67</v>
      </c>
      <c r="P27" s="20"/>
      <c r="Q27" s="98">
        <f t="shared" si="4"/>
        <v>720121.67</v>
      </c>
      <c r="R27" s="97">
        <v>85860336.499999106</v>
      </c>
      <c r="S27" s="20"/>
      <c r="T27" s="98">
        <f t="shared" si="5"/>
        <v>85860336.499999106</v>
      </c>
      <c r="U27" s="219">
        <f t="shared" si="6"/>
        <v>0</v>
      </c>
      <c r="W27" s="134" t="s">
        <v>41</v>
      </c>
      <c r="X27" s="115">
        <f t="shared" si="7"/>
        <v>0</v>
      </c>
      <c r="Y27" s="116">
        <f t="shared" si="8"/>
        <v>0</v>
      </c>
      <c r="Z27" s="116">
        <f t="shared" si="9"/>
        <v>0</v>
      </c>
      <c r="AA27" s="116">
        <f t="shared" si="10"/>
        <v>0</v>
      </c>
      <c r="AB27" s="117">
        <f t="shared" si="11"/>
        <v>0</v>
      </c>
      <c r="AC27" s="122">
        <f t="shared" si="12"/>
        <v>0</v>
      </c>
    </row>
    <row r="28" spans="1:29" ht="15.75">
      <c r="A28" s="250"/>
      <c r="B28" s="135" t="s">
        <v>42</v>
      </c>
      <c r="C28" s="97">
        <v>30326931.039999004</v>
      </c>
      <c r="D28" s="20">
        <v>14537000</v>
      </c>
      <c r="E28" s="98">
        <f t="shared" si="0"/>
        <v>15789931.039999004</v>
      </c>
      <c r="F28" s="97">
        <v>3162602.4799999991</v>
      </c>
      <c r="G28" s="20" t="s">
        <v>1884</v>
      </c>
      <c r="H28" s="98">
        <f t="shared" si="1"/>
        <v>2.479999999050051</v>
      </c>
      <c r="I28" s="97">
        <v>59467.15</v>
      </c>
      <c r="J28" s="20" t="s">
        <v>3175</v>
      </c>
      <c r="K28" s="98">
        <f t="shared" si="2"/>
        <v>5.0000000002910383E-2</v>
      </c>
      <c r="L28" s="97">
        <v>93022.17</v>
      </c>
      <c r="M28" s="20" t="s">
        <v>3176</v>
      </c>
      <c r="N28" s="98">
        <f t="shared" si="3"/>
        <v>-2.9999999998835847E-2</v>
      </c>
      <c r="O28" s="97">
        <v>74371.13999999997</v>
      </c>
      <c r="P28" s="20" t="s">
        <v>2757</v>
      </c>
      <c r="Q28" s="98">
        <f t="shared" si="4"/>
        <v>3.9999999964493327E-2</v>
      </c>
      <c r="R28" s="97">
        <v>27056402.399999004</v>
      </c>
      <c r="S28" s="20">
        <v>27056410</v>
      </c>
      <c r="T28" s="98">
        <f t="shared" si="5"/>
        <v>-7.6000009961426258</v>
      </c>
      <c r="U28" s="219">
        <f t="shared" si="6"/>
        <v>1</v>
      </c>
      <c r="W28" s="135" t="s">
        <v>42</v>
      </c>
      <c r="X28" s="115">
        <f t="shared" si="7"/>
        <v>1</v>
      </c>
      <c r="Y28" s="116">
        <f t="shared" si="8"/>
        <v>0</v>
      </c>
      <c r="Z28" s="116">
        <f t="shared" si="9"/>
        <v>0</v>
      </c>
      <c r="AA28" s="116">
        <f t="shared" si="10"/>
        <v>0</v>
      </c>
      <c r="AB28" s="117">
        <f t="shared" si="11"/>
        <v>0</v>
      </c>
      <c r="AC28" s="122">
        <f t="shared" si="12"/>
        <v>0</v>
      </c>
    </row>
    <row r="29" spans="1:29" ht="15.75">
      <c r="A29" s="250"/>
      <c r="B29" s="105" t="s">
        <v>43</v>
      </c>
      <c r="C29" s="97">
        <v>88360868.399999589</v>
      </c>
      <c r="D29" s="20">
        <v>0</v>
      </c>
      <c r="E29" s="98">
        <f t="shared" si="0"/>
        <v>88360868.399999589</v>
      </c>
      <c r="F29" s="97">
        <v>2341589.4099999997</v>
      </c>
      <c r="G29" s="20"/>
      <c r="H29" s="98">
        <f t="shared" si="1"/>
        <v>2341589.4099999997</v>
      </c>
      <c r="I29" s="97">
        <v>109363.93999999999</v>
      </c>
      <c r="J29" s="20"/>
      <c r="K29" s="98">
        <f t="shared" si="2"/>
        <v>109363.93999999999</v>
      </c>
      <c r="L29" s="97">
        <v>51227.26999999999</v>
      </c>
      <c r="M29" s="20"/>
      <c r="N29" s="98">
        <f t="shared" si="3"/>
        <v>51227.26999999999</v>
      </c>
      <c r="O29" s="97">
        <v>619574.74</v>
      </c>
      <c r="P29" s="20"/>
      <c r="Q29" s="98">
        <f t="shared" si="4"/>
        <v>619574.74</v>
      </c>
      <c r="R29" s="97">
        <v>85457840.91999957</v>
      </c>
      <c r="S29" s="20">
        <v>0</v>
      </c>
      <c r="T29" s="98">
        <f t="shared" si="5"/>
        <v>85457840.91999957</v>
      </c>
      <c r="U29" s="219">
        <f t="shared" si="6"/>
        <v>0</v>
      </c>
      <c r="W29" s="105" t="s">
        <v>43</v>
      </c>
      <c r="X29" s="115">
        <f t="shared" si="7"/>
        <v>0</v>
      </c>
      <c r="Y29" s="116">
        <f t="shared" si="8"/>
        <v>0</v>
      </c>
      <c r="Z29" s="116">
        <f t="shared" si="9"/>
        <v>0</v>
      </c>
      <c r="AA29" s="116">
        <f t="shared" si="10"/>
        <v>0</v>
      </c>
      <c r="AB29" s="117">
        <f t="shared" si="11"/>
        <v>0</v>
      </c>
      <c r="AC29" s="122">
        <f t="shared" si="12"/>
        <v>0</v>
      </c>
    </row>
    <row r="30" spans="1:29" ht="15.75">
      <c r="A30" s="250"/>
      <c r="B30" s="135" t="s">
        <v>44</v>
      </c>
      <c r="C30" s="97">
        <v>71263469.759999543</v>
      </c>
      <c r="D30" s="20">
        <v>71263400</v>
      </c>
      <c r="E30" s="98">
        <f t="shared" si="0"/>
        <v>69.759999543428421</v>
      </c>
      <c r="F30" s="97">
        <v>3408408.9800000004</v>
      </c>
      <c r="G30" s="20" t="s">
        <v>2758</v>
      </c>
      <c r="H30" s="98">
        <f t="shared" si="1"/>
        <v>-36381.019999999553</v>
      </c>
      <c r="I30" s="97">
        <v>5027.28</v>
      </c>
      <c r="J30" s="20" t="s">
        <v>3177</v>
      </c>
      <c r="K30" s="98">
        <f t="shared" si="2"/>
        <v>0.27999999999974534</v>
      </c>
      <c r="L30" s="97">
        <v>0</v>
      </c>
      <c r="M30" s="20" t="s">
        <v>80</v>
      </c>
      <c r="N30" s="98">
        <f t="shared" si="3"/>
        <v>0</v>
      </c>
      <c r="O30" s="97">
        <v>1453585.3300000005</v>
      </c>
      <c r="P30" s="20" t="s">
        <v>2759</v>
      </c>
      <c r="Q30" s="98">
        <f t="shared" si="4"/>
        <v>-4.6699999994598329</v>
      </c>
      <c r="R30" s="97">
        <v>66406502.729999542</v>
      </c>
      <c r="S30" s="20">
        <v>66406500</v>
      </c>
      <c r="T30" s="98">
        <f t="shared" si="5"/>
        <v>2.7299995422363281</v>
      </c>
      <c r="U30" s="219">
        <f t="shared" si="6"/>
        <v>1</v>
      </c>
      <c r="W30" s="135" t="s">
        <v>44</v>
      </c>
      <c r="X30" s="115">
        <f t="shared" si="7"/>
        <v>0</v>
      </c>
      <c r="Y30" s="4">
        <f t="shared" si="8"/>
        <v>1</v>
      </c>
      <c r="Z30" s="123">
        <f t="shared" si="9"/>
        <v>0</v>
      </c>
      <c r="AA30" s="4">
        <f t="shared" si="10"/>
        <v>0</v>
      </c>
      <c r="AB30" s="117">
        <f t="shared" si="11"/>
        <v>0</v>
      </c>
      <c r="AC30" s="122">
        <f t="shared" si="12"/>
        <v>0</v>
      </c>
    </row>
    <row r="31" spans="1:29" ht="15.75">
      <c r="A31" s="250"/>
      <c r="B31" s="135" t="s">
        <v>45</v>
      </c>
      <c r="C31" s="97">
        <v>98011496.169996008</v>
      </c>
      <c r="D31" s="20">
        <v>98011500</v>
      </c>
      <c r="E31" s="98">
        <f t="shared" si="0"/>
        <v>-3.8300039917230606</v>
      </c>
      <c r="F31" s="97">
        <v>3654319.8899999978</v>
      </c>
      <c r="G31" s="20" t="s">
        <v>2760</v>
      </c>
      <c r="H31" s="98">
        <f t="shared" si="1"/>
        <v>-0.11000000219792128</v>
      </c>
      <c r="I31" s="97">
        <v>216085.89999999997</v>
      </c>
      <c r="J31" s="20" t="s">
        <v>3178</v>
      </c>
      <c r="K31" s="98">
        <f t="shared" si="2"/>
        <v>-0.1000000000349246</v>
      </c>
      <c r="L31" s="97">
        <v>147846.34</v>
      </c>
      <c r="M31" s="20" t="s">
        <v>3179</v>
      </c>
      <c r="N31" s="98">
        <f t="shared" si="3"/>
        <v>0.33999999999650754</v>
      </c>
      <c r="O31" s="97">
        <v>346148.14999999991</v>
      </c>
      <c r="P31" s="20" t="s">
        <v>2761</v>
      </c>
      <c r="Q31" s="98">
        <f t="shared" si="4"/>
        <v>0.14999999990686774</v>
      </c>
      <c r="R31" s="97">
        <v>94079267.689996034</v>
      </c>
      <c r="S31" s="20">
        <v>94079300</v>
      </c>
      <c r="T31" s="98">
        <f t="shared" si="5"/>
        <v>-32.310003966093063</v>
      </c>
      <c r="U31" s="219">
        <f t="shared" si="6"/>
        <v>1</v>
      </c>
      <c r="W31" s="135" t="s">
        <v>45</v>
      </c>
      <c r="X31" s="115">
        <f t="shared" si="7"/>
        <v>0</v>
      </c>
      <c r="Y31" s="4">
        <f t="shared" si="8"/>
        <v>0</v>
      </c>
      <c r="Z31" s="123">
        <f t="shared" si="9"/>
        <v>0</v>
      </c>
      <c r="AA31" s="4">
        <f t="shared" si="10"/>
        <v>0</v>
      </c>
      <c r="AB31" s="4">
        <f t="shared" si="11"/>
        <v>0</v>
      </c>
      <c r="AC31" s="122">
        <f t="shared" si="12"/>
        <v>0</v>
      </c>
    </row>
    <row r="32" spans="1:29" ht="15.75">
      <c r="A32" s="250"/>
      <c r="B32" s="135" t="s">
        <v>46</v>
      </c>
      <c r="C32" s="97">
        <v>51452409.5599996</v>
      </c>
      <c r="D32" s="20">
        <v>52454200</v>
      </c>
      <c r="E32" s="98">
        <f t="shared" si="0"/>
        <v>-1001790.4400003999</v>
      </c>
      <c r="F32" s="97">
        <v>3521202.0899999994</v>
      </c>
      <c r="G32" s="20" t="s">
        <v>2762</v>
      </c>
      <c r="H32" s="98">
        <f t="shared" si="1"/>
        <v>-31688997.91</v>
      </c>
      <c r="I32" s="97">
        <v>245678.16</v>
      </c>
      <c r="J32" s="20" t="s">
        <v>3180</v>
      </c>
      <c r="K32" s="98">
        <f t="shared" si="2"/>
        <v>240730.99</v>
      </c>
      <c r="L32" s="97">
        <v>279314.43</v>
      </c>
      <c r="M32" s="20" t="s">
        <v>3181</v>
      </c>
      <c r="N32" s="98">
        <f t="shared" si="3"/>
        <v>277201.03999999998</v>
      </c>
      <c r="O32" s="97">
        <v>1086086.52</v>
      </c>
      <c r="P32" s="20" t="s">
        <v>2763</v>
      </c>
      <c r="Q32" s="98">
        <f t="shared" si="4"/>
        <v>-3.4799999999813735</v>
      </c>
      <c r="R32" s="97">
        <v>46811484.679999597</v>
      </c>
      <c r="S32" s="20">
        <v>51452400</v>
      </c>
      <c r="T32" s="98">
        <f t="shared" si="5"/>
        <v>-4640915.3200004026</v>
      </c>
      <c r="U32" s="219">
        <f t="shared" si="6"/>
        <v>1</v>
      </c>
      <c r="W32" s="135" t="s">
        <v>46</v>
      </c>
      <c r="X32" s="115">
        <f t="shared" si="7"/>
        <v>1</v>
      </c>
      <c r="Y32" s="4">
        <f t="shared" si="8"/>
        <v>1</v>
      </c>
      <c r="Z32" s="123">
        <f t="shared" si="9"/>
        <v>1</v>
      </c>
      <c r="AA32" s="4">
        <f t="shared" si="10"/>
        <v>1</v>
      </c>
      <c r="AB32" s="4">
        <f t="shared" si="11"/>
        <v>0</v>
      </c>
      <c r="AC32" s="122">
        <f t="shared" si="12"/>
        <v>1</v>
      </c>
    </row>
    <row r="33" spans="1:29" ht="15.75">
      <c r="A33" s="250"/>
      <c r="B33" s="135" t="s">
        <v>47</v>
      </c>
      <c r="C33" s="97">
        <v>193250548.31000018</v>
      </c>
      <c r="D33" s="20"/>
      <c r="E33" s="98">
        <f t="shared" si="0"/>
        <v>193250548.31000018</v>
      </c>
      <c r="F33" s="97">
        <v>4918820.4499999974</v>
      </c>
      <c r="G33" s="20"/>
      <c r="H33" s="98">
        <f t="shared" si="1"/>
        <v>4918820.4499999974</v>
      </c>
      <c r="I33" s="97">
        <v>187431.15999999997</v>
      </c>
      <c r="J33" s="20"/>
      <c r="K33" s="98">
        <f t="shared" si="2"/>
        <v>187431.15999999997</v>
      </c>
      <c r="L33" s="97">
        <v>78777.790000000008</v>
      </c>
      <c r="M33" s="20"/>
      <c r="N33" s="98">
        <f t="shared" si="3"/>
        <v>78777.790000000008</v>
      </c>
      <c r="O33" s="97">
        <v>405134.12999999995</v>
      </c>
      <c r="P33" s="20"/>
      <c r="Q33" s="98">
        <f t="shared" si="4"/>
        <v>405134.12999999995</v>
      </c>
      <c r="R33" s="97">
        <v>188035247.10000014</v>
      </c>
      <c r="S33" s="20"/>
      <c r="T33" s="98">
        <f t="shared" si="5"/>
        <v>188035247.10000014</v>
      </c>
      <c r="U33" s="219">
        <f t="shared" si="6"/>
        <v>0</v>
      </c>
      <c r="W33" s="135" t="s">
        <v>47</v>
      </c>
      <c r="X33" s="115">
        <f t="shared" si="7"/>
        <v>0</v>
      </c>
      <c r="Y33" s="4">
        <f t="shared" si="8"/>
        <v>0</v>
      </c>
      <c r="Z33" s="123">
        <f t="shared" si="9"/>
        <v>0</v>
      </c>
      <c r="AA33" s="4">
        <f t="shared" si="10"/>
        <v>0</v>
      </c>
      <c r="AB33" s="4">
        <f t="shared" si="11"/>
        <v>0</v>
      </c>
      <c r="AC33" s="122">
        <f t="shared" si="12"/>
        <v>0</v>
      </c>
    </row>
    <row r="34" spans="1:29" ht="15.75">
      <c r="A34" s="250"/>
      <c r="B34" s="135" t="s">
        <v>48</v>
      </c>
      <c r="C34" s="97">
        <v>78517376.990000069</v>
      </c>
      <c r="D34" s="20"/>
      <c r="E34" s="98">
        <f t="shared" si="0"/>
        <v>78517376.990000069</v>
      </c>
      <c r="F34" s="97">
        <v>2582517.5</v>
      </c>
      <c r="G34" s="20"/>
      <c r="H34" s="98">
        <f t="shared" si="1"/>
        <v>2582517.5</v>
      </c>
      <c r="I34" s="97">
        <v>77057.75</v>
      </c>
      <c r="J34" s="20"/>
      <c r="K34" s="98">
        <f t="shared" si="2"/>
        <v>77057.75</v>
      </c>
      <c r="L34" s="97">
        <v>73634.69</v>
      </c>
      <c r="M34" s="20"/>
      <c r="N34" s="98">
        <f t="shared" si="3"/>
        <v>73634.69</v>
      </c>
      <c r="O34" s="97">
        <v>532092.06000000017</v>
      </c>
      <c r="P34" s="20"/>
      <c r="Q34" s="98">
        <f t="shared" si="4"/>
        <v>532092.06000000017</v>
      </c>
      <c r="R34" s="97">
        <v>75406190.490000054</v>
      </c>
      <c r="S34" s="20"/>
      <c r="T34" s="98">
        <f t="shared" si="5"/>
        <v>75406190.490000054</v>
      </c>
      <c r="U34" s="219">
        <f t="shared" si="6"/>
        <v>0</v>
      </c>
      <c r="W34" s="135" t="s">
        <v>48</v>
      </c>
      <c r="X34" s="115">
        <f t="shared" si="7"/>
        <v>0</v>
      </c>
      <c r="Y34" s="4">
        <f t="shared" si="8"/>
        <v>0</v>
      </c>
      <c r="Z34" s="123">
        <f t="shared" si="9"/>
        <v>0</v>
      </c>
      <c r="AA34" s="4">
        <f t="shared" si="10"/>
        <v>0</v>
      </c>
      <c r="AB34" s="4">
        <f t="shared" si="11"/>
        <v>0</v>
      </c>
      <c r="AC34" s="122">
        <f t="shared" si="12"/>
        <v>0</v>
      </c>
    </row>
    <row r="35" spans="1:29" ht="15.75">
      <c r="A35" s="251"/>
      <c r="B35" s="136" t="s">
        <v>49</v>
      </c>
      <c r="C35" s="97">
        <v>20847738.399999525</v>
      </c>
      <c r="D35" s="20"/>
      <c r="E35" s="98">
        <f t="shared" si="0"/>
        <v>20847738.399999525</v>
      </c>
      <c r="F35" s="97">
        <v>1626930.6700000006</v>
      </c>
      <c r="G35" s="20"/>
      <c r="H35" s="98">
        <f t="shared" si="1"/>
        <v>1626930.6700000006</v>
      </c>
      <c r="I35" s="97">
        <v>0</v>
      </c>
      <c r="J35" s="20"/>
      <c r="K35" s="98">
        <f t="shared" si="2"/>
        <v>0</v>
      </c>
      <c r="L35" s="97">
        <v>0</v>
      </c>
      <c r="M35" s="20"/>
      <c r="N35" s="98">
        <f t="shared" si="3"/>
        <v>0</v>
      </c>
      <c r="O35" s="97">
        <v>135390.93</v>
      </c>
      <c r="P35" s="20"/>
      <c r="Q35" s="98">
        <f t="shared" si="4"/>
        <v>135390.93</v>
      </c>
      <c r="R35" s="97">
        <v>19085416.799999524</v>
      </c>
      <c r="S35" s="20"/>
      <c r="T35" s="98">
        <f t="shared" si="5"/>
        <v>19085416.799999524</v>
      </c>
      <c r="U35" s="219">
        <f t="shared" si="6"/>
        <v>0</v>
      </c>
      <c r="W35" s="136" t="s">
        <v>49</v>
      </c>
      <c r="X35" s="115">
        <f t="shared" si="7"/>
        <v>0</v>
      </c>
      <c r="Y35" s="4">
        <f t="shared" si="8"/>
        <v>0</v>
      </c>
      <c r="Z35" s="123">
        <f t="shared" si="9"/>
        <v>0</v>
      </c>
      <c r="AA35" s="4">
        <f t="shared" si="10"/>
        <v>0</v>
      </c>
      <c r="AB35" s="4">
        <f t="shared" si="11"/>
        <v>0</v>
      </c>
      <c r="AC35" s="122">
        <f t="shared" si="12"/>
        <v>0</v>
      </c>
    </row>
    <row r="36" spans="1:29" ht="15.75" customHeight="1">
      <c r="A36" s="249">
        <v>42618</v>
      </c>
      <c r="B36" s="134" t="s">
        <v>41</v>
      </c>
      <c r="C36" s="217">
        <v>85860336.499999106</v>
      </c>
      <c r="D36" s="95"/>
      <c r="E36" s="96">
        <f t="shared" si="0"/>
        <v>85860336.499999106</v>
      </c>
      <c r="F36" s="217">
        <v>1478812.1300000006</v>
      </c>
      <c r="G36" s="95"/>
      <c r="H36" s="96">
        <f t="shared" si="1"/>
        <v>1478812.1300000006</v>
      </c>
      <c r="I36" s="217">
        <v>78311.400000000009</v>
      </c>
      <c r="J36" s="95"/>
      <c r="K36" s="96">
        <f t="shared" si="2"/>
        <v>78311.400000000009</v>
      </c>
      <c r="L36" s="217">
        <v>25583.170000000002</v>
      </c>
      <c r="M36" s="95"/>
      <c r="N36" s="96">
        <f t="shared" si="3"/>
        <v>25583.170000000002</v>
      </c>
      <c r="O36" s="217">
        <v>486720.33999999991</v>
      </c>
      <c r="P36" s="95"/>
      <c r="Q36" s="96">
        <f t="shared" si="4"/>
        <v>486720.33999999991</v>
      </c>
      <c r="R36" s="217">
        <v>83947532.259999111</v>
      </c>
      <c r="S36" s="95"/>
      <c r="T36" s="96">
        <f t="shared" si="5"/>
        <v>83947532.259999111</v>
      </c>
      <c r="U36" s="218">
        <f t="shared" si="6"/>
        <v>0</v>
      </c>
      <c r="W36" s="134" t="s">
        <v>41</v>
      </c>
      <c r="X36" s="111">
        <f t="shared" si="7"/>
        <v>0</v>
      </c>
      <c r="Y36" s="112">
        <f t="shared" si="8"/>
        <v>0</v>
      </c>
      <c r="Z36" s="112">
        <f t="shared" si="9"/>
        <v>0</v>
      </c>
      <c r="AA36" s="112">
        <f t="shared" si="10"/>
        <v>0</v>
      </c>
      <c r="AB36" s="112">
        <f t="shared" si="11"/>
        <v>0</v>
      </c>
      <c r="AC36" s="124">
        <f t="shared" si="12"/>
        <v>0</v>
      </c>
    </row>
    <row r="37" spans="1:29" ht="15.75">
      <c r="A37" s="250"/>
      <c r="B37" s="135" t="s">
        <v>42</v>
      </c>
      <c r="C37" s="97">
        <v>27056402.399999004</v>
      </c>
      <c r="D37" s="20">
        <v>27056410</v>
      </c>
      <c r="E37" s="98">
        <f t="shared" si="0"/>
        <v>-7.6000009961426258</v>
      </c>
      <c r="F37" s="97">
        <v>1779848.2400000007</v>
      </c>
      <c r="G37" s="20" t="s">
        <v>2764</v>
      </c>
      <c r="H37" s="98">
        <f t="shared" si="1"/>
        <v>-1.7599999993108213</v>
      </c>
      <c r="I37" s="97">
        <v>79497.859999999986</v>
      </c>
      <c r="J37" s="20" t="s">
        <v>3182</v>
      </c>
      <c r="K37" s="98">
        <f t="shared" si="2"/>
        <v>-4.0000000008149073E-2</v>
      </c>
      <c r="L37" s="97">
        <v>59310.8</v>
      </c>
      <c r="M37" s="20" t="s">
        <v>3183</v>
      </c>
      <c r="N37" s="98">
        <f t="shared" si="3"/>
        <v>0</v>
      </c>
      <c r="O37" s="97">
        <v>160829.80000000002</v>
      </c>
      <c r="P37" s="20" t="s">
        <v>2765</v>
      </c>
      <c r="Q37" s="98">
        <f t="shared" si="4"/>
        <v>-0.1999999999825377</v>
      </c>
      <c r="R37" s="97">
        <v>25135911.419999003</v>
      </c>
      <c r="S37" s="20">
        <v>25135900</v>
      </c>
      <c r="T37" s="98">
        <f t="shared" si="5"/>
        <v>11.419999003410339</v>
      </c>
      <c r="U37" s="219">
        <f t="shared" si="6"/>
        <v>1</v>
      </c>
      <c r="W37" s="135" t="s">
        <v>42</v>
      </c>
      <c r="X37" s="115">
        <f t="shared" si="7"/>
        <v>0</v>
      </c>
      <c r="Y37" s="116">
        <f t="shared" si="8"/>
        <v>0</v>
      </c>
      <c r="Z37" s="116">
        <f t="shared" si="9"/>
        <v>0</v>
      </c>
      <c r="AA37" s="116">
        <f t="shared" si="10"/>
        <v>0</v>
      </c>
      <c r="AB37" s="116">
        <f t="shared" si="11"/>
        <v>0</v>
      </c>
      <c r="AC37" s="122">
        <f t="shared" si="12"/>
        <v>0</v>
      </c>
    </row>
    <row r="38" spans="1:29" ht="15.75">
      <c r="A38" s="250"/>
      <c r="B38" s="105" t="s">
        <v>43</v>
      </c>
      <c r="C38" s="97">
        <v>85457840.91999957</v>
      </c>
      <c r="D38" s="20">
        <v>0</v>
      </c>
      <c r="E38" s="98">
        <f t="shared" si="0"/>
        <v>85457840.91999957</v>
      </c>
      <c r="F38" s="97">
        <v>2285745.4900000002</v>
      </c>
      <c r="G38" s="20"/>
      <c r="H38" s="98">
        <f t="shared" si="1"/>
        <v>2285745.4900000002</v>
      </c>
      <c r="I38" s="97">
        <v>211987.21</v>
      </c>
      <c r="J38" s="20"/>
      <c r="K38" s="98">
        <f t="shared" si="2"/>
        <v>211987.21</v>
      </c>
      <c r="L38" s="97">
        <v>159303.35999999999</v>
      </c>
      <c r="M38" s="20"/>
      <c r="N38" s="98">
        <f t="shared" si="3"/>
        <v>159303.35999999999</v>
      </c>
      <c r="O38" s="97">
        <v>546240.23999999987</v>
      </c>
      <c r="P38" s="20"/>
      <c r="Q38" s="98">
        <f t="shared" si="4"/>
        <v>546240.23999999987</v>
      </c>
      <c r="R38" s="97">
        <v>82678539.039999589</v>
      </c>
      <c r="S38" s="20">
        <v>0</v>
      </c>
      <c r="T38" s="98">
        <f t="shared" si="5"/>
        <v>82678539.039999589</v>
      </c>
      <c r="U38" s="219">
        <f t="shared" si="6"/>
        <v>0</v>
      </c>
      <c r="W38" s="105" t="s">
        <v>43</v>
      </c>
      <c r="X38" s="115">
        <f t="shared" si="7"/>
        <v>0</v>
      </c>
      <c r="Y38" s="116">
        <f t="shared" si="8"/>
        <v>0</v>
      </c>
      <c r="Z38" s="116">
        <f t="shared" si="9"/>
        <v>0</v>
      </c>
      <c r="AA38" s="116">
        <f t="shared" si="10"/>
        <v>0</v>
      </c>
      <c r="AB38" s="116">
        <f t="shared" si="11"/>
        <v>0</v>
      </c>
      <c r="AC38" s="122">
        <f t="shared" si="12"/>
        <v>0</v>
      </c>
    </row>
    <row r="39" spans="1:29" ht="15.75">
      <c r="A39" s="250"/>
      <c r="B39" s="135" t="s">
        <v>44</v>
      </c>
      <c r="C39" s="97">
        <v>66406502.729999542</v>
      </c>
      <c r="D39" s="20">
        <v>82809700</v>
      </c>
      <c r="E39" s="98">
        <f t="shared" si="0"/>
        <v>-16403197.270000458</v>
      </c>
      <c r="F39" s="97">
        <v>2519915.0799999996</v>
      </c>
      <c r="G39" s="20" t="s">
        <v>2766</v>
      </c>
      <c r="H39" s="98">
        <f t="shared" si="1"/>
        <v>-30494.920000000391</v>
      </c>
      <c r="I39" s="97">
        <v>4743.62</v>
      </c>
      <c r="J39" s="20" t="s">
        <v>3184</v>
      </c>
      <c r="K39" s="98">
        <f t="shared" si="2"/>
        <v>0.61999999999989086</v>
      </c>
      <c r="L39" s="97">
        <v>0</v>
      </c>
      <c r="M39" s="20" t="s">
        <v>80</v>
      </c>
      <c r="N39" s="98">
        <f t="shared" si="3"/>
        <v>0</v>
      </c>
      <c r="O39" s="97">
        <v>824205.07000000007</v>
      </c>
      <c r="P39" s="20" t="s">
        <v>2767</v>
      </c>
      <c r="Q39" s="98">
        <f t="shared" si="4"/>
        <v>7.000000006519258E-2</v>
      </c>
      <c r="R39" s="97">
        <v>63067126.199999556</v>
      </c>
      <c r="S39" s="20">
        <v>63036700</v>
      </c>
      <c r="T39" s="98">
        <f t="shared" si="5"/>
        <v>30426.199999555945</v>
      </c>
      <c r="U39" s="219">
        <f t="shared" si="6"/>
        <v>1</v>
      </c>
      <c r="W39" s="135" t="s">
        <v>44</v>
      </c>
      <c r="X39" s="115">
        <f t="shared" si="7"/>
        <v>1</v>
      </c>
      <c r="Y39" s="116">
        <f t="shared" si="8"/>
        <v>1</v>
      </c>
      <c r="Z39" s="116">
        <f t="shared" si="9"/>
        <v>0</v>
      </c>
      <c r="AA39" s="116">
        <f t="shared" si="10"/>
        <v>0</v>
      </c>
      <c r="AB39" s="116">
        <f t="shared" si="11"/>
        <v>0</v>
      </c>
      <c r="AC39" s="122">
        <f t="shared" si="12"/>
        <v>1</v>
      </c>
    </row>
    <row r="40" spans="1:29" ht="15.75">
      <c r="A40" s="250"/>
      <c r="B40" s="135" t="s">
        <v>45</v>
      </c>
      <c r="C40" s="97">
        <v>94079267.689996034</v>
      </c>
      <c r="D40" s="20">
        <v>94079300</v>
      </c>
      <c r="E40" s="98">
        <f t="shared" si="0"/>
        <v>-32.310003966093063</v>
      </c>
      <c r="F40" s="97">
        <v>2746796.8600000013</v>
      </c>
      <c r="G40" s="20" t="s">
        <v>2768</v>
      </c>
      <c r="H40" s="98">
        <f t="shared" si="1"/>
        <v>-3.1399999987334013</v>
      </c>
      <c r="I40" s="97">
        <v>469820.33000000025</v>
      </c>
      <c r="J40" s="20" t="s">
        <v>3185</v>
      </c>
      <c r="K40" s="98">
        <f t="shared" si="2"/>
        <v>469351.33000000025</v>
      </c>
      <c r="L40" s="97">
        <v>795610.90000000049</v>
      </c>
      <c r="M40" s="20" t="s">
        <v>3186</v>
      </c>
      <c r="N40" s="98">
        <f t="shared" si="3"/>
        <v>-9.9999999511055648E-2</v>
      </c>
      <c r="O40" s="97">
        <v>126107.54000000001</v>
      </c>
      <c r="P40" s="20" t="s">
        <v>2769</v>
      </c>
      <c r="Q40" s="98">
        <f t="shared" si="4"/>
        <v>-110223.45999999999</v>
      </c>
      <c r="R40" s="97">
        <v>90880572.71999602</v>
      </c>
      <c r="S40" s="20">
        <v>90880600</v>
      </c>
      <c r="T40" s="98">
        <f t="shared" si="5"/>
        <v>-27.280003979802132</v>
      </c>
      <c r="U40" s="219">
        <f t="shared" si="6"/>
        <v>1</v>
      </c>
      <c r="W40" s="135" t="s">
        <v>45</v>
      </c>
      <c r="X40" s="115">
        <f t="shared" si="7"/>
        <v>0</v>
      </c>
      <c r="Y40" s="116">
        <f t="shared" si="8"/>
        <v>0</v>
      </c>
      <c r="Z40" s="116">
        <f t="shared" si="9"/>
        <v>1</v>
      </c>
      <c r="AA40" s="116">
        <f t="shared" si="10"/>
        <v>0</v>
      </c>
      <c r="AB40" s="116">
        <f t="shared" si="11"/>
        <v>1</v>
      </c>
      <c r="AC40" s="122">
        <f t="shared" si="12"/>
        <v>0</v>
      </c>
    </row>
    <row r="41" spans="1:29" ht="15.75">
      <c r="A41" s="250"/>
      <c r="B41" s="135" t="s">
        <v>46</v>
      </c>
      <c r="C41" s="97">
        <v>46811484.679999597</v>
      </c>
      <c r="D41" s="20">
        <v>46811500</v>
      </c>
      <c r="E41" s="98">
        <f t="shared" si="0"/>
        <v>-15.320000402629375</v>
      </c>
      <c r="F41" s="97">
        <v>2877982.87</v>
      </c>
      <c r="G41" s="20" t="s">
        <v>2770</v>
      </c>
      <c r="H41" s="98">
        <f t="shared" si="1"/>
        <v>2.8700000001117587</v>
      </c>
      <c r="I41" s="97">
        <v>104837.54000000001</v>
      </c>
      <c r="J41" s="20" t="s">
        <v>3187</v>
      </c>
      <c r="K41" s="98">
        <f t="shared" si="2"/>
        <v>-0.45999999999185093</v>
      </c>
      <c r="L41" s="97">
        <v>0</v>
      </c>
      <c r="M41" s="20" t="s">
        <v>80</v>
      </c>
      <c r="N41" s="98">
        <f t="shared" si="3"/>
        <v>0</v>
      </c>
      <c r="O41" s="97">
        <v>610960.91</v>
      </c>
      <c r="P41" s="20" t="s">
        <v>2771</v>
      </c>
      <c r="Q41" s="98">
        <f t="shared" si="4"/>
        <v>-8.999999996740371E-2</v>
      </c>
      <c r="R41" s="97">
        <v>48096281.439999603</v>
      </c>
      <c r="S41" s="20">
        <v>48096300</v>
      </c>
      <c r="T41" s="98">
        <f t="shared" si="5"/>
        <v>-18.560000397264957</v>
      </c>
      <c r="U41" s="219">
        <f t="shared" si="6"/>
        <v>1</v>
      </c>
      <c r="W41" s="135" t="s">
        <v>46</v>
      </c>
      <c r="X41" s="115">
        <f t="shared" si="7"/>
        <v>0</v>
      </c>
      <c r="Y41" s="116">
        <f t="shared" si="8"/>
        <v>0</v>
      </c>
      <c r="Z41" s="116">
        <f t="shared" si="9"/>
        <v>0</v>
      </c>
      <c r="AA41" s="116">
        <f t="shared" si="10"/>
        <v>0</v>
      </c>
      <c r="AB41" s="116">
        <f t="shared" si="11"/>
        <v>0</v>
      </c>
      <c r="AC41" s="122">
        <f t="shared" si="12"/>
        <v>0</v>
      </c>
    </row>
    <row r="42" spans="1:29" ht="15.75">
      <c r="A42" s="250"/>
      <c r="B42" s="135" t="s">
        <v>47</v>
      </c>
      <c r="C42" s="97">
        <v>188035247.10000014</v>
      </c>
      <c r="D42" s="20"/>
      <c r="E42" s="98">
        <f t="shared" si="0"/>
        <v>188035247.10000014</v>
      </c>
      <c r="F42" s="97">
        <v>3367181.3100000015</v>
      </c>
      <c r="G42" s="20"/>
      <c r="H42" s="98">
        <f t="shared" si="1"/>
        <v>3367181.3100000015</v>
      </c>
      <c r="I42" s="97">
        <v>398196.41999999993</v>
      </c>
      <c r="J42" s="20"/>
      <c r="K42" s="98">
        <f t="shared" si="2"/>
        <v>398196.41999999993</v>
      </c>
      <c r="L42" s="97">
        <v>85704.72</v>
      </c>
      <c r="M42" s="20"/>
      <c r="N42" s="98">
        <f t="shared" si="3"/>
        <v>85704.72</v>
      </c>
      <c r="O42" s="97">
        <v>243500.30000000002</v>
      </c>
      <c r="P42" s="20"/>
      <c r="Q42" s="98">
        <f t="shared" si="4"/>
        <v>243500.30000000002</v>
      </c>
      <c r="R42" s="97">
        <v>184737057.19000015</v>
      </c>
      <c r="S42" s="20"/>
      <c r="T42" s="98">
        <f t="shared" si="5"/>
        <v>184737057.19000015</v>
      </c>
      <c r="U42" s="219">
        <f t="shared" si="6"/>
        <v>0</v>
      </c>
      <c r="W42" s="135" t="s">
        <v>47</v>
      </c>
      <c r="X42" s="115">
        <f t="shared" si="7"/>
        <v>0</v>
      </c>
      <c r="Y42" s="116">
        <f t="shared" si="8"/>
        <v>0</v>
      </c>
      <c r="Z42" s="116">
        <f t="shared" si="9"/>
        <v>0</v>
      </c>
      <c r="AA42" s="116">
        <f t="shared" si="10"/>
        <v>0</v>
      </c>
      <c r="AB42" s="116">
        <f t="shared" si="11"/>
        <v>0</v>
      </c>
      <c r="AC42" s="122">
        <f t="shared" si="12"/>
        <v>0</v>
      </c>
    </row>
    <row r="43" spans="1:29" ht="15.75">
      <c r="A43" s="250"/>
      <c r="B43" s="135" t="s">
        <v>48</v>
      </c>
      <c r="C43" s="97">
        <v>75406190.490000054</v>
      </c>
      <c r="D43" s="20"/>
      <c r="E43" s="98">
        <f t="shared" si="0"/>
        <v>75406190.490000054</v>
      </c>
      <c r="F43" s="97">
        <v>2056404.0400000007</v>
      </c>
      <c r="G43" s="20"/>
      <c r="H43" s="98">
        <f t="shared" si="1"/>
        <v>2056404.0400000007</v>
      </c>
      <c r="I43" s="97">
        <v>151651.59</v>
      </c>
      <c r="J43" s="20"/>
      <c r="K43" s="98">
        <f t="shared" si="2"/>
        <v>151651.59</v>
      </c>
      <c r="L43" s="97">
        <v>181009.49</v>
      </c>
      <c r="M43" s="20"/>
      <c r="N43" s="98">
        <f t="shared" si="3"/>
        <v>181009.49</v>
      </c>
      <c r="O43" s="97">
        <v>295685.44</v>
      </c>
      <c r="P43" s="20"/>
      <c r="Q43" s="98">
        <f t="shared" si="4"/>
        <v>295685.44</v>
      </c>
      <c r="R43" s="97">
        <v>73024743.110000059</v>
      </c>
      <c r="S43" s="20"/>
      <c r="T43" s="98">
        <f t="shared" si="5"/>
        <v>73024743.110000059</v>
      </c>
      <c r="U43" s="219">
        <f t="shared" si="6"/>
        <v>0</v>
      </c>
      <c r="W43" s="135" t="s">
        <v>48</v>
      </c>
      <c r="X43" s="115">
        <f t="shared" si="7"/>
        <v>0</v>
      </c>
      <c r="Y43" s="116">
        <f t="shared" si="8"/>
        <v>0</v>
      </c>
      <c r="Z43" s="116">
        <f t="shared" si="9"/>
        <v>0</v>
      </c>
      <c r="AA43" s="116">
        <f t="shared" si="10"/>
        <v>0</v>
      </c>
      <c r="AB43" s="116">
        <f t="shared" si="11"/>
        <v>0</v>
      </c>
      <c r="AC43" s="122">
        <f t="shared" si="12"/>
        <v>0</v>
      </c>
    </row>
    <row r="44" spans="1:29" ht="15.75">
      <c r="A44" s="251"/>
      <c r="B44" s="136" t="s">
        <v>49</v>
      </c>
      <c r="C44" s="99">
        <v>19085416.799999524</v>
      </c>
      <c r="D44" s="100"/>
      <c r="E44" s="101">
        <f t="shared" si="0"/>
        <v>19085416.799999524</v>
      </c>
      <c r="F44" s="99">
        <v>575209.30999999994</v>
      </c>
      <c r="G44" s="100"/>
      <c r="H44" s="101">
        <f t="shared" si="1"/>
        <v>575209.30999999994</v>
      </c>
      <c r="I44" s="99">
        <v>0</v>
      </c>
      <c r="J44" s="100"/>
      <c r="K44" s="101">
        <f t="shared" si="2"/>
        <v>0</v>
      </c>
      <c r="L44" s="99">
        <v>0</v>
      </c>
      <c r="M44" s="100"/>
      <c r="N44" s="101">
        <f t="shared" si="3"/>
        <v>0</v>
      </c>
      <c r="O44" s="99">
        <v>54516.57</v>
      </c>
      <c r="P44" s="100"/>
      <c r="Q44" s="101">
        <f t="shared" si="4"/>
        <v>54516.57</v>
      </c>
      <c r="R44" s="99">
        <v>24067379.229999527</v>
      </c>
      <c r="S44" s="100"/>
      <c r="T44" s="101">
        <f t="shared" si="5"/>
        <v>24067379.229999527</v>
      </c>
      <c r="U44" s="220">
        <f t="shared" si="6"/>
        <v>0</v>
      </c>
      <c r="W44" s="136" t="s">
        <v>49</v>
      </c>
      <c r="X44" s="119">
        <f t="shared" si="7"/>
        <v>0</v>
      </c>
      <c r="Y44" s="120">
        <f t="shared" si="8"/>
        <v>0</v>
      </c>
      <c r="Z44" s="120">
        <f t="shared" si="9"/>
        <v>0</v>
      </c>
      <c r="AA44" s="120">
        <f t="shared" si="10"/>
        <v>0</v>
      </c>
      <c r="AB44" s="120">
        <f t="shared" si="11"/>
        <v>0</v>
      </c>
      <c r="AC44" s="125">
        <f t="shared" si="12"/>
        <v>0</v>
      </c>
    </row>
    <row r="45" spans="1:29" ht="15.75" customHeight="1">
      <c r="A45" s="249">
        <v>42619</v>
      </c>
      <c r="B45" s="134" t="s">
        <v>41</v>
      </c>
      <c r="C45" s="97">
        <v>83947532.259999111</v>
      </c>
      <c r="D45" s="20"/>
      <c r="E45" s="98">
        <f t="shared" si="0"/>
        <v>83947532.259999111</v>
      </c>
      <c r="F45" s="97">
        <v>1740470.7300000011</v>
      </c>
      <c r="G45" s="20"/>
      <c r="H45" s="98">
        <f t="shared" si="1"/>
        <v>1740470.7300000011</v>
      </c>
      <c r="I45" s="97">
        <v>146718.69</v>
      </c>
      <c r="J45" s="20"/>
      <c r="K45" s="98">
        <f t="shared" si="2"/>
        <v>146718.69</v>
      </c>
      <c r="L45" s="97">
        <v>96368.72</v>
      </c>
      <c r="M45" s="20"/>
      <c r="N45" s="98">
        <f t="shared" si="3"/>
        <v>96368.72</v>
      </c>
      <c r="O45" s="97">
        <v>435025.21</v>
      </c>
      <c r="P45" s="20"/>
      <c r="Q45" s="98">
        <f t="shared" si="4"/>
        <v>435025.21</v>
      </c>
      <c r="R45" s="97">
        <v>81822386.289999112</v>
      </c>
      <c r="S45" s="20"/>
      <c r="T45" s="98">
        <f t="shared" si="5"/>
        <v>81822386.289999112</v>
      </c>
      <c r="U45" s="219">
        <f t="shared" si="6"/>
        <v>0</v>
      </c>
      <c r="W45" s="134" t="s">
        <v>41</v>
      </c>
      <c r="X45" s="111">
        <f t="shared" si="7"/>
        <v>0</v>
      </c>
      <c r="Y45" s="112">
        <f t="shared" si="8"/>
        <v>0</v>
      </c>
      <c r="Z45" s="112">
        <f t="shared" si="9"/>
        <v>0</v>
      </c>
      <c r="AA45" s="112">
        <f t="shared" si="10"/>
        <v>0</v>
      </c>
      <c r="AB45" s="112">
        <f t="shared" si="11"/>
        <v>0</v>
      </c>
      <c r="AC45" s="124">
        <f t="shared" si="12"/>
        <v>0</v>
      </c>
    </row>
    <row r="46" spans="1:29" ht="15.75">
      <c r="A46" s="250"/>
      <c r="B46" s="135" t="s">
        <v>42</v>
      </c>
      <c r="C46" s="97">
        <v>25135911.419999003</v>
      </c>
      <c r="D46" s="90">
        <v>25135900</v>
      </c>
      <c r="E46" s="98">
        <f t="shared" si="0"/>
        <v>11.419999003410339</v>
      </c>
      <c r="F46" s="97">
        <v>1693973.0900000005</v>
      </c>
      <c r="G46" s="6" t="s">
        <v>2772</v>
      </c>
      <c r="H46" s="98">
        <f t="shared" si="1"/>
        <v>3.0900000005494803</v>
      </c>
      <c r="I46" s="97">
        <v>93685</v>
      </c>
      <c r="J46" s="20" t="s">
        <v>3188</v>
      </c>
      <c r="K46" s="98">
        <f t="shared" si="2"/>
        <v>0</v>
      </c>
      <c r="L46" s="97">
        <v>21954.33</v>
      </c>
      <c r="M46" s="20" t="s">
        <v>3189</v>
      </c>
      <c r="N46" s="98">
        <f t="shared" si="3"/>
        <v>3.0000000002473826E-2</v>
      </c>
      <c r="O46" s="97">
        <v>21888.05</v>
      </c>
      <c r="P46" s="6" t="s">
        <v>2773</v>
      </c>
      <c r="Q46" s="98">
        <f t="shared" si="4"/>
        <v>-4.9999999999272404E-2</v>
      </c>
      <c r="R46" s="97">
        <v>23491780.949999005</v>
      </c>
      <c r="S46" s="6">
        <v>23491770</v>
      </c>
      <c r="T46" s="98">
        <f t="shared" si="5"/>
        <v>10.949999004602432</v>
      </c>
      <c r="U46" s="219">
        <f t="shared" si="6"/>
        <v>1</v>
      </c>
      <c r="W46" s="135" t="s">
        <v>42</v>
      </c>
      <c r="X46" s="115">
        <f t="shared" si="7"/>
        <v>0</v>
      </c>
      <c r="Y46" s="116">
        <f t="shared" si="8"/>
        <v>0</v>
      </c>
      <c r="Z46" s="116">
        <f t="shared" si="9"/>
        <v>0</v>
      </c>
      <c r="AA46" s="116">
        <f t="shared" si="10"/>
        <v>0</v>
      </c>
      <c r="AB46" s="116">
        <f t="shared" si="11"/>
        <v>0</v>
      </c>
      <c r="AC46" s="122">
        <f t="shared" si="12"/>
        <v>0</v>
      </c>
    </row>
    <row r="47" spans="1:29" ht="15.75">
      <c r="A47" s="250"/>
      <c r="B47" s="105" t="s">
        <v>43</v>
      </c>
      <c r="C47" s="97">
        <v>82678539.039999589</v>
      </c>
      <c r="D47" s="6">
        <v>0</v>
      </c>
      <c r="E47" s="98">
        <f t="shared" si="0"/>
        <v>82678539.039999589</v>
      </c>
      <c r="F47" s="97">
        <v>1781512.3899999997</v>
      </c>
      <c r="G47" s="6"/>
      <c r="H47" s="98">
        <f t="shared" si="1"/>
        <v>1781512.3899999997</v>
      </c>
      <c r="I47" s="97">
        <v>158257.96</v>
      </c>
      <c r="J47" s="20"/>
      <c r="K47" s="98">
        <f t="shared" si="2"/>
        <v>158257.96</v>
      </c>
      <c r="L47" s="97">
        <v>172447.13999999996</v>
      </c>
      <c r="M47" s="20"/>
      <c r="N47" s="98">
        <f t="shared" si="3"/>
        <v>172447.13999999996</v>
      </c>
      <c r="O47" s="97">
        <v>496559.10000000003</v>
      </c>
      <c r="P47" s="6"/>
      <c r="Q47" s="98">
        <f t="shared" si="4"/>
        <v>496559.10000000003</v>
      </c>
      <c r="R47" s="97">
        <v>80391089.759999588</v>
      </c>
      <c r="S47" s="6">
        <v>0</v>
      </c>
      <c r="T47" s="98">
        <f t="shared" si="5"/>
        <v>80391089.759999588</v>
      </c>
      <c r="U47" s="219">
        <f t="shared" si="6"/>
        <v>0</v>
      </c>
      <c r="W47" s="105" t="s">
        <v>43</v>
      </c>
      <c r="X47" s="115">
        <f t="shared" si="7"/>
        <v>0</v>
      </c>
      <c r="Y47" s="116">
        <f t="shared" si="8"/>
        <v>0</v>
      </c>
      <c r="Z47" s="116">
        <f t="shared" si="9"/>
        <v>0</v>
      </c>
      <c r="AA47" s="116">
        <f t="shared" si="10"/>
        <v>0</v>
      </c>
      <c r="AB47" s="116">
        <f t="shared" si="11"/>
        <v>0</v>
      </c>
      <c r="AC47" s="122">
        <f t="shared" si="12"/>
        <v>0</v>
      </c>
    </row>
    <row r="48" spans="1:29" ht="15.75">
      <c r="A48" s="250"/>
      <c r="B48" s="135" t="s">
        <v>44</v>
      </c>
      <c r="C48" s="97">
        <v>63067126.199999556</v>
      </c>
      <c r="D48" s="6">
        <v>66406500</v>
      </c>
      <c r="E48" s="98">
        <f t="shared" si="0"/>
        <v>-3339373.8000004441</v>
      </c>
      <c r="F48" s="97">
        <v>2203062.5200000005</v>
      </c>
      <c r="G48" s="6" t="s">
        <v>2774</v>
      </c>
      <c r="H48" s="98">
        <f t="shared" si="1"/>
        <v>-38697.479999999516</v>
      </c>
      <c r="I48" s="97">
        <v>17500</v>
      </c>
      <c r="J48" s="20" t="s">
        <v>3190</v>
      </c>
      <c r="K48" s="98">
        <f t="shared" si="2"/>
        <v>0</v>
      </c>
      <c r="L48" s="97">
        <v>0</v>
      </c>
      <c r="M48" s="20" t="s">
        <v>80</v>
      </c>
      <c r="N48" s="98">
        <f t="shared" si="3"/>
        <v>0</v>
      </c>
      <c r="O48" s="97">
        <v>543151.99</v>
      </c>
      <c r="P48" s="6" t="s">
        <v>2775</v>
      </c>
      <c r="Q48" s="98">
        <f t="shared" si="4"/>
        <v>-1.0000000009313226E-2</v>
      </c>
      <c r="R48" s="97">
        <v>68355035.30999954</v>
      </c>
      <c r="S48" s="6">
        <v>68316400</v>
      </c>
      <c r="T48" s="98">
        <f t="shared" si="5"/>
        <v>38635.309999540448</v>
      </c>
      <c r="U48" s="219">
        <f t="shared" si="6"/>
        <v>1</v>
      </c>
      <c r="W48" s="135" t="s">
        <v>44</v>
      </c>
      <c r="X48" s="115">
        <f t="shared" si="7"/>
        <v>1</v>
      </c>
      <c r="Y48" s="116">
        <f t="shared" si="8"/>
        <v>1</v>
      </c>
      <c r="Z48" s="116">
        <f t="shared" si="9"/>
        <v>0</v>
      </c>
      <c r="AA48" s="116">
        <f t="shared" si="10"/>
        <v>0</v>
      </c>
      <c r="AB48" s="116">
        <f t="shared" si="11"/>
        <v>0</v>
      </c>
      <c r="AC48" s="122">
        <f t="shared" si="12"/>
        <v>1</v>
      </c>
    </row>
    <row r="49" spans="1:29" ht="15.75">
      <c r="A49" s="250"/>
      <c r="B49" s="135" t="s">
        <v>45</v>
      </c>
      <c r="C49" s="97">
        <v>90880572.71999602</v>
      </c>
      <c r="D49" s="6">
        <v>90880600</v>
      </c>
      <c r="E49" s="98">
        <f t="shared" si="0"/>
        <v>-27.280003979802132</v>
      </c>
      <c r="F49" s="97">
        <v>3122515.9799999991</v>
      </c>
      <c r="G49" s="6" t="s">
        <v>2776</v>
      </c>
      <c r="H49" s="98">
        <f t="shared" si="1"/>
        <v>-4.020000000949949</v>
      </c>
      <c r="I49" s="97">
        <v>173047.02999999997</v>
      </c>
      <c r="J49" s="20" t="s">
        <v>3191</v>
      </c>
      <c r="K49" s="98">
        <f t="shared" si="2"/>
        <v>2.9999999969732016E-2</v>
      </c>
      <c r="L49" s="97">
        <v>224402.95</v>
      </c>
      <c r="M49" s="20" t="s">
        <v>3192</v>
      </c>
      <c r="N49" s="98">
        <f t="shared" si="3"/>
        <v>-4.9999999988358468E-2</v>
      </c>
      <c r="O49" s="97">
        <v>175457.47000000003</v>
      </c>
      <c r="P49" s="6" t="s">
        <v>2777</v>
      </c>
      <c r="Q49" s="98">
        <f t="shared" si="4"/>
        <v>0.47000000003026798</v>
      </c>
      <c r="R49" s="97">
        <v>87531243.349996015</v>
      </c>
      <c r="S49" s="6">
        <v>87531200</v>
      </c>
      <c r="T49" s="98">
        <f t="shared" si="5"/>
        <v>43.349996015429497</v>
      </c>
      <c r="U49" s="219">
        <f t="shared" si="6"/>
        <v>1</v>
      </c>
      <c r="W49" s="135" t="s">
        <v>45</v>
      </c>
      <c r="X49" s="115">
        <f t="shared" si="7"/>
        <v>0</v>
      </c>
      <c r="Y49" s="116">
        <f t="shared" si="8"/>
        <v>0</v>
      </c>
      <c r="Z49" s="116">
        <f t="shared" si="9"/>
        <v>0</v>
      </c>
      <c r="AA49" s="116">
        <f t="shared" si="10"/>
        <v>0</v>
      </c>
      <c r="AB49" s="116">
        <f t="shared" si="11"/>
        <v>0</v>
      </c>
      <c r="AC49" s="122">
        <f t="shared" si="12"/>
        <v>0</v>
      </c>
    </row>
    <row r="50" spans="1:29" ht="15.75">
      <c r="A50" s="250"/>
      <c r="B50" s="135" t="s">
        <v>46</v>
      </c>
      <c r="C50" s="97">
        <v>48096281.439999603</v>
      </c>
      <c r="D50" s="6">
        <v>46811500</v>
      </c>
      <c r="E50" s="98">
        <f t="shared" si="0"/>
        <v>1284781.4399996027</v>
      </c>
      <c r="F50" s="97">
        <v>2287296.8000000007</v>
      </c>
      <c r="G50" s="6" t="s">
        <v>2778</v>
      </c>
      <c r="H50" s="98">
        <f t="shared" si="1"/>
        <v>-3.1999999992549419</v>
      </c>
      <c r="I50" s="97">
        <v>62051.44</v>
      </c>
      <c r="J50" s="20" t="s">
        <v>3193</v>
      </c>
      <c r="K50" s="98">
        <f t="shared" si="2"/>
        <v>4.0000000000873115E-2</v>
      </c>
      <c r="L50" s="97">
        <v>0</v>
      </c>
      <c r="M50" s="20" t="s">
        <v>80</v>
      </c>
      <c r="N50" s="98">
        <f t="shared" si="3"/>
        <v>0</v>
      </c>
      <c r="O50" s="97">
        <v>433496.75</v>
      </c>
      <c r="P50" s="6" t="s">
        <v>2779</v>
      </c>
      <c r="Q50" s="98">
        <f t="shared" si="4"/>
        <v>-0.25</v>
      </c>
      <c r="R50" s="97">
        <v>45437539.329999603</v>
      </c>
      <c r="S50" s="6">
        <v>48096300</v>
      </c>
      <c r="T50" s="98">
        <f t="shared" si="5"/>
        <v>-2658760.6700003967</v>
      </c>
      <c r="U50" s="219">
        <f t="shared" si="6"/>
        <v>1</v>
      </c>
      <c r="W50" s="135" t="s">
        <v>46</v>
      </c>
      <c r="X50" s="115">
        <f t="shared" si="7"/>
        <v>1</v>
      </c>
      <c r="Y50" s="116">
        <f t="shared" si="8"/>
        <v>0</v>
      </c>
      <c r="Z50" s="116">
        <f t="shared" si="9"/>
        <v>0</v>
      </c>
      <c r="AA50" s="116">
        <f t="shared" si="10"/>
        <v>0</v>
      </c>
      <c r="AB50" s="116">
        <f t="shared" si="11"/>
        <v>0</v>
      </c>
      <c r="AC50" s="122">
        <f t="shared" si="12"/>
        <v>1</v>
      </c>
    </row>
    <row r="51" spans="1:29" ht="15.75">
      <c r="A51" s="250"/>
      <c r="B51" s="135" t="s">
        <v>47</v>
      </c>
      <c r="C51" s="97">
        <v>184737057.19000015</v>
      </c>
      <c r="D51" s="6"/>
      <c r="E51" s="98">
        <f t="shared" si="0"/>
        <v>184737057.19000015</v>
      </c>
      <c r="F51" s="97">
        <v>4274276.03</v>
      </c>
      <c r="G51" s="6"/>
      <c r="H51" s="98">
        <f t="shared" si="1"/>
        <v>4274276.03</v>
      </c>
      <c r="I51" s="97">
        <v>564693.74</v>
      </c>
      <c r="J51" s="20"/>
      <c r="K51" s="98">
        <f t="shared" si="2"/>
        <v>564693.74</v>
      </c>
      <c r="L51" s="97">
        <v>533370.21</v>
      </c>
      <c r="M51" s="20"/>
      <c r="N51" s="98">
        <f t="shared" si="3"/>
        <v>533370.21</v>
      </c>
      <c r="O51" s="97">
        <v>223530.38</v>
      </c>
      <c r="P51" s="6"/>
      <c r="Q51" s="98">
        <f t="shared" si="4"/>
        <v>223530.38</v>
      </c>
      <c r="R51" s="97">
        <v>180270574.31000015</v>
      </c>
      <c r="S51" s="6"/>
      <c r="T51" s="98">
        <f t="shared" si="5"/>
        <v>180270574.31000015</v>
      </c>
      <c r="U51" s="219">
        <f t="shared" si="6"/>
        <v>0</v>
      </c>
      <c r="W51" s="135" t="s">
        <v>47</v>
      </c>
      <c r="X51" s="115">
        <f t="shared" si="7"/>
        <v>0</v>
      </c>
      <c r="Y51" s="116">
        <f t="shared" si="8"/>
        <v>0</v>
      </c>
      <c r="Z51" s="116">
        <f t="shared" si="9"/>
        <v>0</v>
      </c>
      <c r="AA51" s="116">
        <f t="shared" si="10"/>
        <v>0</v>
      </c>
      <c r="AB51" s="116">
        <f t="shared" si="11"/>
        <v>0</v>
      </c>
      <c r="AC51" s="122">
        <f t="shared" si="12"/>
        <v>0</v>
      </c>
    </row>
    <row r="52" spans="1:29" ht="15.75">
      <c r="A52" s="250"/>
      <c r="B52" s="135" t="s">
        <v>48</v>
      </c>
      <c r="C52" s="97">
        <v>73024743.110000059</v>
      </c>
      <c r="D52" s="6"/>
      <c r="E52" s="98">
        <f t="shared" si="0"/>
        <v>73024743.110000059</v>
      </c>
      <c r="F52" s="97">
        <v>2085021.3399999994</v>
      </c>
      <c r="G52" s="6"/>
      <c r="H52" s="98">
        <f t="shared" si="1"/>
        <v>2085021.3399999994</v>
      </c>
      <c r="I52" s="97">
        <v>62746.239999999998</v>
      </c>
      <c r="J52" s="20"/>
      <c r="K52" s="98">
        <f t="shared" si="2"/>
        <v>62746.239999999998</v>
      </c>
      <c r="L52" s="97">
        <v>21402.18</v>
      </c>
      <c r="M52" s="20"/>
      <c r="N52" s="98">
        <f t="shared" si="3"/>
        <v>21402.18</v>
      </c>
      <c r="O52" s="97">
        <v>229987.39000000007</v>
      </c>
      <c r="P52" s="6"/>
      <c r="Q52" s="98">
        <f t="shared" si="4"/>
        <v>229987.39000000007</v>
      </c>
      <c r="R52" s="97">
        <v>70751078.440000057</v>
      </c>
      <c r="S52" s="6"/>
      <c r="T52" s="98">
        <f t="shared" si="5"/>
        <v>70751078.440000057</v>
      </c>
      <c r="U52" s="219">
        <f t="shared" si="6"/>
        <v>0</v>
      </c>
      <c r="W52" s="135" t="s">
        <v>48</v>
      </c>
      <c r="X52" s="115">
        <f t="shared" si="7"/>
        <v>0</v>
      </c>
      <c r="Y52" s="116">
        <f t="shared" si="8"/>
        <v>0</v>
      </c>
      <c r="Z52" s="116">
        <f t="shared" si="9"/>
        <v>0</v>
      </c>
      <c r="AA52" s="116">
        <f t="shared" si="10"/>
        <v>0</v>
      </c>
      <c r="AB52" s="116">
        <f t="shared" si="11"/>
        <v>0</v>
      </c>
      <c r="AC52" s="122">
        <f t="shared" si="12"/>
        <v>0</v>
      </c>
    </row>
    <row r="53" spans="1:29" ht="15.75">
      <c r="A53" s="251"/>
      <c r="B53" s="136" t="s">
        <v>49</v>
      </c>
      <c r="C53" s="97">
        <v>24067379.229999527</v>
      </c>
      <c r="D53" s="6"/>
      <c r="E53" s="98">
        <f t="shared" si="0"/>
        <v>24067379.229999527</v>
      </c>
      <c r="F53" s="97">
        <v>1076835.06</v>
      </c>
      <c r="G53" s="6"/>
      <c r="H53" s="98">
        <f t="shared" si="1"/>
        <v>1076835.06</v>
      </c>
      <c r="I53" s="97">
        <v>0</v>
      </c>
      <c r="J53" s="20"/>
      <c r="K53" s="98">
        <f t="shared" si="2"/>
        <v>0</v>
      </c>
      <c r="L53" s="97">
        <v>0</v>
      </c>
      <c r="M53" s="20"/>
      <c r="N53" s="98">
        <f t="shared" si="3"/>
        <v>0</v>
      </c>
      <c r="O53" s="97">
        <v>92238.650000000009</v>
      </c>
      <c r="P53" s="6"/>
      <c r="Q53" s="98">
        <f t="shared" si="4"/>
        <v>92238.650000000009</v>
      </c>
      <c r="R53" s="97">
        <v>22898305.51999953</v>
      </c>
      <c r="S53" s="6"/>
      <c r="T53" s="98">
        <f t="shared" si="5"/>
        <v>22898305.51999953</v>
      </c>
      <c r="U53" s="219">
        <f t="shared" si="6"/>
        <v>0</v>
      </c>
      <c r="W53" s="136" t="s">
        <v>49</v>
      </c>
      <c r="X53" s="119">
        <f t="shared" si="7"/>
        <v>0</v>
      </c>
      <c r="Y53" s="120">
        <f t="shared" si="8"/>
        <v>0</v>
      </c>
      <c r="Z53" s="120">
        <f t="shared" si="9"/>
        <v>0</v>
      </c>
      <c r="AA53" s="120">
        <f t="shared" si="10"/>
        <v>0</v>
      </c>
      <c r="AB53" s="120">
        <f t="shared" si="11"/>
        <v>0</v>
      </c>
      <c r="AC53" s="125">
        <f t="shared" si="12"/>
        <v>0</v>
      </c>
    </row>
    <row r="54" spans="1:29" ht="15.75" customHeight="1">
      <c r="A54" s="249">
        <v>42620</v>
      </c>
      <c r="B54" s="134" t="s">
        <v>41</v>
      </c>
      <c r="C54" s="217">
        <v>81822386.289999112</v>
      </c>
      <c r="D54" s="95"/>
      <c r="E54" s="96">
        <f t="shared" si="0"/>
        <v>81822386.289999112</v>
      </c>
      <c r="F54" s="217">
        <v>1873277.6300000006</v>
      </c>
      <c r="G54" s="95"/>
      <c r="H54" s="96">
        <f t="shared" si="1"/>
        <v>1873277.6300000006</v>
      </c>
      <c r="I54" s="217">
        <v>22829.72</v>
      </c>
      <c r="J54" s="95"/>
      <c r="K54" s="96">
        <f t="shared" si="2"/>
        <v>22829.72</v>
      </c>
      <c r="L54" s="217">
        <v>1740.3700000000001</v>
      </c>
      <c r="M54" s="95"/>
      <c r="N54" s="96">
        <f t="shared" si="3"/>
        <v>1740.3700000000001</v>
      </c>
      <c r="O54" s="217">
        <v>312471.85000000003</v>
      </c>
      <c r="P54" s="95"/>
      <c r="Q54" s="96">
        <f t="shared" si="4"/>
        <v>312471.85000000003</v>
      </c>
      <c r="R54" s="217">
        <v>79657726.159999102</v>
      </c>
      <c r="S54" s="95"/>
      <c r="T54" s="96">
        <f t="shared" si="5"/>
        <v>79657726.159999102</v>
      </c>
      <c r="U54" s="218">
        <f t="shared" si="6"/>
        <v>0</v>
      </c>
      <c r="W54" s="134" t="s">
        <v>41</v>
      </c>
      <c r="X54" s="115">
        <f t="shared" si="7"/>
        <v>0</v>
      </c>
      <c r="Y54" s="116">
        <f t="shared" si="8"/>
        <v>0</v>
      </c>
      <c r="Z54" s="116">
        <f t="shared" si="9"/>
        <v>0</v>
      </c>
      <c r="AA54" s="116">
        <f t="shared" si="10"/>
        <v>0</v>
      </c>
      <c r="AB54" s="116">
        <f t="shared" si="11"/>
        <v>0</v>
      </c>
      <c r="AC54" s="122">
        <f t="shared" si="12"/>
        <v>0</v>
      </c>
    </row>
    <row r="55" spans="1:29" ht="15.75">
      <c r="A55" s="250"/>
      <c r="B55" s="135" t="s">
        <v>42</v>
      </c>
      <c r="C55" s="97">
        <v>23491780.949999005</v>
      </c>
      <c r="D55" s="20">
        <v>23491770</v>
      </c>
      <c r="E55" s="98">
        <f t="shared" si="0"/>
        <v>10.949999004602432</v>
      </c>
      <c r="F55" s="97">
        <v>1697860.21</v>
      </c>
      <c r="G55" s="20" t="s">
        <v>2780</v>
      </c>
      <c r="H55" s="98">
        <f t="shared" si="1"/>
        <v>0.2099999999627471</v>
      </c>
      <c r="I55" s="97">
        <v>42180.480000000003</v>
      </c>
      <c r="J55" s="20" t="s">
        <v>3194</v>
      </c>
      <c r="K55" s="98">
        <f t="shared" si="2"/>
        <v>-1.9999999996798579E-2</v>
      </c>
      <c r="L55" s="97">
        <v>116236.93000000001</v>
      </c>
      <c r="M55" s="20" t="s">
        <v>3195</v>
      </c>
      <c r="N55" s="98">
        <f t="shared" si="3"/>
        <v>-6.9999999992433004E-2</v>
      </c>
      <c r="O55" s="97">
        <v>21584.65</v>
      </c>
      <c r="P55" s="20" t="s">
        <v>2781</v>
      </c>
      <c r="Q55" s="98">
        <f t="shared" si="4"/>
        <v>-4.9999999999272404E-2</v>
      </c>
      <c r="R55" s="97">
        <v>21698279.639999002</v>
      </c>
      <c r="S55" s="20">
        <v>21698330</v>
      </c>
      <c r="T55" s="98">
        <f t="shared" si="5"/>
        <v>-50.360000997781754</v>
      </c>
      <c r="U55" s="219">
        <f t="shared" si="6"/>
        <v>1</v>
      </c>
      <c r="W55" s="135" t="s">
        <v>42</v>
      </c>
      <c r="X55" s="115">
        <f t="shared" si="7"/>
        <v>0</v>
      </c>
      <c r="Y55" s="116">
        <f t="shared" si="8"/>
        <v>0</v>
      </c>
      <c r="Z55" s="116">
        <f t="shared" si="9"/>
        <v>0</v>
      </c>
      <c r="AA55" s="116">
        <f t="shared" si="10"/>
        <v>0</v>
      </c>
      <c r="AB55" s="116">
        <f t="shared" si="11"/>
        <v>0</v>
      </c>
      <c r="AC55" s="122">
        <f t="shared" si="12"/>
        <v>0</v>
      </c>
    </row>
    <row r="56" spans="1:29" ht="15.75">
      <c r="A56" s="250"/>
      <c r="B56" s="105" t="s">
        <v>43</v>
      </c>
      <c r="C56" s="97">
        <v>80391089.759999588</v>
      </c>
      <c r="D56" s="20">
        <v>0</v>
      </c>
      <c r="E56" s="98">
        <f t="shared" si="0"/>
        <v>80391089.759999588</v>
      </c>
      <c r="F56" s="97">
        <v>1945875.1400000008</v>
      </c>
      <c r="G56" s="20"/>
      <c r="H56" s="98">
        <f t="shared" si="1"/>
        <v>1945875.1400000008</v>
      </c>
      <c r="I56" s="97">
        <v>122624.40000000001</v>
      </c>
      <c r="J56" s="20"/>
      <c r="K56" s="98">
        <f t="shared" si="2"/>
        <v>122624.40000000001</v>
      </c>
      <c r="L56" s="97">
        <v>85006.2</v>
      </c>
      <c r="M56" s="20"/>
      <c r="N56" s="98">
        <f t="shared" si="3"/>
        <v>85006.2</v>
      </c>
      <c r="O56" s="97">
        <v>435738.88</v>
      </c>
      <c r="P56" s="20"/>
      <c r="Q56" s="98">
        <f t="shared" si="4"/>
        <v>435738.88</v>
      </c>
      <c r="R56" s="97">
        <v>82874144.489999577</v>
      </c>
      <c r="S56" s="20">
        <v>0</v>
      </c>
      <c r="T56" s="98">
        <f t="shared" si="5"/>
        <v>82874144.489999577</v>
      </c>
      <c r="U56" s="219">
        <f t="shared" si="6"/>
        <v>0</v>
      </c>
      <c r="W56" s="105" t="s">
        <v>43</v>
      </c>
      <c r="X56" s="115">
        <f t="shared" si="7"/>
        <v>0</v>
      </c>
      <c r="Y56" s="116">
        <f t="shared" si="8"/>
        <v>0</v>
      </c>
      <c r="Z56" s="116">
        <f t="shared" si="9"/>
        <v>0</v>
      </c>
      <c r="AA56" s="116">
        <f t="shared" si="10"/>
        <v>0</v>
      </c>
      <c r="AB56" s="116">
        <f t="shared" si="11"/>
        <v>0</v>
      </c>
      <c r="AC56" s="122">
        <f t="shared" si="12"/>
        <v>0</v>
      </c>
    </row>
    <row r="57" spans="1:29" ht="15.75">
      <c r="A57" s="250"/>
      <c r="B57" s="135" t="s">
        <v>44</v>
      </c>
      <c r="C57" s="97">
        <v>68355035.30999954</v>
      </c>
      <c r="D57" s="20">
        <v>68316400</v>
      </c>
      <c r="E57" s="98">
        <f t="shared" si="0"/>
        <v>38635.309999540448</v>
      </c>
      <c r="F57" s="97">
        <v>2349360.0700000003</v>
      </c>
      <c r="G57" s="20" t="s">
        <v>2782</v>
      </c>
      <c r="H57" s="98">
        <f t="shared" si="1"/>
        <v>-38849.929999999702</v>
      </c>
      <c r="I57" s="97">
        <v>14105.01</v>
      </c>
      <c r="J57" s="20" t="s">
        <v>3196</v>
      </c>
      <c r="K57" s="98">
        <f t="shared" si="2"/>
        <v>1.0000000000218279E-2</v>
      </c>
      <c r="L57" s="97">
        <v>0</v>
      </c>
      <c r="M57" s="20" t="s">
        <v>80</v>
      </c>
      <c r="N57" s="98">
        <f t="shared" si="3"/>
        <v>0</v>
      </c>
      <c r="O57" s="97">
        <v>495727.56999999995</v>
      </c>
      <c r="P57" s="20" t="s">
        <v>2783</v>
      </c>
      <c r="Q57" s="98">
        <f t="shared" si="4"/>
        <v>0.56999999994877726</v>
      </c>
      <c r="R57" s="97">
        <v>65524052.679999553</v>
      </c>
      <c r="S57" s="20">
        <v>65524000</v>
      </c>
      <c r="T57" s="98">
        <f t="shared" si="5"/>
        <v>52.679999552667141</v>
      </c>
      <c r="U57" s="219">
        <f t="shared" si="6"/>
        <v>1</v>
      </c>
      <c r="W57" s="135" t="s">
        <v>44</v>
      </c>
      <c r="X57" s="115">
        <f t="shared" si="7"/>
        <v>1</v>
      </c>
      <c r="Y57" s="116">
        <f t="shared" si="8"/>
        <v>1</v>
      </c>
      <c r="Z57" s="116">
        <f t="shared" si="9"/>
        <v>0</v>
      </c>
      <c r="AA57" s="116">
        <f t="shared" si="10"/>
        <v>0</v>
      </c>
      <c r="AB57" s="116">
        <f t="shared" si="11"/>
        <v>0</v>
      </c>
      <c r="AC57" s="122">
        <f t="shared" si="12"/>
        <v>0</v>
      </c>
    </row>
    <row r="58" spans="1:29" ht="15.75">
      <c r="A58" s="250"/>
      <c r="B58" s="135" t="s">
        <v>45</v>
      </c>
      <c r="C58" s="97">
        <v>87531243.349996015</v>
      </c>
      <c r="D58" s="20">
        <v>87531200</v>
      </c>
      <c r="E58" s="98">
        <f t="shared" si="0"/>
        <v>43.349996015429497</v>
      </c>
      <c r="F58" s="97">
        <v>3880719.8300000005</v>
      </c>
      <c r="G58" s="20" t="s">
        <v>2784</v>
      </c>
      <c r="H58" s="98">
        <f t="shared" si="1"/>
        <v>-0.16999999945983291</v>
      </c>
      <c r="I58" s="97">
        <v>249436.12</v>
      </c>
      <c r="J58" s="20" t="s">
        <v>3197</v>
      </c>
      <c r="K58" s="98">
        <f t="shared" si="2"/>
        <v>0.11999999999534339</v>
      </c>
      <c r="L58" s="97">
        <v>441662.24</v>
      </c>
      <c r="M58" s="20" t="s">
        <v>3198</v>
      </c>
      <c r="N58" s="98">
        <f t="shared" si="3"/>
        <v>0.23999999999068677</v>
      </c>
      <c r="O58" s="97">
        <v>89993.169999999984</v>
      </c>
      <c r="P58" s="20" t="s">
        <v>2785</v>
      </c>
      <c r="Q58" s="98">
        <f t="shared" si="4"/>
        <v>-3.0000000013387762E-2</v>
      </c>
      <c r="R58" s="97">
        <v>83368304.229996011</v>
      </c>
      <c r="S58" s="20">
        <v>83368300</v>
      </c>
      <c r="T58" s="98">
        <f t="shared" si="5"/>
        <v>4.2299960106611252</v>
      </c>
      <c r="U58" s="219">
        <f t="shared" si="6"/>
        <v>1</v>
      </c>
      <c r="W58" s="135" t="s">
        <v>45</v>
      </c>
      <c r="X58" s="115">
        <f t="shared" si="7"/>
        <v>0</v>
      </c>
      <c r="Y58" s="116">
        <f t="shared" si="8"/>
        <v>0</v>
      </c>
      <c r="Z58" s="116">
        <f t="shared" si="9"/>
        <v>0</v>
      </c>
      <c r="AA58" s="116">
        <f t="shared" si="10"/>
        <v>0</v>
      </c>
      <c r="AB58" s="116">
        <f t="shared" si="11"/>
        <v>0</v>
      </c>
      <c r="AC58" s="122">
        <f t="shared" si="12"/>
        <v>0</v>
      </c>
    </row>
    <row r="59" spans="1:29" ht="15.75">
      <c r="A59" s="250"/>
      <c r="B59" s="135" t="s">
        <v>46</v>
      </c>
      <c r="C59" s="97">
        <v>45437539.329999603</v>
      </c>
      <c r="D59" s="20">
        <v>48096300</v>
      </c>
      <c r="E59" s="98">
        <f t="shared" si="0"/>
        <v>-2658760.6700003967</v>
      </c>
      <c r="F59" s="97">
        <v>1607174</v>
      </c>
      <c r="G59" s="20" t="s">
        <v>2786</v>
      </c>
      <c r="H59" s="98">
        <f t="shared" si="1"/>
        <v>4</v>
      </c>
      <c r="I59" s="97">
        <v>60506.509999999995</v>
      </c>
      <c r="J59" s="20" t="s">
        <v>3199</v>
      </c>
      <c r="K59" s="98">
        <f t="shared" si="2"/>
        <v>9.9999999947613105E-3</v>
      </c>
      <c r="L59" s="97">
        <v>156.11000000000001</v>
      </c>
      <c r="M59" s="20" t="s">
        <v>2924</v>
      </c>
      <c r="N59" s="98">
        <f t="shared" si="3"/>
        <v>0</v>
      </c>
      <c r="O59" s="97">
        <v>389995.02</v>
      </c>
      <c r="P59" s="20" t="s">
        <v>2787</v>
      </c>
      <c r="Q59" s="98">
        <f t="shared" si="4"/>
        <v>2.0000000018626451E-2</v>
      </c>
      <c r="R59" s="97">
        <v>43500720.709999599</v>
      </c>
      <c r="S59" s="20">
        <v>18077530</v>
      </c>
      <c r="T59" s="98">
        <f t="shared" si="5"/>
        <v>25423190.709999599</v>
      </c>
      <c r="U59" s="219">
        <f t="shared" si="6"/>
        <v>1</v>
      </c>
      <c r="W59" s="135" t="s">
        <v>46</v>
      </c>
      <c r="X59" s="115">
        <f t="shared" si="7"/>
        <v>1</v>
      </c>
      <c r="Y59" s="116">
        <f t="shared" si="8"/>
        <v>0</v>
      </c>
      <c r="Z59" s="116">
        <f t="shared" si="9"/>
        <v>0</v>
      </c>
      <c r="AA59" s="116">
        <f t="shared" si="10"/>
        <v>0</v>
      </c>
      <c r="AB59" s="116">
        <f t="shared" si="11"/>
        <v>0</v>
      </c>
      <c r="AC59" s="122">
        <f t="shared" si="12"/>
        <v>1</v>
      </c>
    </row>
    <row r="60" spans="1:29" ht="16.5" customHeight="1">
      <c r="A60" s="250"/>
      <c r="B60" s="135" t="s">
        <v>47</v>
      </c>
      <c r="C60" s="97">
        <v>180270574.31000015</v>
      </c>
      <c r="D60" s="20"/>
      <c r="E60" s="98">
        <f t="shared" si="0"/>
        <v>180270574.31000015</v>
      </c>
      <c r="F60" s="97">
        <v>3934980.29</v>
      </c>
      <c r="G60" s="20"/>
      <c r="H60" s="98">
        <f t="shared" si="1"/>
        <v>3934980.29</v>
      </c>
      <c r="I60" s="97">
        <v>342162.08</v>
      </c>
      <c r="J60" s="20"/>
      <c r="K60" s="98">
        <f t="shared" si="2"/>
        <v>342162.08</v>
      </c>
      <c r="L60" s="97">
        <v>528428.85</v>
      </c>
      <c r="M60" s="20"/>
      <c r="N60" s="98">
        <f t="shared" si="3"/>
        <v>528428.85</v>
      </c>
      <c r="O60" s="97">
        <v>242856.96000000005</v>
      </c>
      <c r="P60" s="20"/>
      <c r="Q60" s="98">
        <f t="shared" si="4"/>
        <v>242856.96000000005</v>
      </c>
      <c r="R60" s="97">
        <v>175906470.29000017</v>
      </c>
      <c r="S60" s="20"/>
      <c r="T60" s="98">
        <f t="shared" si="5"/>
        <v>175906470.29000017</v>
      </c>
      <c r="U60" s="219">
        <f t="shared" si="6"/>
        <v>0</v>
      </c>
      <c r="W60" s="135" t="s">
        <v>47</v>
      </c>
      <c r="X60" s="115">
        <f t="shared" si="7"/>
        <v>0</v>
      </c>
      <c r="Y60" s="116">
        <f t="shared" si="8"/>
        <v>0</v>
      </c>
      <c r="Z60" s="116">
        <f t="shared" si="9"/>
        <v>0</v>
      </c>
      <c r="AA60" s="116">
        <f t="shared" si="10"/>
        <v>0</v>
      </c>
      <c r="AB60" s="116">
        <f t="shared" si="11"/>
        <v>0</v>
      </c>
      <c r="AC60" s="122">
        <f t="shared" si="12"/>
        <v>0</v>
      </c>
    </row>
    <row r="61" spans="1:29" ht="15.75">
      <c r="A61" s="250"/>
      <c r="B61" s="135" t="s">
        <v>48</v>
      </c>
      <c r="C61" s="97">
        <v>70751078.440000057</v>
      </c>
      <c r="D61" s="20"/>
      <c r="E61" s="98">
        <f t="shared" si="0"/>
        <v>70751078.440000057</v>
      </c>
      <c r="F61" s="97">
        <v>1761559.4800000009</v>
      </c>
      <c r="G61" s="20"/>
      <c r="H61" s="98">
        <f t="shared" si="1"/>
        <v>1761559.4800000009</v>
      </c>
      <c r="I61" s="97">
        <v>147388.22</v>
      </c>
      <c r="J61" s="20"/>
      <c r="K61" s="98">
        <f t="shared" si="2"/>
        <v>147388.22</v>
      </c>
      <c r="L61" s="97">
        <v>121200.7</v>
      </c>
      <c r="M61" s="20"/>
      <c r="N61" s="98">
        <f t="shared" si="3"/>
        <v>121200.7</v>
      </c>
      <c r="O61" s="97">
        <v>182323.78</v>
      </c>
      <c r="P61" s="20"/>
      <c r="Q61" s="98">
        <f t="shared" si="4"/>
        <v>182323.78</v>
      </c>
      <c r="R61" s="97">
        <v>68833382.700000063</v>
      </c>
      <c r="S61" s="20"/>
      <c r="T61" s="98">
        <f t="shared" si="5"/>
        <v>68833382.700000063</v>
      </c>
      <c r="U61" s="219">
        <f t="shared" si="6"/>
        <v>0</v>
      </c>
      <c r="W61" s="135" t="s">
        <v>48</v>
      </c>
      <c r="X61" s="115">
        <f t="shared" si="7"/>
        <v>0</v>
      </c>
      <c r="Y61" s="116">
        <f t="shared" si="8"/>
        <v>0</v>
      </c>
      <c r="Z61" s="116">
        <f t="shared" si="9"/>
        <v>0</v>
      </c>
      <c r="AA61" s="116">
        <f t="shared" si="10"/>
        <v>0</v>
      </c>
      <c r="AB61" s="116">
        <f t="shared" si="11"/>
        <v>0</v>
      </c>
      <c r="AC61" s="122">
        <f t="shared" si="12"/>
        <v>0</v>
      </c>
    </row>
    <row r="62" spans="1:29" ht="15.75">
      <c r="A62" s="251"/>
      <c r="B62" s="136" t="s">
        <v>49</v>
      </c>
      <c r="C62" s="99">
        <v>22898305.51999953</v>
      </c>
      <c r="D62" s="100"/>
      <c r="E62" s="101">
        <f t="shared" si="0"/>
        <v>22898305.51999953</v>
      </c>
      <c r="F62" s="99">
        <v>1028525.38</v>
      </c>
      <c r="G62" s="100"/>
      <c r="H62" s="101">
        <f t="shared" si="1"/>
        <v>1028525.38</v>
      </c>
      <c r="I62" s="99">
        <v>0</v>
      </c>
      <c r="J62" s="100"/>
      <c r="K62" s="101">
        <f t="shared" si="2"/>
        <v>0</v>
      </c>
      <c r="L62" s="99">
        <v>0</v>
      </c>
      <c r="M62" s="100"/>
      <c r="N62" s="101">
        <f t="shared" si="3"/>
        <v>0</v>
      </c>
      <c r="O62" s="99">
        <v>122355.78</v>
      </c>
      <c r="P62" s="100"/>
      <c r="Q62" s="101">
        <f t="shared" si="4"/>
        <v>122355.78</v>
      </c>
      <c r="R62" s="99">
        <v>21747424.35999953</v>
      </c>
      <c r="S62" s="100"/>
      <c r="T62" s="101">
        <f t="shared" si="5"/>
        <v>21747424.35999953</v>
      </c>
      <c r="U62" s="220">
        <f t="shared" si="6"/>
        <v>0</v>
      </c>
      <c r="W62" s="135" t="s">
        <v>49</v>
      </c>
      <c r="X62" s="115">
        <f t="shared" si="7"/>
        <v>0</v>
      </c>
      <c r="Y62" s="116">
        <f t="shared" si="8"/>
        <v>0</v>
      </c>
      <c r="Z62" s="116">
        <f t="shared" si="9"/>
        <v>0</v>
      </c>
      <c r="AA62" s="116">
        <f t="shared" si="10"/>
        <v>0</v>
      </c>
      <c r="AB62" s="116">
        <f t="shared" si="11"/>
        <v>0</v>
      </c>
      <c r="AC62" s="122">
        <f t="shared" si="12"/>
        <v>0</v>
      </c>
    </row>
    <row r="63" spans="1:29" ht="15.75" customHeight="1">
      <c r="A63" s="249">
        <v>42621</v>
      </c>
      <c r="B63" s="134" t="s">
        <v>41</v>
      </c>
      <c r="C63" s="217">
        <v>79657726.159999102</v>
      </c>
      <c r="D63" s="95"/>
      <c r="E63" s="96">
        <f t="shared" si="0"/>
        <v>79657726.159999102</v>
      </c>
      <c r="F63" s="217">
        <v>2416074.7899999991</v>
      </c>
      <c r="G63" s="95"/>
      <c r="H63" s="96">
        <f t="shared" si="1"/>
        <v>2416074.7899999991</v>
      </c>
      <c r="I63" s="217">
        <v>8675.14</v>
      </c>
      <c r="J63" s="95"/>
      <c r="K63" s="96">
        <f t="shared" si="2"/>
        <v>8675.14</v>
      </c>
      <c r="L63" s="217">
        <v>0</v>
      </c>
      <c r="M63" s="95"/>
      <c r="N63" s="96">
        <f t="shared" si="3"/>
        <v>0</v>
      </c>
      <c r="O63" s="217">
        <v>403809.76000000018</v>
      </c>
      <c r="P63" s="95"/>
      <c r="Q63" s="96">
        <f t="shared" si="4"/>
        <v>403809.76000000018</v>
      </c>
      <c r="R63" s="217">
        <v>82083581.769999102</v>
      </c>
      <c r="S63" s="95"/>
      <c r="T63" s="96">
        <f t="shared" si="5"/>
        <v>82083581.769999102</v>
      </c>
      <c r="U63" s="218">
        <f t="shared" si="6"/>
        <v>0</v>
      </c>
      <c r="W63" s="134" t="s">
        <v>41</v>
      </c>
      <c r="X63" s="111">
        <f t="shared" si="7"/>
        <v>0</v>
      </c>
      <c r="Y63" s="112">
        <f t="shared" si="8"/>
        <v>0</v>
      </c>
      <c r="Z63" s="112">
        <f t="shared" si="9"/>
        <v>0</v>
      </c>
      <c r="AA63" s="112">
        <f t="shared" si="10"/>
        <v>0</v>
      </c>
      <c r="AB63" s="112">
        <f t="shared" si="11"/>
        <v>0</v>
      </c>
      <c r="AC63" s="124">
        <f t="shared" si="12"/>
        <v>0</v>
      </c>
    </row>
    <row r="64" spans="1:29" ht="15.75">
      <c r="A64" s="250"/>
      <c r="B64" s="135" t="s">
        <v>42</v>
      </c>
      <c r="C64" s="97">
        <v>21698279.639999002</v>
      </c>
      <c r="D64" s="20">
        <v>21698330</v>
      </c>
      <c r="E64" s="98">
        <f t="shared" si="0"/>
        <v>-50.360000997781754</v>
      </c>
      <c r="F64" s="97">
        <v>1284960.1400000006</v>
      </c>
      <c r="G64" s="20" t="s">
        <v>2788</v>
      </c>
      <c r="H64" s="98">
        <f t="shared" si="1"/>
        <v>0.14000000059604645</v>
      </c>
      <c r="I64" s="97">
        <v>200175.88</v>
      </c>
      <c r="J64" s="20" t="s">
        <v>3200</v>
      </c>
      <c r="K64" s="98">
        <f t="shared" si="2"/>
        <v>-0.11999999999534339</v>
      </c>
      <c r="L64" s="97">
        <v>186559.67</v>
      </c>
      <c r="M64" s="20" t="s">
        <v>3201</v>
      </c>
      <c r="N64" s="98">
        <f t="shared" si="3"/>
        <v>-0.32999999998719431</v>
      </c>
      <c r="O64" s="97">
        <v>39174.9</v>
      </c>
      <c r="P64" s="20" t="s">
        <v>2789</v>
      </c>
      <c r="Q64" s="98">
        <f t="shared" si="4"/>
        <v>0</v>
      </c>
      <c r="R64" s="97">
        <v>20387760.809999004</v>
      </c>
      <c r="S64" s="20">
        <v>1517929</v>
      </c>
      <c r="T64" s="98">
        <f t="shared" si="5"/>
        <v>18869831.809999004</v>
      </c>
      <c r="U64" s="219">
        <f t="shared" si="6"/>
        <v>1</v>
      </c>
      <c r="W64" s="135" t="s">
        <v>42</v>
      </c>
      <c r="X64" s="115">
        <f t="shared" si="7"/>
        <v>0</v>
      </c>
      <c r="Y64" s="116">
        <f t="shared" si="8"/>
        <v>0</v>
      </c>
      <c r="Z64" s="116">
        <f t="shared" si="9"/>
        <v>0</v>
      </c>
      <c r="AA64" s="116">
        <f t="shared" si="10"/>
        <v>0</v>
      </c>
      <c r="AB64" s="116">
        <f t="shared" si="11"/>
        <v>0</v>
      </c>
      <c r="AC64" s="122">
        <f t="shared" si="12"/>
        <v>1</v>
      </c>
    </row>
    <row r="65" spans="1:29" ht="15.75">
      <c r="A65" s="250"/>
      <c r="B65" s="105" t="s">
        <v>43</v>
      </c>
      <c r="C65" s="97">
        <v>82874144.489999577</v>
      </c>
      <c r="D65" s="20">
        <v>0</v>
      </c>
      <c r="E65" s="98">
        <f t="shared" si="0"/>
        <v>82874144.489999577</v>
      </c>
      <c r="F65" s="97">
        <v>1522190.6799999995</v>
      </c>
      <c r="G65" s="20"/>
      <c r="H65" s="98">
        <f t="shared" si="1"/>
        <v>1522190.6799999995</v>
      </c>
      <c r="I65" s="97">
        <v>68284.430000000008</v>
      </c>
      <c r="J65" s="20"/>
      <c r="K65" s="98">
        <f t="shared" si="2"/>
        <v>68284.430000000008</v>
      </c>
      <c r="L65" s="97">
        <v>95166.78</v>
      </c>
      <c r="M65" s="20"/>
      <c r="N65" s="98">
        <f t="shared" si="3"/>
        <v>95166.78</v>
      </c>
      <c r="O65" s="97">
        <v>389696.39</v>
      </c>
      <c r="P65" s="20"/>
      <c r="Q65" s="98">
        <f t="shared" si="4"/>
        <v>389696.39</v>
      </c>
      <c r="R65" s="97">
        <v>85784403.55999957</v>
      </c>
      <c r="S65" s="20">
        <v>0</v>
      </c>
      <c r="T65" s="98">
        <f t="shared" si="5"/>
        <v>85784403.55999957</v>
      </c>
      <c r="U65" s="219">
        <f t="shared" si="6"/>
        <v>0</v>
      </c>
      <c r="W65" s="105" t="s">
        <v>43</v>
      </c>
      <c r="X65" s="115">
        <f t="shared" si="7"/>
        <v>0</v>
      </c>
      <c r="Y65" s="116">
        <f t="shared" si="8"/>
        <v>0</v>
      </c>
      <c r="Z65" s="116">
        <f t="shared" si="9"/>
        <v>0</v>
      </c>
      <c r="AA65" s="116">
        <f t="shared" si="10"/>
        <v>0</v>
      </c>
      <c r="AB65" s="116">
        <f t="shared" si="11"/>
        <v>0</v>
      </c>
      <c r="AC65" s="122">
        <f t="shared" si="12"/>
        <v>0</v>
      </c>
    </row>
    <row r="66" spans="1:29" ht="15.75">
      <c r="A66" s="250"/>
      <c r="B66" s="135" t="s">
        <v>44</v>
      </c>
      <c r="C66" s="97">
        <v>65524052.679999553</v>
      </c>
      <c r="D66" s="20">
        <v>65524000</v>
      </c>
      <c r="E66" s="98">
        <f t="shared" si="0"/>
        <v>52.679999552667141</v>
      </c>
      <c r="F66" s="97">
        <v>2420784.9699999993</v>
      </c>
      <c r="G66" s="20" t="s">
        <v>2790</v>
      </c>
      <c r="H66" s="98">
        <f t="shared" si="1"/>
        <v>4.9699999992735684</v>
      </c>
      <c r="I66" s="97">
        <v>6319.71</v>
      </c>
      <c r="J66" s="20" t="s">
        <v>3202</v>
      </c>
      <c r="K66" s="98">
        <f t="shared" si="2"/>
        <v>0.71000000000003638</v>
      </c>
      <c r="L66" s="97">
        <v>0</v>
      </c>
      <c r="M66" s="20" t="s">
        <v>80</v>
      </c>
      <c r="N66" s="98">
        <f t="shared" si="3"/>
        <v>0</v>
      </c>
      <c r="O66" s="97">
        <v>438961.10999999993</v>
      </c>
      <c r="P66" s="20" t="s">
        <v>2791</v>
      </c>
      <c r="Q66" s="98">
        <f t="shared" si="4"/>
        <v>0.1099999999278225</v>
      </c>
      <c r="R66" s="97">
        <v>62670626.309999555</v>
      </c>
      <c r="S66" s="20">
        <v>62670600</v>
      </c>
      <c r="T66" s="98">
        <f t="shared" si="5"/>
        <v>26.30999955534935</v>
      </c>
      <c r="U66" s="219">
        <f t="shared" si="6"/>
        <v>1</v>
      </c>
      <c r="W66" s="135" t="s">
        <v>44</v>
      </c>
      <c r="X66" s="115">
        <f t="shared" si="7"/>
        <v>0</v>
      </c>
      <c r="Y66" s="116">
        <f t="shared" si="8"/>
        <v>0</v>
      </c>
      <c r="Z66" s="116">
        <f t="shared" si="9"/>
        <v>0</v>
      </c>
      <c r="AA66" s="116">
        <f t="shared" si="10"/>
        <v>0</v>
      </c>
      <c r="AB66" s="116">
        <f t="shared" si="11"/>
        <v>0</v>
      </c>
      <c r="AC66" s="122">
        <f t="shared" si="12"/>
        <v>0</v>
      </c>
    </row>
    <row r="67" spans="1:29" ht="15.75">
      <c r="A67" s="250"/>
      <c r="B67" s="135" t="s">
        <v>45</v>
      </c>
      <c r="C67" s="97">
        <v>83368304.229996011</v>
      </c>
      <c r="D67" s="20">
        <v>83368300</v>
      </c>
      <c r="E67" s="98">
        <f t="shared" si="0"/>
        <v>4.2299960106611252</v>
      </c>
      <c r="F67" s="97">
        <v>4091174.0199999982</v>
      </c>
      <c r="G67" s="20" t="s">
        <v>2792</v>
      </c>
      <c r="H67" s="98">
        <f t="shared" si="1"/>
        <v>4.0199999981559813</v>
      </c>
      <c r="I67" s="97">
        <v>371287.74</v>
      </c>
      <c r="J67" s="20" t="s">
        <v>3203</v>
      </c>
      <c r="K67" s="98">
        <f t="shared" si="2"/>
        <v>-0.26000000000931323</v>
      </c>
      <c r="L67" s="97">
        <v>326816.26000000013</v>
      </c>
      <c r="M67" s="20" t="s">
        <v>3204</v>
      </c>
      <c r="N67" s="98">
        <f t="shared" si="3"/>
        <v>0.26000000012572855</v>
      </c>
      <c r="O67" s="97">
        <v>94348.64</v>
      </c>
      <c r="P67" s="20" t="s">
        <v>2793</v>
      </c>
      <c r="Q67" s="98">
        <f t="shared" si="4"/>
        <v>-22437.360000000001</v>
      </c>
      <c r="R67" s="97">
        <v>81777383.009996012</v>
      </c>
      <c r="S67" s="20">
        <v>81777400</v>
      </c>
      <c r="T67" s="98">
        <f t="shared" si="5"/>
        <v>-16.990003988146782</v>
      </c>
      <c r="U67" s="219">
        <f t="shared" si="6"/>
        <v>1</v>
      </c>
      <c r="W67" s="135" t="s">
        <v>45</v>
      </c>
      <c r="X67" s="115">
        <f t="shared" si="7"/>
        <v>0</v>
      </c>
      <c r="Y67" s="116">
        <f t="shared" si="8"/>
        <v>0</v>
      </c>
      <c r="Z67" s="116">
        <f t="shared" si="9"/>
        <v>0</v>
      </c>
      <c r="AA67" s="116">
        <f t="shared" si="10"/>
        <v>0</v>
      </c>
      <c r="AB67" s="116">
        <f t="shared" si="11"/>
        <v>1</v>
      </c>
      <c r="AC67" s="122">
        <f t="shared" si="12"/>
        <v>0</v>
      </c>
    </row>
    <row r="68" spans="1:29" ht="15.75">
      <c r="A68" s="250"/>
      <c r="B68" s="135" t="s">
        <v>46</v>
      </c>
      <c r="C68" s="97">
        <v>43500720.709999599</v>
      </c>
      <c r="D68" s="20">
        <v>45437500</v>
      </c>
      <c r="E68" s="98">
        <f t="shared" si="0"/>
        <v>-1936779.2900004014</v>
      </c>
      <c r="F68" s="97">
        <v>2099503.64</v>
      </c>
      <c r="G68" s="20" t="s">
        <v>2794</v>
      </c>
      <c r="H68" s="98">
        <f t="shared" si="1"/>
        <v>3.6400000001303852</v>
      </c>
      <c r="I68" s="97">
        <v>29544.91</v>
      </c>
      <c r="J68" s="20" t="s">
        <v>3205</v>
      </c>
      <c r="K68" s="98">
        <f t="shared" si="2"/>
        <v>9.9999999983992893E-3</v>
      </c>
      <c r="L68" s="97">
        <v>0</v>
      </c>
      <c r="M68" s="20" t="s">
        <v>80</v>
      </c>
      <c r="N68" s="98">
        <f t="shared" si="3"/>
        <v>0</v>
      </c>
      <c r="O68" s="97">
        <v>237399.99</v>
      </c>
      <c r="P68" s="20" t="s">
        <v>2795</v>
      </c>
      <c r="Q68" s="98">
        <f t="shared" si="4"/>
        <v>-1.0000000009313226E-2</v>
      </c>
      <c r="R68" s="97">
        <v>46054188.699999601</v>
      </c>
      <c r="S68" s="20">
        <v>43500700</v>
      </c>
      <c r="T68" s="98">
        <f t="shared" si="5"/>
        <v>2553488.6999996006</v>
      </c>
      <c r="U68" s="219">
        <f t="shared" si="6"/>
        <v>1</v>
      </c>
      <c r="W68" s="135" t="s">
        <v>46</v>
      </c>
      <c r="X68" s="115">
        <f t="shared" si="7"/>
        <v>1</v>
      </c>
      <c r="Y68" s="116">
        <f t="shared" si="8"/>
        <v>0</v>
      </c>
      <c r="Z68" s="116">
        <f t="shared" si="9"/>
        <v>0</v>
      </c>
      <c r="AA68" s="116">
        <f t="shared" si="10"/>
        <v>0</v>
      </c>
      <c r="AB68" s="116">
        <f t="shared" si="11"/>
        <v>0</v>
      </c>
      <c r="AC68" s="122">
        <f t="shared" si="12"/>
        <v>1</v>
      </c>
    </row>
    <row r="69" spans="1:29" ht="15.75">
      <c r="A69" s="250"/>
      <c r="B69" s="135" t="s">
        <v>47</v>
      </c>
      <c r="C69" s="97">
        <v>175906470.29000017</v>
      </c>
      <c r="D69" s="20"/>
      <c r="E69" s="98">
        <f t="shared" si="0"/>
        <v>175906470.29000017</v>
      </c>
      <c r="F69" s="97">
        <v>3722048.7900000014</v>
      </c>
      <c r="G69" s="20"/>
      <c r="H69" s="98">
        <f t="shared" si="1"/>
        <v>3722048.7900000014</v>
      </c>
      <c r="I69" s="97">
        <v>178180.98</v>
      </c>
      <c r="J69" s="20"/>
      <c r="K69" s="98">
        <f t="shared" si="2"/>
        <v>178180.98</v>
      </c>
      <c r="L69" s="97">
        <v>692512.48000000033</v>
      </c>
      <c r="M69" s="20"/>
      <c r="N69" s="98">
        <f t="shared" si="3"/>
        <v>692512.48000000033</v>
      </c>
      <c r="O69" s="97">
        <v>161659.03</v>
      </c>
      <c r="P69" s="20"/>
      <c r="Q69" s="98">
        <f t="shared" si="4"/>
        <v>161659.03</v>
      </c>
      <c r="R69" s="97">
        <v>171508430.97000009</v>
      </c>
      <c r="S69" s="20"/>
      <c r="T69" s="98">
        <f t="shared" si="5"/>
        <v>171508430.97000009</v>
      </c>
      <c r="U69" s="219">
        <f t="shared" si="6"/>
        <v>0</v>
      </c>
      <c r="W69" s="135" t="s">
        <v>47</v>
      </c>
      <c r="X69" s="115">
        <f t="shared" si="7"/>
        <v>0</v>
      </c>
      <c r="Y69" s="116">
        <f t="shared" si="8"/>
        <v>0</v>
      </c>
      <c r="Z69" s="116">
        <f t="shared" si="9"/>
        <v>0</v>
      </c>
      <c r="AA69" s="116">
        <f t="shared" si="10"/>
        <v>0</v>
      </c>
      <c r="AB69" s="116">
        <f t="shared" si="11"/>
        <v>0</v>
      </c>
      <c r="AC69" s="122">
        <f t="shared" si="12"/>
        <v>0</v>
      </c>
    </row>
    <row r="70" spans="1:29" ht="15.75">
      <c r="A70" s="250"/>
      <c r="B70" s="135" t="s">
        <v>48</v>
      </c>
      <c r="C70" s="97">
        <v>68833382.700000063</v>
      </c>
      <c r="D70" s="20"/>
      <c r="E70" s="98">
        <f t="shared" si="0"/>
        <v>68833382.700000063</v>
      </c>
      <c r="F70" s="97">
        <v>1317760.8600000001</v>
      </c>
      <c r="G70" s="20"/>
      <c r="H70" s="98">
        <f t="shared" si="1"/>
        <v>1317760.8600000001</v>
      </c>
      <c r="I70" s="97">
        <v>211069.13</v>
      </c>
      <c r="J70" s="20"/>
      <c r="K70" s="98">
        <f t="shared" si="2"/>
        <v>211069.13</v>
      </c>
      <c r="L70" s="97">
        <v>49241.48</v>
      </c>
      <c r="M70" s="20"/>
      <c r="N70" s="98">
        <f t="shared" si="3"/>
        <v>49241.48</v>
      </c>
      <c r="O70" s="97">
        <v>152190.40999999997</v>
      </c>
      <c r="P70" s="20"/>
      <c r="Q70" s="98">
        <f t="shared" si="4"/>
        <v>152190.40999999997</v>
      </c>
      <c r="R70" s="97">
        <v>73875454.630000055</v>
      </c>
      <c r="S70" s="20"/>
      <c r="T70" s="98">
        <f t="shared" si="5"/>
        <v>73875454.630000055</v>
      </c>
      <c r="U70" s="219">
        <f t="shared" si="6"/>
        <v>0</v>
      </c>
      <c r="W70" s="135" t="s">
        <v>48</v>
      </c>
      <c r="X70" s="115">
        <f t="shared" si="7"/>
        <v>0</v>
      </c>
      <c r="Y70" s="116">
        <f t="shared" si="8"/>
        <v>0</v>
      </c>
      <c r="Z70" s="116">
        <f t="shared" si="9"/>
        <v>0</v>
      </c>
      <c r="AA70" s="116">
        <f t="shared" si="10"/>
        <v>0</v>
      </c>
      <c r="AB70" s="116">
        <f t="shared" si="11"/>
        <v>0</v>
      </c>
      <c r="AC70" s="122">
        <f t="shared" si="12"/>
        <v>0</v>
      </c>
    </row>
    <row r="71" spans="1:29" ht="15.75">
      <c r="A71" s="251"/>
      <c r="B71" s="136" t="s">
        <v>49</v>
      </c>
      <c r="C71" s="99">
        <v>21747424.35999953</v>
      </c>
      <c r="D71" s="100"/>
      <c r="E71" s="101">
        <f t="shared" si="0"/>
        <v>21747424.35999953</v>
      </c>
      <c r="F71" s="99">
        <v>907964.52000000037</v>
      </c>
      <c r="G71" s="100"/>
      <c r="H71" s="101">
        <f t="shared" si="1"/>
        <v>907964.52000000037</v>
      </c>
      <c r="I71" s="99">
        <v>9292.42</v>
      </c>
      <c r="J71" s="100"/>
      <c r="K71" s="101">
        <f t="shared" si="2"/>
        <v>9292.42</v>
      </c>
      <c r="L71" s="99">
        <v>24403.58</v>
      </c>
      <c r="M71" s="100"/>
      <c r="N71" s="101">
        <f t="shared" si="3"/>
        <v>24403.58</v>
      </c>
      <c r="O71" s="99">
        <v>140600.28</v>
      </c>
      <c r="P71" s="100"/>
      <c r="Q71" s="101">
        <f t="shared" si="4"/>
        <v>140600.28</v>
      </c>
      <c r="R71" s="99">
        <v>20683748.399999529</v>
      </c>
      <c r="S71" s="100"/>
      <c r="T71" s="101">
        <f t="shared" si="5"/>
        <v>20683748.399999529</v>
      </c>
      <c r="U71" s="220">
        <f t="shared" si="6"/>
        <v>0</v>
      </c>
      <c r="W71" s="136" t="s">
        <v>49</v>
      </c>
      <c r="X71" s="119">
        <f t="shared" si="7"/>
        <v>0</v>
      </c>
      <c r="Y71" s="120">
        <f t="shared" si="8"/>
        <v>0</v>
      </c>
      <c r="Z71" s="120">
        <f t="shared" si="9"/>
        <v>0</v>
      </c>
      <c r="AA71" s="120">
        <f t="shared" si="10"/>
        <v>0</v>
      </c>
      <c r="AB71" s="120">
        <f t="shared" si="11"/>
        <v>0</v>
      </c>
      <c r="AC71" s="125">
        <f t="shared" si="12"/>
        <v>0</v>
      </c>
    </row>
    <row r="72" spans="1:29" ht="15.75" customHeight="1">
      <c r="A72" s="249">
        <v>42623</v>
      </c>
      <c r="B72" s="134" t="s">
        <v>41</v>
      </c>
      <c r="C72" s="97">
        <v>82083581.769999102</v>
      </c>
      <c r="D72" s="20"/>
      <c r="E72" s="98">
        <f t="shared" si="0"/>
        <v>82083581.769999102</v>
      </c>
      <c r="F72" s="97">
        <v>1229789.2899999998</v>
      </c>
      <c r="G72" s="20"/>
      <c r="H72" s="98">
        <f t="shared" si="1"/>
        <v>1229789.2899999998</v>
      </c>
      <c r="I72" s="97">
        <v>0</v>
      </c>
      <c r="J72" s="20"/>
      <c r="K72" s="98">
        <f t="shared" si="2"/>
        <v>0</v>
      </c>
      <c r="L72" s="97">
        <v>0</v>
      </c>
      <c r="M72" s="20"/>
      <c r="N72" s="98">
        <f t="shared" si="3"/>
        <v>0</v>
      </c>
      <c r="O72" s="97">
        <v>0</v>
      </c>
      <c r="P72" s="20"/>
      <c r="Q72" s="98">
        <f t="shared" si="4"/>
        <v>0</v>
      </c>
      <c r="R72" s="97">
        <v>80853792.47999911</v>
      </c>
      <c r="S72" s="20"/>
      <c r="T72" s="98">
        <f t="shared" si="5"/>
        <v>80853792.47999911</v>
      </c>
      <c r="U72" s="219">
        <f t="shared" si="6"/>
        <v>0</v>
      </c>
      <c r="W72" s="134" t="s">
        <v>41</v>
      </c>
      <c r="X72" s="111">
        <f t="shared" si="7"/>
        <v>0</v>
      </c>
      <c r="Y72" s="112">
        <f t="shared" si="8"/>
        <v>0</v>
      </c>
      <c r="Z72" s="112">
        <f t="shared" si="9"/>
        <v>0</v>
      </c>
      <c r="AA72" s="112">
        <f t="shared" si="10"/>
        <v>0</v>
      </c>
      <c r="AB72" s="112">
        <f t="shared" si="11"/>
        <v>0</v>
      </c>
      <c r="AC72" s="124">
        <f t="shared" si="12"/>
        <v>0</v>
      </c>
    </row>
    <row r="73" spans="1:29" ht="15.75">
      <c r="A73" s="250"/>
      <c r="B73" s="135" t="s">
        <v>42</v>
      </c>
      <c r="C73" s="97">
        <v>20387760.809999004</v>
      </c>
      <c r="D73" s="20"/>
      <c r="E73" s="98">
        <f t="shared" ref="E73:E136" si="14">C73-D73</f>
        <v>20387760.809999004</v>
      </c>
      <c r="F73" s="97">
        <v>639817.35000000021</v>
      </c>
      <c r="G73" s="20"/>
      <c r="H73" s="98">
        <f t="shared" ref="H73:H136" si="15">F73-G73</f>
        <v>639817.35000000021</v>
      </c>
      <c r="I73" s="97">
        <v>0</v>
      </c>
      <c r="J73" s="20"/>
      <c r="K73" s="98">
        <f t="shared" ref="K73:K136" si="16">I73-J73</f>
        <v>0</v>
      </c>
      <c r="L73" s="97">
        <v>0</v>
      </c>
      <c r="M73" s="20"/>
      <c r="N73" s="98">
        <f t="shared" ref="N73:N136" si="17">L73-M73</f>
        <v>0</v>
      </c>
      <c r="O73" s="97">
        <v>0</v>
      </c>
      <c r="P73" s="20"/>
      <c r="Q73" s="98">
        <f t="shared" ref="Q73:Q136" si="18">O73-P73</f>
        <v>0</v>
      </c>
      <c r="R73" s="97">
        <v>19747943.459998999</v>
      </c>
      <c r="S73" s="20"/>
      <c r="T73" s="98">
        <f t="shared" ref="T73:T136" si="19">R73-S73</f>
        <v>19747943.459998999</v>
      </c>
      <c r="U73" s="219">
        <f t="shared" si="6"/>
        <v>0</v>
      </c>
      <c r="W73" s="135" t="s">
        <v>42</v>
      </c>
      <c r="X73" s="115">
        <f t="shared" si="7"/>
        <v>0</v>
      </c>
      <c r="Y73" s="116">
        <f t="shared" si="8"/>
        <v>0</v>
      </c>
      <c r="Z73" s="116">
        <f t="shared" si="9"/>
        <v>0</v>
      </c>
      <c r="AA73" s="116">
        <f t="shared" si="10"/>
        <v>0</v>
      </c>
      <c r="AB73" s="116">
        <f t="shared" si="11"/>
        <v>0</v>
      </c>
      <c r="AC73" s="122">
        <f t="shared" si="12"/>
        <v>0</v>
      </c>
    </row>
    <row r="74" spans="1:29" ht="15.75">
      <c r="A74" s="250"/>
      <c r="B74" s="105" t="s">
        <v>43</v>
      </c>
      <c r="C74" s="97">
        <v>85784403.55999957</v>
      </c>
      <c r="D74" s="20"/>
      <c r="E74" s="98">
        <f t="shared" si="14"/>
        <v>85784403.55999957</v>
      </c>
      <c r="F74" s="97">
        <v>1017373.1799999997</v>
      </c>
      <c r="G74" s="20"/>
      <c r="H74" s="98">
        <f t="shared" si="15"/>
        <v>1017373.1799999997</v>
      </c>
      <c r="I74" s="97">
        <v>0</v>
      </c>
      <c r="J74" s="20"/>
      <c r="K74" s="98">
        <f t="shared" si="16"/>
        <v>0</v>
      </c>
      <c r="L74" s="97">
        <v>0</v>
      </c>
      <c r="M74" s="20"/>
      <c r="N74" s="98">
        <f t="shared" si="17"/>
        <v>0</v>
      </c>
      <c r="O74" s="97">
        <v>0</v>
      </c>
      <c r="P74" s="20"/>
      <c r="Q74" s="98">
        <f t="shared" si="18"/>
        <v>0</v>
      </c>
      <c r="R74" s="97">
        <v>84767030.379999563</v>
      </c>
      <c r="S74" s="20"/>
      <c r="T74" s="98">
        <f t="shared" si="19"/>
        <v>84767030.379999563</v>
      </c>
      <c r="U74" s="219">
        <f t="shared" ref="U74:U137" si="20">IF(D74=0,0,1)</f>
        <v>0</v>
      </c>
      <c r="W74" s="105" t="s">
        <v>43</v>
      </c>
      <c r="X74" s="115">
        <f t="shared" ref="X74:X137" si="21">+IF(AND(C74&lt;&gt;0,D74&lt;&gt;0,OR(E74&gt;100,E74&lt;-100)),1,0)</f>
        <v>0</v>
      </c>
      <c r="Y74" s="116">
        <f t="shared" ref="Y74:Y137" si="22">+IF(AND(F74&lt;&gt;0,G74&lt;&gt;0,OR(H74&gt;100,H74&lt;-100)),1,0)</f>
        <v>0</v>
      </c>
      <c r="Z74" s="116">
        <f t="shared" ref="Z74:Z137" si="23">+IF(AND(I74&lt;&gt;0,J74&lt;&gt;0,OR(K74&gt;100,K74&lt;-100)),1,0)</f>
        <v>0</v>
      </c>
      <c r="AA74" s="116">
        <f t="shared" ref="AA74:AA137" si="24">+IF(AND(L74&lt;&gt;0,M74&lt;&gt;0,OR(N74&gt;100,N74&lt;-100)),1,0)</f>
        <v>0</v>
      </c>
      <c r="AB74" s="116">
        <f t="shared" ref="AB74:AB137" si="25">+IF(AND(O74&lt;&gt;0,P74&lt;&gt;0,OR(Q74&gt;100,Q74&lt;-100)),1,0)</f>
        <v>0</v>
      </c>
      <c r="AC74" s="122">
        <f t="shared" ref="AC74:AC137" si="26">+IF(AND(R74&lt;&gt;0,S74&lt;&gt;0,OR(T74&gt;100,T74&lt;-100)),1,0)</f>
        <v>0</v>
      </c>
    </row>
    <row r="75" spans="1:29" ht="15.75">
      <c r="A75" s="250"/>
      <c r="B75" s="135" t="s">
        <v>44</v>
      </c>
      <c r="C75" s="97">
        <v>62670626.309999555</v>
      </c>
      <c r="D75" s="20"/>
      <c r="E75" s="98">
        <f t="shared" si="14"/>
        <v>62670626.309999555</v>
      </c>
      <c r="F75" s="97">
        <v>1012302.9800000002</v>
      </c>
      <c r="G75" s="20"/>
      <c r="H75" s="98">
        <f t="shared" si="15"/>
        <v>1012302.9800000002</v>
      </c>
      <c r="I75" s="97">
        <v>0</v>
      </c>
      <c r="J75" s="20"/>
      <c r="K75" s="98">
        <f t="shared" si="16"/>
        <v>0</v>
      </c>
      <c r="L75" s="97">
        <v>0</v>
      </c>
      <c r="M75" s="20"/>
      <c r="N75" s="98">
        <f t="shared" si="17"/>
        <v>0</v>
      </c>
      <c r="O75" s="97">
        <v>0</v>
      </c>
      <c r="P75" s="20"/>
      <c r="Q75" s="98">
        <f t="shared" si="18"/>
        <v>0</v>
      </c>
      <c r="R75" s="97">
        <v>61658323.329999551</v>
      </c>
      <c r="S75" s="20"/>
      <c r="T75" s="98">
        <f t="shared" si="19"/>
        <v>61658323.329999551</v>
      </c>
      <c r="U75" s="219">
        <f t="shared" si="20"/>
        <v>0</v>
      </c>
      <c r="W75" s="135" t="s">
        <v>44</v>
      </c>
      <c r="X75" s="115">
        <f t="shared" si="21"/>
        <v>0</v>
      </c>
      <c r="Y75" s="116">
        <f t="shared" si="22"/>
        <v>0</v>
      </c>
      <c r="Z75" s="116">
        <f t="shared" si="23"/>
        <v>0</v>
      </c>
      <c r="AA75" s="116">
        <f t="shared" si="24"/>
        <v>0</v>
      </c>
      <c r="AB75" s="116">
        <f t="shared" si="25"/>
        <v>0</v>
      </c>
      <c r="AC75" s="122">
        <f t="shared" si="26"/>
        <v>0</v>
      </c>
    </row>
    <row r="76" spans="1:29" ht="15.75">
      <c r="A76" s="250"/>
      <c r="B76" s="135" t="s">
        <v>45</v>
      </c>
      <c r="C76" s="97">
        <v>81777383.009996012</v>
      </c>
      <c r="D76" s="20"/>
      <c r="E76" s="98">
        <f t="shared" si="14"/>
        <v>81777383.009996012</v>
      </c>
      <c r="F76" s="97">
        <v>1784971.6200000003</v>
      </c>
      <c r="G76" s="20"/>
      <c r="H76" s="98">
        <f t="shared" si="15"/>
        <v>1784971.6200000003</v>
      </c>
      <c r="I76" s="97">
        <v>22568.48</v>
      </c>
      <c r="J76" s="20"/>
      <c r="K76" s="98">
        <f t="shared" si="16"/>
        <v>22568.48</v>
      </c>
      <c r="L76" s="97">
        <v>0</v>
      </c>
      <c r="M76" s="20"/>
      <c r="N76" s="98">
        <f t="shared" si="17"/>
        <v>0</v>
      </c>
      <c r="O76" s="97">
        <v>0</v>
      </c>
      <c r="P76" s="20"/>
      <c r="Q76" s="98">
        <f t="shared" si="18"/>
        <v>0</v>
      </c>
      <c r="R76" s="97">
        <v>80014979.869996041</v>
      </c>
      <c r="S76" s="20"/>
      <c r="T76" s="98">
        <f t="shared" si="19"/>
        <v>80014979.869996041</v>
      </c>
      <c r="U76" s="219">
        <f t="shared" si="20"/>
        <v>0</v>
      </c>
      <c r="W76" s="135" t="s">
        <v>45</v>
      </c>
      <c r="X76" s="115">
        <f t="shared" si="21"/>
        <v>0</v>
      </c>
      <c r="Y76" s="116">
        <f t="shared" si="22"/>
        <v>0</v>
      </c>
      <c r="Z76" s="116">
        <f t="shared" si="23"/>
        <v>0</v>
      </c>
      <c r="AA76" s="116">
        <f t="shared" si="24"/>
        <v>0</v>
      </c>
      <c r="AB76" s="116">
        <f t="shared" si="25"/>
        <v>0</v>
      </c>
      <c r="AC76" s="122">
        <f t="shared" si="26"/>
        <v>0</v>
      </c>
    </row>
    <row r="77" spans="1:29" ht="15.75">
      <c r="A77" s="250"/>
      <c r="B77" s="135" t="s">
        <v>46</v>
      </c>
      <c r="C77" s="97"/>
      <c r="D77" s="20"/>
      <c r="E77" s="98">
        <f t="shared" si="14"/>
        <v>0</v>
      </c>
      <c r="F77" s="97"/>
      <c r="G77" s="20"/>
      <c r="H77" s="98">
        <f t="shared" si="15"/>
        <v>0</v>
      </c>
      <c r="I77" s="97"/>
      <c r="J77" s="20"/>
      <c r="K77" s="98">
        <f t="shared" si="16"/>
        <v>0</v>
      </c>
      <c r="L77" s="97"/>
      <c r="M77" s="20"/>
      <c r="N77" s="98">
        <f t="shared" si="17"/>
        <v>0</v>
      </c>
      <c r="O77" s="97"/>
      <c r="P77" s="20"/>
      <c r="Q77" s="98">
        <f t="shared" si="18"/>
        <v>0</v>
      </c>
      <c r="R77" s="97"/>
      <c r="S77" s="20"/>
      <c r="T77" s="98">
        <f t="shared" si="19"/>
        <v>0</v>
      </c>
      <c r="U77" s="219">
        <f t="shared" si="20"/>
        <v>0</v>
      </c>
      <c r="W77" s="135" t="s">
        <v>46</v>
      </c>
      <c r="X77" s="115">
        <f t="shared" si="21"/>
        <v>0</v>
      </c>
      <c r="Y77" s="116">
        <f t="shared" si="22"/>
        <v>0</v>
      </c>
      <c r="Z77" s="116">
        <f t="shared" si="23"/>
        <v>0</v>
      </c>
      <c r="AA77" s="116">
        <f t="shared" si="24"/>
        <v>0</v>
      </c>
      <c r="AB77" s="116">
        <f t="shared" si="25"/>
        <v>0</v>
      </c>
      <c r="AC77" s="122">
        <f t="shared" si="26"/>
        <v>0</v>
      </c>
    </row>
    <row r="78" spans="1:29" ht="15.75">
      <c r="A78" s="250"/>
      <c r="B78" s="135" t="s">
        <v>47</v>
      </c>
      <c r="C78" s="97"/>
      <c r="D78" s="20"/>
      <c r="E78" s="98">
        <f t="shared" si="14"/>
        <v>0</v>
      </c>
      <c r="F78" s="97"/>
      <c r="G78" s="20"/>
      <c r="H78" s="98">
        <f t="shared" si="15"/>
        <v>0</v>
      </c>
      <c r="I78" s="97"/>
      <c r="J78" s="20"/>
      <c r="K78" s="98">
        <f t="shared" si="16"/>
        <v>0</v>
      </c>
      <c r="L78" s="97"/>
      <c r="M78" s="20"/>
      <c r="N78" s="98">
        <f t="shared" si="17"/>
        <v>0</v>
      </c>
      <c r="O78" s="97"/>
      <c r="P78" s="20"/>
      <c r="Q78" s="98">
        <f t="shared" si="18"/>
        <v>0</v>
      </c>
      <c r="R78" s="97"/>
      <c r="S78" s="20"/>
      <c r="T78" s="98">
        <f t="shared" si="19"/>
        <v>0</v>
      </c>
      <c r="U78" s="219">
        <f t="shared" si="20"/>
        <v>0</v>
      </c>
      <c r="W78" s="135" t="s">
        <v>47</v>
      </c>
      <c r="X78" s="115">
        <f t="shared" si="21"/>
        <v>0</v>
      </c>
      <c r="Y78" s="116">
        <f t="shared" si="22"/>
        <v>0</v>
      </c>
      <c r="Z78" s="116">
        <f t="shared" si="23"/>
        <v>0</v>
      </c>
      <c r="AA78" s="116">
        <f t="shared" si="24"/>
        <v>0</v>
      </c>
      <c r="AB78" s="116">
        <f t="shared" si="25"/>
        <v>0</v>
      </c>
      <c r="AC78" s="122">
        <f t="shared" si="26"/>
        <v>0</v>
      </c>
    </row>
    <row r="79" spans="1:29" ht="15.75">
      <c r="A79" s="250"/>
      <c r="B79" s="135" t="s">
        <v>48</v>
      </c>
      <c r="C79" s="97">
        <v>73875454.630000055</v>
      </c>
      <c r="D79" s="20"/>
      <c r="E79" s="98">
        <f t="shared" si="14"/>
        <v>73875454.630000055</v>
      </c>
      <c r="F79" s="97">
        <v>615392.32999999973</v>
      </c>
      <c r="G79" s="20"/>
      <c r="H79" s="98">
        <f t="shared" si="15"/>
        <v>615392.32999999973</v>
      </c>
      <c r="I79" s="97">
        <v>0</v>
      </c>
      <c r="J79" s="20"/>
      <c r="K79" s="98">
        <f t="shared" si="16"/>
        <v>0</v>
      </c>
      <c r="L79" s="97">
        <v>0</v>
      </c>
      <c r="M79" s="20"/>
      <c r="N79" s="98">
        <f t="shared" si="17"/>
        <v>0</v>
      </c>
      <c r="O79" s="97">
        <v>0</v>
      </c>
      <c r="P79" s="20"/>
      <c r="Q79" s="98">
        <f t="shared" si="18"/>
        <v>0</v>
      </c>
      <c r="R79" s="97">
        <v>73260062.300000072</v>
      </c>
      <c r="S79" s="20"/>
      <c r="T79" s="98">
        <f t="shared" si="19"/>
        <v>73260062.300000072</v>
      </c>
      <c r="U79" s="219">
        <f t="shared" si="20"/>
        <v>0</v>
      </c>
      <c r="W79" s="135" t="s">
        <v>48</v>
      </c>
      <c r="X79" s="115">
        <f t="shared" si="21"/>
        <v>0</v>
      </c>
      <c r="Y79" s="116">
        <f t="shared" si="22"/>
        <v>0</v>
      </c>
      <c r="Z79" s="116">
        <f t="shared" si="23"/>
        <v>0</v>
      </c>
      <c r="AA79" s="116">
        <f t="shared" si="24"/>
        <v>0</v>
      </c>
      <c r="AB79" s="116">
        <f t="shared" si="25"/>
        <v>0</v>
      </c>
      <c r="AC79" s="122">
        <f t="shared" si="26"/>
        <v>0</v>
      </c>
    </row>
    <row r="80" spans="1:29" ht="15.75">
      <c r="A80" s="251"/>
      <c r="B80" s="136" t="s">
        <v>49</v>
      </c>
      <c r="C80" s="97">
        <v>20683748.399999529</v>
      </c>
      <c r="D80" s="20"/>
      <c r="E80" s="98">
        <f t="shared" si="14"/>
        <v>20683748.399999529</v>
      </c>
      <c r="F80" s="97">
        <v>314550.03999999998</v>
      </c>
      <c r="G80" s="20"/>
      <c r="H80" s="98">
        <f t="shared" si="15"/>
        <v>314550.03999999998</v>
      </c>
      <c r="I80" s="97">
        <v>0</v>
      </c>
      <c r="J80" s="20"/>
      <c r="K80" s="98">
        <f t="shared" si="16"/>
        <v>0</v>
      </c>
      <c r="L80" s="97">
        <v>0</v>
      </c>
      <c r="M80" s="20"/>
      <c r="N80" s="98">
        <f t="shared" si="17"/>
        <v>0</v>
      </c>
      <c r="O80" s="97">
        <v>0</v>
      </c>
      <c r="P80" s="20"/>
      <c r="Q80" s="98">
        <f t="shared" si="18"/>
        <v>0</v>
      </c>
      <c r="R80" s="97">
        <v>20369198.35999953</v>
      </c>
      <c r="S80" s="20"/>
      <c r="T80" s="98">
        <f t="shared" si="19"/>
        <v>20369198.35999953</v>
      </c>
      <c r="U80" s="219">
        <f t="shared" si="20"/>
        <v>0</v>
      </c>
      <c r="W80" s="136" t="s">
        <v>49</v>
      </c>
      <c r="X80" s="119">
        <f t="shared" si="21"/>
        <v>0</v>
      </c>
      <c r="Y80" s="120">
        <f t="shared" si="22"/>
        <v>0</v>
      </c>
      <c r="Z80" s="120">
        <f t="shared" si="23"/>
        <v>0</v>
      </c>
      <c r="AA80" s="120">
        <f t="shared" si="24"/>
        <v>0</v>
      </c>
      <c r="AB80" s="120">
        <f t="shared" si="25"/>
        <v>0</v>
      </c>
      <c r="AC80" s="125">
        <f t="shared" si="26"/>
        <v>0</v>
      </c>
    </row>
    <row r="81" spans="1:29" ht="15.75" customHeight="1">
      <c r="A81" s="249">
        <v>42624</v>
      </c>
      <c r="B81" s="134" t="s">
        <v>41</v>
      </c>
      <c r="C81" s="217">
        <v>80853792.47999911</v>
      </c>
      <c r="D81" s="95">
        <v>80853800</v>
      </c>
      <c r="E81" s="96">
        <f t="shared" si="14"/>
        <v>-7.5200008898973465</v>
      </c>
      <c r="F81" s="217">
        <v>1724512.1100000006</v>
      </c>
      <c r="G81" s="95" t="s">
        <v>2796</v>
      </c>
      <c r="H81" s="96">
        <f t="shared" si="15"/>
        <v>2.1100000005681068</v>
      </c>
      <c r="I81" s="217">
        <v>27449.87</v>
      </c>
      <c r="J81" s="95" t="s">
        <v>3206</v>
      </c>
      <c r="K81" s="96">
        <f t="shared" si="16"/>
        <v>-3.0000000002473826E-2</v>
      </c>
      <c r="L81" s="217">
        <v>12939.42</v>
      </c>
      <c r="M81" s="95" t="s">
        <v>3207</v>
      </c>
      <c r="N81" s="96">
        <f t="shared" si="17"/>
        <v>2.0000000000436557E-2</v>
      </c>
      <c r="O81" s="217">
        <v>269360.53999999992</v>
      </c>
      <c r="P81" s="95" t="s">
        <v>2797</v>
      </c>
      <c r="Q81" s="96">
        <f t="shared" si="18"/>
        <v>-0.46000000007916242</v>
      </c>
      <c r="R81" s="217">
        <v>78888468.449999109</v>
      </c>
      <c r="S81" s="95">
        <v>78888500</v>
      </c>
      <c r="T81" s="96">
        <f t="shared" si="19"/>
        <v>-31.550000891089439</v>
      </c>
      <c r="U81" s="218">
        <f t="shared" si="20"/>
        <v>1</v>
      </c>
      <c r="W81" s="134" t="s">
        <v>41</v>
      </c>
      <c r="X81" s="115">
        <f t="shared" si="21"/>
        <v>0</v>
      </c>
      <c r="Y81" s="116">
        <f t="shared" si="22"/>
        <v>0</v>
      </c>
      <c r="Z81" s="116">
        <f t="shared" si="23"/>
        <v>0</v>
      </c>
      <c r="AA81" s="116">
        <f t="shared" si="24"/>
        <v>0</v>
      </c>
      <c r="AB81" s="116">
        <f t="shared" si="25"/>
        <v>0</v>
      </c>
      <c r="AC81" s="122">
        <f t="shared" si="26"/>
        <v>0</v>
      </c>
    </row>
    <row r="82" spans="1:29" ht="15.75">
      <c r="A82" s="250"/>
      <c r="B82" s="135" t="s">
        <v>42</v>
      </c>
      <c r="C82" s="97">
        <v>19747943.459998999</v>
      </c>
      <c r="D82" s="20">
        <v>0</v>
      </c>
      <c r="E82" s="98">
        <f t="shared" si="14"/>
        <v>19747943.459998999</v>
      </c>
      <c r="F82" s="97">
        <v>1502852.7200000009</v>
      </c>
      <c r="G82" s="20"/>
      <c r="H82" s="98">
        <f t="shared" si="15"/>
        <v>1502852.7200000009</v>
      </c>
      <c r="I82" s="97">
        <v>122799.04999999999</v>
      </c>
      <c r="J82" s="20"/>
      <c r="K82" s="98">
        <f t="shared" si="16"/>
        <v>122799.04999999999</v>
      </c>
      <c r="L82" s="97">
        <v>97253.69</v>
      </c>
      <c r="M82" s="20"/>
      <c r="N82" s="98">
        <f t="shared" si="17"/>
        <v>97253.69</v>
      </c>
      <c r="O82" s="97">
        <v>2461.09</v>
      </c>
      <c r="P82" s="20"/>
      <c r="Q82" s="98">
        <f t="shared" si="18"/>
        <v>2461.09</v>
      </c>
      <c r="R82" s="97">
        <v>26553638.099998988</v>
      </c>
      <c r="S82" s="20">
        <v>0</v>
      </c>
      <c r="T82" s="98">
        <f t="shared" si="19"/>
        <v>26553638.099998988</v>
      </c>
      <c r="U82" s="219">
        <f t="shared" si="20"/>
        <v>0</v>
      </c>
      <c r="W82" s="135" t="s">
        <v>42</v>
      </c>
      <c r="X82" s="115">
        <f t="shared" si="21"/>
        <v>0</v>
      </c>
      <c r="Y82" s="116">
        <f t="shared" si="22"/>
        <v>0</v>
      </c>
      <c r="Z82" s="116">
        <f t="shared" si="23"/>
        <v>0</v>
      </c>
      <c r="AA82" s="116">
        <f t="shared" si="24"/>
        <v>0</v>
      </c>
      <c r="AB82" s="116">
        <f t="shared" si="25"/>
        <v>0</v>
      </c>
      <c r="AC82" s="122">
        <f t="shared" si="26"/>
        <v>0</v>
      </c>
    </row>
    <row r="83" spans="1:29" ht="15.75">
      <c r="A83" s="250"/>
      <c r="B83" s="105" t="s">
        <v>43</v>
      </c>
      <c r="C83" s="97">
        <v>84767030.379999563</v>
      </c>
      <c r="D83" s="20">
        <v>0</v>
      </c>
      <c r="E83" s="98">
        <f t="shared" si="14"/>
        <v>84767030.379999563</v>
      </c>
      <c r="F83" s="97">
        <v>2959669.2800000003</v>
      </c>
      <c r="G83" s="20"/>
      <c r="H83" s="98">
        <f t="shared" si="15"/>
        <v>2959669.2800000003</v>
      </c>
      <c r="I83" s="97">
        <v>293004.31</v>
      </c>
      <c r="J83" s="20"/>
      <c r="K83" s="98">
        <f t="shared" si="16"/>
        <v>293004.31</v>
      </c>
      <c r="L83" s="97">
        <v>310506.11</v>
      </c>
      <c r="M83" s="20"/>
      <c r="N83" s="98">
        <f t="shared" si="17"/>
        <v>310506.11</v>
      </c>
      <c r="O83" s="97">
        <v>212715.7</v>
      </c>
      <c r="P83" s="20"/>
      <c r="Q83" s="98">
        <f t="shared" si="18"/>
        <v>212715.7</v>
      </c>
      <c r="R83" s="97">
        <v>81577469.259999588</v>
      </c>
      <c r="S83" s="20">
        <v>0</v>
      </c>
      <c r="T83" s="98">
        <f t="shared" si="19"/>
        <v>81577469.259999588</v>
      </c>
      <c r="U83" s="219">
        <f t="shared" si="20"/>
        <v>0</v>
      </c>
      <c r="W83" s="105" t="s">
        <v>43</v>
      </c>
      <c r="X83" s="115">
        <f t="shared" si="21"/>
        <v>0</v>
      </c>
      <c r="Y83" s="116">
        <f t="shared" si="22"/>
        <v>0</v>
      </c>
      <c r="Z83" s="116">
        <f t="shared" si="23"/>
        <v>0</v>
      </c>
      <c r="AA83" s="116">
        <f t="shared" si="24"/>
        <v>0</v>
      </c>
      <c r="AB83" s="116">
        <f t="shared" si="25"/>
        <v>0</v>
      </c>
      <c r="AC83" s="122">
        <f t="shared" si="26"/>
        <v>0</v>
      </c>
    </row>
    <row r="84" spans="1:29" ht="15.75">
      <c r="A84" s="250"/>
      <c r="B84" s="135" t="s">
        <v>44</v>
      </c>
      <c r="C84" s="97">
        <v>61658323.329999551</v>
      </c>
      <c r="D84" s="20">
        <v>0</v>
      </c>
      <c r="E84" s="98">
        <f t="shared" si="14"/>
        <v>61658323.329999551</v>
      </c>
      <c r="F84" s="97">
        <v>2750822.7900000005</v>
      </c>
      <c r="G84" s="20"/>
      <c r="H84" s="98">
        <f t="shared" si="15"/>
        <v>2750822.7900000005</v>
      </c>
      <c r="I84" s="97">
        <v>0</v>
      </c>
      <c r="J84" s="20"/>
      <c r="K84" s="98">
        <f t="shared" si="16"/>
        <v>0</v>
      </c>
      <c r="L84" s="97">
        <v>0</v>
      </c>
      <c r="M84" s="20"/>
      <c r="N84" s="98">
        <f t="shared" si="17"/>
        <v>0</v>
      </c>
      <c r="O84" s="97">
        <v>188386.7</v>
      </c>
      <c r="P84" s="20"/>
      <c r="Q84" s="98">
        <f t="shared" si="18"/>
        <v>188386.7</v>
      </c>
      <c r="R84" s="97">
        <v>64942772.649999544</v>
      </c>
      <c r="S84" s="20">
        <v>0</v>
      </c>
      <c r="T84" s="98">
        <f t="shared" si="19"/>
        <v>64942772.649999544</v>
      </c>
      <c r="U84" s="219">
        <f t="shared" si="20"/>
        <v>0</v>
      </c>
      <c r="W84" s="135" t="s">
        <v>44</v>
      </c>
      <c r="X84" s="115">
        <f t="shared" si="21"/>
        <v>0</v>
      </c>
      <c r="Y84" s="116">
        <f t="shared" si="22"/>
        <v>0</v>
      </c>
      <c r="Z84" s="116">
        <f t="shared" si="23"/>
        <v>0</v>
      </c>
      <c r="AA84" s="116">
        <f t="shared" si="24"/>
        <v>0</v>
      </c>
      <c r="AB84" s="116">
        <f t="shared" si="25"/>
        <v>0</v>
      </c>
      <c r="AC84" s="122">
        <f t="shared" si="26"/>
        <v>0</v>
      </c>
    </row>
    <row r="85" spans="1:29" ht="15.75">
      <c r="A85" s="250"/>
      <c r="B85" s="135" t="s">
        <v>45</v>
      </c>
      <c r="C85" s="97">
        <v>80014979.869996041</v>
      </c>
      <c r="D85" s="20">
        <v>80015000</v>
      </c>
      <c r="E85" s="98">
        <f t="shared" si="14"/>
        <v>-20.130003958940506</v>
      </c>
      <c r="F85" s="97">
        <v>3337734.61</v>
      </c>
      <c r="G85" s="20" t="s">
        <v>2798</v>
      </c>
      <c r="H85" s="98">
        <f t="shared" si="15"/>
        <v>4.6099999998696148</v>
      </c>
      <c r="I85" s="97">
        <v>203341.68</v>
      </c>
      <c r="J85" s="20" t="s">
        <v>3208</v>
      </c>
      <c r="K85" s="98">
        <f t="shared" si="16"/>
        <v>-0.32000000000698492</v>
      </c>
      <c r="L85" s="97">
        <v>2241.85</v>
      </c>
      <c r="M85" s="20" t="s">
        <v>3209</v>
      </c>
      <c r="N85" s="98">
        <f t="shared" si="17"/>
        <v>0</v>
      </c>
      <c r="O85" s="97">
        <v>68256.77</v>
      </c>
      <c r="P85" s="20" t="s">
        <v>2799</v>
      </c>
      <c r="Q85" s="98">
        <f t="shared" si="18"/>
        <v>-2.9999999998835847E-2</v>
      </c>
      <c r="R85" s="97">
        <v>76828208.209996045</v>
      </c>
      <c r="S85" s="20">
        <v>76828200</v>
      </c>
      <c r="T85" s="98">
        <f t="shared" si="19"/>
        <v>8.2099960446357727</v>
      </c>
      <c r="U85" s="219">
        <f t="shared" si="20"/>
        <v>1</v>
      </c>
      <c r="W85" s="135" t="s">
        <v>45</v>
      </c>
      <c r="X85" s="115">
        <f t="shared" si="21"/>
        <v>0</v>
      </c>
      <c r="Y85" s="116">
        <f t="shared" si="22"/>
        <v>0</v>
      </c>
      <c r="Z85" s="116">
        <f t="shared" si="23"/>
        <v>0</v>
      </c>
      <c r="AA85" s="116">
        <f t="shared" si="24"/>
        <v>0</v>
      </c>
      <c r="AB85" s="116">
        <f t="shared" si="25"/>
        <v>0</v>
      </c>
      <c r="AC85" s="122">
        <f t="shared" si="26"/>
        <v>0</v>
      </c>
    </row>
    <row r="86" spans="1:29" ht="15.75">
      <c r="A86" s="250"/>
      <c r="B86" s="135" t="s">
        <v>46</v>
      </c>
      <c r="C86" s="97">
        <v>46054188.699999601</v>
      </c>
      <c r="D86" s="20">
        <v>46054200</v>
      </c>
      <c r="E86" s="98">
        <f t="shared" si="14"/>
        <v>-11.30000039935112</v>
      </c>
      <c r="F86" s="97">
        <v>2810174.7899999996</v>
      </c>
      <c r="G86" s="20" t="s">
        <v>2800</v>
      </c>
      <c r="H86" s="98">
        <f t="shared" si="15"/>
        <v>4.7899999995715916</v>
      </c>
      <c r="I86" s="97">
        <v>31716.31</v>
      </c>
      <c r="J86" s="20" t="s">
        <v>3210</v>
      </c>
      <c r="K86" s="98">
        <f t="shared" si="16"/>
        <v>1.0000000002037268E-2</v>
      </c>
      <c r="L86" s="97">
        <v>39920.67</v>
      </c>
      <c r="M86" s="20" t="s">
        <v>3211</v>
      </c>
      <c r="N86" s="98">
        <f t="shared" si="17"/>
        <v>-2.9999999998835847E-2</v>
      </c>
      <c r="O86" s="97">
        <v>208761.88</v>
      </c>
      <c r="P86" s="20" t="s">
        <v>2801</v>
      </c>
      <c r="Q86" s="98">
        <f t="shared" si="18"/>
        <v>-0.11999999999534339</v>
      </c>
      <c r="R86" s="97">
        <v>43032298.359999597</v>
      </c>
      <c r="S86" s="20">
        <v>43032300</v>
      </c>
      <c r="T86" s="98">
        <f t="shared" si="19"/>
        <v>-1.6400004029273987</v>
      </c>
      <c r="U86" s="219">
        <f t="shared" si="20"/>
        <v>1</v>
      </c>
      <c r="W86" s="135" t="s">
        <v>46</v>
      </c>
      <c r="X86" s="115">
        <f t="shared" si="21"/>
        <v>0</v>
      </c>
      <c r="Y86" s="116">
        <f t="shared" si="22"/>
        <v>0</v>
      </c>
      <c r="Z86" s="116">
        <f t="shared" si="23"/>
        <v>0</v>
      </c>
      <c r="AA86" s="116">
        <f t="shared" si="24"/>
        <v>0</v>
      </c>
      <c r="AB86" s="116">
        <f t="shared" si="25"/>
        <v>0</v>
      </c>
      <c r="AC86" s="122">
        <f t="shared" si="26"/>
        <v>0</v>
      </c>
    </row>
    <row r="87" spans="1:29" ht="15.75">
      <c r="A87" s="250"/>
      <c r="B87" s="135" t="s">
        <v>47</v>
      </c>
      <c r="C87" s="97">
        <v>171508430.97000009</v>
      </c>
      <c r="D87" s="20"/>
      <c r="E87" s="98">
        <f t="shared" si="14"/>
        <v>171508430.97000009</v>
      </c>
      <c r="F87" s="97">
        <v>5503659.0700000003</v>
      </c>
      <c r="G87" s="20"/>
      <c r="H87" s="98">
        <f t="shared" si="15"/>
        <v>5503659.0700000003</v>
      </c>
      <c r="I87" s="97">
        <v>123547.55</v>
      </c>
      <c r="J87" s="20"/>
      <c r="K87" s="98">
        <f t="shared" si="16"/>
        <v>123547.55</v>
      </c>
      <c r="L87" s="97">
        <v>343392.35000000003</v>
      </c>
      <c r="M87" s="20"/>
      <c r="N87" s="98">
        <f t="shared" si="17"/>
        <v>343392.35000000003</v>
      </c>
      <c r="O87" s="97">
        <v>153367.1</v>
      </c>
      <c r="P87" s="20"/>
      <c r="Q87" s="98">
        <f t="shared" si="18"/>
        <v>153367.1</v>
      </c>
      <c r="R87" s="97">
        <v>165670444.06000012</v>
      </c>
      <c r="S87" s="20"/>
      <c r="T87" s="98">
        <f t="shared" si="19"/>
        <v>165670444.06000012</v>
      </c>
      <c r="U87" s="219">
        <f t="shared" si="20"/>
        <v>0</v>
      </c>
      <c r="W87" s="135" t="s">
        <v>47</v>
      </c>
      <c r="X87" s="115">
        <f t="shared" si="21"/>
        <v>0</v>
      </c>
      <c r="Y87" s="116">
        <f t="shared" si="22"/>
        <v>0</v>
      </c>
      <c r="Z87" s="116">
        <f t="shared" si="23"/>
        <v>0</v>
      </c>
      <c r="AA87" s="116">
        <f t="shared" si="24"/>
        <v>0</v>
      </c>
      <c r="AB87" s="116">
        <f t="shared" si="25"/>
        <v>0</v>
      </c>
      <c r="AC87" s="122">
        <f t="shared" si="26"/>
        <v>0</v>
      </c>
    </row>
    <row r="88" spans="1:29" ht="15.75">
      <c r="A88" s="250"/>
      <c r="B88" s="135" t="s">
        <v>48</v>
      </c>
      <c r="C88" s="97">
        <v>73260062.300000072</v>
      </c>
      <c r="D88" s="20"/>
      <c r="E88" s="98">
        <f t="shared" si="14"/>
        <v>73260062.300000072</v>
      </c>
      <c r="F88" s="97">
        <v>2045601.4400000006</v>
      </c>
      <c r="G88" s="20"/>
      <c r="H88" s="98">
        <f t="shared" si="15"/>
        <v>2045601.4400000006</v>
      </c>
      <c r="I88" s="97">
        <v>34776.94</v>
      </c>
      <c r="J88" s="20"/>
      <c r="K88" s="98">
        <f t="shared" si="16"/>
        <v>34776.94</v>
      </c>
      <c r="L88" s="97">
        <v>91579.33</v>
      </c>
      <c r="M88" s="20"/>
      <c r="N88" s="98">
        <f t="shared" si="17"/>
        <v>91579.33</v>
      </c>
      <c r="O88" s="97">
        <v>151001.74999999997</v>
      </c>
      <c r="P88" s="20"/>
      <c r="Q88" s="98">
        <f t="shared" si="18"/>
        <v>151001.74999999997</v>
      </c>
      <c r="R88" s="97">
        <v>71013763.580000073</v>
      </c>
      <c r="S88" s="20"/>
      <c r="T88" s="98">
        <f t="shared" si="19"/>
        <v>71013763.580000073</v>
      </c>
      <c r="U88" s="219">
        <f t="shared" si="20"/>
        <v>0</v>
      </c>
      <c r="W88" s="135" t="s">
        <v>48</v>
      </c>
      <c r="X88" s="115">
        <f t="shared" si="21"/>
        <v>0</v>
      </c>
      <c r="Y88" s="116">
        <f t="shared" si="22"/>
        <v>0</v>
      </c>
      <c r="Z88" s="116">
        <f t="shared" si="23"/>
        <v>0</v>
      </c>
      <c r="AA88" s="116">
        <f t="shared" si="24"/>
        <v>0</v>
      </c>
      <c r="AB88" s="116">
        <f t="shared" si="25"/>
        <v>0</v>
      </c>
      <c r="AC88" s="122">
        <f t="shared" si="26"/>
        <v>0</v>
      </c>
    </row>
    <row r="89" spans="1:29" ht="15.75">
      <c r="A89" s="251"/>
      <c r="B89" s="136" t="s">
        <v>49</v>
      </c>
      <c r="C89" s="99">
        <v>20369198.35999953</v>
      </c>
      <c r="D89" s="100"/>
      <c r="E89" s="101">
        <f t="shared" si="14"/>
        <v>20369198.35999953</v>
      </c>
      <c r="F89" s="99">
        <v>386233.88000000006</v>
      </c>
      <c r="G89" s="100"/>
      <c r="H89" s="101">
        <f t="shared" si="15"/>
        <v>386233.88000000006</v>
      </c>
      <c r="I89" s="99">
        <v>0</v>
      </c>
      <c r="J89" s="100"/>
      <c r="K89" s="101">
        <f t="shared" si="16"/>
        <v>0</v>
      </c>
      <c r="L89" s="99">
        <v>0</v>
      </c>
      <c r="M89" s="100"/>
      <c r="N89" s="101">
        <f t="shared" si="17"/>
        <v>0</v>
      </c>
      <c r="O89" s="99">
        <v>123194.23</v>
      </c>
      <c r="P89" s="100"/>
      <c r="Q89" s="101">
        <f t="shared" si="18"/>
        <v>123194.23</v>
      </c>
      <c r="R89" s="99">
        <v>19887674.979999527</v>
      </c>
      <c r="S89" s="100"/>
      <c r="T89" s="101">
        <f t="shared" si="19"/>
        <v>19887674.979999527</v>
      </c>
      <c r="U89" s="220">
        <f t="shared" si="20"/>
        <v>0</v>
      </c>
      <c r="W89" s="136" t="s">
        <v>49</v>
      </c>
      <c r="X89" s="115">
        <f t="shared" si="21"/>
        <v>0</v>
      </c>
      <c r="Y89" s="116">
        <f t="shared" si="22"/>
        <v>0</v>
      </c>
      <c r="Z89" s="116">
        <f t="shared" si="23"/>
        <v>0</v>
      </c>
      <c r="AA89" s="116">
        <f t="shared" si="24"/>
        <v>0</v>
      </c>
      <c r="AB89" s="116">
        <f t="shared" si="25"/>
        <v>0</v>
      </c>
      <c r="AC89" s="122">
        <f t="shared" si="26"/>
        <v>0</v>
      </c>
    </row>
    <row r="90" spans="1:29" ht="15.75" customHeight="1">
      <c r="A90" s="249">
        <v>42627</v>
      </c>
      <c r="B90" s="134" t="s">
        <v>41</v>
      </c>
      <c r="C90" s="97">
        <v>78888468.449999109</v>
      </c>
      <c r="D90" s="20">
        <v>78888500</v>
      </c>
      <c r="E90" s="98">
        <f t="shared" si="14"/>
        <v>-31.550000891089439</v>
      </c>
      <c r="F90" s="97">
        <v>1721453.04</v>
      </c>
      <c r="G90" s="20" t="s">
        <v>2802</v>
      </c>
      <c r="H90" s="98">
        <f t="shared" si="15"/>
        <v>3.0400000000372529</v>
      </c>
      <c r="I90" s="97">
        <v>68160.5</v>
      </c>
      <c r="J90" s="20" t="s">
        <v>3212</v>
      </c>
      <c r="K90" s="98">
        <f t="shared" si="16"/>
        <v>0</v>
      </c>
      <c r="L90" s="97">
        <v>63912.33</v>
      </c>
      <c r="M90" s="20" t="s">
        <v>3213</v>
      </c>
      <c r="N90" s="98">
        <f t="shared" si="17"/>
        <v>2.9999999998835847E-2</v>
      </c>
      <c r="O90" s="97">
        <v>205848.16</v>
      </c>
      <c r="P90" s="20" t="s">
        <v>2803</v>
      </c>
      <c r="Q90" s="98">
        <f t="shared" si="18"/>
        <v>0.16000000000349246</v>
      </c>
      <c r="R90" s="97">
        <v>82355554.399999112</v>
      </c>
      <c r="S90" s="20">
        <v>82355500</v>
      </c>
      <c r="T90" s="98">
        <f t="shared" si="19"/>
        <v>54.399999111890793</v>
      </c>
      <c r="U90" s="219">
        <f t="shared" si="20"/>
        <v>1</v>
      </c>
      <c r="W90" s="134" t="s">
        <v>41</v>
      </c>
      <c r="X90" s="111">
        <f t="shared" si="21"/>
        <v>0</v>
      </c>
      <c r="Y90" s="112">
        <f t="shared" si="22"/>
        <v>0</v>
      </c>
      <c r="Z90" s="112">
        <f t="shared" si="23"/>
        <v>0</v>
      </c>
      <c r="AA90" s="112">
        <f t="shared" si="24"/>
        <v>0</v>
      </c>
      <c r="AB90" s="112">
        <f t="shared" si="25"/>
        <v>0</v>
      </c>
      <c r="AC90" s="124">
        <f t="shared" si="26"/>
        <v>0</v>
      </c>
    </row>
    <row r="91" spans="1:29" ht="15.75">
      <c r="A91" s="250"/>
      <c r="B91" s="135" t="s">
        <v>42</v>
      </c>
      <c r="C91" s="97">
        <v>26553638.099998988</v>
      </c>
      <c r="D91" s="20">
        <v>1517929</v>
      </c>
      <c r="E91" s="98">
        <f t="shared" si="14"/>
        <v>25035709.099998988</v>
      </c>
      <c r="F91" s="97">
        <v>1066788.7899999996</v>
      </c>
      <c r="G91" s="20" t="s">
        <v>2804</v>
      </c>
      <c r="H91" s="98">
        <f t="shared" si="15"/>
        <v>-1.2100000004284084</v>
      </c>
      <c r="I91" s="97">
        <v>76399.649999999994</v>
      </c>
      <c r="J91" s="20" t="s">
        <v>3214</v>
      </c>
      <c r="K91" s="98">
        <f t="shared" si="16"/>
        <v>4.9999999988358468E-2</v>
      </c>
      <c r="L91" s="97">
        <v>29931.149999999994</v>
      </c>
      <c r="M91" s="20" t="s">
        <v>3215</v>
      </c>
      <c r="N91" s="98">
        <f t="shared" si="17"/>
        <v>-5.0000000006548362E-2</v>
      </c>
      <c r="O91" s="97">
        <v>23330.59</v>
      </c>
      <c r="P91" s="20" t="s">
        <v>2805</v>
      </c>
      <c r="Q91" s="98">
        <f t="shared" si="18"/>
        <v>-9.9999999983992893E-3</v>
      </c>
      <c r="R91" s="97">
        <v>36058936.69999899</v>
      </c>
      <c r="S91" s="20">
        <v>36058900</v>
      </c>
      <c r="T91" s="98">
        <f t="shared" si="19"/>
        <v>36.699998989701271</v>
      </c>
      <c r="U91" s="219">
        <f t="shared" si="20"/>
        <v>1</v>
      </c>
      <c r="W91" s="135" t="s">
        <v>42</v>
      </c>
      <c r="X91" s="115">
        <f t="shared" si="21"/>
        <v>1</v>
      </c>
      <c r="Y91" s="116">
        <f t="shared" si="22"/>
        <v>0</v>
      </c>
      <c r="Z91" s="116">
        <f t="shared" si="23"/>
        <v>0</v>
      </c>
      <c r="AA91" s="116">
        <f t="shared" si="24"/>
        <v>0</v>
      </c>
      <c r="AB91" s="116">
        <f t="shared" si="25"/>
        <v>0</v>
      </c>
      <c r="AC91" s="122">
        <f t="shared" si="26"/>
        <v>0</v>
      </c>
    </row>
    <row r="92" spans="1:29" ht="15.75">
      <c r="A92" s="250"/>
      <c r="B92" s="105" t="s">
        <v>43</v>
      </c>
      <c r="C92" s="97">
        <v>81577469.259999588</v>
      </c>
      <c r="D92" s="20">
        <v>0</v>
      </c>
      <c r="E92" s="98">
        <f t="shared" si="14"/>
        <v>81577469.259999588</v>
      </c>
      <c r="F92" s="97">
        <v>1830630.98</v>
      </c>
      <c r="G92" s="20"/>
      <c r="H92" s="98">
        <f t="shared" si="15"/>
        <v>1830630.98</v>
      </c>
      <c r="I92" s="97">
        <v>126975.92</v>
      </c>
      <c r="J92" s="20"/>
      <c r="K92" s="98">
        <f t="shared" si="16"/>
        <v>126975.92</v>
      </c>
      <c r="L92" s="97">
        <v>67152.960000000006</v>
      </c>
      <c r="M92" s="20"/>
      <c r="N92" s="98">
        <f t="shared" si="17"/>
        <v>67152.960000000006</v>
      </c>
      <c r="O92" s="97">
        <v>584311.5</v>
      </c>
      <c r="P92" s="20"/>
      <c r="Q92" s="98">
        <f t="shared" si="18"/>
        <v>584311.5</v>
      </c>
      <c r="R92" s="97">
        <v>80187015.069999576</v>
      </c>
      <c r="S92" s="20">
        <v>0</v>
      </c>
      <c r="T92" s="98">
        <f t="shared" si="19"/>
        <v>80187015.069999576</v>
      </c>
      <c r="U92" s="219">
        <f t="shared" si="20"/>
        <v>0</v>
      </c>
      <c r="W92" s="105" t="s">
        <v>43</v>
      </c>
      <c r="X92" s="115">
        <f t="shared" si="21"/>
        <v>0</v>
      </c>
      <c r="Y92" s="116">
        <f t="shared" si="22"/>
        <v>0</v>
      </c>
      <c r="Z92" s="116">
        <f t="shared" si="23"/>
        <v>0</v>
      </c>
      <c r="AA92" s="116">
        <f t="shared" si="24"/>
        <v>0</v>
      </c>
      <c r="AB92" s="116">
        <f t="shared" si="25"/>
        <v>0</v>
      </c>
      <c r="AC92" s="122">
        <f t="shared" si="26"/>
        <v>0</v>
      </c>
    </row>
    <row r="93" spans="1:29" ht="15.75">
      <c r="A93" s="250"/>
      <c r="B93" s="135" t="s">
        <v>44</v>
      </c>
      <c r="C93" s="97">
        <v>64942772.649999544</v>
      </c>
      <c r="D93" s="20">
        <v>64942800</v>
      </c>
      <c r="E93" s="98">
        <f t="shared" si="14"/>
        <v>-27.350000455975533</v>
      </c>
      <c r="F93" s="97">
        <v>1784998.07</v>
      </c>
      <c r="G93" s="20" t="s">
        <v>2806</v>
      </c>
      <c r="H93" s="98">
        <f t="shared" si="15"/>
        <v>-29131.929999999935</v>
      </c>
      <c r="I93" s="97">
        <v>0</v>
      </c>
      <c r="J93" s="20" t="s">
        <v>80</v>
      </c>
      <c r="K93" s="98">
        <f t="shared" si="16"/>
        <v>0</v>
      </c>
      <c r="L93" s="97">
        <v>0</v>
      </c>
      <c r="M93" s="20" t="s">
        <v>80</v>
      </c>
      <c r="N93" s="98">
        <f t="shared" si="17"/>
        <v>0</v>
      </c>
      <c r="O93" s="97">
        <v>208394.35</v>
      </c>
      <c r="P93" s="20" t="s">
        <v>2807</v>
      </c>
      <c r="Q93" s="98">
        <f t="shared" si="18"/>
        <v>0.35000000000582077</v>
      </c>
      <c r="R93" s="97">
        <v>62949380.229999565</v>
      </c>
      <c r="S93" s="20">
        <v>62932100</v>
      </c>
      <c r="T93" s="98">
        <f t="shared" si="19"/>
        <v>17280.229999564588</v>
      </c>
      <c r="U93" s="219">
        <f t="shared" si="20"/>
        <v>1</v>
      </c>
      <c r="W93" s="135" t="s">
        <v>44</v>
      </c>
      <c r="X93" s="115">
        <f t="shared" si="21"/>
        <v>0</v>
      </c>
      <c r="Y93" s="116">
        <f t="shared" si="22"/>
        <v>1</v>
      </c>
      <c r="Z93" s="116">
        <f t="shared" si="23"/>
        <v>0</v>
      </c>
      <c r="AA93" s="116">
        <f t="shared" si="24"/>
        <v>0</v>
      </c>
      <c r="AB93" s="116">
        <f t="shared" si="25"/>
        <v>0</v>
      </c>
      <c r="AC93" s="122">
        <f t="shared" si="26"/>
        <v>1</v>
      </c>
    </row>
    <row r="94" spans="1:29" ht="15.75">
      <c r="A94" s="250"/>
      <c r="B94" s="135" t="s">
        <v>45</v>
      </c>
      <c r="C94" s="97">
        <v>76828208.209996045</v>
      </c>
      <c r="D94" s="20">
        <v>0</v>
      </c>
      <c r="E94" s="98">
        <f t="shared" si="14"/>
        <v>76828208.209996045</v>
      </c>
      <c r="F94" s="97">
        <v>2234371.6700000009</v>
      </c>
      <c r="G94" s="20"/>
      <c r="H94" s="98">
        <f t="shared" si="15"/>
        <v>2234371.6700000009</v>
      </c>
      <c r="I94" s="97">
        <v>0</v>
      </c>
      <c r="J94" s="20"/>
      <c r="K94" s="98">
        <f t="shared" si="16"/>
        <v>0</v>
      </c>
      <c r="L94" s="97">
        <v>0</v>
      </c>
      <c r="M94" s="20"/>
      <c r="N94" s="98">
        <f t="shared" si="17"/>
        <v>0</v>
      </c>
      <c r="O94" s="97">
        <v>127435.93000000001</v>
      </c>
      <c r="P94" s="20"/>
      <c r="Q94" s="98">
        <f t="shared" si="18"/>
        <v>127435.93000000001</v>
      </c>
      <c r="R94" s="97">
        <v>92691832.559996068</v>
      </c>
      <c r="S94" s="20">
        <v>0</v>
      </c>
      <c r="T94" s="98">
        <f t="shared" si="19"/>
        <v>92691832.559996068</v>
      </c>
      <c r="U94" s="219">
        <f t="shared" si="20"/>
        <v>0</v>
      </c>
      <c r="W94" s="135" t="s">
        <v>45</v>
      </c>
      <c r="X94" s="115">
        <f t="shared" si="21"/>
        <v>0</v>
      </c>
      <c r="Y94" s="116">
        <f t="shared" si="22"/>
        <v>0</v>
      </c>
      <c r="Z94" s="116">
        <f t="shared" si="23"/>
        <v>0</v>
      </c>
      <c r="AA94" s="116">
        <f t="shared" si="24"/>
        <v>0</v>
      </c>
      <c r="AB94" s="116">
        <f t="shared" si="25"/>
        <v>0</v>
      </c>
      <c r="AC94" s="122">
        <f t="shared" si="26"/>
        <v>0</v>
      </c>
    </row>
    <row r="95" spans="1:29" ht="15.75">
      <c r="A95" s="250"/>
      <c r="B95" s="135" t="s">
        <v>46</v>
      </c>
      <c r="C95" s="97">
        <v>43032298.359999597</v>
      </c>
      <c r="D95" s="20">
        <v>46054200</v>
      </c>
      <c r="E95" s="98">
        <f t="shared" si="14"/>
        <v>-3021901.6400004029</v>
      </c>
      <c r="F95" s="97">
        <v>1005449.5700000001</v>
      </c>
      <c r="G95" s="20" t="s">
        <v>2808</v>
      </c>
      <c r="H95" s="98">
        <f t="shared" si="15"/>
        <v>-0.42999999993480742</v>
      </c>
      <c r="I95" s="97">
        <v>35000</v>
      </c>
      <c r="J95" s="20" t="s">
        <v>80</v>
      </c>
      <c r="K95" s="98">
        <f t="shared" si="16"/>
        <v>35000</v>
      </c>
      <c r="L95" s="97">
        <v>0</v>
      </c>
      <c r="M95" s="20" t="s">
        <v>80</v>
      </c>
      <c r="N95" s="98">
        <f t="shared" si="17"/>
        <v>0</v>
      </c>
      <c r="O95" s="97">
        <v>217216.16</v>
      </c>
      <c r="P95" s="20" t="s">
        <v>2809</v>
      </c>
      <c r="Q95" s="98">
        <f t="shared" si="18"/>
        <v>0.16000000000349246</v>
      </c>
      <c r="R95" s="97">
        <v>46082554.149999604</v>
      </c>
      <c r="S95" s="20">
        <v>43032300</v>
      </c>
      <c r="T95" s="98">
        <f t="shared" si="19"/>
        <v>3050254.1499996036</v>
      </c>
      <c r="U95" s="219">
        <f t="shared" si="20"/>
        <v>1</v>
      </c>
      <c r="W95" s="135" t="s">
        <v>46</v>
      </c>
      <c r="X95" s="115">
        <f t="shared" si="21"/>
        <v>1</v>
      </c>
      <c r="Y95" s="116">
        <f t="shared" si="22"/>
        <v>0</v>
      </c>
      <c r="Z95" s="116">
        <f t="shared" si="23"/>
        <v>1</v>
      </c>
      <c r="AA95" s="116">
        <f t="shared" si="24"/>
        <v>0</v>
      </c>
      <c r="AB95" s="116">
        <f t="shared" si="25"/>
        <v>0</v>
      </c>
      <c r="AC95" s="122">
        <f t="shared" si="26"/>
        <v>1</v>
      </c>
    </row>
    <row r="96" spans="1:29" ht="15.75">
      <c r="A96" s="250"/>
      <c r="B96" s="135" t="s">
        <v>47</v>
      </c>
      <c r="C96" s="97">
        <v>165670444.06000012</v>
      </c>
      <c r="D96" s="20"/>
      <c r="E96" s="98">
        <f t="shared" si="14"/>
        <v>165670444.06000012</v>
      </c>
      <c r="F96" s="97">
        <v>2824172.93</v>
      </c>
      <c r="G96" s="20"/>
      <c r="H96" s="98">
        <f t="shared" si="15"/>
        <v>2824172.93</v>
      </c>
      <c r="I96" s="97">
        <v>97082.81</v>
      </c>
      <c r="J96" s="20"/>
      <c r="K96" s="98">
        <f t="shared" si="16"/>
        <v>97082.81</v>
      </c>
      <c r="L96" s="97">
        <v>92692.680000000008</v>
      </c>
      <c r="M96" s="20"/>
      <c r="N96" s="98">
        <f t="shared" si="17"/>
        <v>92692.680000000008</v>
      </c>
      <c r="O96" s="97">
        <v>254165.54</v>
      </c>
      <c r="P96" s="20"/>
      <c r="Q96" s="98">
        <f t="shared" si="18"/>
        <v>254165.54</v>
      </c>
      <c r="R96" s="97">
        <v>162596495.72000012</v>
      </c>
      <c r="S96" s="20"/>
      <c r="T96" s="98">
        <f t="shared" si="19"/>
        <v>162596495.72000012</v>
      </c>
      <c r="U96" s="219">
        <f t="shared" si="20"/>
        <v>0</v>
      </c>
      <c r="W96" s="135" t="s">
        <v>47</v>
      </c>
      <c r="X96" s="115">
        <f t="shared" si="21"/>
        <v>0</v>
      </c>
      <c r="Y96" s="116">
        <f t="shared" si="22"/>
        <v>0</v>
      </c>
      <c r="Z96" s="116">
        <f t="shared" si="23"/>
        <v>0</v>
      </c>
      <c r="AA96" s="116">
        <f t="shared" si="24"/>
        <v>0</v>
      </c>
      <c r="AB96" s="116">
        <f t="shared" si="25"/>
        <v>0</v>
      </c>
      <c r="AC96" s="122">
        <f t="shared" si="26"/>
        <v>0</v>
      </c>
    </row>
    <row r="97" spans="1:29" ht="15.75">
      <c r="A97" s="250"/>
      <c r="B97" s="135" t="s">
        <v>48</v>
      </c>
      <c r="C97" s="97">
        <v>71013763.580000073</v>
      </c>
      <c r="D97" s="20"/>
      <c r="E97" s="98">
        <f t="shared" si="14"/>
        <v>71013763.580000073</v>
      </c>
      <c r="F97" s="97">
        <v>1885217.2600000007</v>
      </c>
      <c r="G97" s="20"/>
      <c r="H97" s="98">
        <f t="shared" si="15"/>
        <v>1885217.2600000007</v>
      </c>
      <c r="I97" s="97">
        <v>195465.67</v>
      </c>
      <c r="J97" s="20"/>
      <c r="K97" s="98">
        <f t="shared" si="16"/>
        <v>195465.67</v>
      </c>
      <c r="L97" s="97">
        <v>104677.91</v>
      </c>
      <c r="M97" s="20"/>
      <c r="N97" s="98">
        <f t="shared" si="17"/>
        <v>104677.91</v>
      </c>
      <c r="O97" s="97">
        <v>252311.56</v>
      </c>
      <c r="P97" s="20"/>
      <c r="Q97" s="98">
        <f t="shared" si="18"/>
        <v>252311.56</v>
      </c>
      <c r="R97" s="97">
        <v>68967022.52000007</v>
      </c>
      <c r="S97" s="20"/>
      <c r="T97" s="98">
        <f t="shared" si="19"/>
        <v>68967022.52000007</v>
      </c>
      <c r="U97" s="219">
        <f t="shared" si="20"/>
        <v>0</v>
      </c>
      <c r="W97" s="135" t="s">
        <v>48</v>
      </c>
      <c r="X97" s="115">
        <f t="shared" si="21"/>
        <v>0</v>
      </c>
      <c r="Y97" s="116">
        <f t="shared" si="22"/>
        <v>0</v>
      </c>
      <c r="Z97" s="116">
        <f t="shared" si="23"/>
        <v>0</v>
      </c>
      <c r="AA97" s="116">
        <f t="shared" si="24"/>
        <v>0</v>
      </c>
      <c r="AB97" s="116">
        <f t="shared" si="25"/>
        <v>0</v>
      </c>
      <c r="AC97" s="122">
        <f t="shared" si="26"/>
        <v>0</v>
      </c>
    </row>
    <row r="98" spans="1:29" ht="15.75">
      <c r="A98" s="251"/>
      <c r="B98" s="136" t="s">
        <v>49</v>
      </c>
      <c r="C98" s="97">
        <v>19887674.979999527</v>
      </c>
      <c r="D98" s="20"/>
      <c r="E98" s="98">
        <f t="shared" si="14"/>
        <v>19887674.979999527</v>
      </c>
      <c r="F98" s="97">
        <v>744956.59</v>
      </c>
      <c r="G98" s="20"/>
      <c r="H98" s="98">
        <f t="shared" si="15"/>
        <v>744956.59</v>
      </c>
      <c r="I98" s="97">
        <v>0</v>
      </c>
      <c r="J98" s="20"/>
      <c r="K98" s="98">
        <f t="shared" si="16"/>
        <v>0</v>
      </c>
      <c r="L98" s="97">
        <v>0</v>
      </c>
      <c r="M98" s="20"/>
      <c r="N98" s="98">
        <f t="shared" si="17"/>
        <v>0</v>
      </c>
      <c r="O98" s="97">
        <v>75966.16</v>
      </c>
      <c r="P98" s="20"/>
      <c r="Q98" s="98">
        <f t="shared" si="18"/>
        <v>75966.16</v>
      </c>
      <c r="R98" s="97">
        <v>27905264.26999953</v>
      </c>
      <c r="S98" s="20"/>
      <c r="T98" s="98">
        <f t="shared" si="19"/>
        <v>27905264.26999953</v>
      </c>
      <c r="U98" s="219">
        <f t="shared" si="20"/>
        <v>0</v>
      </c>
      <c r="W98" s="136" t="s">
        <v>49</v>
      </c>
      <c r="X98" s="119">
        <f t="shared" si="21"/>
        <v>0</v>
      </c>
      <c r="Y98" s="120">
        <f t="shared" si="22"/>
        <v>0</v>
      </c>
      <c r="Z98" s="120">
        <f t="shared" si="23"/>
        <v>0</v>
      </c>
      <c r="AA98" s="120">
        <f t="shared" si="24"/>
        <v>0</v>
      </c>
      <c r="AB98" s="120">
        <f t="shared" si="25"/>
        <v>0</v>
      </c>
      <c r="AC98" s="125">
        <f t="shared" si="26"/>
        <v>0</v>
      </c>
    </row>
    <row r="99" spans="1:29" ht="15.75" customHeight="1">
      <c r="A99" s="249">
        <v>42628</v>
      </c>
      <c r="B99" s="134" t="s">
        <v>41</v>
      </c>
      <c r="C99" s="217">
        <v>82355554.399999112</v>
      </c>
      <c r="D99" s="222">
        <v>82355500</v>
      </c>
      <c r="E99" s="96">
        <f t="shared" si="14"/>
        <v>54.399999111890793</v>
      </c>
      <c r="F99" s="217">
        <v>1781560.49</v>
      </c>
      <c r="G99" s="95" t="s">
        <v>2810</v>
      </c>
      <c r="H99" s="96">
        <f t="shared" si="15"/>
        <v>0.48999999999068677</v>
      </c>
      <c r="I99" s="217">
        <v>38799.719999999994</v>
      </c>
      <c r="J99" s="95" t="s">
        <v>3216</v>
      </c>
      <c r="K99" s="96">
        <f t="shared" si="16"/>
        <v>1.9999999996798579E-2</v>
      </c>
      <c r="L99" s="217">
        <v>99047.62</v>
      </c>
      <c r="M99" s="95" t="s">
        <v>3217</v>
      </c>
      <c r="N99" s="96">
        <f t="shared" si="17"/>
        <v>1.9999999989522621E-2</v>
      </c>
      <c r="O99" s="217">
        <v>325405.76999999996</v>
      </c>
      <c r="P99" s="102" t="s">
        <v>2811</v>
      </c>
      <c r="Q99" s="96">
        <f t="shared" si="18"/>
        <v>-0.23000000003958121</v>
      </c>
      <c r="R99" s="217">
        <v>80188340.239999115</v>
      </c>
      <c r="S99" s="95">
        <v>80188400</v>
      </c>
      <c r="T99" s="96">
        <f t="shared" si="19"/>
        <v>-59.760000884532928</v>
      </c>
      <c r="U99" s="218">
        <f t="shared" si="20"/>
        <v>1</v>
      </c>
      <c r="W99" s="134" t="s">
        <v>41</v>
      </c>
      <c r="X99" s="111">
        <f t="shared" si="21"/>
        <v>0</v>
      </c>
      <c r="Y99" s="112">
        <f t="shared" si="22"/>
        <v>0</v>
      </c>
      <c r="Z99" s="112">
        <f t="shared" si="23"/>
        <v>0</v>
      </c>
      <c r="AA99" s="112">
        <f t="shared" si="24"/>
        <v>0</v>
      </c>
      <c r="AB99" s="112">
        <f t="shared" si="25"/>
        <v>0</v>
      </c>
      <c r="AC99" s="124">
        <f t="shared" si="26"/>
        <v>0</v>
      </c>
    </row>
    <row r="100" spans="1:29" ht="15.75">
      <c r="A100" s="250"/>
      <c r="B100" s="135" t="s">
        <v>42</v>
      </c>
      <c r="C100" s="97">
        <v>36058936.69999899</v>
      </c>
      <c r="D100" s="126">
        <v>36058900</v>
      </c>
      <c r="E100" s="98">
        <f t="shared" si="14"/>
        <v>36.699998989701271</v>
      </c>
      <c r="F100" s="97">
        <v>1758439.01</v>
      </c>
      <c r="G100" s="20" t="s">
        <v>2812</v>
      </c>
      <c r="H100" s="98">
        <f t="shared" si="15"/>
        <v>-0.98999999999068677</v>
      </c>
      <c r="I100" s="97">
        <v>10087.969999999999</v>
      </c>
      <c r="J100" s="20" t="s">
        <v>3218</v>
      </c>
      <c r="K100" s="98">
        <f t="shared" si="16"/>
        <v>-3.0000000000654836E-2</v>
      </c>
      <c r="L100" s="97">
        <v>10430.299999999999</v>
      </c>
      <c r="M100" s="20" t="s">
        <v>3219</v>
      </c>
      <c r="N100" s="98">
        <f t="shared" si="17"/>
        <v>0</v>
      </c>
      <c r="O100" s="97">
        <v>15064.460000000001</v>
      </c>
      <c r="P100" s="6" t="s">
        <v>2813</v>
      </c>
      <c r="Q100" s="98">
        <f t="shared" si="18"/>
        <v>-3.9999999999054126E-2</v>
      </c>
      <c r="R100" s="97">
        <v>34285090.899998993</v>
      </c>
      <c r="S100" s="20">
        <v>34285100</v>
      </c>
      <c r="T100" s="98">
        <f t="shared" si="19"/>
        <v>-9.1000010073184967</v>
      </c>
      <c r="U100" s="219">
        <f t="shared" si="20"/>
        <v>1</v>
      </c>
      <c r="W100" s="135" t="s">
        <v>42</v>
      </c>
      <c r="X100" s="115">
        <f t="shared" si="21"/>
        <v>0</v>
      </c>
      <c r="Y100" s="116">
        <f t="shared" si="22"/>
        <v>0</v>
      </c>
      <c r="Z100" s="116">
        <f t="shared" si="23"/>
        <v>0</v>
      </c>
      <c r="AA100" s="116">
        <f t="shared" si="24"/>
        <v>0</v>
      </c>
      <c r="AB100" s="116">
        <f t="shared" si="25"/>
        <v>0</v>
      </c>
      <c r="AC100" s="122">
        <f t="shared" si="26"/>
        <v>0</v>
      </c>
    </row>
    <row r="101" spans="1:29" ht="15.75">
      <c r="A101" s="250"/>
      <c r="B101" s="105" t="s">
        <v>43</v>
      </c>
      <c r="C101" s="97">
        <v>80187015.069999576</v>
      </c>
      <c r="D101" s="126">
        <v>0</v>
      </c>
      <c r="E101" s="98">
        <f t="shared" si="14"/>
        <v>80187015.069999576</v>
      </c>
      <c r="F101" s="97">
        <v>1853450.6</v>
      </c>
      <c r="G101" s="20"/>
      <c r="H101" s="98">
        <f t="shared" si="15"/>
        <v>1853450.6</v>
      </c>
      <c r="I101" s="97">
        <v>96523.1</v>
      </c>
      <c r="J101" s="20"/>
      <c r="K101" s="98">
        <f t="shared" si="16"/>
        <v>96523.1</v>
      </c>
      <c r="L101" s="97">
        <v>81604.31</v>
      </c>
      <c r="M101" s="20"/>
      <c r="N101" s="98">
        <f t="shared" si="17"/>
        <v>81604.31</v>
      </c>
      <c r="O101" s="97">
        <v>611518.74999999988</v>
      </c>
      <c r="P101" s="6"/>
      <c r="Q101" s="98">
        <f t="shared" si="18"/>
        <v>611518.74999999988</v>
      </c>
      <c r="R101" s="97">
        <v>77736964.509999573</v>
      </c>
      <c r="S101" s="20">
        <v>0</v>
      </c>
      <c r="T101" s="98">
        <f t="shared" si="19"/>
        <v>77736964.509999573</v>
      </c>
      <c r="U101" s="219">
        <f t="shared" si="20"/>
        <v>0</v>
      </c>
      <c r="W101" s="105" t="s">
        <v>43</v>
      </c>
      <c r="X101" s="115">
        <f t="shared" si="21"/>
        <v>0</v>
      </c>
      <c r="Y101" s="116">
        <f t="shared" si="22"/>
        <v>0</v>
      </c>
      <c r="Z101" s="116">
        <f t="shared" si="23"/>
        <v>0</v>
      </c>
      <c r="AA101" s="116">
        <f t="shared" si="24"/>
        <v>0</v>
      </c>
      <c r="AB101" s="116">
        <f t="shared" si="25"/>
        <v>0</v>
      </c>
      <c r="AC101" s="122">
        <f t="shared" si="26"/>
        <v>0</v>
      </c>
    </row>
    <row r="102" spans="1:29" ht="15.75">
      <c r="A102" s="250"/>
      <c r="B102" s="135" t="s">
        <v>44</v>
      </c>
      <c r="C102" s="97">
        <v>62949380.229999565</v>
      </c>
      <c r="D102" s="126">
        <v>62932100</v>
      </c>
      <c r="E102" s="98">
        <f t="shared" si="14"/>
        <v>17280.229999564588</v>
      </c>
      <c r="F102" s="97">
        <v>2055886.3</v>
      </c>
      <c r="G102" s="20" t="s">
        <v>2814</v>
      </c>
      <c r="H102" s="98">
        <f t="shared" si="15"/>
        <v>-23873.699999999953</v>
      </c>
      <c r="I102" s="97">
        <v>2923.68</v>
      </c>
      <c r="J102" s="20" t="s">
        <v>3220</v>
      </c>
      <c r="K102" s="98">
        <f t="shared" si="16"/>
        <v>-0.32000000000016371</v>
      </c>
      <c r="L102" s="97">
        <v>0</v>
      </c>
      <c r="M102" s="20" t="s">
        <v>80</v>
      </c>
      <c r="N102" s="98">
        <f t="shared" si="17"/>
        <v>0</v>
      </c>
      <c r="O102" s="97">
        <v>377203.7</v>
      </c>
      <c r="P102" s="6" t="s">
        <v>2815</v>
      </c>
      <c r="Q102" s="98">
        <f t="shared" si="18"/>
        <v>-0.29999999998835847</v>
      </c>
      <c r="R102" s="97">
        <v>60519213.909999564</v>
      </c>
      <c r="S102" s="20">
        <v>60495400</v>
      </c>
      <c r="T102" s="98">
        <f t="shared" si="19"/>
        <v>23813.90999956429</v>
      </c>
      <c r="U102" s="219">
        <f t="shared" si="20"/>
        <v>1</v>
      </c>
      <c r="W102" s="135" t="s">
        <v>44</v>
      </c>
      <c r="X102" s="115">
        <f t="shared" si="21"/>
        <v>1</v>
      </c>
      <c r="Y102" s="116">
        <f t="shared" si="22"/>
        <v>1</v>
      </c>
      <c r="Z102" s="116">
        <f t="shared" si="23"/>
        <v>0</v>
      </c>
      <c r="AA102" s="116">
        <f t="shared" si="24"/>
        <v>0</v>
      </c>
      <c r="AB102" s="116">
        <f t="shared" si="25"/>
        <v>0</v>
      </c>
      <c r="AC102" s="122">
        <f t="shared" si="26"/>
        <v>1</v>
      </c>
    </row>
    <row r="103" spans="1:29" ht="15.75">
      <c r="A103" s="250"/>
      <c r="B103" s="135" t="s">
        <v>45</v>
      </c>
      <c r="C103" s="97">
        <v>92691832.559996068</v>
      </c>
      <c r="D103" s="126">
        <v>76828200</v>
      </c>
      <c r="E103" s="98">
        <f t="shared" si="14"/>
        <v>15863632.559996068</v>
      </c>
      <c r="F103" s="97">
        <v>2965832.0699999989</v>
      </c>
      <c r="G103" s="20" t="s">
        <v>2816</v>
      </c>
      <c r="H103" s="98">
        <f t="shared" si="15"/>
        <v>731462.0699999989</v>
      </c>
      <c r="I103" s="97">
        <v>91881.040000000008</v>
      </c>
      <c r="J103" s="20" t="s">
        <v>80</v>
      </c>
      <c r="K103" s="98">
        <f t="shared" si="16"/>
        <v>91881.040000000008</v>
      </c>
      <c r="L103" s="97">
        <v>69060.240000000005</v>
      </c>
      <c r="M103" s="20" t="s">
        <v>80</v>
      </c>
      <c r="N103" s="98">
        <f t="shared" si="17"/>
        <v>69060.240000000005</v>
      </c>
      <c r="O103" s="97">
        <v>91361.14999999998</v>
      </c>
      <c r="P103" s="6" t="s">
        <v>2817</v>
      </c>
      <c r="Q103" s="98">
        <f t="shared" si="18"/>
        <v>-36074.85000000002</v>
      </c>
      <c r="R103" s="97">
        <v>89657460.139996052</v>
      </c>
      <c r="S103" s="20">
        <v>92691800</v>
      </c>
      <c r="T103" s="98">
        <f t="shared" si="19"/>
        <v>-3034339.8600039482</v>
      </c>
      <c r="U103" s="219">
        <f t="shared" si="20"/>
        <v>1</v>
      </c>
      <c r="W103" s="135" t="s">
        <v>45</v>
      </c>
      <c r="X103" s="115">
        <f t="shared" si="21"/>
        <v>1</v>
      </c>
      <c r="Y103" s="116">
        <f t="shared" si="22"/>
        <v>1</v>
      </c>
      <c r="Z103" s="116">
        <f t="shared" si="23"/>
        <v>1</v>
      </c>
      <c r="AA103" s="116">
        <f t="shared" si="24"/>
        <v>1</v>
      </c>
      <c r="AB103" s="116">
        <f t="shared" si="25"/>
        <v>1</v>
      </c>
      <c r="AC103" s="122">
        <f t="shared" si="26"/>
        <v>1</v>
      </c>
    </row>
    <row r="104" spans="1:29" ht="15.75">
      <c r="A104" s="250"/>
      <c r="B104" s="135" t="s">
        <v>46</v>
      </c>
      <c r="C104" s="97">
        <v>46082554.149999604</v>
      </c>
      <c r="D104" s="126">
        <v>49283500</v>
      </c>
      <c r="E104" s="98">
        <f t="shared" si="14"/>
        <v>-3200945.8500003964</v>
      </c>
      <c r="F104" s="97">
        <v>1195382.8399999999</v>
      </c>
      <c r="G104" s="20" t="s">
        <v>2818</v>
      </c>
      <c r="H104" s="98">
        <f t="shared" si="15"/>
        <v>1075999.8399999999</v>
      </c>
      <c r="I104" s="97">
        <v>237.04</v>
      </c>
      <c r="J104" s="20" t="s">
        <v>3221</v>
      </c>
      <c r="K104" s="98">
        <f t="shared" si="16"/>
        <v>0</v>
      </c>
      <c r="L104" s="97">
        <v>0</v>
      </c>
      <c r="M104" s="20" t="s">
        <v>80</v>
      </c>
      <c r="N104" s="98">
        <f t="shared" si="17"/>
        <v>0</v>
      </c>
      <c r="O104" s="97">
        <v>372899.41000000003</v>
      </c>
      <c r="P104" s="6" t="s">
        <v>2819</v>
      </c>
      <c r="Q104" s="98">
        <f t="shared" si="18"/>
        <v>0.41000000003259629</v>
      </c>
      <c r="R104" s="97">
        <v>44514508.939999603</v>
      </c>
      <c r="S104" s="20">
        <v>46082800</v>
      </c>
      <c r="T104" s="98">
        <f t="shared" si="19"/>
        <v>-1568291.0600003973</v>
      </c>
      <c r="U104" s="219">
        <f t="shared" si="20"/>
        <v>1</v>
      </c>
      <c r="W104" s="135" t="s">
        <v>46</v>
      </c>
      <c r="X104" s="115">
        <f t="shared" si="21"/>
        <v>1</v>
      </c>
      <c r="Y104" s="116">
        <f t="shared" si="22"/>
        <v>1</v>
      </c>
      <c r="Z104" s="116">
        <f t="shared" si="23"/>
        <v>0</v>
      </c>
      <c r="AA104" s="116">
        <f t="shared" si="24"/>
        <v>0</v>
      </c>
      <c r="AB104" s="116">
        <f t="shared" si="25"/>
        <v>0</v>
      </c>
      <c r="AC104" s="122">
        <f t="shared" si="26"/>
        <v>1</v>
      </c>
    </row>
    <row r="105" spans="1:29" ht="15.75">
      <c r="A105" s="250"/>
      <c r="B105" s="135" t="s">
        <v>47</v>
      </c>
      <c r="C105" s="97">
        <v>162596495.72000012</v>
      </c>
      <c r="D105" s="126"/>
      <c r="E105" s="98">
        <f t="shared" si="14"/>
        <v>162596495.72000012</v>
      </c>
      <c r="F105" s="97">
        <v>2734199.73</v>
      </c>
      <c r="G105" s="20"/>
      <c r="H105" s="98">
        <f t="shared" si="15"/>
        <v>2734199.73</v>
      </c>
      <c r="I105" s="97">
        <v>232604.7</v>
      </c>
      <c r="J105" s="20"/>
      <c r="K105" s="98">
        <f t="shared" si="16"/>
        <v>232604.7</v>
      </c>
      <c r="L105" s="97">
        <v>278942</v>
      </c>
      <c r="M105" s="20"/>
      <c r="N105" s="98">
        <f t="shared" si="17"/>
        <v>278942</v>
      </c>
      <c r="O105" s="97">
        <v>276637.87999999995</v>
      </c>
      <c r="P105" s="6"/>
      <c r="Q105" s="98">
        <f t="shared" si="18"/>
        <v>276637.87999999995</v>
      </c>
      <c r="R105" s="97">
        <v>159539320.81000012</v>
      </c>
      <c r="S105" s="20"/>
      <c r="T105" s="98">
        <f t="shared" si="19"/>
        <v>159539320.81000012</v>
      </c>
      <c r="U105" s="219">
        <f t="shared" si="20"/>
        <v>0</v>
      </c>
      <c r="W105" s="135" t="s">
        <v>47</v>
      </c>
      <c r="X105" s="115">
        <f t="shared" si="21"/>
        <v>0</v>
      </c>
      <c r="Y105" s="116">
        <f t="shared" si="22"/>
        <v>0</v>
      </c>
      <c r="Z105" s="116">
        <f t="shared" si="23"/>
        <v>0</v>
      </c>
      <c r="AA105" s="116">
        <f t="shared" si="24"/>
        <v>0</v>
      </c>
      <c r="AB105" s="116">
        <f t="shared" si="25"/>
        <v>0</v>
      </c>
      <c r="AC105" s="122">
        <f t="shared" si="26"/>
        <v>0</v>
      </c>
    </row>
    <row r="106" spans="1:29" ht="15.75">
      <c r="A106" s="250"/>
      <c r="B106" s="135" t="s">
        <v>48</v>
      </c>
      <c r="C106" s="97">
        <v>68967022.52000007</v>
      </c>
      <c r="D106" s="126"/>
      <c r="E106" s="98">
        <f t="shared" si="14"/>
        <v>68967022.52000007</v>
      </c>
      <c r="F106" s="97">
        <v>1810979.6900000009</v>
      </c>
      <c r="G106" s="20"/>
      <c r="H106" s="98">
        <f t="shared" si="15"/>
        <v>1810979.6900000009</v>
      </c>
      <c r="I106" s="97">
        <v>56241.86</v>
      </c>
      <c r="J106" s="20"/>
      <c r="K106" s="98">
        <f t="shared" si="16"/>
        <v>56241.86</v>
      </c>
      <c r="L106" s="97">
        <v>29864.25</v>
      </c>
      <c r="M106" s="20"/>
      <c r="N106" s="98">
        <f t="shared" si="17"/>
        <v>29864.25</v>
      </c>
      <c r="O106" s="97">
        <v>339265.38000000006</v>
      </c>
      <c r="P106" s="6"/>
      <c r="Q106" s="98">
        <f t="shared" si="18"/>
        <v>339265.38000000006</v>
      </c>
      <c r="R106" s="97">
        <v>75161321.610000059</v>
      </c>
      <c r="S106" s="20"/>
      <c r="T106" s="98">
        <f t="shared" si="19"/>
        <v>75161321.610000059</v>
      </c>
      <c r="U106" s="219">
        <f t="shared" si="20"/>
        <v>0</v>
      </c>
      <c r="W106" s="135" t="s">
        <v>48</v>
      </c>
      <c r="X106" s="115">
        <f t="shared" si="21"/>
        <v>0</v>
      </c>
      <c r="Y106" s="116">
        <f t="shared" si="22"/>
        <v>0</v>
      </c>
      <c r="Z106" s="116">
        <f t="shared" si="23"/>
        <v>0</v>
      </c>
      <c r="AA106" s="116">
        <f t="shared" si="24"/>
        <v>0</v>
      </c>
      <c r="AB106" s="116">
        <f t="shared" si="25"/>
        <v>0</v>
      </c>
      <c r="AC106" s="122">
        <f t="shared" si="26"/>
        <v>0</v>
      </c>
    </row>
    <row r="107" spans="1:29" ht="15.75">
      <c r="A107" s="251"/>
      <c r="B107" s="136" t="s">
        <v>49</v>
      </c>
      <c r="C107" s="99">
        <v>27905264.26999953</v>
      </c>
      <c r="D107" s="223"/>
      <c r="E107" s="101">
        <f t="shared" si="14"/>
        <v>27905264.26999953</v>
      </c>
      <c r="F107" s="99">
        <v>1042547.73</v>
      </c>
      <c r="G107" s="100"/>
      <c r="H107" s="101">
        <f t="shared" si="15"/>
        <v>1042547.73</v>
      </c>
      <c r="I107" s="99">
        <v>19249.46</v>
      </c>
      <c r="J107" s="100"/>
      <c r="K107" s="101">
        <f t="shared" si="16"/>
        <v>19249.46</v>
      </c>
      <c r="L107" s="99">
        <v>0</v>
      </c>
      <c r="M107" s="100"/>
      <c r="N107" s="101">
        <f t="shared" si="17"/>
        <v>0</v>
      </c>
      <c r="O107" s="99">
        <v>132747.20000000001</v>
      </c>
      <c r="P107" s="104"/>
      <c r="Q107" s="101">
        <f t="shared" si="18"/>
        <v>132747.20000000001</v>
      </c>
      <c r="R107" s="99">
        <v>26749218.799999528</v>
      </c>
      <c r="S107" s="100"/>
      <c r="T107" s="101">
        <f t="shared" si="19"/>
        <v>26749218.799999528</v>
      </c>
      <c r="U107" s="220">
        <f t="shared" si="20"/>
        <v>0</v>
      </c>
      <c r="W107" s="136" t="s">
        <v>49</v>
      </c>
      <c r="X107" s="119">
        <f t="shared" si="21"/>
        <v>0</v>
      </c>
      <c r="Y107" s="120">
        <f t="shared" si="22"/>
        <v>0</v>
      </c>
      <c r="Z107" s="120">
        <f t="shared" si="23"/>
        <v>0</v>
      </c>
      <c r="AA107" s="120">
        <f t="shared" si="24"/>
        <v>0</v>
      </c>
      <c r="AB107" s="120">
        <f t="shared" si="25"/>
        <v>0</v>
      </c>
      <c r="AC107" s="125">
        <f t="shared" si="26"/>
        <v>0</v>
      </c>
    </row>
    <row r="108" spans="1:29" ht="15.75" customHeight="1">
      <c r="A108" s="249">
        <v>42630</v>
      </c>
      <c r="B108" s="134" t="s">
        <v>41</v>
      </c>
      <c r="C108" s="97">
        <v>80188340.239999115</v>
      </c>
      <c r="D108" s="20"/>
      <c r="E108" s="98">
        <f t="shared" si="14"/>
        <v>80188340.239999115</v>
      </c>
      <c r="F108" s="97">
        <v>517008.22999999986</v>
      </c>
      <c r="G108" s="6"/>
      <c r="H108" s="98">
        <f t="shared" si="15"/>
        <v>517008.22999999986</v>
      </c>
      <c r="I108" s="97">
        <v>0</v>
      </c>
      <c r="J108" s="20"/>
      <c r="K108" s="98">
        <f t="shared" si="16"/>
        <v>0</v>
      </c>
      <c r="L108" s="97">
        <v>0</v>
      </c>
      <c r="M108" s="20"/>
      <c r="N108" s="98">
        <f t="shared" si="17"/>
        <v>0</v>
      </c>
      <c r="O108" s="97">
        <v>0</v>
      </c>
      <c r="P108" s="20"/>
      <c r="Q108" s="98">
        <f t="shared" si="18"/>
        <v>0</v>
      </c>
      <c r="R108" s="97">
        <v>89501153.969999105</v>
      </c>
      <c r="S108" s="6"/>
      <c r="T108" s="98">
        <f t="shared" si="19"/>
        <v>89501153.969999105</v>
      </c>
      <c r="U108" s="219">
        <f t="shared" si="20"/>
        <v>0</v>
      </c>
      <c r="W108" s="134" t="s">
        <v>41</v>
      </c>
      <c r="X108" s="115">
        <f t="shared" si="21"/>
        <v>0</v>
      </c>
      <c r="Y108" s="116">
        <f t="shared" si="22"/>
        <v>0</v>
      </c>
      <c r="Z108" s="116">
        <f t="shared" si="23"/>
        <v>0</v>
      </c>
      <c r="AA108" s="116">
        <f t="shared" si="24"/>
        <v>0</v>
      </c>
      <c r="AB108" s="116">
        <f t="shared" si="25"/>
        <v>0</v>
      </c>
      <c r="AC108" s="122">
        <f t="shared" si="26"/>
        <v>0</v>
      </c>
    </row>
    <row r="109" spans="1:29" ht="15.75">
      <c r="A109" s="250"/>
      <c r="B109" s="135" t="s">
        <v>42</v>
      </c>
      <c r="C109" s="97">
        <v>34285090.899998993</v>
      </c>
      <c r="D109" s="20"/>
      <c r="E109" s="98">
        <f t="shared" si="14"/>
        <v>34285090.899998993</v>
      </c>
      <c r="F109" s="97">
        <v>520709.18999999989</v>
      </c>
      <c r="G109" s="6"/>
      <c r="H109" s="98">
        <f t="shared" si="15"/>
        <v>520709.18999999989</v>
      </c>
      <c r="I109" s="97">
        <v>0</v>
      </c>
      <c r="J109" s="20"/>
      <c r="K109" s="98">
        <f t="shared" si="16"/>
        <v>0</v>
      </c>
      <c r="L109" s="97">
        <v>0</v>
      </c>
      <c r="M109" s="20"/>
      <c r="N109" s="98">
        <f t="shared" si="17"/>
        <v>0</v>
      </c>
      <c r="O109" s="97">
        <v>0</v>
      </c>
      <c r="P109" s="20"/>
      <c r="Q109" s="98">
        <f t="shared" si="18"/>
        <v>0</v>
      </c>
      <c r="R109" s="97">
        <v>33764381.709998988</v>
      </c>
      <c r="S109" s="6"/>
      <c r="T109" s="98">
        <f t="shared" si="19"/>
        <v>33764381.709998988</v>
      </c>
      <c r="U109" s="219">
        <f t="shared" si="20"/>
        <v>0</v>
      </c>
      <c r="W109" s="135" t="s">
        <v>42</v>
      </c>
      <c r="X109" s="115">
        <f t="shared" si="21"/>
        <v>0</v>
      </c>
      <c r="Y109" s="116">
        <f t="shared" si="22"/>
        <v>0</v>
      </c>
      <c r="Z109" s="116">
        <f t="shared" si="23"/>
        <v>0</v>
      </c>
      <c r="AA109" s="116">
        <f t="shared" si="24"/>
        <v>0</v>
      </c>
      <c r="AB109" s="116">
        <f t="shared" si="25"/>
        <v>0</v>
      </c>
      <c r="AC109" s="122">
        <f t="shared" si="26"/>
        <v>0</v>
      </c>
    </row>
    <row r="110" spans="1:29" ht="15.75">
      <c r="A110" s="250"/>
      <c r="B110" s="105" t="s">
        <v>43</v>
      </c>
      <c r="C110" s="97">
        <v>77736964.509999573</v>
      </c>
      <c r="D110" s="20"/>
      <c r="E110" s="98">
        <f t="shared" si="14"/>
        <v>77736964.509999573</v>
      </c>
      <c r="F110" s="97">
        <v>764895.39</v>
      </c>
      <c r="G110" s="6"/>
      <c r="H110" s="98">
        <f t="shared" si="15"/>
        <v>764895.39</v>
      </c>
      <c r="I110" s="97">
        <v>10491.439999999999</v>
      </c>
      <c r="J110" s="20"/>
      <c r="K110" s="98">
        <f t="shared" si="16"/>
        <v>10491.439999999999</v>
      </c>
      <c r="L110" s="97">
        <v>4564.03</v>
      </c>
      <c r="M110" s="20"/>
      <c r="N110" s="98">
        <f t="shared" si="17"/>
        <v>4564.03</v>
      </c>
      <c r="O110" s="97">
        <v>0</v>
      </c>
      <c r="P110" s="20"/>
      <c r="Q110" s="98">
        <f t="shared" si="18"/>
        <v>0</v>
      </c>
      <c r="R110" s="97">
        <v>76977996.529999569</v>
      </c>
      <c r="S110" s="6"/>
      <c r="T110" s="98">
        <f t="shared" si="19"/>
        <v>76977996.529999569</v>
      </c>
      <c r="U110" s="219">
        <f t="shared" si="20"/>
        <v>0</v>
      </c>
      <c r="W110" s="105" t="s">
        <v>43</v>
      </c>
      <c r="X110" s="115">
        <f t="shared" si="21"/>
        <v>0</v>
      </c>
      <c r="Y110" s="116">
        <f t="shared" si="22"/>
        <v>0</v>
      </c>
      <c r="Z110" s="116">
        <f t="shared" si="23"/>
        <v>0</v>
      </c>
      <c r="AA110" s="116">
        <f t="shared" si="24"/>
        <v>0</v>
      </c>
      <c r="AB110" s="116">
        <f t="shared" si="25"/>
        <v>0</v>
      </c>
      <c r="AC110" s="122">
        <f t="shared" si="26"/>
        <v>0</v>
      </c>
    </row>
    <row r="111" spans="1:29" ht="15.75">
      <c r="A111" s="250"/>
      <c r="B111" s="135" t="s">
        <v>44</v>
      </c>
      <c r="C111" s="97">
        <v>60519213.909999564</v>
      </c>
      <c r="D111" s="20"/>
      <c r="E111" s="98">
        <f t="shared" si="14"/>
        <v>60519213.909999564</v>
      </c>
      <c r="F111" s="97">
        <v>1081951.7399999998</v>
      </c>
      <c r="G111" s="6"/>
      <c r="H111" s="98">
        <f t="shared" si="15"/>
        <v>1081951.7399999998</v>
      </c>
      <c r="I111" s="97">
        <v>0</v>
      </c>
      <c r="J111" s="20"/>
      <c r="K111" s="98">
        <f t="shared" si="16"/>
        <v>0</v>
      </c>
      <c r="L111" s="97">
        <v>0</v>
      </c>
      <c r="M111" s="20"/>
      <c r="N111" s="98">
        <f t="shared" si="17"/>
        <v>0</v>
      </c>
      <c r="O111" s="97">
        <v>0</v>
      </c>
      <c r="P111" s="20"/>
      <c r="Q111" s="98">
        <f t="shared" si="18"/>
        <v>0</v>
      </c>
      <c r="R111" s="97">
        <v>67006685.869999573</v>
      </c>
      <c r="S111" s="6"/>
      <c r="T111" s="98">
        <f t="shared" si="19"/>
        <v>67006685.869999573</v>
      </c>
      <c r="U111" s="219">
        <f t="shared" si="20"/>
        <v>0</v>
      </c>
      <c r="W111" s="135" t="s">
        <v>44</v>
      </c>
      <c r="X111" s="115">
        <f t="shared" si="21"/>
        <v>0</v>
      </c>
      <c r="Y111" s="116">
        <f t="shared" si="22"/>
        <v>0</v>
      </c>
      <c r="Z111" s="116">
        <f t="shared" si="23"/>
        <v>0</v>
      </c>
      <c r="AA111" s="116">
        <f t="shared" si="24"/>
        <v>0</v>
      </c>
      <c r="AB111" s="116">
        <f t="shared" si="25"/>
        <v>0</v>
      </c>
      <c r="AC111" s="122">
        <f t="shared" si="26"/>
        <v>0</v>
      </c>
    </row>
    <row r="112" spans="1:29" ht="15.75">
      <c r="A112" s="250"/>
      <c r="B112" s="135" t="s">
        <v>45</v>
      </c>
      <c r="C112" s="97">
        <v>89657460.139996052</v>
      </c>
      <c r="D112" s="20"/>
      <c r="E112" s="98">
        <f t="shared" si="14"/>
        <v>89657460.139996052</v>
      </c>
      <c r="F112" s="97">
        <v>1579998.8199999994</v>
      </c>
      <c r="G112" s="6"/>
      <c r="H112" s="98">
        <f t="shared" si="15"/>
        <v>1579998.8199999994</v>
      </c>
      <c r="I112" s="97">
        <v>11284.24</v>
      </c>
      <c r="J112" s="20"/>
      <c r="K112" s="98">
        <f t="shared" si="16"/>
        <v>11284.24</v>
      </c>
      <c r="L112" s="97">
        <v>0</v>
      </c>
      <c r="M112" s="20"/>
      <c r="N112" s="98">
        <f t="shared" si="17"/>
        <v>0</v>
      </c>
      <c r="O112" s="97">
        <v>0</v>
      </c>
      <c r="P112" s="20"/>
      <c r="Q112" s="98">
        <f t="shared" si="18"/>
        <v>0</v>
      </c>
      <c r="R112" s="97">
        <v>88088745.559996068</v>
      </c>
      <c r="S112" s="6"/>
      <c r="T112" s="98">
        <f t="shared" si="19"/>
        <v>88088745.559996068</v>
      </c>
      <c r="U112" s="219">
        <f t="shared" si="20"/>
        <v>0</v>
      </c>
      <c r="W112" s="135" t="s">
        <v>45</v>
      </c>
      <c r="X112" s="115">
        <f t="shared" si="21"/>
        <v>0</v>
      </c>
      <c r="Y112" s="116">
        <f t="shared" si="22"/>
        <v>0</v>
      </c>
      <c r="Z112" s="116">
        <f t="shared" si="23"/>
        <v>0</v>
      </c>
      <c r="AA112" s="116">
        <f t="shared" si="24"/>
        <v>0</v>
      </c>
      <c r="AB112" s="116">
        <f t="shared" si="25"/>
        <v>0</v>
      </c>
      <c r="AC112" s="122">
        <f t="shared" si="26"/>
        <v>0</v>
      </c>
    </row>
    <row r="113" spans="1:29" ht="15.75">
      <c r="A113" s="250"/>
      <c r="B113" s="135" t="s">
        <v>46</v>
      </c>
      <c r="C113" s="97">
        <v>44514508.939999603</v>
      </c>
      <c r="D113" s="20"/>
      <c r="E113" s="98">
        <f t="shared" si="14"/>
        <v>44514508.939999603</v>
      </c>
      <c r="F113" s="97">
        <v>376745.65</v>
      </c>
      <c r="G113" s="6"/>
      <c r="H113" s="98">
        <f t="shared" si="15"/>
        <v>376745.65</v>
      </c>
      <c r="I113" s="97">
        <v>0</v>
      </c>
      <c r="J113" s="20"/>
      <c r="K113" s="98">
        <f t="shared" si="16"/>
        <v>0</v>
      </c>
      <c r="L113" s="97">
        <v>0</v>
      </c>
      <c r="M113" s="20"/>
      <c r="N113" s="98">
        <f t="shared" si="17"/>
        <v>0</v>
      </c>
      <c r="O113" s="97">
        <v>0</v>
      </c>
      <c r="P113" s="20"/>
      <c r="Q113" s="98">
        <f t="shared" si="18"/>
        <v>0</v>
      </c>
      <c r="R113" s="97">
        <v>53550692.819999598</v>
      </c>
      <c r="S113" s="6"/>
      <c r="T113" s="98">
        <f t="shared" si="19"/>
        <v>53550692.819999598</v>
      </c>
      <c r="U113" s="219">
        <f t="shared" si="20"/>
        <v>0</v>
      </c>
      <c r="W113" s="135" t="s">
        <v>46</v>
      </c>
      <c r="X113" s="115">
        <f t="shared" si="21"/>
        <v>0</v>
      </c>
      <c r="Y113" s="116">
        <f t="shared" si="22"/>
        <v>0</v>
      </c>
      <c r="Z113" s="116">
        <f t="shared" si="23"/>
        <v>0</v>
      </c>
      <c r="AA113" s="116">
        <f t="shared" si="24"/>
        <v>0</v>
      </c>
      <c r="AB113" s="116">
        <f t="shared" si="25"/>
        <v>0</v>
      </c>
      <c r="AC113" s="122">
        <f t="shared" si="26"/>
        <v>0</v>
      </c>
    </row>
    <row r="114" spans="1:29" ht="15.75">
      <c r="A114" s="250"/>
      <c r="B114" s="135" t="s">
        <v>47</v>
      </c>
      <c r="C114" s="97">
        <v>159539320.81000012</v>
      </c>
      <c r="D114" s="20"/>
      <c r="E114" s="98">
        <f t="shared" si="14"/>
        <v>159539320.81000012</v>
      </c>
      <c r="F114" s="97">
        <v>1632437.8199999984</v>
      </c>
      <c r="G114" s="6"/>
      <c r="H114" s="98">
        <f t="shared" si="15"/>
        <v>1632437.8199999984</v>
      </c>
      <c r="I114" s="97">
        <v>0</v>
      </c>
      <c r="J114" s="20"/>
      <c r="K114" s="98">
        <f t="shared" si="16"/>
        <v>0</v>
      </c>
      <c r="L114" s="97">
        <v>0</v>
      </c>
      <c r="M114" s="20"/>
      <c r="N114" s="98">
        <f t="shared" si="17"/>
        <v>0</v>
      </c>
      <c r="O114" s="97">
        <v>0</v>
      </c>
      <c r="P114" s="20"/>
      <c r="Q114" s="98">
        <f t="shared" si="18"/>
        <v>0</v>
      </c>
      <c r="R114" s="97">
        <v>157906882.99000019</v>
      </c>
      <c r="S114" s="6"/>
      <c r="T114" s="98">
        <f t="shared" si="19"/>
        <v>157906882.99000019</v>
      </c>
      <c r="U114" s="219">
        <f t="shared" si="20"/>
        <v>0</v>
      </c>
      <c r="W114" s="135" t="s">
        <v>47</v>
      </c>
      <c r="X114" s="115">
        <f t="shared" si="21"/>
        <v>0</v>
      </c>
      <c r="Y114" s="116">
        <f t="shared" si="22"/>
        <v>0</v>
      </c>
      <c r="Z114" s="116">
        <f t="shared" si="23"/>
        <v>0</v>
      </c>
      <c r="AA114" s="116">
        <f t="shared" si="24"/>
        <v>0</v>
      </c>
      <c r="AB114" s="116">
        <f t="shared" si="25"/>
        <v>0</v>
      </c>
      <c r="AC114" s="122">
        <f t="shared" si="26"/>
        <v>0</v>
      </c>
    </row>
    <row r="115" spans="1:29" ht="15.75">
      <c r="A115" s="250"/>
      <c r="B115" s="135" t="s">
        <v>48</v>
      </c>
      <c r="C115" s="97">
        <v>75161321.610000059</v>
      </c>
      <c r="D115" s="20"/>
      <c r="E115" s="98">
        <f t="shared" si="14"/>
        <v>75161321.610000059</v>
      </c>
      <c r="F115" s="97">
        <v>392606.17</v>
      </c>
      <c r="G115" s="6"/>
      <c r="H115" s="98">
        <f t="shared" si="15"/>
        <v>392606.17</v>
      </c>
      <c r="I115" s="97">
        <v>0</v>
      </c>
      <c r="J115" s="20"/>
      <c r="K115" s="98">
        <f t="shared" si="16"/>
        <v>0</v>
      </c>
      <c r="L115" s="97">
        <v>0</v>
      </c>
      <c r="M115" s="20"/>
      <c r="N115" s="98">
        <f t="shared" si="17"/>
        <v>0</v>
      </c>
      <c r="O115" s="97">
        <v>0</v>
      </c>
      <c r="P115" s="20"/>
      <c r="Q115" s="98">
        <f t="shared" si="18"/>
        <v>0</v>
      </c>
      <c r="R115" s="97">
        <v>74768715.440000057</v>
      </c>
      <c r="S115" s="6"/>
      <c r="T115" s="98">
        <f t="shared" si="19"/>
        <v>74768715.440000057</v>
      </c>
      <c r="U115" s="219">
        <f t="shared" si="20"/>
        <v>0</v>
      </c>
      <c r="W115" s="135" t="s">
        <v>48</v>
      </c>
      <c r="X115" s="115">
        <f t="shared" si="21"/>
        <v>0</v>
      </c>
      <c r="Y115" s="116">
        <f t="shared" si="22"/>
        <v>0</v>
      </c>
      <c r="Z115" s="116">
        <f t="shared" si="23"/>
        <v>0</v>
      </c>
      <c r="AA115" s="116">
        <f t="shared" si="24"/>
        <v>0</v>
      </c>
      <c r="AB115" s="116">
        <f t="shared" si="25"/>
        <v>0</v>
      </c>
      <c r="AC115" s="122">
        <f t="shared" si="26"/>
        <v>0</v>
      </c>
    </row>
    <row r="116" spans="1:29" ht="15.75">
      <c r="A116" s="251"/>
      <c r="B116" s="135" t="s">
        <v>49</v>
      </c>
      <c r="C116" s="97"/>
      <c r="D116" s="20"/>
      <c r="E116" s="98">
        <f t="shared" si="14"/>
        <v>0</v>
      </c>
      <c r="F116" s="97"/>
      <c r="G116" s="6"/>
      <c r="H116" s="98">
        <f t="shared" si="15"/>
        <v>0</v>
      </c>
      <c r="I116" s="97"/>
      <c r="J116" s="20"/>
      <c r="K116" s="98">
        <f t="shared" si="16"/>
        <v>0</v>
      </c>
      <c r="L116" s="97"/>
      <c r="M116" s="20"/>
      <c r="N116" s="98">
        <f t="shared" si="17"/>
        <v>0</v>
      </c>
      <c r="O116" s="97"/>
      <c r="P116" s="20"/>
      <c r="Q116" s="98">
        <f t="shared" si="18"/>
        <v>0</v>
      </c>
      <c r="R116" s="97"/>
      <c r="S116" s="6"/>
      <c r="T116" s="98">
        <f t="shared" si="19"/>
        <v>0</v>
      </c>
      <c r="U116" s="219">
        <f t="shared" si="20"/>
        <v>0</v>
      </c>
      <c r="W116" s="136" t="s">
        <v>49</v>
      </c>
      <c r="X116" s="119">
        <f t="shared" si="21"/>
        <v>0</v>
      </c>
      <c r="Y116" s="120">
        <f t="shared" si="22"/>
        <v>0</v>
      </c>
      <c r="Z116" s="120">
        <f t="shared" si="23"/>
        <v>0</v>
      </c>
      <c r="AA116" s="120">
        <f t="shared" si="24"/>
        <v>0</v>
      </c>
      <c r="AB116" s="120">
        <f t="shared" si="25"/>
        <v>0</v>
      </c>
      <c r="AC116" s="125">
        <f t="shared" si="26"/>
        <v>0</v>
      </c>
    </row>
    <row r="117" spans="1:29" ht="15.75" customHeight="1">
      <c r="A117" s="249">
        <v>42631</v>
      </c>
      <c r="B117" s="134" t="s">
        <v>41</v>
      </c>
      <c r="C117" s="217">
        <v>89501153.969999105</v>
      </c>
      <c r="D117" s="95">
        <v>89501100</v>
      </c>
      <c r="E117" s="96">
        <f t="shared" si="14"/>
        <v>53.969999104738235</v>
      </c>
      <c r="F117" s="217">
        <v>1973022.2400000023</v>
      </c>
      <c r="G117" s="102" t="s">
        <v>2820</v>
      </c>
      <c r="H117" s="96">
        <f t="shared" si="15"/>
        <v>2.2400000023189932</v>
      </c>
      <c r="I117" s="217">
        <v>85199.78</v>
      </c>
      <c r="J117" s="95" t="s">
        <v>3222</v>
      </c>
      <c r="K117" s="96">
        <f t="shared" si="16"/>
        <v>-2.0000000004074536E-2</v>
      </c>
      <c r="L117" s="217">
        <v>5616.38</v>
      </c>
      <c r="M117" s="95" t="s">
        <v>3223</v>
      </c>
      <c r="N117" s="96">
        <f t="shared" si="17"/>
        <v>0</v>
      </c>
      <c r="O117" s="217">
        <v>568503.18000000017</v>
      </c>
      <c r="P117" s="95" t="s">
        <v>2821</v>
      </c>
      <c r="Q117" s="96">
        <f t="shared" si="18"/>
        <v>0.18000000016763806</v>
      </c>
      <c r="R117" s="217">
        <v>94449516.499999106</v>
      </c>
      <c r="S117" s="102">
        <v>94449500</v>
      </c>
      <c r="T117" s="96">
        <f t="shared" si="19"/>
        <v>16.499999105930328</v>
      </c>
      <c r="U117" s="218">
        <f t="shared" si="20"/>
        <v>1</v>
      </c>
      <c r="W117" s="134" t="s">
        <v>41</v>
      </c>
      <c r="X117" s="115">
        <f t="shared" si="21"/>
        <v>0</v>
      </c>
      <c r="Y117" s="116">
        <f t="shared" si="22"/>
        <v>0</v>
      </c>
      <c r="Z117" s="116">
        <f t="shared" si="23"/>
        <v>0</v>
      </c>
      <c r="AA117" s="116">
        <f t="shared" si="24"/>
        <v>0</v>
      </c>
      <c r="AB117" s="116">
        <f t="shared" si="25"/>
        <v>0</v>
      </c>
      <c r="AC117" s="122">
        <f t="shared" si="26"/>
        <v>0</v>
      </c>
    </row>
    <row r="118" spans="1:29" ht="15.75">
      <c r="A118" s="250"/>
      <c r="B118" s="135" t="s">
        <v>42</v>
      </c>
      <c r="C118" s="97">
        <v>33764381.709998988</v>
      </c>
      <c r="D118" s="20">
        <v>34285100</v>
      </c>
      <c r="E118" s="98">
        <f t="shared" si="14"/>
        <v>-520718.29000101238</v>
      </c>
      <c r="F118" s="97">
        <v>2611370.88</v>
      </c>
      <c r="G118" s="6" t="s">
        <v>2822</v>
      </c>
      <c r="H118" s="98">
        <f t="shared" si="15"/>
        <v>0.87999999988824129</v>
      </c>
      <c r="I118" s="97">
        <v>53191.5</v>
      </c>
      <c r="J118" s="20" t="s">
        <v>3224</v>
      </c>
      <c r="K118" s="98">
        <f t="shared" si="16"/>
        <v>0</v>
      </c>
      <c r="L118" s="97">
        <v>13442.85</v>
      </c>
      <c r="M118" s="20" t="s">
        <v>3225</v>
      </c>
      <c r="N118" s="98">
        <f t="shared" si="17"/>
        <v>5.0000000001091394E-2</v>
      </c>
      <c r="O118" s="97">
        <v>58920.859999999993</v>
      </c>
      <c r="P118" s="20" t="s">
        <v>2823</v>
      </c>
      <c r="Q118" s="98">
        <f t="shared" si="18"/>
        <v>-4.0000000008149073E-2</v>
      </c>
      <c r="R118" s="97">
        <v>37226504.719998978</v>
      </c>
      <c r="S118" s="6">
        <v>37226500</v>
      </c>
      <c r="T118" s="98">
        <f t="shared" si="19"/>
        <v>4.7199989780783653</v>
      </c>
      <c r="U118" s="219">
        <f t="shared" si="20"/>
        <v>1</v>
      </c>
      <c r="W118" s="135" t="s">
        <v>42</v>
      </c>
      <c r="X118" s="115">
        <f t="shared" si="21"/>
        <v>1</v>
      </c>
      <c r="Y118" s="116">
        <f t="shared" si="22"/>
        <v>0</v>
      </c>
      <c r="Z118" s="116">
        <f t="shared" si="23"/>
        <v>0</v>
      </c>
      <c r="AA118" s="116">
        <f t="shared" si="24"/>
        <v>0</v>
      </c>
      <c r="AB118" s="116">
        <f t="shared" si="25"/>
        <v>0</v>
      </c>
      <c r="AC118" s="122">
        <f t="shared" si="26"/>
        <v>0</v>
      </c>
    </row>
    <row r="119" spans="1:29" ht="15.75">
      <c r="A119" s="250"/>
      <c r="B119" s="105" t="s">
        <v>43</v>
      </c>
      <c r="C119" s="97">
        <v>76977996.529999569</v>
      </c>
      <c r="D119" s="20">
        <v>0</v>
      </c>
      <c r="E119" s="98">
        <f t="shared" si="14"/>
        <v>76977996.529999569</v>
      </c>
      <c r="F119" s="97">
        <v>2293509.0199999991</v>
      </c>
      <c r="G119" s="6"/>
      <c r="H119" s="98">
        <f t="shared" si="15"/>
        <v>2293509.0199999991</v>
      </c>
      <c r="I119" s="97">
        <v>132134.23000000001</v>
      </c>
      <c r="J119" s="20"/>
      <c r="K119" s="98">
        <f t="shared" si="16"/>
        <v>132134.23000000001</v>
      </c>
      <c r="L119" s="97">
        <v>199850.41</v>
      </c>
      <c r="M119" s="20"/>
      <c r="N119" s="98">
        <f t="shared" si="17"/>
        <v>199850.41</v>
      </c>
      <c r="O119" s="97">
        <v>1421652.51</v>
      </c>
      <c r="P119" s="20"/>
      <c r="Q119" s="98">
        <f t="shared" si="18"/>
        <v>1421652.51</v>
      </c>
      <c r="R119" s="97">
        <v>77796305.92999959</v>
      </c>
      <c r="S119" s="6">
        <v>0</v>
      </c>
      <c r="T119" s="98">
        <f t="shared" si="19"/>
        <v>77796305.92999959</v>
      </c>
      <c r="U119" s="219">
        <f t="shared" si="20"/>
        <v>0</v>
      </c>
      <c r="W119" s="105" t="s">
        <v>43</v>
      </c>
      <c r="X119" s="115">
        <f t="shared" si="21"/>
        <v>0</v>
      </c>
      <c r="Y119" s="116">
        <f t="shared" si="22"/>
        <v>0</v>
      </c>
      <c r="Z119" s="116">
        <f t="shared" si="23"/>
        <v>0</v>
      </c>
      <c r="AA119" s="116">
        <f t="shared" si="24"/>
        <v>0</v>
      </c>
      <c r="AB119" s="116">
        <f t="shared" si="25"/>
        <v>0</v>
      </c>
      <c r="AC119" s="122">
        <f t="shared" si="26"/>
        <v>0</v>
      </c>
    </row>
    <row r="120" spans="1:29" ht="15.75">
      <c r="A120" s="250"/>
      <c r="B120" s="135" t="s">
        <v>44</v>
      </c>
      <c r="C120" s="97">
        <v>67006685.869999573</v>
      </c>
      <c r="D120" s="20">
        <v>67006600</v>
      </c>
      <c r="E120" s="98">
        <f t="shared" si="14"/>
        <v>85.869999572634697</v>
      </c>
      <c r="F120" s="97">
        <v>3372822.5999999987</v>
      </c>
      <c r="G120" s="6" t="s">
        <v>2824</v>
      </c>
      <c r="H120" s="98">
        <f t="shared" si="15"/>
        <v>-14397.400000001304</v>
      </c>
      <c r="I120" s="97">
        <v>61666.509999999995</v>
      </c>
      <c r="J120" s="20" t="s">
        <v>3226</v>
      </c>
      <c r="K120" s="98">
        <f t="shared" si="16"/>
        <v>0.50999999999476131</v>
      </c>
      <c r="L120" s="97">
        <v>0</v>
      </c>
      <c r="M120" s="20" t="s">
        <v>80</v>
      </c>
      <c r="N120" s="98">
        <f t="shared" si="17"/>
        <v>0</v>
      </c>
      <c r="O120" s="97">
        <v>410740.22000000003</v>
      </c>
      <c r="P120" s="20" t="s">
        <v>2825</v>
      </c>
      <c r="Q120" s="98">
        <f t="shared" si="18"/>
        <v>0.22000000003026798</v>
      </c>
      <c r="R120" s="97">
        <v>63284789.55999957</v>
      </c>
      <c r="S120" s="6">
        <v>63270300</v>
      </c>
      <c r="T120" s="98">
        <f t="shared" si="19"/>
        <v>14489.559999570251</v>
      </c>
      <c r="U120" s="219">
        <f t="shared" si="20"/>
        <v>1</v>
      </c>
      <c r="W120" s="135" t="s">
        <v>44</v>
      </c>
      <c r="X120" s="115">
        <f t="shared" si="21"/>
        <v>0</v>
      </c>
      <c r="Y120" s="116">
        <f t="shared" si="22"/>
        <v>1</v>
      </c>
      <c r="Z120" s="116">
        <f t="shared" si="23"/>
        <v>0</v>
      </c>
      <c r="AA120" s="116">
        <f t="shared" si="24"/>
        <v>0</v>
      </c>
      <c r="AB120" s="116">
        <f t="shared" si="25"/>
        <v>0</v>
      </c>
      <c r="AC120" s="122">
        <f t="shared" si="26"/>
        <v>1</v>
      </c>
    </row>
    <row r="121" spans="1:29" ht="15.75">
      <c r="A121" s="250"/>
      <c r="B121" s="135" t="s">
        <v>45</v>
      </c>
      <c r="C121" s="97">
        <v>88088745.559996068</v>
      </c>
      <c r="D121" s="20">
        <v>88088800</v>
      </c>
      <c r="E121" s="98">
        <f t="shared" si="14"/>
        <v>-54.440003931522369</v>
      </c>
      <c r="F121" s="97">
        <v>4996826.3500000006</v>
      </c>
      <c r="G121" s="6" t="s">
        <v>2826</v>
      </c>
      <c r="H121" s="98">
        <f t="shared" si="15"/>
        <v>-3.6499999994412065</v>
      </c>
      <c r="I121" s="97">
        <v>99759.69</v>
      </c>
      <c r="J121" s="20" t="s">
        <v>3227</v>
      </c>
      <c r="K121" s="98">
        <f t="shared" si="16"/>
        <v>-9.9999999947613105E-3</v>
      </c>
      <c r="L121" s="97">
        <v>15406.16</v>
      </c>
      <c r="M121" s="20" t="s">
        <v>3228</v>
      </c>
      <c r="N121" s="98">
        <f t="shared" si="17"/>
        <v>-4.0000000000873115E-2</v>
      </c>
      <c r="O121" s="97">
        <v>150338.60000000006</v>
      </c>
      <c r="P121" s="20" t="s">
        <v>2827</v>
      </c>
      <c r="Q121" s="98">
        <f t="shared" si="18"/>
        <v>-143527.39999999994</v>
      </c>
      <c r="R121" s="97">
        <v>83025934.139996067</v>
      </c>
      <c r="S121" s="6">
        <v>83026000</v>
      </c>
      <c r="T121" s="98">
        <f t="shared" si="19"/>
        <v>-65.860003933310509</v>
      </c>
      <c r="U121" s="219">
        <f t="shared" si="20"/>
        <v>1</v>
      </c>
      <c r="W121" s="135" t="s">
        <v>45</v>
      </c>
      <c r="X121" s="115">
        <f t="shared" si="21"/>
        <v>0</v>
      </c>
      <c r="Y121" s="116">
        <f t="shared" si="22"/>
        <v>0</v>
      </c>
      <c r="Z121" s="116">
        <f t="shared" si="23"/>
        <v>0</v>
      </c>
      <c r="AA121" s="116">
        <f t="shared" si="24"/>
        <v>0</v>
      </c>
      <c r="AB121" s="116">
        <f t="shared" si="25"/>
        <v>1</v>
      </c>
      <c r="AC121" s="122">
        <f t="shared" si="26"/>
        <v>0</v>
      </c>
    </row>
    <row r="122" spans="1:29" ht="15.75">
      <c r="A122" s="250"/>
      <c r="B122" s="135" t="s">
        <v>46</v>
      </c>
      <c r="C122" s="97">
        <v>53550692.819999598</v>
      </c>
      <c r="D122" s="20">
        <v>0</v>
      </c>
      <c r="E122" s="98">
        <f t="shared" si="14"/>
        <v>53550692.819999598</v>
      </c>
      <c r="F122" s="97">
        <v>2367725.6800000011</v>
      </c>
      <c r="G122" s="6"/>
      <c r="H122" s="98">
        <f t="shared" si="15"/>
        <v>2367725.6800000011</v>
      </c>
      <c r="I122" s="97">
        <v>0</v>
      </c>
      <c r="J122" s="20"/>
      <c r="K122" s="98">
        <f t="shared" si="16"/>
        <v>0</v>
      </c>
      <c r="L122" s="97">
        <v>0</v>
      </c>
      <c r="M122" s="20"/>
      <c r="N122" s="98">
        <f t="shared" si="17"/>
        <v>0</v>
      </c>
      <c r="O122" s="97">
        <v>278693.67</v>
      </c>
      <c r="P122" s="20"/>
      <c r="Q122" s="98">
        <f t="shared" si="18"/>
        <v>278693.67</v>
      </c>
      <c r="R122" s="97">
        <v>50904273.469999604</v>
      </c>
      <c r="S122" s="6">
        <v>0</v>
      </c>
      <c r="T122" s="98">
        <f t="shared" si="19"/>
        <v>50904273.469999604</v>
      </c>
      <c r="U122" s="219">
        <f t="shared" si="20"/>
        <v>0</v>
      </c>
      <c r="W122" s="135" t="s">
        <v>46</v>
      </c>
      <c r="X122" s="115">
        <f t="shared" si="21"/>
        <v>0</v>
      </c>
      <c r="Y122" s="116">
        <f t="shared" si="22"/>
        <v>0</v>
      </c>
      <c r="Z122" s="116">
        <f t="shared" si="23"/>
        <v>0</v>
      </c>
      <c r="AA122" s="116">
        <f t="shared" si="24"/>
        <v>0</v>
      </c>
      <c r="AB122" s="116">
        <f t="shared" si="25"/>
        <v>0</v>
      </c>
      <c r="AC122" s="122">
        <f t="shared" si="26"/>
        <v>0</v>
      </c>
    </row>
    <row r="123" spans="1:29" ht="15.75">
      <c r="A123" s="250"/>
      <c r="B123" s="135" t="s">
        <v>47</v>
      </c>
      <c r="C123" s="97"/>
      <c r="D123" s="20">
        <v>0</v>
      </c>
      <c r="E123" s="98">
        <f t="shared" si="14"/>
        <v>0</v>
      </c>
      <c r="F123" s="97"/>
      <c r="G123" s="6"/>
      <c r="H123" s="98">
        <f t="shared" si="15"/>
        <v>0</v>
      </c>
      <c r="I123" s="97"/>
      <c r="J123" s="20"/>
      <c r="K123" s="98">
        <f t="shared" si="16"/>
        <v>0</v>
      </c>
      <c r="L123" s="97"/>
      <c r="M123" s="20"/>
      <c r="N123" s="98">
        <f t="shared" si="17"/>
        <v>0</v>
      </c>
      <c r="O123" s="97"/>
      <c r="P123" s="20"/>
      <c r="Q123" s="98">
        <f t="shared" si="18"/>
        <v>0</v>
      </c>
      <c r="R123" s="97"/>
      <c r="S123" s="6">
        <v>0</v>
      </c>
      <c r="T123" s="98">
        <f t="shared" si="19"/>
        <v>0</v>
      </c>
      <c r="U123" s="219">
        <f t="shared" si="20"/>
        <v>0</v>
      </c>
      <c r="W123" s="135" t="s">
        <v>47</v>
      </c>
      <c r="X123" s="115">
        <f t="shared" si="21"/>
        <v>0</v>
      </c>
      <c r="Y123" s="116">
        <f t="shared" si="22"/>
        <v>0</v>
      </c>
      <c r="Z123" s="116">
        <f t="shared" si="23"/>
        <v>0</v>
      </c>
      <c r="AA123" s="116">
        <f t="shared" si="24"/>
        <v>0</v>
      </c>
      <c r="AB123" s="116">
        <f t="shared" si="25"/>
        <v>0</v>
      </c>
      <c r="AC123" s="122">
        <f t="shared" si="26"/>
        <v>0</v>
      </c>
    </row>
    <row r="124" spans="1:29" ht="15.75">
      <c r="A124" s="250"/>
      <c r="B124" s="135" t="s">
        <v>48</v>
      </c>
      <c r="C124" s="97">
        <v>74768715.440000057</v>
      </c>
      <c r="D124" s="20">
        <v>74768700</v>
      </c>
      <c r="E124" s="98">
        <f t="shared" si="14"/>
        <v>15.440000057220459</v>
      </c>
      <c r="F124" s="97">
        <v>2252208.7599999998</v>
      </c>
      <c r="G124" s="6" t="s">
        <v>2828</v>
      </c>
      <c r="H124" s="98">
        <f t="shared" si="15"/>
        <v>-85911.240000000224</v>
      </c>
      <c r="I124" s="97">
        <v>116716.11</v>
      </c>
      <c r="J124" s="20" t="s">
        <v>3229</v>
      </c>
      <c r="K124" s="98">
        <f t="shared" si="16"/>
        <v>0.11000000000058208</v>
      </c>
      <c r="L124" s="97">
        <v>16552.61</v>
      </c>
      <c r="M124" s="20" t="s">
        <v>3230</v>
      </c>
      <c r="N124" s="98">
        <f t="shared" si="17"/>
        <v>1.0000000002037268E-2</v>
      </c>
      <c r="O124" s="97">
        <v>580735.05000000028</v>
      </c>
      <c r="P124" s="20" t="s">
        <v>2829</v>
      </c>
      <c r="Q124" s="98">
        <f t="shared" si="18"/>
        <v>5.0000000279396772E-2</v>
      </c>
      <c r="R124" s="97">
        <v>85804037.820000038</v>
      </c>
      <c r="S124" s="6">
        <v>85811000</v>
      </c>
      <c r="T124" s="98">
        <f t="shared" si="19"/>
        <v>-6962.1799999624491</v>
      </c>
      <c r="U124" s="219">
        <f t="shared" si="20"/>
        <v>1</v>
      </c>
      <c r="W124" s="135" t="s">
        <v>48</v>
      </c>
      <c r="X124" s="115">
        <f t="shared" si="21"/>
        <v>0</v>
      </c>
      <c r="Y124" s="116">
        <f t="shared" si="22"/>
        <v>1</v>
      </c>
      <c r="Z124" s="116">
        <f t="shared" si="23"/>
        <v>0</v>
      </c>
      <c r="AA124" s="116">
        <f t="shared" si="24"/>
        <v>0</v>
      </c>
      <c r="AB124" s="116">
        <f t="shared" si="25"/>
        <v>0</v>
      </c>
      <c r="AC124" s="122">
        <f t="shared" si="26"/>
        <v>1</v>
      </c>
    </row>
    <row r="125" spans="1:29" ht="15.75">
      <c r="A125" s="251"/>
      <c r="B125" s="136" t="s">
        <v>49</v>
      </c>
      <c r="C125" s="99">
        <v>26749218.799999528</v>
      </c>
      <c r="D125" s="100"/>
      <c r="E125" s="101">
        <f t="shared" si="14"/>
        <v>26749218.799999528</v>
      </c>
      <c r="F125" s="99">
        <v>2606588.3599999989</v>
      </c>
      <c r="G125" s="104"/>
      <c r="H125" s="101">
        <f t="shared" si="15"/>
        <v>2606588.3599999989</v>
      </c>
      <c r="I125" s="99">
        <v>46936.74</v>
      </c>
      <c r="J125" s="100"/>
      <c r="K125" s="101">
        <f t="shared" si="16"/>
        <v>46936.74</v>
      </c>
      <c r="L125" s="99">
        <v>0</v>
      </c>
      <c r="M125" s="100"/>
      <c r="N125" s="101">
        <f t="shared" si="17"/>
        <v>0</v>
      </c>
      <c r="O125" s="99">
        <v>247627.48</v>
      </c>
      <c r="P125" s="100"/>
      <c r="Q125" s="101">
        <f t="shared" si="18"/>
        <v>247627.48</v>
      </c>
      <c r="R125" s="99">
        <v>39965470.569999546</v>
      </c>
      <c r="S125" s="104"/>
      <c r="T125" s="101">
        <f t="shared" si="19"/>
        <v>39965470.569999546</v>
      </c>
      <c r="U125" s="220">
        <f t="shared" si="20"/>
        <v>0</v>
      </c>
      <c r="W125" s="136" t="s">
        <v>49</v>
      </c>
      <c r="X125" s="119">
        <f t="shared" si="21"/>
        <v>0</v>
      </c>
      <c r="Y125" s="120">
        <f t="shared" si="22"/>
        <v>0</v>
      </c>
      <c r="Z125" s="120">
        <f t="shared" si="23"/>
        <v>0</v>
      </c>
      <c r="AA125" s="120">
        <f t="shared" si="24"/>
        <v>0</v>
      </c>
      <c r="AB125" s="120">
        <f t="shared" si="25"/>
        <v>0</v>
      </c>
      <c r="AC125" s="125">
        <f t="shared" si="26"/>
        <v>0</v>
      </c>
    </row>
    <row r="126" spans="1:29" ht="15.75" customHeight="1">
      <c r="A126" s="249">
        <v>42632</v>
      </c>
      <c r="B126" s="134" t="s">
        <v>41</v>
      </c>
      <c r="C126" s="217">
        <v>94449516.499999106</v>
      </c>
      <c r="D126" s="95">
        <v>94449500</v>
      </c>
      <c r="E126" s="96">
        <f t="shared" si="14"/>
        <v>16.499999105930328</v>
      </c>
      <c r="F126" s="217">
        <v>3295779.5300000003</v>
      </c>
      <c r="G126" s="95" t="s">
        <v>2830</v>
      </c>
      <c r="H126" s="96">
        <f t="shared" si="15"/>
        <v>-0.46999999973922968</v>
      </c>
      <c r="I126" s="217">
        <v>28322.86</v>
      </c>
      <c r="J126" s="95" t="s">
        <v>3231</v>
      </c>
      <c r="K126" s="96">
        <f t="shared" si="16"/>
        <v>-4.0000000000873115E-2</v>
      </c>
      <c r="L126" s="217">
        <v>10849.42</v>
      </c>
      <c r="M126" s="95" t="s">
        <v>3232</v>
      </c>
      <c r="N126" s="96">
        <f t="shared" si="17"/>
        <v>2.0000000000436557E-2</v>
      </c>
      <c r="O126" s="217">
        <v>371618.99</v>
      </c>
      <c r="P126" s="95" t="s">
        <v>2831</v>
      </c>
      <c r="Q126" s="96">
        <f t="shared" si="18"/>
        <v>-1.0000000009313226E-2</v>
      </c>
      <c r="R126" s="217">
        <v>90799591.419999108</v>
      </c>
      <c r="S126" s="95">
        <v>90799500</v>
      </c>
      <c r="T126" s="96">
        <f t="shared" si="19"/>
        <v>91.419999107718468</v>
      </c>
      <c r="U126" s="218">
        <f t="shared" si="20"/>
        <v>1</v>
      </c>
      <c r="W126" s="134" t="s">
        <v>41</v>
      </c>
      <c r="X126" s="115">
        <f t="shared" si="21"/>
        <v>0</v>
      </c>
      <c r="Y126" s="116">
        <f t="shared" si="22"/>
        <v>0</v>
      </c>
      <c r="Z126" s="116">
        <f t="shared" si="23"/>
        <v>0</v>
      </c>
      <c r="AA126" s="116">
        <f t="shared" si="24"/>
        <v>0</v>
      </c>
      <c r="AB126" s="116">
        <f t="shared" si="25"/>
        <v>0</v>
      </c>
      <c r="AC126" s="122">
        <f t="shared" si="26"/>
        <v>0</v>
      </c>
    </row>
    <row r="127" spans="1:29" ht="15.75">
      <c r="A127" s="250"/>
      <c r="B127" s="135" t="s">
        <v>42</v>
      </c>
      <c r="C127" s="97">
        <v>37226504.719998978</v>
      </c>
      <c r="D127" s="20">
        <v>37226500</v>
      </c>
      <c r="E127" s="98">
        <f t="shared" si="14"/>
        <v>4.7199989780783653</v>
      </c>
      <c r="F127" s="97">
        <v>2307300.6799999992</v>
      </c>
      <c r="G127" s="6" t="s">
        <v>2832</v>
      </c>
      <c r="H127" s="98">
        <f t="shared" si="15"/>
        <v>0.67999999923631549</v>
      </c>
      <c r="I127" s="97">
        <v>116650.06</v>
      </c>
      <c r="J127" s="20" t="s">
        <v>3233</v>
      </c>
      <c r="K127" s="98">
        <f t="shared" si="16"/>
        <v>5.9999999997671694E-2</v>
      </c>
      <c r="L127" s="97">
        <v>92395.16</v>
      </c>
      <c r="M127" s="20" t="s">
        <v>3234</v>
      </c>
      <c r="N127" s="98">
        <f t="shared" si="17"/>
        <v>-3.9999999993597157E-2</v>
      </c>
      <c r="O127" s="97">
        <v>41301.550000000003</v>
      </c>
      <c r="P127" s="20" t="s">
        <v>2833</v>
      </c>
      <c r="Q127" s="98">
        <f t="shared" si="18"/>
        <v>-4.9999999995634425E-2</v>
      </c>
      <c r="R127" s="97">
        <v>34902157.389998987</v>
      </c>
      <c r="S127" s="20">
        <v>34902200</v>
      </c>
      <c r="T127" s="98">
        <f t="shared" si="19"/>
        <v>-42.610001012682915</v>
      </c>
      <c r="U127" s="219">
        <f t="shared" si="20"/>
        <v>1</v>
      </c>
      <c r="W127" s="135" t="s">
        <v>42</v>
      </c>
      <c r="X127" s="115">
        <f t="shared" si="21"/>
        <v>0</v>
      </c>
      <c r="Y127" s="116">
        <f t="shared" si="22"/>
        <v>0</v>
      </c>
      <c r="Z127" s="116">
        <f t="shared" si="23"/>
        <v>0</v>
      </c>
      <c r="AA127" s="116">
        <f t="shared" si="24"/>
        <v>0</v>
      </c>
      <c r="AB127" s="116">
        <f t="shared" si="25"/>
        <v>0</v>
      </c>
      <c r="AC127" s="122">
        <f t="shared" si="26"/>
        <v>0</v>
      </c>
    </row>
    <row r="128" spans="1:29" ht="15.75">
      <c r="A128" s="250"/>
      <c r="B128" s="105" t="s">
        <v>43</v>
      </c>
      <c r="C128" s="97">
        <v>77796305.92999959</v>
      </c>
      <c r="D128" s="20">
        <v>0</v>
      </c>
      <c r="E128" s="98">
        <f t="shared" si="14"/>
        <v>77796305.92999959</v>
      </c>
      <c r="F128" s="97">
        <v>1810867.17</v>
      </c>
      <c r="G128" s="6"/>
      <c r="H128" s="98">
        <f t="shared" si="15"/>
        <v>1810867.17</v>
      </c>
      <c r="I128" s="97">
        <v>149475.79000000007</v>
      </c>
      <c r="J128" s="20"/>
      <c r="K128" s="98">
        <f t="shared" si="16"/>
        <v>149475.79000000007</v>
      </c>
      <c r="L128" s="97">
        <v>77193.34</v>
      </c>
      <c r="M128" s="20"/>
      <c r="N128" s="98">
        <f t="shared" si="17"/>
        <v>77193.34</v>
      </c>
      <c r="O128" s="97">
        <v>998195.88</v>
      </c>
      <c r="P128" s="20"/>
      <c r="Q128" s="98">
        <f t="shared" si="18"/>
        <v>998195.88</v>
      </c>
      <c r="R128" s="97">
        <v>75059525.329999596</v>
      </c>
      <c r="S128" s="20">
        <v>0</v>
      </c>
      <c r="T128" s="98">
        <f t="shared" si="19"/>
        <v>75059525.329999596</v>
      </c>
      <c r="U128" s="219">
        <f t="shared" si="20"/>
        <v>0</v>
      </c>
      <c r="W128" s="105" t="s">
        <v>43</v>
      </c>
      <c r="X128" s="115">
        <f t="shared" si="21"/>
        <v>0</v>
      </c>
      <c r="Y128" s="116">
        <f t="shared" si="22"/>
        <v>0</v>
      </c>
      <c r="Z128" s="116">
        <f t="shared" si="23"/>
        <v>0</v>
      </c>
      <c r="AA128" s="116">
        <f t="shared" si="24"/>
        <v>0</v>
      </c>
      <c r="AB128" s="116">
        <f t="shared" si="25"/>
        <v>0</v>
      </c>
      <c r="AC128" s="122">
        <f t="shared" si="26"/>
        <v>0</v>
      </c>
    </row>
    <row r="129" spans="1:29" ht="15.75">
      <c r="A129" s="250"/>
      <c r="B129" s="135" t="s">
        <v>44</v>
      </c>
      <c r="C129" s="97">
        <v>63284789.55999957</v>
      </c>
      <c r="D129" s="20">
        <v>63270300</v>
      </c>
      <c r="E129" s="98">
        <f t="shared" si="14"/>
        <v>14489.559999570251</v>
      </c>
      <c r="F129" s="97">
        <v>2471633.2400000012</v>
      </c>
      <c r="G129" s="6" t="s">
        <v>2834</v>
      </c>
      <c r="H129" s="98">
        <f t="shared" si="15"/>
        <v>-21016.759999998845</v>
      </c>
      <c r="I129" s="97">
        <v>13290.24</v>
      </c>
      <c r="J129" s="20" t="s">
        <v>3235</v>
      </c>
      <c r="K129" s="98">
        <f t="shared" si="16"/>
        <v>0.23999999999978172</v>
      </c>
      <c r="L129" s="97">
        <v>0</v>
      </c>
      <c r="M129" s="20" t="s">
        <v>80</v>
      </c>
      <c r="N129" s="98">
        <f t="shared" si="17"/>
        <v>0</v>
      </c>
      <c r="O129" s="97">
        <v>242176.49</v>
      </c>
      <c r="P129" s="20" t="s">
        <v>2835</v>
      </c>
      <c r="Q129" s="98">
        <f t="shared" si="18"/>
        <v>-0.51000000000931323</v>
      </c>
      <c r="R129" s="97">
        <v>66142852.839999571</v>
      </c>
      <c r="S129" s="20">
        <v>66121800</v>
      </c>
      <c r="T129" s="98">
        <f t="shared" si="19"/>
        <v>21052.839999571443</v>
      </c>
      <c r="U129" s="219">
        <f t="shared" si="20"/>
        <v>1</v>
      </c>
      <c r="W129" s="135" t="s">
        <v>44</v>
      </c>
      <c r="X129" s="115">
        <f t="shared" si="21"/>
        <v>1</v>
      </c>
      <c r="Y129" s="116">
        <f t="shared" si="22"/>
        <v>1</v>
      </c>
      <c r="Z129" s="116">
        <f t="shared" si="23"/>
        <v>0</v>
      </c>
      <c r="AA129" s="116">
        <f t="shared" si="24"/>
        <v>0</v>
      </c>
      <c r="AB129" s="116">
        <f t="shared" si="25"/>
        <v>0</v>
      </c>
      <c r="AC129" s="122">
        <f t="shared" si="26"/>
        <v>1</v>
      </c>
    </row>
    <row r="130" spans="1:29" ht="15.75">
      <c r="A130" s="250"/>
      <c r="B130" s="135" t="s">
        <v>45</v>
      </c>
      <c r="C130" s="97">
        <v>83025934.139996067</v>
      </c>
      <c r="D130" s="20">
        <v>83026000</v>
      </c>
      <c r="E130" s="98">
        <f t="shared" si="14"/>
        <v>-65.860003933310509</v>
      </c>
      <c r="F130" s="97">
        <v>3795366.8699999996</v>
      </c>
      <c r="G130" s="6" t="s">
        <v>2836</v>
      </c>
      <c r="H130" s="98">
        <f t="shared" si="15"/>
        <v>-3.1300000003539026</v>
      </c>
      <c r="I130" s="97">
        <v>260409.87</v>
      </c>
      <c r="J130" s="20" t="s">
        <v>3236</v>
      </c>
      <c r="K130" s="98">
        <f t="shared" si="16"/>
        <v>-0.13000000000465661</v>
      </c>
      <c r="L130" s="97">
        <v>208668.71999999997</v>
      </c>
      <c r="M130" s="20" t="s">
        <v>3237</v>
      </c>
      <c r="N130" s="98">
        <f t="shared" si="17"/>
        <v>-0.28000000002793968</v>
      </c>
      <c r="O130" s="97">
        <v>197062.87</v>
      </c>
      <c r="P130" s="20" t="s">
        <v>2837</v>
      </c>
      <c r="Q130" s="98">
        <f t="shared" si="18"/>
        <v>-176602.13</v>
      </c>
      <c r="R130" s="97">
        <v>80035998.069996074</v>
      </c>
      <c r="S130" s="20">
        <v>80036000</v>
      </c>
      <c r="T130" s="98">
        <f t="shared" si="19"/>
        <v>-1.9300039261579514</v>
      </c>
      <c r="U130" s="219">
        <f t="shared" si="20"/>
        <v>1</v>
      </c>
      <c r="W130" s="135" t="s">
        <v>45</v>
      </c>
      <c r="X130" s="115">
        <f t="shared" si="21"/>
        <v>0</v>
      </c>
      <c r="Y130" s="116">
        <f t="shared" si="22"/>
        <v>0</v>
      </c>
      <c r="Z130" s="116">
        <f t="shared" si="23"/>
        <v>0</v>
      </c>
      <c r="AA130" s="116">
        <f t="shared" si="24"/>
        <v>0</v>
      </c>
      <c r="AB130" s="116">
        <f t="shared" si="25"/>
        <v>1</v>
      </c>
      <c r="AC130" s="122">
        <f t="shared" si="26"/>
        <v>0</v>
      </c>
    </row>
    <row r="131" spans="1:29" ht="15.75">
      <c r="A131" s="250"/>
      <c r="B131" s="135" t="s">
        <v>46</v>
      </c>
      <c r="C131" s="97">
        <v>50904273.469999604</v>
      </c>
      <c r="D131" s="20"/>
      <c r="E131" s="98">
        <f t="shared" si="14"/>
        <v>50904273.469999604</v>
      </c>
      <c r="F131" s="97">
        <v>2030871.19</v>
      </c>
      <c r="G131" s="6"/>
      <c r="H131" s="98">
        <f t="shared" si="15"/>
        <v>2030871.19</v>
      </c>
      <c r="I131" s="97">
        <v>56288.75</v>
      </c>
      <c r="J131" s="20"/>
      <c r="K131" s="98">
        <f t="shared" si="16"/>
        <v>56288.75</v>
      </c>
      <c r="L131" s="97">
        <v>12063.44</v>
      </c>
      <c r="M131" s="20"/>
      <c r="N131" s="98">
        <f t="shared" si="17"/>
        <v>12063.44</v>
      </c>
      <c r="O131" s="97">
        <v>251653.53</v>
      </c>
      <c r="P131" s="20"/>
      <c r="Q131" s="98">
        <f t="shared" si="18"/>
        <v>251653.53</v>
      </c>
      <c r="R131" s="97">
        <v>48665974.0599996</v>
      </c>
      <c r="S131" s="20"/>
      <c r="T131" s="98">
        <f t="shared" si="19"/>
        <v>48665974.0599996</v>
      </c>
      <c r="U131" s="219">
        <f t="shared" si="20"/>
        <v>0</v>
      </c>
      <c r="W131" s="135" t="s">
        <v>46</v>
      </c>
      <c r="X131" s="115">
        <f t="shared" si="21"/>
        <v>0</v>
      </c>
      <c r="Y131" s="116">
        <f t="shared" si="22"/>
        <v>0</v>
      </c>
      <c r="Z131" s="116">
        <f t="shared" si="23"/>
        <v>0</v>
      </c>
      <c r="AA131" s="116">
        <f t="shared" si="24"/>
        <v>0</v>
      </c>
      <c r="AB131" s="116">
        <f t="shared" si="25"/>
        <v>0</v>
      </c>
      <c r="AC131" s="122">
        <f t="shared" si="26"/>
        <v>0</v>
      </c>
    </row>
    <row r="132" spans="1:29" ht="15.75">
      <c r="A132" s="250"/>
      <c r="B132" s="135" t="s">
        <v>47</v>
      </c>
      <c r="C132" s="97">
        <v>157906882.99000019</v>
      </c>
      <c r="D132" s="20"/>
      <c r="E132" s="98">
        <f t="shared" si="14"/>
        <v>157906882.99000019</v>
      </c>
      <c r="F132" s="97">
        <v>7807122.8400000082</v>
      </c>
      <c r="G132" s="6"/>
      <c r="H132" s="98">
        <f t="shared" si="15"/>
        <v>7807122.8400000082</v>
      </c>
      <c r="I132" s="97">
        <v>377671.97999999969</v>
      </c>
      <c r="J132" s="20"/>
      <c r="K132" s="98">
        <f t="shared" si="16"/>
        <v>377671.97999999969</v>
      </c>
      <c r="L132" s="97">
        <v>667930.6</v>
      </c>
      <c r="M132" s="20"/>
      <c r="N132" s="98">
        <f t="shared" si="17"/>
        <v>667930.6</v>
      </c>
      <c r="O132" s="97">
        <v>670661.1399999999</v>
      </c>
      <c r="P132" s="20"/>
      <c r="Q132" s="98">
        <f t="shared" si="18"/>
        <v>670661.1399999999</v>
      </c>
      <c r="R132" s="97">
        <v>149138840.3900001</v>
      </c>
      <c r="S132" s="20"/>
      <c r="T132" s="98">
        <f t="shared" si="19"/>
        <v>149138840.3900001</v>
      </c>
      <c r="U132" s="219">
        <f t="shared" si="20"/>
        <v>0</v>
      </c>
      <c r="W132" s="135" t="s">
        <v>47</v>
      </c>
      <c r="X132" s="115">
        <f t="shared" si="21"/>
        <v>0</v>
      </c>
      <c r="Y132" s="116">
        <f t="shared" si="22"/>
        <v>0</v>
      </c>
      <c r="Z132" s="116">
        <f t="shared" si="23"/>
        <v>0</v>
      </c>
      <c r="AA132" s="116">
        <f t="shared" si="24"/>
        <v>0</v>
      </c>
      <c r="AB132" s="116">
        <f t="shared" si="25"/>
        <v>0</v>
      </c>
      <c r="AC132" s="122">
        <f t="shared" si="26"/>
        <v>0</v>
      </c>
    </row>
    <row r="133" spans="1:29" ht="15.75">
      <c r="A133" s="250"/>
      <c r="B133" s="135" t="s">
        <v>48</v>
      </c>
      <c r="C133" s="97">
        <v>85804037.820000038</v>
      </c>
      <c r="D133" s="20"/>
      <c r="E133" s="98">
        <f t="shared" si="14"/>
        <v>85804037.820000038</v>
      </c>
      <c r="F133" s="97">
        <v>2831226.2200000007</v>
      </c>
      <c r="G133" s="6"/>
      <c r="H133" s="98">
        <f t="shared" si="15"/>
        <v>2831226.2200000007</v>
      </c>
      <c r="I133" s="97">
        <v>436721.90999999992</v>
      </c>
      <c r="J133" s="20"/>
      <c r="K133" s="98">
        <f t="shared" si="16"/>
        <v>436721.90999999992</v>
      </c>
      <c r="L133" s="97">
        <v>191300.91</v>
      </c>
      <c r="M133" s="20"/>
      <c r="N133" s="98">
        <f t="shared" si="17"/>
        <v>191300.91</v>
      </c>
      <c r="O133" s="97">
        <v>385504.09000000008</v>
      </c>
      <c r="P133" s="20"/>
      <c r="Q133" s="98">
        <f t="shared" si="18"/>
        <v>385504.09000000008</v>
      </c>
      <c r="R133" s="97">
        <v>82832728.510000035</v>
      </c>
      <c r="S133" s="20"/>
      <c r="T133" s="98">
        <f t="shared" si="19"/>
        <v>82832728.510000035</v>
      </c>
      <c r="U133" s="219">
        <f t="shared" si="20"/>
        <v>0</v>
      </c>
      <c r="W133" s="135" t="s">
        <v>48</v>
      </c>
      <c r="X133" s="115">
        <f t="shared" si="21"/>
        <v>0</v>
      </c>
      <c r="Y133" s="116">
        <f t="shared" si="22"/>
        <v>0</v>
      </c>
      <c r="Z133" s="116">
        <f t="shared" si="23"/>
        <v>0</v>
      </c>
      <c r="AA133" s="116">
        <f t="shared" si="24"/>
        <v>0</v>
      </c>
      <c r="AB133" s="116">
        <f t="shared" si="25"/>
        <v>0</v>
      </c>
      <c r="AC133" s="122">
        <f t="shared" si="26"/>
        <v>0</v>
      </c>
    </row>
    <row r="134" spans="1:29" ht="15.75">
      <c r="A134" s="251"/>
      <c r="B134" s="136" t="s">
        <v>49</v>
      </c>
      <c r="C134" s="99">
        <v>39965470.569999546</v>
      </c>
      <c r="D134" s="100"/>
      <c r="E134" s="101">
        <f t="shared" si="14"/>
        <v>39965470.569999546</v>
      </c>
      <c r="F134" s="99">
        <v>2081515.9300000009</v>
      </c>
      <c r="G134" s="104"/>
      <c r="H134" s="101">
        <f t="shared" si="15"/>
        <v>2081515.9300000009</v>
      </c>
      <c r="I134" s="99">
        <v>129757.72</v>
      </c>
      <c r="J134" s="100"/>
      <c r="K134" s="101">
        <f t="shared" si="16"/>
        <v>129757.72</v>
      </c>
      <c r="L134" s="99">
        <v>0</v>
      </c>
      <c r="M134" s="100"/>
      <c r="N134" s="101">
        <f t="shared" si="17"/>
        <v>0</v>
      </c>
      <c r="O134" s="99">
        <v>199389.74</v>
      </c>
      <c r="P134" s="100"/>
      <c r="Q134" s="101">
        <f t="shared" si="18"/>
        <v>199389.74</v>
      </c>
      <c r="R134" s="99">
        <v>37814322.619999543</v>
      </c>
      <c r="S134" s="100"/>
      <c r="T134" s="101">
        <f t="shared" si="19"/>
        <v>37814322.619999543</v>
      </c>
      <c r="U134" s="220">
        <f t="shared" si="20"/>
        <v>0</v>
      </c>
      <c r="W134" s="136" t="s">
        <v>49</v>
      </c>
      <c r="X134" s="115">
        <f t="shared" si="21"/>
        <v>0</v>
      </c>
      <c r="Y134" s="116">
        <f t="shared" si="22"/>
        <v>0</v>
      </c>
      <c r="Z134" s="116">
        <f t="shared" si="23"/>
        <v>0</v>
      </c>
      <c r="AA134" s="116">
        <f t="shared" si="24"/>
        <v>0</v>
      </c>
      <c r="AB134" s="116">
        <f t="shared" si="25"/>
        <v>0</v>
      </c>
      <c r="AC134" s="122">
        <f t="shared" si="26"/>
        <v>0</v>
      </c>
    </row>
    <row r="135" spans="1:29" ht="15.75" customHeight="1">
      <c r="A135" s="249">
        <v>42633</v>
      </c>
      <c r="B135" s="134" t="s">
        <v>41</v>
      </c>
      <c r="C135" s="137">
        <v>90799591.419999108</v>
      </c>
      <c r="D135" s="20">
        <v>90799500</v>
      </c>
      <c r="E135" s="98">
        <f t="shared" si="14"/>
        <v>91.419999107718468</v>
      </c>
      <c r="F135" s="137">
        <v>3247873.71</v>
      </c>
      <c r="G135" s="20" t="s">
        <v>2838</v>
      </c>
      <c r="H135" s="98">
        <f t="shared" si="15"/>
        <v>3.7099999999627471</v>
      </c>
      <c r="I135" s="137">
        <v>90699.400000000009</v>
      </c>
      <c r="J135" s="133" t="s">
        <v>3238</v>
      </c>
      <c r="K135" s="98">
        <f t="shared" si="16"/>
        <v>0</v>
      </c>
      <c r="L135" s="137">
        <v>165267.38</v>
      </c>
      <c r="M135" s="133" t="s">
        <v>3239</v>
      </c>
      <c r="N135" s="98">
        <f t="shared" si="17"/>
        <v>0.38000000000465661</v>
      </c>
      <c r="O135" s="137">
        <v>259049.66999999993</v>
      </c>
      <c r="P135" s="20" t="s">
        <v>2839</v>
      </c>
      <c r="Q135" s="98">
        <f t="shared" si="18"/>
        <v>-0.33000000007450581</v>
      </c>
      <c r="R135" s="137">
        <v>91552119.779999062</v>
      </c>
      <c r="S135" s="20">
        <v>91552100</v>
      </c>
      <c r="T135" s="98">
        <f t="shared" si="19"/>
        <v>19.779999062418938</v>
      </c>
      <c r="U135" s="219">
        <f t="shared" si="20"/>
        <v>1</v>
      </c>
      <c r="W135" s="134" t="s">
        <v>41</v>
      </c>
      <c r="X135" s="111">
        <f t="shared" si="21"/>
        <v>0</v>
      </c>
      <c r="Y135" s="112">
        <f t="shared" si="22"/>
        <v>0</v>
      </c>
      <c r="Z135" s="112">
        <f t="shared" si="23"/>
        <v>0</v>
      </c>
      <c r="AA135" s="112">
        <f t="shared" si="24"/>
        <v>0</v>
      </c>
      <c r="AB135" s="112">
        <f t="shared" si="25"/>
        <v>0</v>
      </c>
      <c r="AC135" s="124">
        <f t="shared" si="26"/>
        <v>0</v>
      </c>
    </row>
    <row r="136" spans="1:29" ht="15.75">
      <c r="A136" s="250"/>
      <c r="B136" s="135" t="s">
        <v>42</v>
      </c>
      <c r="C136" s="97">
        <v>34902157.389998987</v>
      </c>
      <c r="D136" s="20">
        <v>34902200</v>
      </c>
      <c r="E136" s="98">
        <f t="shared" si="14"/>
        <v>-42.610001012682915</v>
      </c>
      <c r="F136" s="97">
        <v>2492198.3100000005</v>
      </c>
      <c r="G136" s="20" t="s">
        <v>2840</v>
      </c>
      <c r="H136" s="98">
        <f t="shared" si="15"/>
        <v>-1.6899999994784594</v>
      </c>
      <c r="I136" s="97">
        <v>115788.91</v>
      </c>
      <c r="J136" s="20" t="s">
        <v>3240</v>
      </c>
      <c r="K136" s="98">
        <f t="shared" si="16"/>
        <v>-8.999999999650754E-2</v>
      </c>
      <c r="L136" s="97">
        <v>124207.61</v>
      </c>
      <c r="M136" s="20" t="s">
        <v>3241</v>
      </c>
      <c r="N136" s="98">
        <f t="shared" si="17"/>
        <v>-0.38999999999941792</v>
      </c>
      <c r="O136" s="97">
        <v>94207.56</v>
      </c>
      <c r="P136" s="20" t="s">
        <v>2841</v>
      </c>
      <c r="Q136" s="98">
        <f t="shared" si="18"/>
        <v>-4.0000000008149073E-2</v>
      </c>
      <c r="R136" s="97">
        <v>32307332.819998983</v>
      </c>
      <c r="S136" s="20">
        <v>32307300</v>
      </c>
      <c r="T136" s="98">
        <f t="shared" si="19"/>
        <v>32.819998983293772</v>
      </c>
      <c r="U136" s="219">
        <f t="shared" si="20"/>
        <v>1</v>
      </c>
      <c r="W136" s="135" t="s">
        <v>42</v>
      </c>
      <c r="X136" s="115">
        <f t="shared" si="21"/>
        <v>0</v>
      </c>
      <c r="Y136" s="116">
        <f t="shared" si="22"/>
        <v>0</v>
      </c>
      <c r="Z136" s="116">
        <f t="shared" si="23"/>
        <v>0</v>
      </c>
      <c r="AA136" s="116">
        <f t="shared" si="24"/>
        <v>0</v>
      </c>
      <c r="AB136" s="116">
        <f t="shared" si="25"/>
        <v>0</v>
      </c>
      <c r="AC136" s="122">
        <f t="shared" si="26"/>
        <v>0</v>
      </c>
    </row>
    <row r="137" spans="1:29" ht="15.75">
      <c r="A137" s="250"/>
      <c r="B137" s="105" t="s">
        <v>43</v>
      </c>
      <c r="C137" s="97">
        <v>75059525.329999596</v>
      </c>
      <c r="D137" s="20">
        <v>0</v>
      </c>
      <c r="E137" s="98">
        <f t="shared" ref="E137:E200" si="27">C137-D137</f>
        <v>75059525.329999596</v>
      </c>
      <c r="F137" s="97">
        <v>1691700.75</v>
      </c>
      <c r="G137" s="20"/>
      <c r="H137" s="98">
        <f t="shared" ref="H137:H200" si="28">F137-G137</f>
        <v>1691700.75</v>
      </c>
      <c r="I137" s="97">
        <v>278159.06999999995</v>
      </c>
      <c r="J137" s="20"/>
      <c r="K137" s="98">
        <f t="shared" ref="K137:K200" si="29">I137-J137</f>
        <v>278159.06999999995</v>
      </c>
      <c r="L137" s="97">
        <v>270955.78999999998</v>
      </c>
      <c r="M137" s="20"/>
      <c r="N137" s="98">
        <f t="shared" ref="N137:N200" si="30">L137-M137</f>
        <v>270955.78999999998</v>
      </c>
      <c r="O137" s="97">
        <v>695116.65</v>
      </c>
      <c r="P137" s="20"/>
      <c r="Q137" s="98">
        <f t="shared" ref="Q137:Q200" si="31">O137-P137</f>
        <v>695116.65</v>
      </c>
      <c r="R137" s="97">
        <v>72679911.209999591</v>
      </c>
      <c r="S137" s="20">
        <v>0</v>
      </c>
      <c r="T137" s="98">
        <f t="shared" ref="T137:T200" si="32">R137-S137</f>
        <v>72679911.209999591</v>
      </c>
      <c r="U137" s="219">
        <f t="shared" si="20"/>
        <v>0</v>
      </c>
      <c r="W137" s="105" t="s">
        <v>43</v>
      </c>
      <c r="X137" s="115">
        <f t="shared" si="21"/>
        <v>0</v>
      </c>
      <c r="Y137" s="116">
        <f t="shared" si="22"/>
        <v>0</v>
      </c>
      <c r="Z137" s="116">
        <f t="shared" si="23"/>
        <v>0</v>
      </c>
      <c r="AA137" s="116">
        <f t="shared" si="24"/>
        <v>0</v>
      </c>
      <c r="AB137" s="116">
        <f t="shared" si="25"/>
        <v>0</v>
      </c>
      <c r="AC137" s="122">
        <f t="shared" si="26"/>
        <v>0</v>
      </c>
    </row>
    <row r="138" spans="1:29" ht="15.75">
      <c r="A138" s="250"/>
      <c r="B138" s="135" t="s">
        <v>44</v>
      </c>
      <c r="C138" s="97">
        <v>66142852.839999571</v>
      </c>
      <c r="D138" s="20">
        <v>66121800</v>
      </c>
      <c r="E138" s="98">
        <f t="shared" si="27"/>
        <v>21052.839999571443</v>
      </c>
      <c r="F138" s="97">
        <v>2908308.2599999993</v>
      </c>
      <c r="G138" s="20" t="s">
        <v>2842</v>
      </c>
      <c r="H138" s="98">
        <f t="shared" si="28"/>
        <v>-18291.740000000689</v>
      </c>
      <c r="I138" s="97">
        <v>19210.73</v>
      </c>
      <c r="J138" s="20" t="s">
        <v>3242</v>
      </c>
      <c r="K138" s="98">
        <f t="shared" si="29"/>
        <v>0.72999999999956344</v>
      </c>
      <c r="L138" s="97">
        <v>1604.4</v>
      </c>
      <c r="M138" s="20" t="s">
        <v>3243</v>
      </c>
      <c r="N138" s="98">
        <f t="shared" si="30"/>
        <v>-0.59999999999990905</v>
      </c>
      <c r="O138" s="97">
        <v>212468.01</v>
      </c>
      <c r="P138" s="20" t="s">
        <v>2843</v>
      </c>
      <c r="Q138" s="98">
        <f t="shared" si="31"/>
        <v>1.0000000009313226E-2</v>
      </c>
      <c r="R138" s="97">
        <v>63039682.899999574</v>
      </c>
      <c r="S138" s="20">
        <v>63021400</v>
      </c>
      <c r="T138" s="98">
        <f t="shared" si="32"/>
        <v>18282.899999573827</v>
      </c>
      <c r="U138" s="219">
        <f t="shared" ref="U138:U201" si="33">IF(D138=0,0,1)</f>
        <v>1</v>
      </c>
      <c r="W138" s="135" t="s">
        <v>44</v>
      </c>
      <c r="X138" s="115">
        <f t="shared" ref="X138:X201" si="34">+IF(AND(C138&lt;&gt;0,D138&lt;&gt;0,OR(E138&gt;100,E138&lt;-100)),1,0)</f>
        <v>1</v>
      </c>
      <c r="Y138" s="116">
        <f t="shared" ref="Y138:Y201" si="35">+IF(AND(F138&lt;&gt;0,G138&lt;&gt;0,OR(H138&gt;100,H138&lt;-100)),1,0)</f>
        <v>1</v>
      </c>
      <c r="Z138" s="116">
        <f t="shared" ref="Z138:Z201" si="36">+IF(AND(I138&lt;&gt;0,J138&lt;&gt;0,OR(K138&gt;100,K138&lt;-100)),1,0)</f>
        <v>0</v>
      </c>
      <c r="AA138" s="116">
        <f t="shared" ref="AA138:AA201" si="37">+IF(AND(L138&lt;&gt;0,M138&lt;&gt;0,OR(N138&gt;100,N138&lt;-100)),1,0)</f>
        <v>0</v>
      </c>
      <c r="AB138" s="116">
        <f t="shared" ref="AB138:AB201" si="38">+IF(AND(O138&lt;&gt;0,P138&lt;&gt;0,OR(Q138&gt;100,Q138&lt;-100)),1,0)</f>
        <v>0</v>
      </c>
      <c r="AC138" s="122">
        <f t="shared" ref="AC138:AC201" si="39">+IF(AND(R138&lt;&gt;0,S138&lt;&gt;0,OR(T138&gt;100,T138&lt;-100)),1,0)</f>
        <v>1</v>
      </c>
    </row>
    <row r="139" spans="1:29" ht="15.75">
      <c r="A139" s="250"/>
      <c r="B139" s="135" t="s">
        <v>45</v>
      </c>
      <c r="C139" s="97">
        <v>80035998.069996074</v>
      </c>
      <c r="D139" s="20">
        <v>80036000</v>
      </c>
      <c r="E139" s="98">
        <f t="shared" si="27"/>
        <v>-1.9300039261579514</v>
      </c>
      <c r="F139" s="97">
        <v>3931546.1799999978</v>
      </c>
      <c r="G139" s="20" t="s">
        <v>2844</v>
      </c>
      <c r="H139" s="98">
        <f t="shared" si="28"/>
        <v>-3.8200000021606684</v>
      </c>
      <c r="I139" s="97">
        <v>495437.58</v>
      </c>
      <c r="J139" s="20" t="s">
        <v>3244</v>
      </c>
      <c r="K139" s="98">
        <f t="shared" si="29"/>
        <v>470549.78</v>
      </c>
      <c r="L139" s="97">
        <v>462985.09</v>
      </c>
      <c r="M139" s="20" t="s">
        <v>3245</v>
      </c>
      <c r="N139" s="98">
        <f t="shared" si="30"/>
        <v>9.0000000025611371E-2</v>
      </c>
      <c r="O139" s="97">
        <v>24887.75</v>
      </c>
      <c r="P139" s="20" t="s">
        <v>2845</v>
      </c>
      <c r="Q139" s="98">
        <f t="shared" si="31"/>
        <v>-557414.25</v>
      </c>
      <c r="R139" s="97">
        <v>76112016.629996061</v>
      </c>
      <c r="S139" s="20">
        <v>76112000</v>
      </c>
      <c r="T139" s="98">
        <f t="shared" si="32"/>
        <v>16.629996061325073</v>
      </c>
      <c r="U139" s="219">
        <f t="shared" si="33"/>
        <v>1</v>
      </c>
      <c r="W139" s="135" t="s">
        <v>45</v>
      </c>
      <c r="X139" s="115">
        <f t="shared" si="34"/>
        <v>0</v>
      </c>
      <c r="Y139" s="116">
        <f t="shared" si="35"/>
        <v>0</v>
      </c>
      <c r="Z139" s="116">
        <f t="shared" si="36"/>
        <v>1</v>
      </c>
      <c r="AA139" s="116">
        <f t="shared" si="37"/>
        <v>0</v>
      </c>
      <c r="AB139" s="116">
        <f t="shared" si="38"/>
        <v>1</v>
      </c>
      <c r="AC139" s="122">
        <f t="shared" si="39"/>
        <v>0</v>
      </c>
    </row>
    <row r="140" spans="1:29" ht="15.75">
      <c r="A140" s="250"/>
      <c r="B140" s="135" t="s">
        <v>46</v>
      </c>
      <c r="C140" s="97">
        <v>48665974.0599996</v>
      </c>
      <c r="D140" s="20">
        <v>50960600</v>
      </c>
      <c r="E140" s="98">
        <f t="shared" si="27"/>
        <v>-2294625.9400003999</v>
      </c>
      <c r="F140" s="97">
        <v>2738310.7400000012</v>
      </c>
      <c r="G140" s="20" t="s">
        <v>2846</v>
      </c>
      <c r="H140" s="98">
        <f t="shared" si="28"/>
        <v>0.74000000115483999</v>
      </c>
      <c r="I140" s="97">
        <v>38220.06</v>
      </c>
      <c r="J140" s="20" t="s">
        <v>3246</v>
      </c>
      <c r="K140" s="98">
        <f t="shared" si="29"/>
        <v>-4.0000000000873115E-2</v>
      </c>
      <c r="L140" s="97">
        <v>0</v>
      </c>
      <c r="M140" s="20" t="s">
        <v>80</v>
      </c>
      <c r="N140" s="98">
        <f t="shared" si="30"/>
        <v>0</v>
      </c>
      <c r="O140" s="97">
        <v>171809.48</v>
      </c>
      <c r="P140" s="20" t="s">
        <v>2847</v>
      </c>
      <c r="Q140" s="98">
        <f t="shared" si="31"/>
        <v>0.48000000001047738</v>
      </c>
      <c r="R140" s="97">
        <v>56575859.1299996</v>
      </c>
      <c r="S140" s="20">
        <v>59594400</v>
      </c>
      <c r="T140" s="98">
        <f t="shared" si="32"/>
        <v>-3018540.8700003996</v>
      </c>
      <c r="U140" s="219">
        <f t="shared" si="33"/>
        <v>1</v>
      </c>
      <c r="W140" s="135" t="s">
        <v>46</v>
      </c>
      <c r="X140" s="115">
        <f t="shared" si="34"/>
        <v>1</v>
      </c>
      <c r="Y140" s="116">
        <f t="shared" si="35"/>
        <v>0</v>
      </c>
      <c r="Z140" s="116">
        <f t="shared" si="36"/>
        <v>0</v>
      </c>
      <c r="AA140" s="116">
        <f t="shared" si="37"/>
        <v>0</v>
      </c>
      <c r="AB140" s="116">
        <f t="shared" si="38"/>
        <v>0</v>
      </c>
      <c r="AC140" s="122">
        <f t="shared" si="39"/>
        <v>1</v>
      </c>
    </row>
    <row r="141" spans="1:29" ht="15.75">
      <c r="A141" s="250"/>
      <c r="B141" s="135" t="s">
        <v>47</v>
      </c>
      <c r="C141" s="97">
        <v>149138840.3900001</v>
      </c>
      <c r="D141" s="20">
        <v>0</v>
      </c>
      <c r="E141" s="98">
        <f t="shared" si="27"/>
        <v>149138840.3900001</v>
      </c>
      <c r="F141" s="97">
        <v>3054897.63</v>
      </c>
      <c r="G141" s="20"/>
      <c r="H141" s="98">
        <f t="shared" si="28"/>
        <v>3054897.63</v>
      </c>
      <c r="I141" s="97">
        <v>89958.76</v>
      </c>
      <c r="J141" s="20"/>
      <c r="K141" s="98">
        <f t="shared" si="29"/>
        <v>89958.76</v>
      </c>
      <c r="L141" s="97">
        <v>143062.04</v>
      </c>
      <c r="M141" s="20"/>
      <c r="N141" s="98">
        <f t="shared" si="30"/>
        <v>143062.04</v>
      </c>
      <c r="O141" s="97">
        <v>171446.26000000007</v>
      </c>
      <c r="P141" s="20"/>
      <c r="Q141" s="98">
        <f t="shared" si="31"/>
        <v>171446.26000000007</v>
      </c>
      <c r="R141" s="97">
        <v>176631367.83000016</v>
      </c>
      <c r="S141" s="20">
        <v>0</v>
      </c>
      <c r="T141" s="98">
        <f t="shared" si="32"/>
        <v>176631367.83000016</v>
      </c>
      <c r="U141" s="219">
        <f t="shared" si="33"/>
        <v>0</v>
      </c>
      <c r="W141" s="135" t="s">
        <v>47</v>
      </c>
      <c r="X141" s="115">
        <f t="shared" si="34"/>
        <v>0</v>
      </c>
      <c r="Y141" s="116">
        <f t="shared" si="35"/>
        <v>0</v>
      </c>
      <c r="Z141" s="116">
        <f t="shared" si="36"/>
        <v>0</v>
      </c>
      <c r="AA141" s="116">
        <f t="shared" si="37"/>
        <v>0</v>
      </c>
      <c r="AB141" s="116">
        <f t="shared" si="38"/>
        <v>0</v>
      </c>
      <c r="AC141" s="122">
        <f t="shared" si="39"/>
        <v>0</v>
      </c>
    </row>
    <row r="142" spans="1:29" ht="15.75">
      <c r="A142" s="250"/>
      <c r="B142" s="135" t="s">
        <v>48</v>
      </c>
      <c r="C142" s="97">
        <v>82832728.510000035</v>
      </c>
      <c r="D142" s="20">
        <v>82832700</v>
      </c>
      <c r="E142" s="98">
        <f t="shared" si="27"/>
        <v>28.51000003516674</v>
      </c>
      <c r="F142" s="97">
        <v>2432353.1000000006</v>
      </c>
      <c r="G142" s="20" t="s">
        <v>2848</v>
      </c>
      <c r="H142" s="98">
        <f t="shared" si="28"/>
        <v>45423.100000000559</v>
      </c>
      <c r="I142" s="97">
        <v>238512.18999999997</v>
      </c>
      <c r="J142" s="20" t="s">
        <v>3247</v>
      </c>
      <c r="K142" s="98">
        <f t="shared" si="29"/>
        <v>0.18999999997322448</v>
      </c>
      <c r="L142" s="97">
        <v>265252.03999999998</v>
      </c>
      <c r="M142" s="20" t="s">
        <v>3248</v>
      </c>
      <c r="N142" s="98">
        <f t="shared" si="30"/>
        <v>3.9999999979045242E-2</v>
      </c>
      <c r="O142" s="97">
        <v>430490.66999999969</v>
      </c>
      <c r="P142" s="20" t="s">
        <v>2849</v>
      </c>
      <c r="Q142" s="98">
        <f t="shared" si="31"/>
        <v>-0.33000000030733645</v>
      </c>
      <c r="R142" s="97">
        <v>79943144.890000045</v>
      </c>
      <c r="S142" s="20">
        <v>79943200</v>
      </c>
      <c r="T142" s="98">
        <f t="shared" si="32"/>
        <v>-55.10999995470047</v>
      </c>
      <c r="U142" s="219">
        <f t="shared" si="33"/>
        <v>1</v>
      </c>
      <c r="W142" s="135" t="s">
        <v>48</v>
      </c>
      <c r="X142" s="115">
        <f t="shared" si="34"/>
        <v>0</v>
      </c>
      <c r="Y142" s="116">
        <f t="shared" si="35"/>
        <v>1</v>
      </c>
      <c r="Z142" s="116">
        <f t="shared" si="36"/>
        <v>0</v>
      </c>
      <c r="AA142" s="116">
        <f t="shared" si="37"/>
        <v>0</v>
      </c>
      <c r="AB142" s="116">
        <f t="shared" si="38"/>
        <v>0</v>
      </c>
      <c r="AC142" s="122">
        <f t="shared" si="39"/>
        <v>0</v>
      </c>
    </row>
    <row r="143" spans="1:29" ht="15.75">
      <c r="A143" s="251"/>
      <c r="B143" s="136" t="s">
        <v>49</v>
      </c>
      <c r="C143" s="97">
        <v>37814322.619999543</v>
      </c>
      <c r="D143" s="20"/>
      <c r="E143" s="98">
        <f t="shared" si="27"/>
        <v>37814322.619999543</v>
      </c>
      <c r="F143" s="97">
        <v>1861700.7999999998</v>
      </c>
      <c r="G143" s="20"/>
      <c r="H143" s="98">
        <f t="shared" si="28"/>
        <v>1861700.7999999998</v>
      </c>
      <c r="I143" s="97">
        <v>14459.95</v>
      </c>
      <c r="J143" s="20"/>
      <c r="K143" s="98">
        <f t="shared" si="29"/>
        <v>14459.95</v>
      </c>
      <c r="L143" s="97">
        <v>174.02</v>
      </c>
      <c r="M143" s="20"/>
      <c r="N143" s="98">
        <f t="shared" si="30"/>
        <v>174.02</v>
      </c>
      <c r="O143" s="97">
        <v>162733.25</v>
      </c>
      <c r="P143" s="20"/>
      <c r="Q143" s="98">
        <f t="shared" si="31"/>
        <v>162733.25</v>
      </c>
      <c r="R143" s="97">
        <v>35804174.499999546</v>
      </c>
      <c r="S143" s="20"/>
      <c r="T143" s="98">
        <f t="shared" si="32"/>
        <v>35804174.499999546</v>
      </c>
      <c r="U143" s="219">
        <f t="shared" si="33"/>
        <v>0</v>
      </c>
      <c r="W143" s="136" t="s">
        <v>49</v>
      </c>
      <c r="X143" s="119">
        <f t="shared" si="34"/>
        <v>0</v>
      </c>
      <c r="Y143" s="120">
        <f t="shared" si="35"/>
        <v>0</v>
      </c>
      <c r="Z143" s="120">
        <f t="shared" si="36"/>
        <v>0</v>
      </c>
      <c r="AA143" s="120">
        <f t="shared" si="37"/>
        <v>0</v>
      </c>
      <c r="AB143" s="120">
        <f t="shared" si="38"/>
        <v>0</v>
      </c>
      <c r="AC143" s="125">
        <f t="shared" si="39"/>
        <v>0</v>
      </c>
    </row>
    <row r="144" spans="1:29" ht="15.75" customHeight="1">
      <c r="A144" s="249">
        <v>42634</v>
      </c>
      <c r="B144" s="134" t="s">
        <v>41</v>
      </c>
      <c r="C144" s="217">
        <v>91552119.779999062</v>
      </c>
      <c r="D144" s="224">
        <v>91552100</v>
      </c>
      <c r="E144" s="96">
        <f t="shared" si="27"/>
        <v>19.779999062418938</v>
      </c>
      <c r="F144" s="217">
        <v>3475490.8200000003</v>
      </c>
      <c r="G144" s="95" t="s">
        <v>2850</v>
      </c>
      <c r="H144" s="96">
        <f t="shared" si="28"/>
        <v>0.82000000029802322</v>
      </c>
      <c r="I144" s="217">
        <v>156022.56</v>
      </c>
      <c r="J144" s="95" t="s">
        <v>3249</v>
      </c>
      <c r="K144" s="96">
        <f t="shared" si="29"/>
        <v>-0.44000000000232831</v>
      </c>
      <c r="L144" s="217">
        <v>0</v>
      </c>
      <c r="M144" s="95" t="s">
        <v>80</v>
      </c>
      <c r="N144" s="96">
        <f t="shared" si="30"/>
        <v>0</v>
      </c>
      <c r="O144" s="217">
        <v>319389.46999999997</v>
      </c>
      <c r="P144" s="224" t="s">
        <v>2851</v>
      </c>
      <c r="Q144" s="96">
        <f t="shared" si="31"/>
        <v>0.46999999997206032</v>
      </c>
      <c r="R144" s="217">
        <v>87913262.049999073</v>
      </c>
      <c r="S144" s="95">
        <v>87913300</v>
      </c>
      <c r="T144" s="96">
        <f t="shared" si="32"/>
        <v>-37.950000926852226</v>
      </c>
      <c r="U144" s="218">
        <f t="shared" si="33"/>
        <v>1</v>
      </c>
      <c r="W144" s="134" t="s">
        <v>41</v>
      </c>
      <c r="X144" s="111">
        <f t="shared" si="34"/>
        <v>0</v>
      </c>
      <c r="Y144" s="112">
        <f t="shared" si="35"/>
        <v>0</v>
      </c>
      <c r="Z144" s="112">
        <f t="shared" si="36"/>
        <v>0</v>
      </c>
      <c r="AA144" s="112">
        <f t="shared" si="37"/>
        <v>0</v>
      </c>
      <c r="AB144" s="112">
        <f t="shared" si="38"/>
        <v>0</v>
      </c>
      <c r="AC144" s="124">
        <f t="shared" si="39"/>
        <v>0</v>
      </c>
    </row>
    <row r="145" spans="1:29" ht="15.75">
      <c r="A145" s="250"/>
      <c r="B145" s="135" t="s">
        <v>42</v>
      </c>
      <c r="C145" s="97">
        <v>32307332.819998983</v>
      </c>
      <c r="D145" s="133">
        <v>32307300</v>
      </c>
      <c r="E145" s="98">
        <f t="shared" si="27"/>
        <v>32.819998983293772</v>
      </c>
      <c r="F145" s="97">
        <v>1895458.5499999993</v>
      </c>
      <c r="G145" s="20" t="s">
        <v>2852</v>
      </c>
      <c r="H145" s="98">
        <f t="shared" si="28"/>
        <v>-1.4500000006519258</v>
      </c>
      <c r="I145" s="97">
        <v>90108.25</v>
      </c>
      <c r="J145" s="20" t="s">
        <v>3250</v>
      </c>
      <c r="K145" s="98">
        <f t="shared" si="29"/>
        <v>-5.0000000002910383E-2</v>
      </c>
      <c r="L145" s="97">
        <v>51224.07</v>
      </c>
      <c r="M145" s="20" t="s">
        <v>3251</v>
      </c>
      <c r="N145" s="98">
        <f t="shared" si="30"/>
        <v>-2.9999999998835847E-2</v>
      </c>
      <c r="O145" s="97">
        <v>138904.01999999999</v>
      </c>
      <c r="P145" s="133" t="s">
        <v>2853</v>
      </c>
      <c r="Q145" s="98">
        <f t="shared" si="31"/>
        <v>1.9999999989522621E-2</v>
      </c>
      <c r="R145" s="97">
        <v>30311854.429998986</v>
      </c>
      <c r="S145" s="20">
        <v>30311900</v>
      </c>
      <c r="T145" s="98">
        <f t="shared" si="32"/>
        <v>-45.570001013576984</v>
      </c>
      <c r="U145" s="219">
        <f t="shared" si="33"/>
        <v>1</v>
      </c>
      <c r="W145" s="135" t="s">
        <v>42</v>
      </c>
      <c r="X145" s="115">
        <f t="shared" si="34"/>
        <v>0</v>
      </c>
      <c r="Y145" s="116">
        <f t="shared" si="35"/>
        <v>0</v>
      </c>
      <c r="Z145" s="116">
        <f t="shared" si="36"/>
        <v>0</v>
      </c>
      <c r="AA145" s="116">
        <f t="shared" si="37"/>
        <v>0</v>
      </c>
      <c r="AB145" s="116">
        <f t="shared" si="38"/>
        <v>0</v>
      </c>
      <c r="AC145" s="122">
        <f t="shared" si="39"/>
        <v>0</v>
      </c>
    </row>
    <row r="146" spans="1:29" ht="15.75">
      <c r="A146" s="250"/>
      <c r="B146" s="105" t="s">
        <v>43</v>
      </c>
      <c r="C146" s="97">
        <v>72679911.209999591</v>
      </c>
      <c r="D146" s="20">
        <v>0</v>
      </c>
      <c r="E146" s="98">
        <f t="shared" si="27"/>
        <v>72679911.209999591</v>
      </c>
      <c r="F146" s="97">
        <v>1459627.1400000006</v>
      </c>
      <c r="G146" s="20"/>
      <c r="H146" s="98">
        <f t="shared" si="28"/>
        <v>1459627.1400000006</v>
      </c>
      <c r="I146" s="97">
        <v>102478.08</v>
      </c>
      <c r="J146" s="20"/>
      <c r="K146" s="98">
        <f t="shared" si="29"/>
        <v>102478.08</v>
      </c>
      <c r="L146" s="97">
        <v>25019.37</v>
      </c>
      <c r="M146" s="20"/>
      <c r="N146" s="98">
        <f t="shared" si="30"/>
        <v>25019.37</v>
      </c>
      <c r="O146" s="97">
        <v>490313.49</v>
      </c>
      <c r="P146" s="20"/>
      <c r="Q146" s="98">
        <f t="shared" si="31"/>
        <v>490313.49</v>
      </c>
      <c r="R146" s="97">
        <v>70807429.289999589</v>
      </c>
      <c r="S146" s="20">
        <v>0</v>
      </c>
      <c r="T146" s="98">
        <f t="shared" si="32"/>
        <v>70807429.289999589</v>
      </c>
      <c r="U146" s="219">
        <f t="shared" si="33"/>
        <v>0</v>
      </c>
      <c r="W146" s="105" t="s">
        <v>43</v>
      </c>
      <c r="X146" s="115">
        <f t="shared" si="34"/>
        <v>0</v>
      </c>
      <c r="Y146" s="116">
        <f t="shared" si="35"/>
        <v>0</v>
      </c>
      <c r="Z146" s="116">
        <f t="shared" si="36"/>
        <v>0</v>
      </c>
      <c r="AA146" s="116">
        <f t="shared" si="37"/>
        <v>0</v>
      </c>
      <c r="AB146" s="116">
        <f t="shared" si="38"/>
        <v>0</v>
      </c>
      <c r="AC146" s="122">
        <f t="shared" si="39"/>
        <v>0</v>
      </c>
    </row>
    <row r="147" spans="1:29" ht="15.75">
      <c r="A147" s="250"/>
      <c r="B147" s="135" t="s">
        <v>44</v>
      </c>
      <c r="C147" s="97">
        <v>63039682.899999574</v>
      </c>
      <c r="D147" s="20">
        <v>0</v>
      </c>
      <c r="E147" s="98">
        <f t="shared" si="27"/>
        <v>63039682.899999574</v>
      </c>
      <c r="F147" s="97">
        <v>3553987.9600000023</v>
      </c>
      <c r="G147" s="20"/>
      <c r="H147" s="98">
        <f t="shared" si="28"/>
        <v>3553987.9600000023</v>
      </c>
      <c r="I147" s="97">
        <v>44340.43</v>
      </c>
      <c r="J147" s="20"/>
      <c r="K147" s="98">
        <f t="shared" si="29"/>
        <v>44340.43</v>
      </c>
      <c r="L147" s="97">
        <v>0</v>
      </c>
      <c r="M147" s="20"/>
      <c r="N147" s="98">
        <f t="shared" si="30"/>
        <v>0</v>
      </c>
      <c r="O147" s="97">
        <v>296087.89000000013</v>
      </c>
      <c r="P147" s="20"/>
      <c r="Q147" s="98">
        <f t="shared" si="31"/>
        <v>296087.89000000013</v>
      </c>
      <c r="R147" s="97">
        <v>59233947.479999565</v>
      </c>
      <c r="S147" s="20">
        <v>0</v>
      </c>
      <c r="T147" s="98">
        <f t="shared" si="32"/>
        <v>59233947.479999565</v>
      </c>
      <c r="U147" s="219">
        <f t="shared" si="33"/>
        <v>0</v>
      </c>
      <c r="W147" s="135" t="s">
        <v>44</v>
      </c>
      <c r="X147" s="115">
        <f t="shared" si="34"/>
        <v>0</v>
      </c>
      <c r="Y147" s="116">
        <f t="shared" si="35"/>
        <v>0</v>
      </c>
      <c r="Z147" s="116">
        <f t="shared" si="36"/>
        <v>0</v>
      </c>
      <c r="AA147" s="116">
        <f t="shared" si="37"/>
        <v>0</v>
      </c>
      <c r="AB147" s="116">
        <f t="shared" si="38"/>
        <v>0</v>
      </c>
      <c r="AC147" s="122">
        <f t="shared" si="39"/>
        <v>0</v>
      </c>
    </row>
    <row r="148" spans="1:29" ht="15.75">
      <c r="A148" s="250"/>
      <c r="B148" s="135" t="s">
        <v>45</v>
      </c>
      <c r="C148" s="97">
        <v>76112016.629996061</v>
      </c>
      <c r="D148" s="20">
        <v>0</v>
      </c>
      <c r="E148" s="98">
        <f t="shared" si="27"/>
        <v>76112016.629996061</v>
      </c>
      <c r="F148" s="97">
        <v>4232345.7699999996</v>
      </c>
      <c r="G148" s="20"/>
      <c r="H148" s="98">
        <f t="shared" si="28"/>
        <v>4232345.7699999996</v>
      </c>
      <c r="I148" s="97">
        <v>401423.74</v>
      </c>
      <c r="J148" s="20"/>
      <c r="K148" s="98">
        <f t="shared" si="29"/>
        <v>401423.74</v>
      </c>
      <c r="L148" s="97">
        <v>582867.76</v>
      </c>
      <c r="M148" s="20"/>
      <c r="N148" s="98">
        <f t="shared" si="30"/>
        <v>582867.76</v>
      </c>
      <c r="O148" s="97">
        <v>45234.5</v>
      </c>
      <c r="P148" s="20"/>
      <c r="Q148" s="98">
        <f t="shared" si="31"/>
        <v>45234.5</v>
      </c>
      <c r="R148" s="97">
        <v>82594196.299996033</v>
      </c>
      <c r="S148" s="20">
        <v>0</v>
      </c>
      <c r="T148" s="98">
        <f t="shared" si="32"/>
        <v>82594196.299996033</v>
      </c>
      <c r="U148" s="219">
        <f t="shared" si="33"/>
        <v>0</v>
      </c>
      <c r="W148" s="135" t="s">
        <v>45</v>
      </c>
      <c r="X148" s="115">
        <f t="shared" si="34"/>
        <v>0</v>
      </c>
      <c r="Y148" s="116">
        <f t="shared" si="35"/>
        <v>0</v>
      </c>
      <c r="Z148" s="116">
        <f t="shared" si="36"/>
        <v>0</v>
      </c>
      <c r="AA148" s="116">
        <f t="shared" si="37"/>
        <v>0</v>
      </c>
      <c r="AB148" s="116">
        <f t="shared" si="38"/>
        <v>0</v>
      </c>
      <c r="AC148" s="122">
        <f t="shared" si="39"/>
        <v>0</v>
      </c>
    </row>
    <row r="149" spans="1:29" ht="15.75">
      <c r="A149" s="250"/>
      <c r="B149" s="135" t="s">
        <v>46</v>
      </c>
      <c r="C149" s="97">
        <v>56575859.1299996</v>
      </c>
      <c r="D149" s="20">
        <v>59594400</v>
      </c>
      <c r="E149" s="98">
        <f t="shared" si="27"/>
        <v>-3018540.8700003996</v>
      </c>
      <c r="F149" s="97">
        <v>2655696.17</v>
      </c>
      <c r="G149" s="20" t="s">
        <v>2854</v>
      </c>
      <c r="H149" s="98">
        <f t="shared" si="28"/>
        <v>-3.8300000000745058</v>
      </c>
      <c r="I149" s="97">
        <v>0</v>
      </c>
      <c r="J149" s="20" t="s">
        <v>80</v>
      </c>
      <c r="K149" s="98">
        <f t="shared" si="29"/>
        <v>0</v>
      </c>
      <c r="L149" s="97">
        <v>0</v>
      </c>
      <c r="M149" s="20" t="s">
        <v>80</v>
      </c>
      <c r="N149" s="98">
        <f t="shared" si="30"/>
        <v>0</v>
      </c>
      <c r="O149" s="97">
        <v>126579.32</v>
      </c>
      <c r="P149" s="20" t="s">
        <v>2855</v>
      </c>
      <c r="Q149" s="98">
        <f t="shared" si="31"/>
        <v>0.32000000000698492</v>
      </c>
      <c r="R149" s="97">
        <v>53793583.639999598</v>
      </c>
      <c r="S149" s="20">
        <v>59305600</v>
      </c>
      <c r="T149" s="98">
        <f t="shared" si="32"/>
        <v>-5512016.3600004017</v>
      </c>
      <c r="U149" s="219">
        <f t="shared" si="33"/>
        <v>1</v>
      </c>
      <c r="W149" s="135" t="s">
        <v>46</v>
      </c>
      <c r="X149" s="115">
        <f t="shared" si="34"/>
        <v>1</v>
      </c>
      <c r="Y149" s="116">
        <f t="shared" si="35"/>
        <v>0</v>
      </c>
      <c r="Z149" s="116">
        <f t="shared" si="36"/>
        <v>0</v>
      </c>
      <c r="AA149" s="116">
        <f t="shared" si="37"/>
        <v>0</v>
      </c>
      <c r="AB149" s="116">
        <f t="shared" si="38"/>
        <v>0</v>
      </c>
      <c r="AC149" s="122">
        <f t="shared" si="39"/>
        <v>1</v>
      </c>
    </row>
    <row r="150" spans="1:29" ht="15.75">
      <c r="A150" s="250"/>
      <c r="B150" s="135" t="s">
        <v>47</v>
      </c>
      <c r="C150" s="97">
        <v>176631367.83000016</v>
      </c>
      <c r="D150" s="20"/>
      <c r="E150" s="98">
        <f t="shared" si="27"/>
        <v>176631367.83000016</v>
      </c>
      <c r="F150" s="97">
        <v>3853592.6900000018</v>
      </c>
      <c r="G150" s="20"/>
      <c r="H150" s="98">
        <f t="shared" si="28"/>
        <v>3853592.6900000018</v>
      </c>
      <c r="I150" s="97">
        <v>139840.91</v>
      </c>
      <c r="J150" s="20"/>
      <c r="K150" s="98">
        <f t="shared" si="29"/>
        <v>139840.91</v>
      </c>
      <c r="L150" s="97">
        <v>51826.950000000004</v>
      </c>
      <c r="M150" s="20"/>
      <c r="N150" s="98">
        <f t="shared" si="30"/>
        <v>51826.950000000004</v>
      </c>
      <c r="O150" s="97">
        <v>179996.76</v>
      </c>
      <c r="P150" s="20"/>
      <c r="Q150" s="98">
        <f t="shared" si="31"/>
        <v>179996.76</v>
      </c>
      <c r="R150" s="97">
        <v>172685792.34000015</v>
      </c>
      <c r="S150" s="20"/>
      <c r="T150" s="98">
        <f t="shared" si="32"/>
        <v>172685792.34000015</v>
      </c>
      <c r="U150" s="219">
        <f t="shared" si="33"/>
        <v>0</v>
      </c>
      <c r="W150" s="135" t="s">
        <v>47</v>
      </c>
      <c r="X150" s="115">
        <f t="shared" si="34"/>
        <v>0</v>
      </c>
      <c r="Y150" s="116">
        <f t="shared" si="35"/>
        <v>0</v>
      </c>
      <c r="Z150" s="116">
        <f t="shared" si="36"/>
        <v>0</v>
      </c>
      <c r="AA150" s="116">
        <f t="shared" si="37"/>
        <v>0</v>
      </c>
      <c r="AB150" s="116">
        <f t="shared" si="38"/>
        <v>0</v>
      </c>
      <c r="AC150" s="122">
        <f t="shared" si="39"/>
        <v>0</v>
      </c>
    </row>
    <row r="151" spans="1:29" ht="15.75">
      <c r="A151" s="250"/>
      <c r="B151" s="135" t="s">
        <v>48</v>
      </c>
      <c r="C151" s="97">
        <v>79943144.890000045</v>
      </c>
      <c r="D151" s="20"/>
      <c r="E151" s="98">
        <f t="shared" si="27"/>
        <v>79943144.890000045</v>
      </c>
      <c r="F151" s="97">
        <v>2194555.5599999996</v>
      </c>
      <c r="G151" s="20"/>
      <c r="H151" s="98">
        <f t="shared" si="28"/>
        <v>2194555.5599999996</v>
      </c>
      <c r="I151" s="97">
        <v>694434.95000000007</v>
      </c>
      <c r="J151" s="20"/>
      <c r="K151" s="98">
        <f t="shared" si="29"/>
        <v>694434.95000000007</v>
      </c>
      <c r="L151" s="97">
        <v>833272.26000000013</v>
      </c>
      <c r="M151" s="20"/>
      <c r="N151" s="98">
        <f t="shared" si="30"/>
        <v>833272.26000000013</v>
      </c>
      <c r="O151" s="97">
        <v>231302.19</v>
      </c>
      <c r="P151" s="20"/>
      <c r="Q151" s="98">
        <f t="shared" si="31"/>
        <v>231302.19</v>
      </c>
      <c r="R151" s="97">
        <v>77378449.830000043</v>
      </c>
      <c r="S151" s="20"/>
      <c r="T151" s="98">
        <f t="shared" si="32"/>
        <v>77378449.830000043</v>
      </c>
      <c r="U151" s="219">
        <f t="shared" si="33"/>
        <v>0</v>
      </c>
      <c r="W151" s="135" t="s">
        <v>48</v>
      </c>
      <c r="X151" s="115">
        <f t="shared" si="34"/>
        <v>0</v>
      </c>
      <c r="Y151" s="116">
        <f t="shared" si="35"/>
        <v>0</v>
      </c>
      <c r="Z151" s="116">
        <f t="shared" si="36"/>
        <v>0</v>
      </c>
      <c r="AA151" s="116">
        <f t="shared" si="37"/>
        <v>0</v>
      </c>
      <c r="AB151" s="116">
        <f t="shared" si="38"/>
        <v>0</v>
      </c>
      <c r="AC151" s="122">
        <f t="shared" si="39"/>
        <v>0</v>
      </c>
    </row>
    <row r="152" spans="1:29" ht="15.75">
      <c r="A152" s="251"/>
      <c r="B152" s="136" t="s">
        <v>49</v>
      </c>
      <c r="C152" s="99">
        <v>35804174.499999546</v>
      </c>
      <c r="D152" s="100"/>
      <c r="E152" s="101">
        <f t="shared" si="27"/>
        <v>35804174.499999546</v>
      </c>
      <c r="F152" s="99">
        <v>1882173.1499999997</v>
      </c>
      <c r="G152" s="100"/>
      <c r="H152" s="101">
        <f t="shared" si="28"/>
        <v>1882173.1499999997</v>
      </c>
      <c r="I152" s="99">
        <v>6390.07</v>
      </c>
      <c r="J152" s="100"/>
      <c r="K152" s="101">
        <f t="shared" si="29"/>
        <v>6390.07</v>
      </c>
      <c r="L152" s="99">
        <v>0</v>
      </c>
      <c r="M152" s="100"/>
      <c r="N152" s="101">
        <f t="shared" si="30"/>
        <v>0</v>
      </c>
      <c r="O152" s="99">
        <v>215822.29</v>
      </c>
      <c r="P152" s="100"/>
      <c r="Q152" s="101">
        <f t="shared" si="31"/>
        <v>215822.29</v>
      </c>
      <c r="R152" s="99">
        <v>33712569.129999541</v>
      </c>
      <c r="S152" s="100"/>
      <c r="T152" s="101">
        <f t="shared" si="32"/>
        <v>33712569.129999541</v>
      </c>
      <c r="U152" s="220">
        <f t="shared" si="33"/>
        <v>0</v>
      </c>
      <c r="W152" s="136" t="s">
        <v>49</v>
      </c>
      <c r="X152" s="119">
        <f t="shared" si="34"/>
        <v>0</v>
      </c>
      <c r="Y152" s="120">
        <f t="shared" si="35"/>
        <v>0</v>
      </c>
      <c r="Z152" s="120">
        <f t="shared" si="36"/>
        <v>0</v>
      </c>
      <c r="AA152" s="120">
        <f t="shared" si="37"/>
        <v>0</v>
      </c>
      <c r="AB152" s="120">
        <f t="shared" si="38"/>
        <v>0</v>
      </c>
      <c r="AC152" s="125">
        <f t="shared" si="39"/>
        <v>0</v>
      </c>
    </row>
    <row r="153" spans="1:29" ht="15.75" customHeight="1">
      <c r="A153" s="249">
        <v>42635</v>
      </c>
      <c r="B153" s="134" t="s">
        <v>41</v>
      </c>
      <c r="C153" s="97">
        <v>87913262.049999073</v>
      </c>
      <c r="D153" s="20">
        <v>87913300</v>
      </c>
      <c r="E153" s="98">
        <f t="shared" si="27"/>
        <v>-37.950000926852226</v>
      </c>
      <c r="F153" s="97">
        <v>3101269.2599999988</v>
      </c>
      <c r="G153" s="20" t="s">
        <v>2856</v>
      </c>
      <c r="H153" s="98">
        <f t="shared" si="28"/>
        <v>-0.74000000115483999</v>
      </c>
      <c r="I153" s="97">
        <v>144271.56</v>
      </c>
      <c r="J153" s="20" t="s">
        <v>3252</v>
      </c>
      <c r="K153" s="98">
        <f t="shared" si="29"/>
        <v>-0.44000000000232831</v>
      </c>
      <c r="L153" s="97">
        <v>205533.24</v>
      </c>
      <c r="M153" s="20" t="s">
        <v>3253</v>
      </c>
      <c r="N153" s="98">
        <f t="shared" si="30"/>
        <v>0.23999999999068677</v>
      </c>
      <c r="O153" s="97">
        <v>191635.05000000008</v>
      </c>
      <c r="P153" s="20" t="s">
        <v>2857</v>
      </c>
      <c r="Q153" s="98">
        <f t="shared" si="31"/>
        <v>5.0000000075669959E-2</v>
      </c>
      <c r="R153" s="97">
        <v>90470096.70999907</v>
      </c>
      <c r="S153" s="133">
        <v>90470100</v>
      </c>
      <c r="T153" s="98">
        <f t="shared" si="32"/>
        <v>-3.2900009304285049</v>
      </c>
      <c r="U153" s="219">
        <f t="shared" si="33"/>
        <v>1</v>
      </c>
      <c r="W153" s="134" t="s">
        <v>41</v>
      </c>
      <c r="X153" s="111">
        <f t="shared" si="34"/>
        <v>0</v>
      </c>
      <c r="Y153" s="112">
        <f t="shared" si="35"/>
        <v>0</v>
      </c>
      <c r="Z153" s="112">
        <f t="shared" si="36"/>
        <v>0</v>
      </c>
      <c r="AA153" s="112">
        <f t="shared" si="37"/>
        <v>0</v>
      </c>
      <c r="AB153" s="112">
        <f t="shared" si="38"/>
        <v>0</v>
      </c>
      <c r="AC153" s="124">
        <f t="shared" si="39"/>
        <v>0</v>
      </c>
    </row>
    <row r="154" spans="1:29" ht="15.75">
      <c r="A154" s="250"/>
      <c r="B154" s="135" t="s">
        <v>42</v>
      </c>
      <c r="C154" s="97">
        <v>30311854.429998986</v>
      </c>
      <c r="D154" s="20">
        <v>30311900</v>
      </c>
      <c r="E154" s="98">
        <f t="shared" si="27"/>
        <v>-45.570001013576984</v>
      </c>
      <c r="F154" s="97">
        <v>2111855.13</v>
      </c>
      <c r="G154" s="20" t="s">
        <v>2858</v>
      </c>
      <c r="H154" s="98">
        <f t="shared" si="28"/>
        <v>-4.8700000001117587</v>
      </c>
      <c r="I154" s="97">
        <v>50104.23</v>
      </c>
      <c r="J154" s="20" t="s">
        <v>3254</v>
      </c>
      <c r="K154" s="98">
        <f t="shared" si="29"/>
        <v>3.0000000006111804E-2</v>
      </c>
      <c r="L154" s="97">
        <v>0</v>
      </c>
      <c r="M154" s="20" t="s">
        <v>80</v>
      </c>
      <c r="N154" s="98">
        <f t="shared" si="30"/>
        <v>0</v>
      </c>
      <c r="O154" s="97">
        <v>2183.1</v>
      </c>
      <c r="P154" s="20" t="s">
        <v>2859</v>
      </c>
      <c r="Q154" s="98">
        <f t="shared" si="31"/>
        <v>0</v>
      </c>
      <c r="R154" s="97">
        <v>39168054.57999897</v>
      </c>
      <c r="S154" s="20">
        <v>39168100</v>
      </c>
      <c r="T154" s="98">
        <f t="shared" si="32"/>
        <v>-45.420001029968262</v>
      </c>
      <c r="U154" s="219">
        <f t="shared" si="33"/>
        <v>1</v>
      </c>
      <c r="W154" s="135" t="s">
        <v>42</v>
      </c>
      <c r="X154" s="115">
        <f t="shared" si="34"/>
        <v>0</v>
      </c>
      <c r="Y154" s="116">
        <f t="shared" si="35"/>
        <v>0</v>
      </c>
      <c r="Z154" s="116">
        <f t="shared" si="36"/>
        <v>0</v>
      </c>
      <c r="AA154" s="116">
        <f t="shared" si="37"/>
        <v>0</v>
      </c>
      <c r="AB154" s="116">
        <f t="shared" si="38"/>
        <v>0</v>
      </c>
      <c r="AC154" s="122">
        <f t="shared" si="39"/>
        <v>0</v>
      </c>
    </row>
    <row r="155" spans="1:29" ht="15.75">
      <c r="A155" s="250"/>
      <c r="B155" s="105" t="s">
        <v>43</v>
      </c>
      <c r="C155" s="97">
        <v>70807429.289999589</v>
      </c>
      <c r="D155" s="20">
        <v>0</v>
      </c>
      <c r="E155" s="98">
        <f t="shared" si="27"/>
        <v>70807429.289999589</v>
      </c>
      <c r="F155" s="97">
        <v>1586712.4999999995</v>
      </c>
      <c r="G155" s="20"/>
      <c r="H155" s="98">
        <f t="shared" si="28"/>
        <v>1586712.4999999995</v>
      </c>
      <c r="I155" s="97">
        <v>460922.10000000003</v>
      </c>
      <c r="J155" s="20"/>
      <c r="K155" s="98">
        <f t="shared" si="29"/>
        <v>460922.10000000003</v>
      </c>
      <c r="L155" s="97">
        <v>156604.84999999998</v>
      </c>
      <c r="M155" s="20"/>
      <c r="N155" s="98">
        <f t="shared" si="30"/>
        <v>156604.84999999998</v>
      </c>
      <c r="O155" s="97">
        <v>532531.24999999988</v>
      </c>
      <c r="P155" s="20"/>
      <c r="Q155" s="98">
        <f t="shared" si="31"/>
        <v>532531.24999999988</v>
      </c>
      <c r="R155" s="97">
        <v>90355550.479999647</v>
      </c>
      <c r="S155" s="20">
        <v>0</v>
      </c>
      <c r="T155" s="98">
        <f t="shared" si="32"/>
        <v>90355550.479999647</v>
      </c>
      <c r="U155" s="219">
        <f t="shared" si="33"/>
        <v>0</v>
      </c>
      <c r="W155" s="105" t="s">
        <v>43</v>
      </c>
      <c r="X155" s="115">
        <f t="shared" si="34"/>
        <v>0</v>
      </c>
      <c r="Y155" s="116">
        <f t="shared" si="35"/>
        <v>0</v>
      </c>
      <c r="Z155" s="116">
        <f t="shared" si="36"/>
        <v>0</v>
      </c>
      <c r="AA155" s="116">
        <f t="shared" si="37"/>
        <v>0</v>
      </c>
      <c r="AB155" s="116">
        <f t="shared" si="38"/>
        <v>0</v>
      </c>
      <c r="AC155" s="122">
        <f t="shared" si="39"/>
        <v>0</v>
      </c>
    </row>
    <row r="156" spans="1:29" ht="15.75">
      <c r="A156" s="250"/>
      <c r="B156" s="135" t="s">
        <v>44</v>
      </c>
      <c r="C156" s="97">
        <v>59233947.479999565</v>
      </c>
      <c r="D156" s="20">
        <v>63021400</v>
      </c>
      <c r="E156" s="98">
        <f t="shared" si="27"/>
        <v>-3787452.5200004354</v>
      </c>
      <c r="F156" s="97">
        <v>3696905.8099999987</v>
      </c>
      <c r="G156" s="20" t="s">
        <v>2860</v>
      </c>
      <c r="H156" s="98">
        <f t="shared" si="28"/>
        <v>-23104.190000001341</v>
      </c>
      <c r="I156" s="97">
        <v>9500</v>
      </c>
      <c r="J156" s="20" t="s">
        <v>2927</v>
      </c>
      <c r="K156" s="98">
        <f t="shared" si="29"/>
        <v>0</v>
      </c>
      <c r="L156" s="97">
        <v>0</v>
      </c>
      <c r="M156" s="20" t="s">
        <v>80</v>
      </c>
      <c r="N156" s="98">
        <f t="shared" si="30"/>
        <v>0</v>
      </c>
      <c r="O156" s="97">
        <v>345046.25</v>
      </c>
      <c r="P156" s="20" t="s">
        <v>2861</v>
      </c>
      <c r="Q156" s="98">
        <f t="shared" si="31"/>
        <v>0.25</v>
      </c>
      <c r="R156" s="97">
        <v>59935038.809999563</v>
      </c>
      <c r="S156" s="20">
        <v>59911900</v>
      </c>
      <c r="T156" s="98">
        <f t="shared" si="32"/>
        <v>23138.8099995628</v>
      </c>
      <c r="U156" s="219">
        <f t="shared" si="33"/>
        <v>1</v>
      </c>
      <c r="W156" s="135" t="s">
        <v>44</v>
      </c>
      <c r="X156" s="115">
        <f t="shared" si="34"/>
        <v>1</v>
      </c>
      <c r="Y156" s="116">
        <f t="shared" si="35"/>
        <v>1</v>
      </c>
      <c r="Z156" s="116">
        <f t="shared" si="36"/>
        <v>0</v>
      </c>
      <c r="AA156" s="116">
        <f t="shared" si="37"/>
        <v>0</v>
      </c>
      <c r="AB156" s="116">
        <f t="shared" si="38"/>
        <v>0</v>
      </c>
      <c r="AC156" s="122">
        <f t="shared" si="39"/>
        <v>1</v>
      </c>
    </row>
    <row r="157" spans="1:29" ht="15.75">
      <c r="A157" s="250"/>
      <c r="B157" s="135" t="s">
        <v>45</v>
      </c>
      <c r="C157" s="97">
        <v>82594196.299996033</v>
      </c>
      <c r="D157" s="20">
        <v>82594200</v>
      </c>
      <c r="E157" s="98">
        <f t="shared" si="27"/>
        <v>-3.7000039666891098</v>
      </c>
      <c r="F157" s="97">
        <v>4537263.6500000004</v>
      </c>
      <c r="G157" s="20" t="s">
        <v>2862</v>
      </c>
      <c r="H157" s="98">
        <f t="shared" si="28"/>
        <v>3.650000000372529</v>
      </c>
      <c r="I157" s="97">
        <v>233709.66999999995</v>
      </c>
      <c r="J157" s="20" t="s">
        <v>3255</v>
      </c>
      <c r="K157" s="98">
        <f t="shared" si="29"/>
        <v>-0.33000000004540198</v>
      </c>
      <c r="L157" s="97">
        <v>110366.37</v>
      </c>
      <c r="M157" s="20" t="s">
        <v>3256</v>
      </c>
      <c r="N157" s="98">
        <f t="shared" si="30"/>
        <v>2.3699999999953434</v>
      </c>
      <c r="O157" s="97">
        <v>97523.000000000044</v>
      </c>
      <c r="P157" s="20" t="s">
        <v>2863</v>
      </c>
      <c r="Q157" s="98">
        <f t="shared" si="31"/>
        <v>0</v>
      </c>
      <c r="R157" s="97">
        <v>78082752.949996039</v>
      </c>
      <c r="S157" s="20">
        <v>78082800</v>
      </c>
      <c r="T157" s="98">
        <f t="shared" si="32"/>
        <v>-47.050003960728645</v>
      </c>
      <c r="U157" s="219">
        <f t="shared" si="33"/>
        <v>1</v>
      </c>
      <c r="W157" s="135" t="s">
        <v>45</v>
      </c>
      <c r="X157" s="115">
        <f t="shared" si="34"/>
        <v>0</v>
      </c>
      <c r="Y157" s="116">
        <f t="shared" si="35"/>
        <v>0</v>
      </c>
      <c r="Z157" s="116">
        <f t="shared" si="36"/>
        <v>0</v>
      </c>
      <c r="AA157" s="116">
        <f t="shared" si="37"/>
        <v>0</v>
      </c>
      <c r="AB157" s="116">
        <f t="shared" si="38"/>
        <v>0</v>
      </c>
      <c r="AC157" s="122">
        <f t="shared" si="39"/>
        <v>0</v>
      </c>
    </row>
    <row r="158" spans="1:29" ht="15.75">
      <c r="A158" s="250"/>
      <c r="B158" s="135" t="s">
        <v>46</v>
      </c>
      <c r="C158" s="97">
        <v>53793583.639999598</v>
      </c>
      <c r="D158" s="20">
        <v>0</v>
      </c>
      <c r="E158" s="98">
        <f t="shared" si="27"/>
        <v>53793583.639999598</v>
      </c>
      <c r="F158" s="97">
        <v>3155869.48</v>
      </c>
      <c r="G158" s="20"/>
      <c r="H158" s="98">
        <f t="shared" si="28"/>
        <v>3155869.48</v>
      </c>
      <c r="I158" s="97">
        <v>48920.480000000003</v>
      </c>
      <c r="J158" s="20"/>
      <c r="K158" s="98">
        <f t="shared" si="29"/>
        <v>48920.480000000003</v>
      </c>
      <c r="L158" s="97">
        <v>210092.59999999998</v>
      </c>
      <c r="M158" s="20"/>
      <c r="N158" s="98">
        <f t="shared" si="30"/>
        <v>210092.59999999998</v>
      </c>
      <c r="O158" s="97">
        <v>113351.12999999999</v>
      </c>
      <c r="P158" s="20"/>
      <c r="Q158" s="98">
        <f t="shared" si="31"/>
        <v>113351.12999999999</v>
      </c>
      <c r="R158" s="97">
        <v>59796095.109999612</v>
      </c>
      <c r="S158" s="20">
        <v>0</v>
      </c>
      <c r="T158" s="98">
        <f t="shared" si="32"/>
        <v>59796095.109999612</v>
      </c>
      <c r="U158" s="219">
        <f t="shared" si="33"/>
        <v>0</v>
      </c>
      <c r="W158" s="135" t="s">
        <v>46</v>
      </c>
      <c r="X158" s="115">
        <f t="shared" si="34"/>
        <v>0</v>
      </c>
      <c r="Y158" s="116">
        <f t="shared" si="35"/>
        <v>0</v>
      </c>
      <c r="Z158" s="116">
        <f t="shared" si="36"/>
        <v>0</v>
      </c>
      <c r="AA158" s="116">
        <f t="shared" si="37"/>
        <v>0</v>
      </c>
      <c r="AB158" s="116">
        <f t="shared" si="38"/>
        <v>0</v>
      </c>
      <c r="AC158" s="122">
        <f t="shared" si="39"/>
        <v>0</v>
      </c>
    </row>
    <row r="159" spans="1:29" ht="15.75">
      <c r="A159" s="250"/>
      <c r="B159" s="135" t="s">
        <v>47</v>
      </c>
      <c r="C159" s="97">
        <v>172685792.34000015</v>
      </c>
      <c r="D159" s="20">
        <v>0</v>
      </c>
      <c r="E159" s="98">
        <f t="shared" si="27"/>
        <v>172685792.34000015</v>
      </c>
      <c r="F159" s="97">
        <v>3152231.4099999997</v>
      </c>
      <c r="G159" s="20"/>
      <c r="H159" s="98">
        <f t="shared" si="28"/>
        <v>3152231.4099999997</v>
      </c>
      <c r="I159" s="97">
        <v>160766.98000000001</v>
      </c>
      <c r="J159" s="20"/>
      <c r="K159" s="98">
        <f t="shared" si="29"/>
        <v>160766.98000000001</v>
      </c>
      <c r="L159" s="97">
        <v>597093.73</v>
      </c>
      <c r="M159" s="20"/>
      <c r="N159" s="98">
        <f t="shared" si="30"/>
        <v>597093.73</v>
      </c>
      <c r="O159" s="97">
        <v>138870.53999999998</v>
      </c>
      <c r="P159" s="20"/>
      <c r="Q159" s="98">
        <f t="shared" si="31"/>
        <v>138870.53999999998</v>
      </c>
      <c r="R159" s="97">
        <v>169563835.74000022</v>
      </c>
      <c r="S159" s="20">
        <v>0</v>
      </c>
      <c r="T159" s="98">
        <f t="shared" si="32"/>
        <v>169563835.74000022</v>
      </c>
      <c r="U159" s="219">
        <f t="shared" si="33"/>
        <v>0</v>
      </c>
      <c r="W159" s="135" t="s">
        <v>47</v>
      </c>
      <c r="X159" s="115">
        <f t="shared" si="34"/>
        <v>0</v>
      </c>
      <c r="Y159" s="116">
        <f t="shared" si="35"/>
        <v>0</v>
      </c>
      <c r="Z159" s="116">
        <f t="shared" si="36"/>
        <v>0</v>
      </c>
      <c r="AA159" s="116">
        <f t="shared" si="37"/>
        <v>0</v>
      </c>
      <c r="AB159" s="116">
        <f t="shared" si="38"/>
        <v>0</v>
      </c>
      <c r="AC159" s="122">
        <f t="shared" si="39"/>
        <v>0</v>
      </c>
    </row>
    <row r="160" spans="1:29" ht="15.75">
      <c r="A160" s="250"/>
      <c r="B160" s="135" t="s">
        <v>48</v>
      </c>
      <c r="C160" s="97">
        <v>77378449.830000043</v>
      </c>
      <c r="D160" s="20">
        <v>77378500</v>
      </c>
      <c r="E160" s="98">
        <f t="shared" si="27"/>
        <v>-50.169999957084656</v>
      </c>
      <c r="F160" s="97">
        <v>2185222.3199999994</v>
      </c>
      <c r="G160" s="20" t="s">
        <v>2864</v>
      </c>
      <c r="H160" s="98">
        <f t="shared" si="28"/>
        <v>-5997.6800000006333</v>
      </c>
      <c r="I160" s="97">
        <v>223849.31</v>
      </c>
      <c r="J160" s="20" t="s">
        <v>3257</v>
      </c>
      <c r="K160" s="98">
        <f t="shared" si="29"/>
        <v>0.30999999999767169</v>
      </c>
      <c r="L160" s="97">
        <v>264190.27</v>
      </c>
      <c r="M160" s="20" t="s">
        <v>3258</v>
      </c>
      <c r="N160" s="98">
        <f t="shared" si="30"/>
        <v>0.27000000001862645</v>
      </c>
      <c r="O160" s="97">
        <v>445187.77999999991</v>
      </c>
      <c r="P160" s="20" t="s">
        <v>2865</v>
      </c>
      <c r="Q160" s="98">
        <f t="shared" si="31"/>
        <v>-0.22000000008847564</v>
      </c>
      <c r="R160" s="97">
        <v>74753963.870000035</v>
      </c>
      <c r="S160" s="20">
        <v>74754000</v>
      </c>
      <c r="T160" s="98">
        <f t="shared" si="32"/>
        <v>-36.129999965429306</v>
      </c>
      <c r="U160" s="219">
        <f t="shared" si="33"/>
        <v>1</v>
      </c>
      <c r="W160" s="135" t="s">
        <v>48</v>
      </c>
      <c r="X160" s="115">
        <f t="shared" si="34"/>
        <v>0</v>
      </c>
      <c r="Y160" s="116">
        <f t="shared" si="35"/>
        <v>1</v>
      </c>
      <c r="Z160" s="116">
        <f t="shared" si="36"/>
        <v>0</v>
      </c>
      <c r="AA160" s="116">
        <f t="shared" si="37"/>
        <v>0</v>
      </c>
      <c r="AB160" s="116">
        <f t="shared" si="38"/>
        <v>0</v>
      </c>
      <c r="AC160" s="122">
        <f t="shared" si="39"/>
        <v>0</v>
      </c>
    </row>
    <row r="161" spans="1:29" ht="15.75">
      <c r="A161" s="251"/>
      <c r="B161" s="136" t="s">
        <v>49</v>
      </c>
      <c r="C161" s="97">
        <v>33712569.129999541</v>
      </c>
      <c r="D161" s="20"/>
      <c r="E161" s="98">
        <f t="shared" si="27"/>
        <v>33712569.129999541</v>
      </c>
      <c r="F161" s="97">
        <v>1526742.4200000006</v>
      </c>
      <c r="G161" s="20"/>
      <c r="H161" s="98">
        <f t="shared" si="28"/>
        <v>1526742.4200000006</v>
      </c>
      <c r="I161" s="97">
        <v>30360.27</v>
      </c>
      <c r="J161" s="20"/>
      <c r="K161" s="98">
        <f t="shared" si="29"/>
        <v>30360.27</v>
      </c>
      <c r="L161" s="97">
        <v>38137.760000000002</v>
      </c>
      <c r="M161" s="20"/>
      <c r="N161" s="98">
        <f t="shared" si="30"/>
        <v>38137.760000000002</v>
      </c>
      <c r="O161" s="97">
        <v>206333.87</v>
      </c>
      <c r="P161" s="20"/>
      <c r="Q161" s="98">
        <f t="shared" si="31"/>
        <v>206333.87</v>
      </c>
      <c r="R161" s="97">
        <v>34211109.519999541</v>
      </c>
      <c r="S161" s="20"/>
      <c r="T161" s="98">
        <f t="shared" si="32"/>
        <v>34211109.519999541</v>
      </c>
      <c r="U161" s="219">
        <f t="shared" si="33"/>
        <v>0</v>
      </c>
      <c r="W161" s="136" t="s">
        <v>49</v>
      </c>
      <c r="X161" s="119">
        <f t="shared" si="34"/>
        <v>0</v>
      </c>
      <c r="Y161" s="120">
        <f t="shared" si="35"/>
        <v>0</v>
      </c>
      <c r="Z161" s="120">
        <f t="shared" si="36"/>
        <v>0</v>
      </c>
      <c r="AA161" s="120">
        <f t="shared" si="37"/>
        <v>0</v>
      </c>
      <c r="AB161" s="120">
        <f t="shared" si="38"/>
        <v>0</v>
      </c>
      <c r="AC161" s="125">
        <f t="shared" si="39"/>
        <v>0</v>
      </c>
    </row>
    <row r="162" spans="1:29" ht="15.75" customHeight="1">
      <c r="A162" s="249">
        <v>42637</v>
      </c>
      <c r="B162" s="134" t="s">
        <v>41</v>
      </c>
      <c r="C162" s="217">
        <v>90470096.70999907</v>
      </c>
      <c r="D162" s="95"/>
      <c r="E162" s="96">
        <f t="shared" si="27"/>
        <v>90470096.70999907</v>
      </c>
      <c r="F162" s="217">
        <v>1369272.3</v>
      </c>
      <c r="G162" s="95"/>
      <c r="H162" s="96">
        <f t="shared" si="28"/>
        <v>1369272.3</v>
      </c>
      <c r="I162" s="217">
        <v>0</v>
      </c>
      <c r="J162" s="95"/>
      <c r="K162" s="96">
        <f t="shared" si="29"/>
        <v>0</v>
      </c>
      <c r="L162" s="217">
        <v>0</v>
      </c>
      <c r="M162" s="95"/>
      <c r="N162" s="96">
        <f t="shared" si="30"/>
        <v>0</v>
      </c>
      <c r="O162" s="217">
        <v>0</v>
      </c>
      <c r="P162" s="95"/>
      <c r="Q162" s="96">
        <f t="shared" si="31"/>
        <v>0</v>
      </c>
      <c r="R162" s="217">
        <v>91703849.819999069</v>
      </c>
      <c r="S162" s="95"/>
      <c r="T162" s="96">
        <f t="shared" si="32"/>
        <v>91703849.819999069</v>
      </c>
      <c r="U162" s="218">
        <f t="shared" si="33"/>
        <v>0</v>
      </c>
      <c r="W162" s="134" t="s">
        <v>41</v>
      </c>
      <c r="X162" s="111">
        <f t="shared" si="34"/>
        <v>0</v>
      </c>
      <c r="Y162" s="112">
        <f t="shared" si="35"/>
        <v>0</v>
      </c>
      <c r="Z162" s="112">
        <f t="shared" si="36"/>
        <v>0</v>
      </c>
      <c r="AA162" s="112">
        <f t="shared" si="37"/>
        <v>0</v>
      </c>
      <c r="AB162" s="112">
        <f t="shared" si="38"/>
        <v>0</v>
      </c>
      <c r="AC162" s="124">
        <f t="shared" si="39"/>
        <v>0</v>
      </c>
    </row>
    <row r="163" spans="1:29" ht="15.75">
      <c r="A163" s="250"/>
      <c r="B163" s="135" t="s">
        <v>42</v>
      </c>
      <c r="C163" s="97">
        <v>39168054.57999897</v>
      </c>
      <c r="D163" s="20"/>
      <c r="E163" s="98">
        <f t="shared" si="27"/>
        <v>39168054.57999897</v>
      </c>
      <c r="F163" s="97">
        <v>779684.56</v>
      </c>
      <c r="G163" s="20"/>
      <c r="H163" s="98">
        <f t="shared" si="28"/>
        <v>779684.56</v>
      </c>
      <c r="I163" s="97">
        <v>8158.85</v>
      </c>
      <c r="J163" s="20"/>
      <c r="K163" s="98">
        <f t="shared" si="29"/>
        <v>8158.85</v>
      </c>
      <c r="L163" s="97">
        <v>0</v>
      </c>
      <c r="M163" s="20"/>
      <c r="N163" s="98">
        <f t="shared" si="30"/>
        <v>0</v>
      </c>
      <c r="O163" s="97">
        <v>0</v>
      </c>
      <c r="P163" s="20"/>
      <c r="Q163" s="98">
        <f t="shared" si="31"/>
        <v>0</v>
      </c>
      <c r="R163" s="97">
        <v>38396528.869998969</v>
      </c>
      <c r="S163" s="20"/>
      <c r="T163" s="98">
        <f t="shared" si="32"/>
        <v>38396528.869998969</v>
      </c>
      <c r="U163" s="219">
        <f t="shared" si="33"/>
        <v>0</v>
      </c>
      <c r="W163" s="135" t="s">
        <v>42</v>
      </c>
      <c r="X163" s="115">
        <f t="shared" si="34"/>
        <v>0</v>
      </c>
      <c r="Y163" s="116">
        <f t="shared" si="35"/>
        <v>0</v>
      </c>
      <c r="Z163" s="116">
        <f t="shared" si="36"/>
        <v>0</v>
      </c>
      <c r="AA163" s="116">
        <f t="shared" si="37"/>
        <v>0</v>
      </c>
      <c r="AB163" s="116">
        <f t="shared" si="38"/>
        <v>0</v>
      </c>
      <c r="AC163" s="122">
        <f t="shared" si="39"/>
        <v>0</v>
      </c>
    </row>
    <row r="164" spans="1:29" ht="15.75">
      <c r="A164" s="250"/>
      <c r="B164" s="105" t="s">
        <v>43</v>
      </c>
      <c r="C164" s="97">
        <v>90355550.479999647</v>
      </c>
      <c r="D164" s="20"/>
      <c r="E164" s="98">
        <f t="shared" si="27"/>
        <v>90355550.479999647</v>
      </c>
      <c r="F164" s="97">
        <v>716715.18999999983</v>
      </c>
      <c r="G164" s="20"/>
      <c r="H164" s="98">
        <f t="shared" si="28"/>
        <v>716715.18999999983</v>
      </c>
      <c r="I164" s="97">
        <v>0</v>
      </c>
      <c r="J164" s="20"/>
      <c r="K164" s="98">
        <f t="shared" si="29"/>
        <v>0</v>
      </c>
      <c r="L164" s="97">
        <v>0</v>
      </c>
      <c r="M164" s="20"/>
      <c r="N164" s="98">
        <f t="shared" si="30"/>
        <v>0</v>
      </c>
      <c r="O164" s="97">
        <v>0</v>
      </c>
      <c r="P164" s="20"/>
      <c r="Q164" s="98">
        <f t="shared" si="31"/>
        <v>0</v>
      </c>
      <c r="R164" s="97">
        <v>89638835.289999634</v>
      </c>
      <c r="S164" s="20"/>
      <c r="T164" s="98">
        <f t="shared" si="32"/>
        <v>89638835.289999634</v>
      </c>
      <c r="U164" s="219">
        <f t="shared" si="33"/>
        <v>0</v>
      </c>
      <c r="W164" s="105" t="s">
        <v>43</v>
      </c>
      <c r="X164" s="115">
        <f t="shared" si="34"/>
        <v>0</v>
      </c>
      <c r="Y164" s="116">
        <f t="shared" si="35"/>
        <v>0</v>
      </c>
      <c r="Z164" s="116">
        <f t="shared" si="36"/>
        <v>0</v>
      </c>
      <c r="AA164" s="116">
        <f t="shared" si="37"/>
        <v>0</v>
      </c>
      <c r="AB164" s="116">
        <f t="shared" si="38"/>
        <v>0</v>
      </c>
      <c r="AC164" s="122">
        <f t="shared" si="39"/>
        <v>0</v>
      </c>
    </row>
    <row r="165" spans="1:29" ht="15.75">
      <c r="A165" s="250"/>
      <c r="B165" s="135" t="s">
        <v>44</v>
      </c>
      <c r="C165" s="97">
        <v>59935038.809999563</v>
      </c>
      <c r="D165" s="20"/>
      <c r="E165" s="98">
        <f t="shared" si="27"/>
        <v>59935038.809999563</v>
      </c>
      <c r="F165" s="97">
        <v>1092511.7999999998</v>
      </c>
      <c r="G165" s="20"/>
      <c r="H165" s="98">
        <f t="shared" si="28"/>
        <v>1092511.7999999998</v>
      </c>
      <c r="I165" s="97">
        <v>0</v>
      </c>
      <c r="J165" s="20"/>
      <c r="K165" s="98">
        <f t="shared" si="29"/>
        <v>0</v>
      </c>
      <c r="L165" s="97">
        <v>0</v>
      </c>
      <c r="M165" s="20"/>
      <c r="N165" s="98">
        <f t="shared" si="30"/>
        <v>0</v>
      </c>
      <c r="O165" s="97">
        <v>0</v>
      </c>
      <c r="P165" s="20"/>
      <c r="Q165" s="98">
        <f t="shared" si="31"/>
        <v>0</v>
      </c>
      <c r="R165" s="97">
        <v>58842527.009999566</v>
      </c>
      <c r="S165" s="20"/>
      <c r="T165" s="98">
        <f t="shared" si="32"/>
        <v>58842527.009999566</v>
      </c>
      <c r="U165" s="219">
        <f t="shared" si="33"/>
        <v>0</v>
      </c>
      <c r="W165" s="135" t="s">
        <v>44</v>
      </c>
      <c r="X165" s="115">
        <f t="shared" si="34"/>
        <v>0</v>
      </c>
      <c r="Y165" s="116">
        <f t="shared" si="35"/>
        <v>0</v>
      </c>
      <c r="Z165" s="116">
        <f t="shared" si="36"/>
        <v>0</v>
      </c>
      <c r="AA165" s="116">
        <f t="shared" si="37"/>
        <v>0</v>
      </c>
      <c r="AB165" s="116">
        <f t="shared" si="38"/>
        <v>0</v>
      </c>
      <c r="AC165" s="122">
        <f t="shared" si="39"/>
        <v>0</v>
      </c>
    </row>
    <row r="166" spans="1:29" ht="15.75">
      <c r="A166" s="250"/>
      <c r="B166" s="135" t="s">
        <v>45</v>
      </c>
      <c r="C166" s="97">
        <v>78082752.949996039</v>
      </c>
      <c r="D166" s="20"/>
      <c r="E166" s="98">
        <f t="shared" si="27"/>
        <v>78082752.949996039</v>
      </c>
      <c r="F166" s="97">
        <v>2131983.1100000008</v>
      </c>
      <c r="G166" s="20"/>
      <c r="H166" s="98">
        <f t="shared" si="28"/>
        <v>2131983.1100000008</v>
      </c>
      <c r="I166" s="97">
        <v>0</v>
      </c>
      <c r="J166" s="20"/>
      <c r="K166" s="98">
        <f t="shared" si="29"/>
        <v>0</v>
      </c>
      <c r="L166" s="97">
        <v>0</v>
      </c>
      <c r="M166" s="20"/>
      <c r="N166" s="98">
        <f t="shared" si="30"/>
        <v>0</v>
      </c>
      <c r="O166" s="97">
        <v>0</v>
      </c>
      <c r="P166" s="20"/>
      <c r="Q166" s="98">
        <f t="shared" si="31"/>
        <v>0</v>
      </c>
      <c r="R166" s="97">
        <v>75950769.839996055</v>
      </c>
      <c r="S166" s="20"/>
      <c r="T166" s="98">
        <f t="shared" si="32"/>
        <v>75950769.839996055</v>
      </c>
      <c r="U166" s="219">
        <f t="shared" si="33"/>
        <v>0</v>
      </c>
      <c r="W166" s="135" t="s">
        <v>45</v>
      </c>
      <c r="X166" s="115">
        <f t="shared" si="34"/>
        <v>0</v>
      </c>
      <c r="Y166" s="116">
        <f t="shared" si="35"/>
        <v>0</v>
      </c>
      <c r="Z166" s="116">
        <f t="shared" si="36"/>
        <v>0</v>
      </c>
      <c r="AA166" s="116">
        <f t="shared" si="37"/>
        <v>0</v>
      </c>
      <c r="AB166" s="116">
        <f t="shared" si="38"/>
        <v>0</v>
      </c>
      <c r="AC166" s="122">
        <f t="shared" si="39"/>
        <v>0</v>
      </c>
    </row>
    <row r="167" spans="1:29" ht="15.75">
      <c r="A167" s="250"/>
      <c r="B167" s="135" t="s">
        <v>46</v>
      </c>
      <c r="C167" s="97">
        <v>59796095.109999612</v>
      </c>
      <c r="D167" s="20"/>
      <c r="E167" s="98">
        <f t="shared" si="27"/>
        <v>59796095.109999612</v>
      </c>
      <c r="F167" s="97">
        <v>1103639.68</v>
      </c>
      <c r="G167" s="20"/>
      <c r="H167" s="98">
        <f t="shared" si="28"/>
        <v>1103639.68</v>
      </c>
      <c r="I167" s="97">
        <v>0</v>
      </c>
      <c r="J167" s="20"/>
      <c r="K167" s="98">
        <f t="shared" si="29"/>
        <v>0</v>
      </c>
      <c r="L167" s="97">
        <v>0</v>
      </c>
      <c r="M167" s="20"/>
      <c r="N167" s="98">
        <f t="shared" si="30"/>
        <v>0</v>
      </c>
      <c r="O167" s="97">
        <v>0</v>
      </c>
      <c r="P167" s="20"/>
      <c r="Q167" s="98">
        <f t="shared" si="31"/>
        <v>0</v>
      </c>
      <c r="R167" s="97">
        <v>58692455.42999962</v>
      </c>
      <c r="S167" s="20"/>
      <c r="T167" s="98">
        <f t="shared" si="32"/>
        <v>58692455.42999962</v>
      </c>
      <c r="U167" s="219">
        <f t="shared" si="33"/>
        <v>0</v>
      </c>
      <c r="W167" s="135" t="s">
        <v>46</v>
      </c>
      <c r="X167" s="115">
        <f t="shared" si="34"/>
        <v>0</v>
      </c>
      <c r="Y167" s="116">
        <f t="shared" si="35"/>
        <v>0</v>
      </c>
      <c r="Z167" s="116">
        <f t="shared" si="36"/>
        <v>0</v>
      </c>
      <c r="AA167" s="116">
        <f t="shared" si="37"/>
        <v>0</v>
      </c>
      <c r="AB167" s="116">
        <f t="shared" si="38"/>
        <v>0</v>
      </c>
      <c r="AC167" s="122">
        <f t="shared" si="39"/>
        <v>0</v>
      </c>
    </row>
    <row r="168" spans="1:29" ht="15.75">
      <c r="A168" s="250"/>
      <c r="B168" s="135" t="s">
        <v>47</v>
      </c>
      <c r="C168" s="97">
        <v>169563835.74000022</v>
      </c>
      <c r="D168" s="20"/>
      <c r="E168" s="98">
        <f t="shared" si="27"/>
        <v>169563835.74000022</v>
      </c>
      <c r="F168" s="97">
        <v>1831692.8900000006</v>
      </c>
      <c r="G168" s="20"/>
      <c r="H168" s="98">
        <f t="shared" si="28"/>
        <v>1831692.8900000006</v>
      </c>
      <c r="I168" s="97">
        <v>0</v>
      </c>
      <c r="J168" s="20"/>
      <c r="K168" s="98">
        <f t="shared" si="29"/>
        <v>0</v>
      </c>
      <c r="L168" s="97">
        <v>0</v>
      </c>
      <c r="M168" s="20"/>
      <c r="N168" s="98">
        <f t="shared" si="30"/>
        <v>0</v>
      </c>
      <c r="O168" s="97">
        <v>0</v>
      </c>
      <c r="P168" s="20"/>
      <c r="Q168" s="98">
        <f t="shared" si="31"/>
        <v>0</v>
      </c>
      <c r="R168" s="97">
        <v>167732142.85000017</v>
      </c>
      <c r="S168" s="20"/>
      <c r="T168" s="98">
        <f t="shared" si="32"/>
        <v>167732142.85000017</v>
      </c>
      <c r="U168" s="219">
        <f t="shared" si="33"/>
        <v>0</v>
      </c>
      <c r="W168" s="135" t="s">
        <v>47</v>
      </c>
      <c r="X168" s="115">
        <f t="shared" si="34"/>
        <v>0</v>
      </c>
      <c r="Y168" s="116">
        <f t="shared" si="35"/>
        <v>0</v>
      </c>
      <c r="Z168" s="116">
        <f t="shared" si="36"/>
        <v>0</v>
      </c>
      <c r="AA168" s="116">
        <f t="shared" si="37"/>
        <v>0</v>
      </c>
      <c r="AB168" s="116">
        <f t="shared" si="38"/>
        <v>0</v>
      </c>
      <c r="AC168" s="122">
        <f t="shared" si="39"/>
        <v>0</v>
      </c>
    </row>
    <row r="169" spans="1:29" ht="15.75">
      <c r="A169" s="250"/>
      <c r="B169" s="135" t="s">
        <v>48</v>
      </c>
      <c r="C169" s="97">
        <v>74753963.870000035</v>
      </c>
      <c r="D169" s="20">
        <v>74754000</v>
      </c>
      <c r="E169" s="98">
        <f t="shared" si="27"/>
        <v>-36.129999965429306</v>
      </c>
      <c r="F169" s="97">
        <v>634729.90000000014</v>
      </c>
      <c r="G169" s="20" t="s">
        <v>2866</v>
      </c>
      <c r="H169" s="98">
        <f t="shared" si="28"/>
        <v>-9442.0999999998603</v>
      </c>
      <c r="I169" s="97">
        <v>0</v>
      </c>
      <c r="J169" s="20"/>
      <c r="K169" s="98">
        <f t="shared" si="29"/>
        <v>0</v>
      </c>
      <c r="L169" s="97">
        <v>0</v>
      </c>
      <c r="M169" s="20"/>
      <c r="N169" s="98">
        <f t="shared" si="30"/>
        <v>0</v>
      </c>
      <c r="O169" s="97">
        <v>0</v>
      </c>
      <c r="P169" s="20" t="s">
        <v>80</v>
      </c>
      <c r="Q169" s="98">
        <f t="shared" si="31"/>
        <v>0</v>
      </c>
      <c r="R169" s="97">
        <v>74119233.970000044</v>
      </c>
      <c r="S169" s="20">
        <v>74119200</v>
      </c>
      <c r="T169" s="98">
        <f t="shared" si="32"/>
        <v>33.970000043511391</v>
      </c>
      <c r="U169" s="219">
        <f t="shared" si="33"/>
        <v>1</v>
      </c>
      <c r="W169" s="135" t="s">
        <v>48</v>
      </c>
      <c r="X169" s="115">
        <f t="shared" si="34"/>
        <v>0</v>
      </c>
      <c r="Y169" s="116">
        <f t="shared" si="35"/>
        <v>1</v>
      </c>
      <c r="Z169" s="116">
        <f t="shared" si="36"/>
        <v>0</v>
      </c>
      <c r="AA169" s="116">
        <f t="shared" si="37"/>
        <v>0</v>
      </c>
      <c r="AB169" s="116">
        <f t="shared" si="38"/>
        <v>0</v>
      </c>
      <c r="AC169" s="122">
        <f t="shared" si="39"/>
        <v>0</v>
      </c>
    </row>
    <row r="170" spans="1:29" ht="15.75">
      <c r="A170" s="251"/>
      <c r="B170" s="136" t="s">
        <v>49</v>
      </c>
      <c r="C170" s="99"/>
      <c r="D170" s="100"/>
      <c r="E170" s="101">
        <f t="shared" si="27"/>
        <v>0</v>
      </c>
      <c r="F170" s="99"/>
      <c r="G170" s="100"/>
      <c r="H170" s="101">
        <f t="shared" si="28"/>
        <v>0</v>
      </c>
      <c r="I170" s="99"/>
      <c r="J170" s="100"/>
      <c r="K170" s="101">
        <f t="shared" si="29"/>
        <v>0</v>
      </c>
      <c r="L170" s="99"/>
      <c r="M170" s="100"/>
      <c r="N170" s="101">
        <f t="shared" si="30"/>
        <v>0</v>
      </c>
      <c r="O170" s="99"/>
      <c r="P170" s="100"/>
      <c r="Q170" s="101">
        <f t="shared" si="31"/>
        <v>0</v>
      </c>
      <c r="R170" s="99"/>
      <c r="S170" s="100"/>
      <c r="T170" s="101">
        <f t="shared" si="32"/>
        <v>0</v>
      </c>
      <c r="U170" s="220">
        <f t="shared" si="33"/>
        <v>0</v>
      </c>
      <c r="W170" s="136" t="s">
        <v>49</v>
      </c>
      <c r="X170" s="119">
        <f t="shared" si="34"/>
        <v>0</v>
      </c>
      <c r="Y170" s="120">
        <f t="shared" si="35"/>
        <v>0</v>
      </c>
      <c r="Z170" s="120">
        <f t="shared" si="36"/>
        <v>0</v>
      </c>
      <c r="AA170" s="120">
        <f t="shared" si="37"/>
        <v>0</v>
      </c>
      <c r="AB170" s="120">
        <f t="shared" si="38"/>
        <v>0</v>
      </c>
      <c r="AC170" s="125">
        <f t="shared" si="39"/>
        <v>0</v>
      </c>
    </row>
    <row r="171" spans="1:29" ht="15.75" customHeight="1">
      <c r="A171" s="249">
        <v>42638</v>
      </c>
      <c r="B171" s="134" t="s">
        <v>41</v>
      </c>
      <c r="C171" s="97">
        <v>91703849.819999069</v>
      </c>
      <c r="D171" s="20">
        <v>91703800</v>
      </c>
      <c r="E171" s="98">
        <f t="shared" si="27"/>
        <v>49.819999068975449</v>
      </c>
      <c r="F171" s="97">
        <v>3770427.4699999983</v>
      </c>
      <c r="G171" s="20" t="s">
        <v>2867</v>
      </c>
      <c r="H171" s="98">
        <f t="shared" si="28"/>
        <v>-2.5300000016577542</v>
      </c>
      <c r="I171" s="97">
        <v>51109.08</v>
      </c>
      <c r="J171" s="20" t="s">
        <v>3259</v>
      </c>
      <c r="K171" s="98">
        <f t="shared" si="29"/>
        <v>-1.9999999996798579E-2</v>
      </c>
      <c r="L171" s="97">
        <v>21157.03</v>
      </c>
      <c r="M171" s="20" t="s">
        <v>3260</v>
      </c>
      <c r="N171" s="98">
        <f t="shared" si="30"/>
        <v>2.9999999998835847E-2</v>
      </c>
      <c r="O171" s="97">
        <v>561060.63</v>
      </c>
      <c r="P171" s="20" t="s">
        <v>2868</v>
      </c>
      <c r="Q171" s="98">
        <f t="shared" si="31"/>
        <v>-0.36999999999534339</v>
      </c>
      <c r="R171" s="97">
        <v>87402313.769999072</v>
      </c>
      <c r="S171" s="20">
        <v>87402300</v>
      </c>
      <c r="T171" s="98">
        <f t="shared" si="32"/>
        <v>13.769999071955681</v>
      </c>
      <c r="U171" s="219">
        <f t="shared" si="33"/>
        <v>1</v>
      </c>
      <c r="W171" s="134" t="s">
        <v>41</v>
      </c>
      <c r="X171" s="111">
        <f t="shared" si="34"/>
        <v>0</v>
      </c>
      <c r="Y171" s="112">
        <f t="shared" si="35"/>
        <v>0</v>
      </c>
      <c r="Z171" s="112">
        <f t="shared" si="36"/>
        <v>0</v>
      </c>
      <c r="AA171" s="112">
        <f t="shared" si="37"/>
        <v>0</v>
      </c>
      <c r="AB171" s="112">
        <f t="shared" si="38"/>
        <v>0</v>
      </c>
      <c r="AC171" s="124">
        <f t="shared" si="39"/>
        <v>0</v>
      </c>
    </row>
    <row r="172" spans="1:29" ht="15.75">
      <c r="A172" s="250"/>
      <c r="B172" s="135" t="s">
        <v>42</v>
      </c>
      <c r="C172" s="97">
        <v>38396528.869998969</v>
      </c>
      <c r="D172" s="20">
        <v>39168100</v>
      </c>
      <c r="E172" s="98">
        <f t="shared" si="27"/>
        <v>-771571.13000103086</v>
      </c>
      <c r="F172" s="97">
        <v>3229700.2900000014</v>
      </c>
      <c r="G172" s="20" t="s">
        <v>2869</v>
      </c>
      <c r="H172" s="98">
        <f t="shared" si="28"/>
        <v>0.29000000143423676</v>
      </c>
      <c r="I172" s="97">
        <v>123247.00999999998</v>
      </c>
      <c r="J172" s="20" t="s">
        <v>3261</v>
      </c>
      <c r="K172" s="98">
        <f t="shared" si="29"/>
        <v>9.9999999802093953E-3</v>
      </c>
      <c r="L172" s="97">
        <v>96099.38</v>
      </c>
      <c r="M172" s="20" t="s">
        <v>3262</v>
      </c>
      <c r="N172" s="98">
        <f t="shared" si="30"/>
        <v>-1.9999999989522621E-2</v>
      </c>
      <c r="O172" s="97">
        <v>133302.97</v>
      </c>
      <c r="P172" s="20" t="s">
        <v>2870</v>
      </c>
      <c r="Q172" s="98">
        <f t="shared" si="31"/>
        <v>-2.9999999998835847E-2</v>
      </c>
      <c r="R172" s="97">
        <v>35060673.239998981</v>
      </c>
      <c r="S172" s="20">
        <v>35060700</v>
      </c>
      <c r="T172" s="98">
        <f t="shared" si="32"/>
        <v>-26.760001018643379</v>
      </c>
      <c r="U172" s="219">
        <f t="shared" si="33"/>
        <v>1</v>
      </c>
      <c r="W172" s="135" t="s">
        <v>42</v>
      </c>
      <c r="X172" s="115">
        <f t="shared" si="34"/>
        <v>1</v>
      </c>
      <c r="Y172" s="116">
        <f t="shared" si="35"/>
        <v>0</v>
      </c>
      <c r="Z172" s="116">
        <f t="shared" si="36"/>
        <v>0</v>
      </c>
      <c r="AA172" s="116">
        <f t="shared" si="37"/>
        <v>0</v>
      </c>
      <c r="AB172" s="116">
        <f t="shared" si="38"/>
        <v>0</v>
      </c>
      <c r="AC172" s="122">
        <f t="shared" si="39"/>
        <v>0</v>
      </c>
    </row>
    <row r="173" spans="1:29" ht="15.75">
      <c r="A173" s="250"/>
      <c r="B173" s="105" t="s">
        <v>43</v>
      </c>
      <c r="C173" s="97">
        <v>89638835.289999634</v>
      </c>
      <c r="D173" s="20">
        <v>0</v>
      </c>
      <c r="E173" s="98">
        <f t="shared" si="27"/>
        <v>89638835.289999634</v>
      </c>
      <c r="F173" s="97">
        <v>2920215.3400000012</v>
      </c>
      <c r="G173" s="20"/>
      <c r="H173" s="98">
        <f t="shared" si="28"/>
        <v>2920215.3400000012</v>
      </c>
      <c r="I173" s="97">
        <v>211646.47</v>
      </c>
      <c r="J173" s="20"/>
      <c r="K173" s="98">
        <f t="shared" si="29"/>
        <v>211646.47</v>
      </c>
      <c r="L173" s="97">
        <v>220627.70000000004</v>
      </c>
      <c r="M173" s="20"/>
      <c r="N173" s="98">
        <f t="shared" si="30"/>
        <v>220627.70000000004</v>
      </c>
      <c r="O173" s="97">
        <v>796660.7999999997</v>
      </c>
      <c r="P173" s="20"/>
      <c r="Q173" s="98">
        <f t="shared" si="31"/>
        <v>796660.7999999997</v>
      </c>
      <c r="R173" s="97">
        <v>85912977.919999644</v>
      </c>
      <c r="S173" s="20">
        <v>0</v>
      </c>
      <c r="T173" s="98">
        <f t="shared" si="32"/>
        <v>85912977.919999644</v>
      </c>
      <c r="U173" s="219">
        <f t="shared" si="33"/>
        <v>0</v>
      </c>
      <c r="W173" s="105" t="s">
        <v>43</v>
      </c>
      <c r="X173" s="115">
        <f t="shared" si="34"/>
        <v>0</v>
      </c>
      <c r="Y173" s="116">
        <f t="shared" si="35"/>
        <v>0</v>
      </c>
      <c r="Z173" s="116">
        <f t="shared" si="36"/>
        <v>0</v>
      </c>
      <c r="AA173" s="116">
        <f t="shared" si="37"/>
        <v>0</v>
      </c>
      <c r="AB173" s="116">
        <f t="shared" si="38"/>
        <v>0</v>
      </c>
      <c r="AC173" s="122">
        <f t="shared" si="39"/>
        <v>0</v>
      </c>
    </row>
    <row r="174" spans="1:29" ht="15.75">
      <c r="A174" s="250"/>
      <c r="B174" s="135" t="s">
        <v>44</v>
      </c>
      <c r="C174" s="97">
        <v>58842527.009999566</v>
      </c>
      <c r="D174" s="20">
        <v>0</v>
      </c>
      <c r="E174" s="98">
        <f t="shared" si="27"/>
        <v>58842527.009999566</v>
      </c>
      <c r="F174" s="97">
        <v>3622360.0699999989</v>
      </c>
      <c r="G174" s="20"/>
      <c r="H174" s="98">
        <f t="shared" si="28"/>
        <v>3622360.0699999989</v>
      </c>
      <c r="I174" s="97">
        <v>26764.959999999999</v>
      </c>
      <c r="J174" s="20"/>
      <c r="K174" s="98">
        <f t="shared" si="29"/>
        <v>26764.959999999999</v>
      </c>
      <c r="L174" s="97">
        <v>0</v>
      </c>
      <c r="M174" s="20"/>
      <c r="N174" s="98">
        <f t="shared" si="30"/>
        <v>0</v>
      </c>
      <c r="O174" s="97">
        <v>835388.65</v>
      </c>
      <c r="P174" s="20"/>
      <c r="Q174" s="98">
        <f t="shared" si="31"/>
        <v>835388.65</v>
      </c>
      <c r="R174" s="97">
        <v>60502477.54999955</v>
      </c>
      <c r="S174" s="20">
        <v>0</v>
      </c>
      <c r="T174" s="98">
        <f t="shared" si="32"/>
        <v>60502477.54999955</v>
      </c>
      <c r="U174" s="219">
        <f t="shared" si="33"/>
        <v>0</v>
      </c>
      <c r="W174" s="135" t="s">
        <v>44</v>
      </c>
      <c r="X174" s="115">
        <f t="shared" si="34"/>
        <v>0</v>
      </c>
      <c r="Y174" s="116">
        <f t="shared" si="35"/>
        <v>0</v>
      </c>
      <c r="Z174" s="116">
        <f t="shared" si="36"/>
        <v>0</v>
      </c>
      <c r="AA174" s="116">
        <f t="shared" si="37"/>
        <v>0</v>
      </c>
      <c r="AB174" s="116">
        <f t="shared" si="38"/>
        <v>0</v>
      </c>
      <c r="AC174" s="122">
        <f t="shared" si="39"/>
        <v>0</v>
      </c>
    </row>
    <row r="175" spans="1:29" ht="15.75">
      <c r="A175" s="250"/>
      <c r="B175" s="135" t="s">
        <v>45</v>
      </c>
      <c r="C175" s="97">
        <v>75950769.839996055</v>
      </c>
      <c r="D175" s="20">
        <v>75950800</v>
      </c>
      <c r="E175" s="98">
        <f t="shared" si="27"/>
        <v>-30.160003945231438</v>
      </c>
      <c r="F175" s="97">
        <v>5169180.9799999977</v>
      </c>
      <c r="G175" s="20" t="s">
        <v>2871</v>
      </c>
      <c r="H175" s="98">
        <f t="shared" si="28"/>
        <v>0.97999999765306711</v>
      </c>
      <c r="I175" s="97">
        <v>134943.82999999999</v>
      </c>
      <c r="J175" s="20" t="s">
        <v>3263</v>
      </c>
      <c r="K175" s="98">
        <f t="shared" si="29"/>
        <v>-0.17000000001280569</v>
      </c>
      <c r="L175" s="97">
        <v>0</v>
      </c>
      <c r="M175" s="20" t="s">
        <v>80</v>
      </c>
      <c r="N175" s="98">
        <f t="shared" si="30"/>
        <v>0</v>
      </c>
      <c r="O175" s="97">
        <v>143243.04</v>
      </c>
      <c r="P175" s="20" t="s">
        <v>2872</v>
      </c>
      <c r="Q175" s="98">
        <f t="shared" si="31"/>
        <v>4.0000000008149073E-2</v>
      </c>
      <c r="R175" s="97">
        <v>70773381.139996037</v>
      </c>
      <c r="S175" s="20">
        <v>70773400</v>
      </c>
      <c r="T175" s="98">
        <f t="shared" si="32"/>
        <v>-18.860003963112831</v>
      </c>
      <c r="U175" s="219">
        <f t="shared" si="33"/>
        <v>1</v>
      </c>
      <c r="W175" s="135" t="s">
        <v>45</v>
      </c>
      <c r="X175" s="115">
        <f t="shared" si="34"/>
        <v>0</v>
      </c>
      <c r="Y175" s="116">
        <f t="shared" si="35"/>
        <v>0</v>
      </c>
      <c r="Z175" s="116">
        <f t="shared" si="36"/>
        <v>0</v>
      </c>
      <c r="AA175" s="116">
        <f t="shared" si="37"/>
        <v>0</v>
      </c>
      <c r="AB175" s="116">
        <f t="shared" si="38"/>
        <v>0</v>
      </c>
      <c r="AC175" s="122">
        <f t="shared" si="39"/>
        <v>0</v>
      </c>
    </row>
    <row r="176" spans="1:29" ht="15.75">
      <c r="A176" s="250"/>
      <c r="B176" s="135" t="s">
        <v>46</v>
      </c>
      <c r="C176" s="97">
        <v>58692455.42999962</v>
      </c>
      <c r="D176" s="20">
        <v>63275400</v>
      </c>
      <c r="E176" s="98">
        <f t="shared" si="27"/>
        <v>-4582944.5700003803</v>
      </c>
      <c r="F176" s="97">
        <v>3657413.2600000012</v>
      </c>
      <c r="G176" s="20" t="s">
        <v>2873</v>
      </c>
      <c r="H176" s="98">
        <f t="shared" si="28"/>
        <v>3.2600000011734664</v>
      </c>
      <c r="I176" s="97">
        <v>58200.56</v>
      </c>
      <c r="J176" s="20" t="s">
        <v>3264</v>
      </c>
      <c r="K176" s="98">
        <f t="shared" si="29"/>
        <v>-4.0000000000873115E-2</v>
      </c>
      <c r="L176" s="97">
        <v>0</v>
      </c>
      <c r="M176" s="20" t="s">
        <v>80</v>
      </c>
      <c r="N176" s="98">
        <f t="shared" si="30"/>
        <v>0</v>
      </c>
      <c r="O176" s="97">
        <v>374119.32999999996</v>
      </c>
      <c r="P176" s="20" t="s">
        <v>2874</v>
      </c>
      <c r="Q176" s="98">
        <f t="shared" si="31"/>
        <v>0.32999999995809048</v>
      </c>
      <c r="R176" s="97">
        <v>54719123.399999611</v>
      </c>
      <c r="S176" s="20">
        <v>58750600</v>
      </c>
      <c r="T176" s="98">
        <f t="shared" si="32"/>
        <v>-4031476.6000003889</v>
      </c>
      <c r="U176" s="219">
        <f t="shared" si="33"/>
        <v>1</v>
      </c>
      <c r="W176" s="135" t="s">
        <v>46</v>
      </c>
      <c r="X176" s="115">
        <f t="shared" si="34"/>
        <v>1</v>
      </c>
      <c r="Y176" s="116">
        <f t="shared" si="35"/>
        <v>0</v>
      </c>
      <c r="Z176" s="116">
        <f t="shared" si="36"/>
        <v>0</v>
      </c>
      <c r="AA176" s="116">
        <f t="shared" si="37"/>
        <v>0</v>
      </c>
      <c r="AB176" s="116">
        <f t="shared" si="38"/>
        <v>0</v>
      </c>
      <c r="AC176" s="122">
        <f t="shared" si="39"/>
        <v>1</v>
      </c>
    </row>
    <row r="177" spans="1:29" ht="15.75">
      <c r="A177" s="250"/>
      <c r="B177" s="135" t="s">
        <v>47</v>
      </c>
      <c r="C177" s="97">
        <v>167732142.85000017</v>
      </c>
      <c r="D177" s="20"/>
      <c r="E177" s="98">
        <f t="shared" si="27"/>
        <v>167732142.85000017</v>
      </c>
      <c r="F177" s="97">
        <v>4584941.7799999993</v>
      </c>
      <c r="G177" s="20"/>
      <c r="H177" s="98">
        <f t="shared" si="28"/>
        <v>4584941.7799999993</v>
      </c>
      <c r="I177" s="97">
        <v>745602.69000000006</v>
      </c>
      <c r="J177" s="20"/>
      <c r="K177" s="98">
        <f t="shared" si="29"/>
        <v>745602.69000000006</v>
      </c>
      <c r="L177" s="97">
        <v>1214080.3900000001</v>
      </c>
      <c r="M177" s="20"/>
      <c r="N177" s="98">
        <f t="shared" si="30"/>
        <v>1214080.3900000001</v>
      </c>
      <c r="O177" s="97">
        <v>298518.57999999996</v>
      </c>
      <c r="P177" s="20"/>
      <c r="Q177" s="98">
        <f t="shared" si="31"/>
        <v>298518.57999999996</v>
      </c>
      <c r="R177" s="97">
        <v>168444986.51000017</v>
      </c>
      <c r="S177" s="20"/>
      <c r="T177" s="98">
        <f t="shared" si="32"/>
        <v>168444986.51000017</v>
      </c>
      <c r="U177" s="219">
        <f t="shared" si="33"/>
        <v>0</v>
      </c>
      <c r="W177" s="135" t="s">
        <v>47</v>
      </c>
      <c r="X177" s="115">
        <f t="shared" si="34"/>
        <v>0</v>
      </c>
      <c r="Y177" s="116">
        <f t="shared" si="35"/>
        <v>0</v>
      </c>
      <c r="Z177" s="116">
        <f t="shared" si="36"/>
        <v>0</v>
      </c>
      <c r="AA177" s="116">
        <f t="shared" si="37"/>
        <v>0</v>
      </c>
      <c r="AB177" s="116">
        <f t="shared" si="38"/>
        <v>0</v>
      </c>
      <c r="AC177" s="122">
        <f t="shared" si="39"/>
        <v>0</v>
      </c>
    </row>
    <row r="178" spans="1:29" ht="15.75">
      <c r="A178" s="250"/>
      <c r="B178" s="135" t="s">
        <v>48</v>
      </c>
      <c r="C178" s="97">
        <v>74119233.970000044</v>
      </c>
      <c r="D178" s="20"/>
      <c r="E178" s="98">
        <f t="shared" si="27"/>
        <v>74119233.970000044</v>
      </c>
      <c r="F178" s="97">
        <v>2495341.13</v>
      </c>
      <c r="G178" s="20"/>
      <c r="H178" s="98">
        <f t="shared" si="28"/>
        <v>2495341.13</v>
      </c>
      <c r="I178" s="97">
        <v>239672.7</v>
      </c>
      <c r="J178" s="20"/>
      <c r="K178" s="98">
        <f t="shared" si="29"/>
        <v>239672.7</v>
      </c>
      <c r="L178" s="97">
        <v>494367.12999999995</v>
      </c>
      <c r="M178" s="20"/>
      <c r="N178" s="98">
        <f t="shared" si="30"/>
        <v>494367.12999999995</v>
      </c>
      <c r="O178" s="97">
        <v>999593.65000000014</v>
      </c>
      <c r="P178" s="20"/>
      <c r="Q178" s="98">
        <f t="shared" si="31"/>
        <v>999593.65000000014</v>
      </c>
      <c r="R178" s="97">
        <v>70369604.760000035</v>
      </c>
      <c r="S178" s="20"/>
      <c r="T178" s="98">
        <f t="shared" si="32"/>
        <v>70369604.760000035</v>
      </c>
      <c r="U178" s="219">
        <f t="shared" si="33"/>
        <v>0</v>
      </c>
      <c r="W178" s="135" t="s">
        <v>48</v>
      </c>
      <c r="X178" s="115">
        <f t="shared" si="34"/>
        <v>0</v>
      </c>
      <c r="Y178" s="116">
        <f t="shared" si="35"/>
        <v>0</v>
      </c>
      <c r="Z178" s="116">
        <f t="shared" si="36"/>
        <v>0</v>
      </c>
      <c r="AA178" s="116">
        <f t="shared" si="37"/>
        <v>0</v>
      </c>
      <c r="AB178" s="116">
        <f t="shared" si="38"/>
        <v>0</v>
      </c>
      <c r="AC178" s="122">
        <f t="shared" si="39"/>
        <v>0</v>
      </c>
    </row>
    <row r="179" spans="1:29" ht="15.75">
      <c r="A179" s="251"/>
      <c r="B179" s="136" t="s">
        <v>49</v>
      </c>
      <c r="C179" s="97">
        <v>34211109.519999541</v>
      </c>
      <c r="D179" s="20"/>
      <c r="E179" s="98">
        <f t="shared" si="27"/>
        <v>34211109.519999541</v>
      </c>
      <c r="F179" s="97">
        <v>3519810.22</v>
      </c>
      <c r="G179" s="20"/>
      <c r="H179" s="98">
        <f t="shared" si="28"/>
        <v>3519810.22</v>
      </c>
      <c r="I179" s="97">
        <v>24258.73</v>
      </c>
      <c r="J179" s="20"/>
      <c r="K179" s="98">
        <f t="shared" si="29"/>
        <v>24258.73</v>
      </c>
      <c r="L179" s="97">
        <v>408.59000000000003</v>
      </c>
      <c r="M179" s="20"/>
      <c r="N179" s="98">
        <f t="shared" si="30"/>
        <v>408.59000000000003</v>
      </c>
      <c r="O179" s="97">
        <v>215022.79999999996</v>
      </c>
      <c r="P179" s="20"/>
      <c r="Q179" s="98">
        <f t="shared" si="31"/>
        <v>215022.79999999996</v>
      </c>
      <c r="R179" s="97">
        <v>30500368.129999544</v>
      </c>
      <c r="S179" s="20"/>
      <c r="T179" s="98">
        <f t="shared" si="32"/>
        <v>30500368.129999544</v>
      </c>
      <c r="U179" s="219">
        <f t="shared" si="33"/>
        <v>0</v>
      </c>
      <c r="W179" s="136" t="s">
        <v>49</v>
      </c>
      <c r="X179" s="119">
        <f t="shared" si="34"/>
        <v>0</v>
      </c>
      <c r="Y179" s="120">
        <f t="shared" si="35"/>
        <v>0</v>
      </c>
      <c r="Z179" s="120">
        <f t="shared" si="36"/>
        <v>0</v>
      </c>
      <c r="AA179" s="120">
        <f t="shared" si="37"/>
        <v>0</v>
      </c>
      <c r="AB179" s="120">
        <f t="shared" si="38"/>
        <v>0</v>
      </c>
      <c r="AC179" s="125">
        <f t="shared" si="39"/>
        <v>0</v>
      </c>
    </row>
    <row r="180" spans="1:29" ht="15.75" customHeight="1">
      <c r="A180" s="249">
        <v>42639</v>
      </c>
      <c r="B180" s="134" t="s">
        <v>41</v>
      </c>
      <c r="C180" s="217">
        <v>87402313.769999072</v>
      </c>
      <c r="D180" s="95">
        <v>87402300</v>
      </c>
      <c r="E180" s="96">
        <f t="shared" si="27"/>
        <v>13.769999071955681</v>
      </c>
      <c r="F180" s="217">
        <v>3710195.3100000005</v>
      </c>
      <c r="G180" s="102" t="s">
        <v>2875</v>
      </c>
      <c r="H180" s="96">
        <f t="shared" si="28"/>
        <v>-4.6899999994784594</v>
      </c>
      <c r="I180" s="217">
        <v>99393.48</v>
      </c>
      <c r="J180" s="95" t="s">
        <v>3265</v>
      </c>
      <c r="K180" s="96">
        <f t="shared" si="29"/>
        <v>-2.0000000004074536E-2</v>
      </c>
      <c r="L180" s="217">
        <v>115822.73</v>
      </c>
      <c r="M180" s="95" t="s">
        <v>3266</v>
      </c>
      <c r="N180" s="96">
        <f t="shared" si="30"/>
        <v>-0.27000000000407454</v>
      </c>
      <c r="O180" s="217">
        <v>388414.28</v>
      </c>
      <c r="P180" s="95" t="s">
        <v>2876</v>
      </c>
      <c r="Q180" s="96">
        <f t="shared" si="31"/>
        <v>0.28000000002793968</v>
      </c>
      <c r="R180" s="217">
        <v>83287274.929999083</v>
      </c>
      <c r="S180" s="95">
        <v>83287300</v>
      </c>
      <c r="T180" s="96">
        <f t="shared" si="32"/>
        <v>-25.070000916719437</v>
      </c>
      <c r="U180" s="218">
        <f t="shared" si="33"/>
        <v>1</v>
      </c>
      <c r="W180" s="134" t="s">
        <v>41</v>
      </c>
      <c r="X180" s="115">
        <f t="shared" si="34"/>
        <v>0</v>
      </c>
      <c r="Y180" s="116">
        <f t="shared" si="35"/>
        <v>0</v>
      </c>
      <c r="Z180" s="116">
        <f t="shared" si="36"/>
        <v>0</v>
      </c>
      <c r="AA180" s="116">
        <f t="shared" si="37"/>
        <v>0</v>
      </c>
      <c r="AB180" s="116">
        <f t="shared" si="38"/>
        <v>0</v>
      </c>
      <c r="AC180" s="122">
        <f t="shared" si="39"/>
        <v>0</v>
      </c>
    </row>
    <row r="181" spans="1:29" ht="15.75">
      <c r="A181" s="250"/>
      <c r="B181" s="135" t="s">
        <v>42</v>
      </c>
      <c r="C181" s="97">
        <v>35060673.239998981</v>
      </c>
      <c r="D181" s="20">
        <v>35060700</v>
      </c>
      <c r="E181" s="98">
        <f t="shared" si="27"/>
        <v>-26.760001018643379</v>
      </c>
      <c r="F181" s="97">
        <v>3044892.0899999994</v>
      </c>
      <c r="G181" s="6" t="s">
        <v>2877</v>
      </c>
      <c r="H181" s="98">
        <f t="shared" si="28"/>
        <v>2.0899999993853271</v>
      </c>
      <c r="I181" s="97">
        <v>104263.62999999999</v>
      </c>
      <c r="J181" s="20" t="s">
        <v>3267</v>
      </c>
      <c r="K181" s="98">
        <f t="shared" si="29"/>
        <v>-0.3700000000098953</v>
      </c>
      <c r="L181" s="97">
        <v>71873.289999999994</v>
      </c>
      <c r="M181" s="20" t="s">
        <v>3268</v>
      </c>
      <c r="N181" s="98">
        <f t="shared" si="30"/>
        <v>-1.0000000009313226E-2</v>
      </c>
      <c r="O181" s="97">
        <v>53833.5</v>
      </c>
      <c r="P181" s="20" t="s">
        <v>2878</v>
      </c>
      <c r="Q181" s="98">
        <f t="shared" si="31"/>
        <v>0.5</v>
      </c>
      <c r="R181" s="97">
        <v>31994337.989998985</v>
      </c>
      <c r="S181" s="20">
        <v>9475880</v>
      </c>
      <c r="T181" s="98">
        <f t="shared" si="32"/>
        <v>22518457.989998985</v>
      </c>
      <c r="U181" s="219">
        <f t="shared" si="33"/>
        <v>1</v>
      </c>
      <c r="W181" s="135" t="s">
        <v>42</v>
      </c>
      <c r="X181" s="115">
        <f t="shared" si="34"/>
        <v>0</v>
      </c>
      <c r="Y181" s="116">
        <f t="shared" si="35"/>
        <v>0</v>
      </c>
      <c r="Z181" s="116">
        <f t="shared" si="36"/>
        <v>0</v>
      </c>
      <c r="AA181" s="116">
        <f t="shared" si="37"/>
        <v>0</v>
      </c>
      <c r="AB181" s="116">
        <f t="shared" si="38"/>
        <v>0</v>
      </c>
      <c r="AC181" s="122">
        <f t="shared" si="39"/>
        <v>1</v>
      </c>
    </row>
    <row r="182" spans="1:29" ht="15.75">
      <c r="A182" s="250"/>
      <c r="B182" s="105" t="s">
        <v>43</v>
      </c>
      <c r="C182" s="97">
        <v>85912977.919999644</v>
      </c>
      <c r="D182" s="20">
        <v>0</v>
      </c>
      <c r="E182" s="98">
        <f t="shared" si="27"/>
        <v>85912977.919999644</v>
      </c>
      <c r="F182" s="97">
        <v>2669905.1499999994</v>
      </c>
      <c r="G182" s="6"/>
      <c r="H182" s="98">
        <f t="shared" si="28"/>
        <v>2669905.1499999994</v>
      </c>
      <c r="I182" s="97">
        <v>123430.75999999998</v>
      </c>
      <c r="J182" s="20"/>
      <c r="K182" s="98">
        <f t="shared" si="29"/>
        <v>123430.75999999998</v>
      </c>
      <c r="L182" s="97">
        <v>851755.43</v>
      </c>
      <c r="M182" s="20"/>
      <c r="N182" s="98">
        <f t="shared" si="30"/>
        <v>851755.43</v>
      </c>
      <c r="O182" s="97">
        <v>1079917.2700000003</v>
      </c>
      <c r="P182" s="20"/>
      <c r="Q182" s="98">
        <f t="shared" si="31"/>
        <v>1079917.2700000003</v>
      </c>
      <c r="R182" s="97">
        <v>81434830.829999641</v>
      </c>
      <c r="S182" s="20">
        <v>0</v>
      </c>
      <c r="T182" s="98">
        <f t="shared" si="32"/>
        <v>81434830.829999641</v>
      </c>
      <c r="U182" s="219">
        <f t="shared" si="33"/>
        <v>0</v>
      </c>
      <c r="W182" s="105" t="s">
        <v>43</v>
      </c>
      <c r="X182" s="115">
        <f t="shared" si="34"/>
        <v>0</v>
      </c>
      <c r="Y182" s="116">
        <f t="shared" si="35"/>
        <v>0</v>
      </c>
      <c r="Z182" s="116">
        <f t="shared" si="36"/>
        <v>0</v>
      </c>
      <c r="AA182" s="116">
        <f t="shared" si="37"/>
        <v>0</v>
      </c>
      <c r="AB182" s="116">
        <f t="shared" si="38"/>
        <v>0</v>
      </c>
      <c r="AC182" s="122">
        <f t="shared" si="39"/>
        <v>0</v>
      </c>
    </row>
    <row r="183" spans="1:29" ht="15.75">
      <c r="A183" s="250"/>
      <c r="B183" s="135" t="s">
        <v>44</v>
      </c>
      <c r="C183" s="97">
        <v>60502477.54999955</v>
      </c>
      <c r="D183" s="20">
        <v>60502500</v>
      </c>
      <c r="E183" s="98">
        <f t="shared" si="27"/>
        <v>-22.450000450015068</v>
      </c>
      <c r="F183" s="97">
        <v>2175997.2399999993</v>
      </c>
      <c r="G183" s="6" t="s">
        <v>2879</v>
      </c>
      <c r="H183" s="98">
        <f t="shared" si="28"/>
        <v>-8192.7600000007078</v>
      </c>
      <c r="I183" s="97">
        <v>19508.7</v>
      </c>
      <c r="J183" s="20" t="s">
        <v>3269</v>
      </c>
      <c r="K183" s="98">
        <f t="shared" si="29"/>
        <v>0.7000000000007276</v>
      </c>
      <c r="L183" s="97">
        <v>0</v>
      </c>
      <c r="M183" s="20" t="s">
        <v>80</v>
      </c>
      <c r="N183" s="98">
        <f t="shared" si="30"/>
        <v>0</v>
      </c>
      <c r="O183" s="97">
        <v>527322.62999999989</v>
      </c>
      <c r="P183" s="20" t="s">
        <v>2880</v>
      </c>
      <c r="Q183" s="98">
        <f t="shared" si="31"/>
        <v>0.62999999988824129</v>
      </c>
      <c r="R183" s="97">
        <v>57818666.379999556</v>
      </c>
      <c r="S183" s="20">
        <v>57810500</v>
      </c>
      <c r="T183" s="98">
        <f t="shared" si="32"/>
        <v>8166.3799995556474</v>
      </c>
      <c r="U183" s="219">
        <f t="shared" si="33"/>
        <v>1</v>
      </c>
      <c r="W183" s="135" t="s">
        <v>44</v>
      </c>
      <c r="X183" s="115">
        <f t="shared" si="34"/>
        <v>0</v>
      </c>
      <c r="Y183" s="116">
        <f t="shared" si="35"/>
        <v>1</v>
      </c>
      <c r="Z183" s="116">
        <f t="shared" si="36"/>
        <v>0</v>
      </c>
      <c r="AA183" s="116">
        <f t="shared" si="37"/>
        <v>0</v>
      </c>
      <c r="AB183" s="116">
        <f t="shared" si="38"/>
        <v>0</v>
      </c>
      <c r="AC183" s="122">
        <f t="shared" si="39"/>
        <v>1</v>
      </c>
    </row>
    <row r="184" spans="1:29" ht="15.75">
      <c r="A184" s="250"/>
      <c r="B184" s="135" t="s">
        <v>45</v>
      </c>
      <c r="C184" s="97">
        <v>70773381.139996037</v>
      </c>
      <c r="D184" s="20">
        <v>70773400</v>
      </c>
      <c r="E184" s="98">
        <f t="shared" si="27"/>
        <v>-18.860003963112831</v>
      </c>
      <c r="F184" s="97">
        <v>3966846.5099999993</v>
      </c>
      <c r="G184" s="6" t="s">
        <v>2881</v>
      </c>
      <c r="H184" s="98">
        <f t="shared" si="28"/>
        <v>-3.4900000006891787</v>
      </c>
      <c r="I184" s="97">
        <v>207666.27999999997</v>
      </c>
      <c r="J184" s="20" t="s">
        <v>3270</v>
      </c>
      <c r="K184" s="98">
        <f t="shared" si="29"/>
        <v>0.27999999996973202</v>
      </c>
      <c r="L184" s="97">
        <v>358386.79999999993</v>
      </c>
      <c r="M184" s="20" t="s">
        <v>3271</v>
      </c>
      <c r="N184" s="98">
        <f t="shared" si="30"/>
        <v>-0.20000000006984919</v>
      </c>
      <c r="O184" s="97">
        <v>110805.17000000006</v>
      </c>
      <c r="P184" s="20" t="s">
        <v>2882</v>
      </c>
      <c r="Q184" s="98">
        <f t="shared" si="31"/>
        <v>240.17000000005646</v>
      </c>
      <c r="R184" s="97">
        <v>66545008.939996041</v>
      </c>
      <c r="S184" s="20">
        <v>66545000</v>
      </c>
      <c r="T184" s="98">
        <f t="shared" si="32"/>
        <v>8.9399960413575172</v>
      </c>
      <c r="U184" s="219">
        <f t="shared" si="33"/>
        <v>1</v>
      </c>
      <c r="W184" s="135" t="s">
        <v>45</v>
      </c>
      <c r="X184" s="115">
        <f t="shared" si="34"/>
        <v>0</v>
      </c>
      <c r="Y184" s="116">
        <f t="shared" si="35"/>
        <v>0</v>
      </c>
      <c r="Z184" s="116">
        <f t="shared" si="36"/>
        <v>0</v>
      </c>
      <c r="AA184" s="116">
        <f t="shared" si="37"/>
        <v>0</v>
      </c>
      <c r="AB184" s="116">
        <f t="shared" si="38"/>
        <v>1</v>
      </c>
      <c r="AC184" s="122">
        <f t="shared" si="39"/>
        <v>0</v>
      </c>
    </row>
    <row r="185" spans="1:29" ht="15.75">
      <c r="A185" s="250"/>
      <c r="B185" s="135" t="s">
        <v>46</v>
      </c>
      <c r="C185" s="97">
        <v>54719123.399999611</v>
      </c>
      <c r="D185" s="20"/>
      <c r="E185" s="98">
        <f t="shared" si="27"/>
        <v>54719123.399999611</v>
      </c>
      <c r="F185" s="97">
        <v>3159141.1000000006</v>
      </c>
      <c r="G185" s="6"/>
      <c r="H185" s="98">
        <f t="shared" si="28"/>
        <v>3159141.1000000006</v>
      </c>
      <c r="I185" s="97">
        <v>50471.040000000001</v>
      </c>
      <c r="J185" s="20"/>
      <c r="K185" s="98">
        <f t="shared" si="29"/>
        <v>50471.040000000001</v>
      </c>
      <c r="L185" s="97">
        <v>0</v>
      </c>
      <c r="M185" s="20"/>
      <c r="N185" s="98">
        <f t="shared" si="30"/>
        <v>0</v>
      </c>
      <c r="O185" s="97">
        <v>246434.44</v>
      </c>
      <c r="P185" s="20"/>
      <c r="Q185" s="98">
        <f t="shared" si="31"/>
        <v>246434.44</v>
      </c>
      <c r="R185" s="97">
        <v>51364018.899999611</v>
      </c>
      <c r="S185" s="20"/>
      <c r="T185" s="98">
        <f t="shared" si="32"/>
        <v>51364018.899999611</v>
      </c>
      <c r="U185" s="219">
        <f t="shared" si="33"/>
        <v>0</v>
      </c>
      <c r="W185" s="135" t="s">
        <v>46</v>
      </c>
      <c r="X185" s="115">
        <f t="shared" si="34"/>
        <v>0</v>
      </c>
      <c r="Y185" s="116">
        <f t="shared" si="35"/>
        <v>0</v>
      </c>
      <c r="Z185" s="116">
        <f t="shared" si="36"/>
        <v>0</v>
      </c>
      <c r="AA185" s="116">
        <f t="shared" si="37"/>
        <v>0</v>
      </c>
      <c r="AB185" s="116">
        <f t="shared" si="38"/>
        <v>0</v>
      </c>
      <c r="AC185" s="122">
        <f t="shared" si="39"/>
        <v>0</v>
      </c>
    </row>
    <row r="186" spans="1:29" ht="15.75">
      <c r="A186" s="250"/>
      <c r="B186" s="135" t="s">
        <v>47</v>
      </c>
      <c r="C186" s="97">
        <v>168444986.51000017</v>
      </c>
      <c r="D186" s="20"/>
      <c r="E186" s="98">
        <f t="shared" si="27"/>
        <v>168444986.51000017</v>
      </c>
      <c r="F186" s="97">
        <v>3852305.3900000011</v>
      </c>
      <c r="G186" s="6"/>
      <c r="H186" s="98">
        <f t="shared" si="28"/>
        <v>3852305.3900000011</v>
      </c>
      <c r="I186" s="97">
        <v>475721.02</v>
      </c>
      <c r="J186" s="20"/>
      <c r="K186" s="98">
        <f t="shared" si="29"/>
        <v>475721.02</v>
      </c>
      <c r="L186" s="97">
        <v>675058.76</v>
      </c>
      <c r="M186" s="20"/>
      <c r="N186" s="98">
        <f t="shared" si="30"/>
        <v>675058.76</v>
      </c>
      <c r="O186" s="97">
        <v>165824.82999999996</v>
      </c>
      <c r="P186" s="20"/>
      <c r="Q186" s="98">
        <f t="shared" si="31"/>
        <v>165824.82999999996</v>
      </c>
      <c r="R186" s="97">
        <v>164227518.55000016</v>
      </c>
      <c r="S186" s="20"/>
      <c r="T186" s="98">
        <f t="shared" si="32"/>
        <v>164227518.55000016</v>
      </c>
      <c r="U186" s="219">
        <f t="shared" si="33"/>
        <v>0</v>
      </c>
      <c r="W186" s="135" t="s">
        <v>47</v>
      </c>
      <c r="X186" s="115">
        <f t="shared" si="34"/>
        <v>0</v>
      </c>
      <c r="Y186" s="116">
        <f t="shared" si="35"/>
        <v>0</v>
      </c>
      <c r="Z186" s="116">
        <f t="shared" si="36"/>
        <v>0</v>
      </c>
      <c r="AA186" s="116">
        <f t="shared" si="37"/>
        <v>0</v>
      </c>
      <c r="AB186" s="116">
        <f t="shared" si="38"/>
        <v>0</v>
      </c>
      <c r="AC186" s="122">
        <f t="shared" si="39"/>
        <v>0</v>
      </c>
    </row>
    <row r="187" spans="1:29" ht="15.75">
      <c r="A187" s="250"/>
      <c r="B187" s="135" t="s">
        <v>48</v>
      </c>
      <c r="C187" s="97">
        <v>70369604.760000035</v>
      </c>
      <c r="D187" s="20"/>
      <c r="E187" s="98">
        <f t="shared" si="27"/>
        <v>70369604.760000035</v>
      </c>
      <c r="F187" s="97">
        <v>2274759.63</v>
      </c>
      <c r="G187" s="6"/>
      <c r="H187" s="98">
        <f t="shared" si="28"/>
        <v>2274759.63</v>
      </c>
      <c r="I187" s="97">
        <v>519009.33</v>
      </c>
      <c r="J187" s="20"/>
      <c r="K187" s="98">
        <f t="shared" si="29"/>
        <v>519009.33</v>
      </c>
      <c r="L187" s="97">
        <v>685324.5199999999</v>
      </c>
      <c r="M187" s="20"/>
      <c r="N187" s="98">
        <f t="shared" si="30"/>
        <v>685324.5199999999</v>
      </c>
      <c r="O187" s="97">
        <v>687401.60999999975</v>
      </c>
      <c r="P187" s="20"/>
      <c r="Q187" s="98">
        <f t="shared" si="31"/>
        <v>687401.60999999975</v>
      </c>
      <c r="R187" s="97">
        <v>67241128.330000028</v>
      </c>
      <c r="S187" s="20"/>
      <c r="T187" s="98">
        <f t="shared" si="32"/>
        <v>67241128.330000028</v>
      </c>
      <c r="U187" s="219">
        <f t="shared" si="33"/>
        <v>0</v>
      </c>
      <c r="W187" s="135" t="s">
        <v>48</v>
      </c>
      <c r="X187" s="115">
        <f t="shared" si="34"/>
        <v>0</v>
      </c>
      <c r="Y187" s="116">
        <f t="shared" si="35"/>
        <v>0</v>
      </c>
      <c r="Z187" s="116">
        <f t="shared" si="36"/>
        <v>0</v>
      </c>
      <c r="AA187" s="116">
        <f t="shared" si="37"/>
        <v>0</v>
      </c>
      <c r="AB187" s="116">
        <f t="shared" si="38"/>
        <v>0</v>
      </c>
      <c r="AC187" s="122">
        <f t="shared" si="39"/>
        <v>0</v>
      </c>
    </row>
    <row r="188" spans="1:29" ht="15.75">
      <c r="A188" s="251"/>
      <c r="B188" s="136" t="s">
        <v>49</v>
      </c>
      <c r="C188" s="99">
        <v>30500368.129999544</v>
      </c>
      <c r="D188" s="100"/>
      <c r="E188" s="101">
        <f t="shared" si="27"/>
        <v>30500368.129999544</v>
      </c>
      <c r="F188" s="99">
        <v>1589811.47</v>
      </c>
      <c r="G188" s="104"/>
      <c r="H188" s="101">
        <f t="shared" si="28"/>
        <v>1589811.47</v>
      </c>
      <c r="I188" s="99">
        <v>17500</v>
      </c>
      <c r="J188" s="100"/>
      <c r="K188" s="101">
        <f t="shared" si="29"/>
        <v>17500</v>
      </c>
      <c r="L188" s="99">
        <v>0</v>
      </c>
      <c r="M188" s="100"/>
      <c r="N188" s="101">
        <f t="shared" si="30"/>
        <v>0</v>
      </c>
      <c r="O188" s="99">
        <v>208062.57</v>
      </c>
      <c r="P188" s="100"/>
      <c r="Q188" s="101">
        <f t="shared" si="31"/>
        <v>208062.57</v>
      </c>
      <c r="R188" s="99">
        <v>28719994.089999542</v>
      </c>
      <c r="S188" s="100"/>
      <c r="T188" s="101">
        <f t="shared" si="32"/>
        <v>28719994.089999542</v>
      </c>
      <c r="U188" s="220">
        <f t="shared" si="33"/>
        <v>0</v>
      </c>
      <c r="W188" s="136" t="s">
        <v>49</v>
      </c>
      <c r="X188" s="119">
        <f t="shared" si="34"/>
        <v>0</v>
      </c>
      <c r="Y188" s="120">
        <f t="shared" si="35"/>
        <v>0</v>
      </c>
      <c r="Z188" s="120">
        <f t="shared" si="36"/>
        <v>0</v>
      </c>
      <c r="AA188" s="120">
        <f t="shared" si="37"/>
        <v>0</v>
      </c>
      <c r="AB188" s="120">
        <f t="shared" si="38"/>
        <v>0</v>
      </c>
      <c r="AC188" s="125">
        <f t="shared" si="39"/>
        <v>0</v>
      </c>
    </row>
    <row r="189" spans="1:29" ht="15.75" customHeight="1">
      <c r="A189" s="249">
        <v>42640</v>
      </c>
      <c r="B189" s="134" t="s">
        <v>41</v>
      </c>
      <c r="C189" s="97">
        <v>83287274.929999083</v>
      </c>
      <c r="D189" s="20">
        <v>83287300</v>
      </c>
      <c r="E189" s="98">
        <f t="shared" si="27"/>
        <v>-25.070000916719437</v>
      </c>
      <c r="F189" s="97">
        <v>2513266.4299999988</v>
      </c>
      <c r="G189" s="20" t="s">
        <v>2883</v>
      </c>
      <c r="H189" s="98">
        <f t="shared" si="28"/>
        <v>-3.5700000012293458</v>
      </c>
      <c r="I189" s="97">
        <v>106488.18000000001</v>
      </c>
      <c r="J189" s="20" t="s">
        <v>3272</v>
      </c>
      <c r="K189" s="98">
        <f t="shared" si="29"/>
        <v>0.180000000007567</v>
      </c>
      <c r="L189" s="97">
        <v>211186.43</v>
      </c>
      <c r="M189" s="20" t="s">
        <v>3273</v>
      </c>
      <c r="N189" s="98">
        <f t="shared" si="30"/>
        <v>0.42999999999301508</v>
      </c>
      <c r="O189" s="97">
        <v>238519.03</v>
      </c>
      <c r="P189" s="20" t="s">
        <v>2884</v>
      </c>
      <c r="Q189" s="98">
        <f t="shared" si="31"/>
        <v>2.9999999998835847E-2</v>
      </c>
      <c r="R189" s="97">
        <v>85141299.419999048</v>
      </c>
      <c r="S189" s="20">
        <v>85141300</v>
      </c>
      <c r="T189" s="98">
        <f t="shared" si="32"/>
        <v>-0.58000095188617706</v>
      </c>
      <c r="U189" s="219">
        <f t="shared" si="33"/>
        <v>1</v>
      </c>
      <c r="W189" s="134" t="s">
        <v>41</v>
      </c>
      <c r="X189" s="111">
        <f t="shared" si="34"/>
        <v>0</v>
      </c>
      <c r="Y189" s="112">
        <f t="shared" si="35"/>
        <v>0</v>
      </c>
      <c r="Z189" s="112">
        <f t="shared" si="36"/>
        <v>0</v>
      </c>
      <c r="AA189" s="112">
        <f t="shared" si="37"/>
        <v>0</v>
      </c>
      <c r="AB189" s="112">
        <f t="shared" si="38"/>
        <v>0</v>
      </c>
      <c r="AC189" s="124">
        <f t="shared" si="39"/>
        <v>0</v>
      </c>
    </row>
    <row r="190" spans="1:29" ht="15.75">
      <c r="A190" s="250"/>
      <c r="B190" s="135" t="s">
        <v>42</v>
      </c>
      <c r="C190" s="97">
        <v>31994337.989998985</v>
      </c>
      <c r="D190" s="20">
        <v>34997540</v>
      </c>
      <c r="E190" s="98">
        <f t="shared" si="27"/>
        <v>-3003202.0100010149</v>
      </c>
      <c r="F190" s="97">
        <v>2407947.5</v>
      </c>
      <c r="G190" s="20" t="s">
        <v>2885</v>
      </c>
      <c r="H190" s="98">
        <f t="shared" si="28"/>
        <v>-2.5</v>
      </c>
      <c r="I190" s="97">
        <v>271920.06</v>
      </c>
      <c r="J190" s="20" t="s">
        <v>3274</v>
      </c>
      <c r="K190" s="98">
        <f t="shared" si="29"/>
        <v>5.9999999997671694E-2</v>
      </c>
      <c r="L190" s="97">
        <v>249243.74</v>
      </c>
      <c r="M190" s="20" t="s">
        <v>3275</v>
      </c>
      <c r="N190" s="98">
        <f t="shared" si="30"/>
        <v>-0.26000000000931323</v>
      </c>
      <c r="O190" s="97">
        <v>66781.67</v>
      </c>
      <c r="P190" s="20" t="s">
        <v>2886</v>
      </c>
      <c r="Q190" s="98">
        <f t="shared" si="31"/>
        <v>-2.9999999998835847E-2</v>
      </c>
      <c r="R190" s="97">
        <v>29542285.13999898</v>
      </c>
      <c r="S190" s="20">
        <v>29542300</v>
      </c>
      <c r="T190" s="98">
        <f t="shared" si="32"/>
        <v>-14.860001020133495</v>
      </c>
      <c r="U190" s="219">
        <f t="shared" si="33"/>
        <v>1</v>
      </c>
      <c r="W190" s="135" t="s">
        <v>42</v>
      </c>
      <c r="X190" s="115">
        <f t="shared" si="34"/>
        <v>1</v>
      </c>
      <c r="Y190" s="116">
        <f t="shared" si="35"/>
        <v>0</v>
      </c>
      <c r="Z190" s="116">
        <f t="shared" si="36"/>
        <v>0</v>
      </c>
      <c r="AA190" s="116">
        <f t="shared" si="37"/>
        <v>0</v>
      </c>
      <c r="AB190" s="116">
        <f t="shared" si="38"/>
        <v>0</v>
      </c>
      <c r="AC190" s="122">
        <f t="shared" si="39"/>
        <v>0</v>
      </c>
    </row>
    <row r="191" spans="1:29" ht="15.75">
      <c r="A191" s="250"/>
      <c r="B191" s="105" t="s">
        <v>43</v>
      </c>
      <c r="C191" s="97">
        <v>81434830.829999641</v>
      </c>
      <c r="D191" s="20">
        <v>0</v>
      </c>
      <c r="E191" s="98">
        <f t="shared" si="27"/>
        <v>81434830.829999641</v>
      </c>
      <c r="F191" s="97">
        <v>2172702.5700000008</v>
      </c>
      <c r="G191" s="20"/>
      <c r="H191" s="98">
        <f t="shared" si="28"/>
        <v>2172702.5700000008</v>
      </c>
      <c r="I191" s="97">
        <v>285301.83000000013</v>
      </c>
      <c r="J191" s="20"/>
      <c r="K191" s="98">
        <f t="shared" si="29"/>
        <v>285301.83000000013</v>
      </c>
      <c r="L191" s="97">
        <v>116770.34999999998</v>
      </c>
      <c r="M191" s="20"/>
      <c r="N191" s="98">
        <f t="shared" si="30"/>
        <v>116770.34999999998</v>
      </c>
      <c r="O191" s="97">
        <v>992424.99</v>
      </c>
      <c r="P191" s="20"/>
      <c r="Q191" s="98">
        <f t="shared" si="31"/>
        <v>992424.99</v>
      </c>
      <c r="R191" s="97">
        <v>78438234.749999642</v>
      </c>
      <c r="S191" s="20">
        <v>0</v>
      </c>
      <c r="T191" s="98">
        <f t="shared" si="32"/>
        <v>78438234.749999642</v>
      </c>
      <c r="U191" s="219">
        <f t="shared" si="33"/>
        <v>0</v>
      </c>
      <c r="W191" s="105" t="s">
        <v>43</v>
      </c>
      <c r="X191" s="115">
        <f t="shared" si="34"/>
        <v>0</v>
      </c>
      <c r="Y191" s="116">
        <f t="shared" si="35"/>
        <v>0</v>
      </c>
      <c r="Z191" s="116">
        <f t="shared" si="36"/>
        <v>0</v>
      </c>
      <c r="AA191" s="116">
        <f t="shared" si="37"/>
        <v>0</v>
      </c>
      <c r="AB191" s="116">
        <f t="shared" si="38"/>
        <v>0</v>
      </c>
      <c r="AC191" s="122">
        <f t="shared" si="39"/>
        <v>0</v>
      </c>
    </row>
    <row r="192" spans="1:29" ht="15.75">
      <c r="A192" s="250"/>
      <c r="B192" s="135" t="s">
        <v>44</v>
      </c>
      <c r="C192" s="97">
        <v>57818666.379999556</v>
      </c>
      <c r="D192" s="20">
        <v>57810500</v>
      </c>
      <c r="E192" s="98">
        <f t="shared" si="27"/>
        <v>8166.3799995556474</v>
      </c>
      <c r="F192" s="97">
        <v>2033017.0500000007</v>
      </c>
      <c r="G192" s="20" t="s">
        <v>2887</v>
      </c>
      <c r="H192" s="98">
        <f t="shared" si="28"/>
        <v>433017.05000000075</v>
      </c>
      <c r="I192" s="97">
        <v>60733.939999999995</v>
      </c>
      <c r="J192" s="20" t="s">
        <v>3276</v>
      </c>
      <c r="K192" s="98">
        <f t="shared" si="29"/>
        <v>0.93999999999505235</v>
      </c>
      <c r="L192" s="97">
        <v>1429558.1300000001</v>
      </c>
      <c r="M192" s="20" t="s">
        <v>3277</v>
      </c>
      <c r="N192" s="98">
        <f t="shared" si="30"/>
        <v>-1.8699999998789281</v>
      </c>
      <c r="O192" s="97">
        <v>493516.61000000022</v>
      </c>
      <c r="P192" s="20" t="s">
        <v>2888</v>
      </c>
      <c r="Q192" s="98">
        <f t="shared" si="31"/>
        <v>0.61000000021886081</v>
      </c>
      <c r="R192" s="97">
        <v>53923308.529999554</v>
      </c>
      <c r="S192" s="20">
        <v>53923300</v>
      </c>
      <c r="T192" s="98">
        <f t="shared" si="32"/>
        <v>8.5299995541572571</v>
      </c>
      <c r="U192" s="219">
        <f t="shared" si="33"/>
        <v>1</v>
      </c>
      <c r="W192" s="135" t="s">
        <v>44</v>
      </c>
      <c r="X192" s="115">
        <f t="shared" si="34"/>
        <v>1</v>
      </c>
      <c r="Y192" s="116">
        <f t="shared" si="35"/>
        <v>1</v>
      </c>
      <c r="Z192" s="116">
        <f t="shared" si="36"/>
        <v>0</v>
      </c>
      <c r="AA192" s="116">
        <f t="shared" si="37"/>
        <v>0</v>
      </c>
      <c r="AB192" s="116">
        <f t="shared" si="38"/>
        <v>0</v>
      </c>
      <c r="AC192" s="122">
        <f t="shared" si="39"/>
        <v>0</v>
      </c>
    </row>
    <row r="193" spans="1:29" ht="15.75">
      <c r="A193" s="250"/>
      <c r="B193" s="135" t="s">
        <v>45</v>
      </c>
      <c r="C193" s="97">
        <v>66545008.939996041</v>
      </c>
      <c r="D193" s="20">
        <v>66545000</v>
      </c>
      <c r="E193" s="98">
        <f t="shared" si="27"/>
        <v>8.9399960413575172</v>
      </c>
      <c r="F193" s="97">
        <v>3240866.4200000009</v>
      </c>
      <c r="G193" s="20" t="s">
        <v>2889</v>
      </c>
      <c r="H193" s="98">
        <f t="shared" si="28"/>
        <v>-3.5799999991431832</v>
      </c>
      <c r="I193" s="97">
        <v>109433.87</v>
      </c>
      <c r="J193" s="20" t="s">
        <v>3278</v>
      </c>
      <c r="K193" s="98">
        <f t="shared" si="29"/>
        <v>-0.13000000000465661</v>
      </c>
      <c r="L193" s="97">
        <v>65803.839999999997</v>
      </c>
      <c r="M193" s="20" t="s">
        <v>3279</v>
      </c>
      <c r="N193" s="98">
        <f t="shared" si="30"/>
        <v>3.9999999993597157E-2</v>
      </c>
      <c r="O193" s="97">
        <v>124545.72</v>
      </c>
      <c r="P193" s="20" t="s">
        <v>2890</v>
      </c>
      <c r="Q193" s="98">
        <f t="shared" si="31"/>
        <v>-0.27999999999883585</v>
      </c>
      <c r="R193" s="97">
        <v>75266848.279996037</v>
      </c>
      <c r="S193" s="20">
        <v>75266800</v>
      </c>
      <c r="T193" s="98">
        <f t="shared" si="32"/>
        <v>48.279996037483215</v>
      </c>
      <c r="U193" s="219">
        <f t="shared" si="33"/>
        <v>1</v>
      </c>
      <c r="W193" s="135" t="s">
        <v>45</v>
      </c>
      <c r="X193" s="115">
        <f t="shared" si="34"/>
        <v>0</v>
      </c>
      <c r="Y193" s="116">
        <f t="shared" si="35"/>
        <v>0</v>
      </c>
      <c r="Z193" s="116">
        <f t="shared" si="36"/>
        <v>0</v>
      </c>
      <c r="AA193" s="116">
        <f t="shared" si="37"/>
        <v>0</v>
      </c>
      <c r="AB193" s="116">
        <f t="shared" si="38"/>
        <v>0</v>
      </c>
      <c r="AC193" s="122">
        <f t="shared" si="39"/>
        <v>0</v>
      </c>
    </row>
    <row r="194" spans="1:29" ht="15.75">
      <c r="A194" s="250"/>
      <c r="B194" s="135" t="s">
        <v>46</v>
      </c>
      <c r="C194" s="97">
        <v>51364018.899999611</v>
      </c>
      <c r="D194" s="20">
        <v>54769600</v>
      </c>
      <c r="E194" s="98">
        <f t="shared" si="27"/>
        <v>-3405581.1000003889</v>
      </c>
      <c r="F194" s="97">
        <v>3411040.98</v>
      </c>
      <c r="G194" s="20" t="s">
        <v>2891</v>
      </c>
      <c r="H194" s="98">
        <f t="shared" si="28"/>
        <v>0.97999999998137355</v>
      </c>
      <c r="I194" s="97">
        <v>8675.14</v>
      </c>
      <c r="J194" s="20" t="s">
        <v>3280</v>
      </c>
      <c r="K194" s="98">
        <f t="shared" si="29"/>
        <v>0</v>
      </c>
      <c r="L194" s="97">
        <v>0</v>
      </c>
      <c r="M194" s="20" t="s">
        <v>80</v>
      </c>
      <c r="N194" s="98">
        <f t="shared" si="30"/>
        <v>0</v>
      </c>
      <c r="O194" s="97">
        <v>230108.91</v>
      </c>
      <c r="P194" s="20" t="s">
        <v>2892</v>
      </c>
      <c r="Q194" s="98">
        <f t="shared" si="31"/>
        <v>-8.999999999650754E-2</v>
      </c>
      <c r="R194" s="97">
        <v>47731544.149999611</v>
      </c>
      <c r="S194" s="20">
        <v>51378000</v>
      </c>
      <c r="T194" s="98">
        <f t="shared" si="32"/>
        <v>-3646455.8500003889</v>
      </c>
      <c r="U194" s="219">
        <f t="shared" si="33"/>
        <v>1</v>
      </c>
      <c r="W194" s="135" t="s">
        <v>46</v>
      </c>
      <c r="X194" s="115">
        <f t="shared" si="34"/>
        <v>1</v>
      </c>
      <c r="Y194" s="116">
        <f t="shared" si="35"/>
        <v>0</v>
      </c>
      <c r="Z194" s="116">
        <f t="shared" si="36"/>
        <v>0</v>
      </c>
      <c r="AA194" s="116">
        <f t="shared" si="37"/>
        <v>0</v>
      </c>
      <c r="AB194" s="116">
        <f t="shared" si="38"/>
        <v>0</v>
      </c>
      <c r="AC194" s="122">
        <f t="shared" si="39"/>
        <v>1</v>
      </c>
    </row>
    <row r="195" spans="1:29" ht="15.75">
      <c r="A195" s="250"/>
      <c r="B195" s="135" t="s">
        <v>47</v>
      </c>
      <c r="C195" s="97">
        <v>164227518.55000016</v>
      </c>
      <c r="D195" s="20">
        <v>0</v>
      </c>
      <c r="E195" s="98">
        <f t="shared" si="27"/>
        <v>164227518.55000016</v>
      </c>
      <c r="F195" s="97">
        <v>3869438.88</v>
      </c>
      <c r="G195" s="20"/>
      <c r="H195" s="98">
        <f t="shared" si="28"/>
        <v>3869438.88</v>
      </c>
      <c r="I195" s="97">
        <v>138207.25</v>
      </c>
      <c r="J195" s="20"/>
      <c r="K195" s="98">
        <f t="shared" si="29"/>
        <v>138207.25</v>
      </c>
      <c r="L195" s="97">
        <v>159032.91</v>
      </c>
      <c r="M195" s="20"/>
      <c r="N195" s="98">
        <f t="shared" si="30"/>
        <v>159032.91</v>
      </c>
      <c r="O195" s="97">
        <v>195112.33000000002</v>
      </c>
      <c r="P195" s="20"/>
      <c r="Q195" s="98">
        <f t="shared" si="31"/>
        <v>195112.33000000002</v>
      </c>
      <c r="R195" s="97">
        <v>160142141.68000019</v>
      </c>
      <c r="S195" s="20">
        <v>0</v>
      </c>
      <c r="T195" s="98">
        <f t="shared" si="32"/>
        <v>160142141.68000019</v>
      </c>
      <c r="U195" s="219">
        <f t="shared" si="33"/>
        <v>0</v>
      </c>
      <c r="W195" s="135" t="s">
        <v>47</v>
      </c>
      <c r="X195" s="115">
        <f t="shared" si="34"/>
        <v>0</v>
      </c>
      <c r="Y195" s="116">
        <f t="shared" si="35"/>
        <v>0</v>
      </c>
      <c r="Z195" s="116">
        <f t="shared" si="36"/>
        <v>0</v>
      </c>
      <c r="AA195" s="116">
        <f t="shared" si="37"/>
        <v>0</v>
      </c>
      <c r="AB195" s="116">
        <f t="shared" si="38"/>
        <v>0</v>
      </c>
      <c r="AC195" s="122">
        <f t="shared" si="39"/>
        <v>0</v>
      </c>
    </row>
    <row r="196" spans="1:29" ht="15.75">
      <c r="A196" s="250"/>
      <c r="B196" s="135" t="s">
        <v>48</v>
      </c>
      <c r="C196" s="97">
        <v>67241128.330000028</v>
      </c>
      <c r="D196" s="20">
        <v>67241200</v>
      </c>
      <c r="E196" s="98">
        <f t="shared" si="27"/>
        <v>-71.669999971985817</v>
      </c>
      <c r="F196" s="97">
        <v>2129984.2800000003</v>
      </c>
      <c r="G196" s="20" t="s">
        <v>2893</v>
      </c>
      <c r="H196" s="98">
        <f t="shared" si="28"/>
        <v>-256785.71999999974</v>
      </c>
      <c r="I196" s="97">
        <v>87946.01</v>
      </c>
      <c r="J196" s="20" t="s">
        <v>3281</v>
      </c>
      <c r="K196" s="98">
        <f t="shared" si="29"/>
        <v>9.9999999947613105E-3</v>
      </c>
      <c r="L196" s="97">
        <v>37206.239999999998</v>
      </c>
      <c r="M196" s="20" t="s">
        <v>3282</v>
      </c>
      <c r="N196" s="98">
        <f t="shared" si="30"/>
        <v>4.0000000000873115E-2</v>
      </c>
      <c r="O196" s="97">
        <v>610024.82000000007</v>
      </c>
      <c r="P196" s="20" t="s">
        <v>2894</v>
      </c>
      <c r="Q196" s="98">
        <f t="shared" si="31"/>
        <v>-0.17999999993480742</v>
      </c>
      <c r="R196" s="97">
        <v>64551859.00000003</v>
      </c>
      <c r="S196" s="20">
        <v>64551800</v>
      </c>
      <c r="T196" s="98">
        <f t="shared" si="32"/>
        <v>59.000000029802322</v>
      </c>
      <c r="U196" s="219">
        <f t="shared" si="33"/>
        <v>1</v>
      </c>
      <c r="W196" s="135" t="s">
        <v>48</v>
      </c>
      <c r="X196" s="115">
        <f t="shared" si="34"/>
        <v>0</v>
      </c>
      <c r="Y196" s="116">
        <f t="shared" si="35"/>
        <v>1</v>
      </c>
      <c r="Z196" s="116">
        <f t="shared" si="36"/>
        <v>0</v>
      </c>
      <c r="AA196" s="116">
        <f t="shared" si="37"/>
        <v>0</v>
      </c>
      <c r="AB196" s="116">
        <f t="shared" si="38"/>
        <v>0</v>
      </c>
      <c r="AC196" s="122">
        <f t="shared" si="39"/>
        <v>0</v>
      </c>
    </row>
    <row r="197" spans="1:29" ht="15.75">
      <c r="A197" s="251"/>
      <c r="B197" s="136" t="s">
        <v>49</v>
      </c>
      <c r="C197" s="97">
        <v>28719994.089999542</v>
      </c>
      <c r="D197" s="20"/>
      <c r="E197" s="98">
        <f t="shared" si="27"/>
        <v>28719994.089999542</v>
      </c>
      <c r="F197" s="97">
        <v>1505328.0300000007</v>
      </c>
      <c r="G197" s="20"/>
      <c r="H197" s="98">
        <f t="shared" si="28"/>
        <v>1505328.0300000007</v>
      </c>
      <c r="I197" s="97">
        <v>1607.3500000000001</v>
      </c>
      <c r="J197" s="20"/>
      <c r="K197" s="98">
        <f t="shared" si="29"/>
        <v>1607.3500000000001</v>
      </c>
      <c r="L197" s="97">
        <v>15783.12</v>
      </c>
      <c r="M197" s="20"/>
      <c r="N197" s="98">
        <f t="shared" si="30"/>
        <v>15783.12</v>
      </c>
      <c r="O197" s="97">
        <v>280836.78999999998</v>
      </c>
      <c r="P197" s="20"/>
      <c r="Q197" s="98">
        <f t="shared" si="31"/>
        <v>280836.78999999998</v>
      </c>
      <c r="R197" s="97">
        <v>26919653.499999542</v>
      </c>
      <c r="S197" s="20"/>
      <c r="T197" s="98">
        <f t="shared" si="32"/>
        <v>26919653.499999542</v>
      </c>
      <c r="U197" s="219">
        <f t="shared" si="33"/>
        <v>0</v>
      </c>
      <c r="W197" s="136" t="s">
        <v>49</v>
      </c>
      <c r="X197" s="119">
        <f t="shared" si="34"/>
        <v>0</v>
      </c>
      <c r="Y197" s="120">
        <f t="shared" si="35"/>
        <v>0</v>
      </c>
      <c r="Z197" s="120">
        <f t="shared" si="36"/>
        <v>0</v>
      </c>
      <c r="AA197" s="120">
        <f t="shared" si="37"/>
        <v>0</v>
      </c>
      <c r="AB197" s="120">
        <f t="shared" si="38"/>
        <v>0</v>
      </c>
      <c r="AC197" s="125">
        <f t="shared" si="39"/>
        <v>0</v>
      </c>
    </row>
    <row r="198" spans="1:29" ht="15.75" customHeight="1">
      <c r="A198" s="249">
        <v>42641</v>
      </c>
      <c r="B198" s="134" t="s">
        <v>41</v>
      </c>
      <c r="C198" s="217">
        <v>85141299.419999048</v>
      </c>
      <c r="D198" s="95">
        <v>85141300</v>
      </c>
      <c r="E198" s="96">
        <f t="shared" si="27"/>
        <v>-0.58000095188617706</v>
      </c>
      <c r="F198" s="217">
        <v>2565738.5500000007</v>
      </c>
      <c r="G198" s="95" t="s">
        <v>2895</v>
      </c>
      <c r="H198" s="96">
        <f t="shared" si="28"/>
        <v>-18301.449999999255</v>
      </c>
      <c r="I198" s="217">
        <v>86959.61</v>
      </c>
      <c r="J198" s="95" t="s">
        <v>3283</v>
      </c>
      <c r="K198" s="96">
        <f t="shared" si="29"/>
        <v>9.9999999947613105E-3</v>
      </c>
      <c r="L198" s="217">
        <v>31714.73</v>
      </c>
      <c r="M198" s="95" t="s">
        <v>3284</v>
      </c>
      <c r="N198" s="96">
        <f t="shared" si="30"/>
        <v>2.9999999998835847E-2</v>
      </c>
      <c r="O198" s="217">
        <v>303730.10000000003</v>
      </c>
      <c r="P198" s="95" t="s">
        <v>2896</v>
      </c>
      <c r="Q198" s="96">
        <f t="shared" si="31"/>
        <v>0.1000000000349246</v>
      </c>
      <c r="R198" s="217">
        <v>82327075.649999082</v>
      </c>
      <c r="S198" s="95">
        <v>82308800</v>
      </c>
      <c r="T198" s="96">
        <f t="shared" si="32"/>
        <v>18275.649999082088</v>
      </c>
      <c r="U198" s="218">
        <f t="shared" si="33"/>
        <v>1</v>
      </c>
      <c r="W198" s="134" t="s">
        <v>41</v>
      </c>
      <c r="X198" s="111">
        <f t="shared" si="34"/>
        <v>0</v>
      </c>
      <c r="Y198" s="112">
        <f t="shared" si="35"/>
        <v>1</v>
      </c>
      <c r="Z198" s="112">
        <f t="shared" si="36"/>
        <v>0</v>
      </c>
      <c r="AA198" s="112">
        <f t="shared" si="37"/>
        <v>0</v>
      </c>
      <c r="AB198" s="112">
        <f t="shared" si="38"/>
        <v>0</v>
      </c>
      <c r="AC198" s="124">
        <f t="shared" si="39"/>
        <v>1</v>
      </c>
    </row>
    <row r="199" spans="1:29" ht="15.75">
      <c r="A199" s="250"/>
      <c r="B199" s="135" t="s">
        <v>42</v>
      </c>
      <c r="C199" s="97">
        <v>29542285.13999898</v>
      </c>
      <c r="D199" s="20">
        <v>29542300</v>
      </c>
      <c r="E199" s="98">
        <f t="shared" si="27"/>
        <v>-14.860001020133495</v>
      </c>
      <c r="F199" s="97">
        <v>2073261.0299999991</v>
      </c>
      <c r="G199" s="20" t="s">
        <v>2897</v>
      </c>
      <c r="H199" s="98">
        <f t="shared" si="28"/>
        <v>1.0299999990966171</v>
      </c>
      <c r="I199" s="97">
        <v>59735.44</v>
      </c>
      <c r="J199" s="20" t="s">
        <v>3285</v>
      </c>
      <c r="K199" s="98">
        <f t="shared" si="29"/>
        <v>4.0000000000873115E-2</v>
      </c>
      <c r="L199" s="97">
        <v>219858.76</v>
      </c>
      <c r="M199" s="20" t="s">
        <v>3286</v>
      </c>
      <c r="N199" s="98">
        <f t="shared" si="30"/>
        <v>-0.23999999999068677</v>
      </c>
      <c r="O199" s="97">
        <v>57699.689999999995</v>
      </c>
      <c r="P199" s="20" t="s">
        <v>2898</v>
      </c>
      <c r="Q199" s="98">
        <f t="shared" si="31"/>
        <v>-1.0000000002037268E-2</v>
      </c>
      <c r="R199" s="97">
        <v>27453209.20999898</v>
      </c>
      <c r="S199" s="20">
        <v>27453200</v>
      </c>
      <c r="T199" s="98">
        <f t="shared" si="32"/>
        <v>9.2099989801645279</v>
      </c>
      <c r="U199" s="219">
        <f t="shared" si="33"/>
        <v>1</v>
      </c>
      <c r="W199" s="135" t="s">
        <v>42</v>
      </c>
      <c r="X199" s="115">
        <f t="shared" si="34"/>
        <v>0</v>
      </c>
      <c r="Y199" s="116">
        <f t="shared" si="35"/>
        <v>0</v>
      </c>
      <c r="Z199" s="116">
        <f t="shared" si="36"/>
        <v>0</v>
      </c>
      <c r="AA199" s="116">
        <f t="shared" si="37"/>
        <v>0</v>
      </c>
      <c r="AB199" s="116">
        <f t="shared" si="38"/>
        <v>0</v>
      </c>
      <c r="AC199" s="122">
        <f t="shared" si="39"/>
        <v>0</v>
      </c>
    </row>
    <row r="200" spans="1:29" ht="15.75">
      <c r="A200" s="250"/>
      <c r="B200" s="105" t="s">
        <v>43</v>
      </c>
      <c r="C200" s="97">
        <v>78438234.749999642</v>
      </c>
      <c r="D200" s="20">
        <v>0</v>
      </c>
      <c r="E200" s="98">
        <f t="shared" si="27"/>
        <v>78438234.749999642</v>
      </c>
      <c r="F200" s="97">
        <v>3101170.93</v>
      </c>
      <c r="G200" s="20"/>
      <c r="H200" s="98">
        <f t="shared" si="28"/>
        <v>3101170.93</v>
      </c>
      <c r="I200" s="97">
        <v>300139.71999999997</v>
      </c>
      <c r="J200" s="20"/>
      <c r="K200" s="98">
        <f t="shared" si="29"/>
        <v>300139.71999999997</v>
      </c>
      <c r="L200" s="97">
        <v>1089217.23</v>
      </c>
      <c r="M200" s="20"/>
      <c r="N200" s="98">
        <f t="shared" si="30"/>
        <v>1089217.23</v>
      </c>
      <c r="O200" s="97">
        <v>784189.99</v>
      </c>
      <c r="P200" s="20"/>
      <c r="Q200" s="98">
        <f t="shared" si="31"/>
        <v>784189.99</v>
      </c>
      <c r="R200" s="97">
        <v>73764226.869999632</v>
      </c>
      <c r="S200" s="20">
        <v>0</v>
      </c>
      <c r="T200" s="98">
        <f t="shared" si="32"/>
        <v>73764226.869999632</v>
      </c>
      <c r="U200" s="219">
        <f t="shared" si="33"/>
        <v>0</v>
      </c>
      <c r="W200" s="105" t="s">
        <v>43</v>
      </c>
      <c r="X200" s="115">
        <f t="shared" si="34"/>
        <v>0</v>
      </c>
      <c r="Y200" s="116">
        <f t="shared" si="35"/>
        <v>0</v>
      </c>
      <c r="Z200" s="116">
        <f t="shared" si="36"/>
        <v>0</v>
      </c>
      <c r="AA200" s="116">
        <f t="shared" si="37"/>
        <v>0</v>
      </c>
      <c r="AB200" s="116">
        <f t="shared" si="38"/>
        <v>0</v>
      </c>
      <c r="AC200" s="122">
        <f t="shared" si="39"/>
        <v>0</v>
      </c>
    </row>
    <row r="201" spans="1:29" ht="15.75">
      <c r="A201" s="250"/>
      <c r="B201" s="135" t="s">
        <v>44</v>
      </c>
      <c r="C201" s="97">
        <v>53923308.529999554</v>
      </c>
      <c r="D201" s="20">
        <v>0</v>
      </c>
      <c r="E201" s="98">
        <f t="shared" ref="E201:E215" si="40">C201-D201</f>
        <v>53923308.529999554</v>
      </c>
      <c r="F201" s="97">
        <v>1700240.93</v>
      </c>
      <c r="G201" s="20"/>
      <c r="H201" s="98">
        <f t="shared" ref="H201:H215" si="41">F201-G201</f>
        <v>1700240.93</v>
      </c>
      <c r="I201" s="97">
        <v>121525.32</v>
      </c>
      <c r="J201" s="20"/>
      <c r="K201" s="98">
        <f t="shared" ref="K201:K215" si="42">I201-J201</f>
        <v>121525.32</v>
      </c>
      <c r="L201" s="97">
        <v>0</v>
      </c>
      <c r="M201" s="20"/>
      <c r="N201" s="98">
        <f t="shared" ref="N201:N215" si="43">L201-M201</f>
        <v>0</v>
      </c>
      <c r="O201" s="97">
        <v>457221.02999999991</v>
      </c>
      <c r="P201" s="20"/>
      <c r="Q201" s="98">
        <f t="shared" ref="Q201:Q215" si="44">O201-P201</f>
        <v>457221.02999999991</v>
      </c>
      <c r="R201" s="97">
        <v>51887371.889999554</v>
      </c>
      <c r="S201" s="20">
        <v>0</v>
      </c>
      <c r="T201" s="98">
        <f t="shared" ref="T201:T215" si="45">R201-S201</f>
        <v>51887371.889999554</v>
      </c>
      <c r="U201" s="219">
        <f t="shared" si="33"/>
        <v>0</v>
      </c>
      <c r="W201" s="135" t="s">
        <v>44</v>
      </c>
      <c r="X201" s="115">
        <f t="shared" si="34"/>
        <v>0</v>
      </c>
      <c r="Y201" s="116">
        <f t="shared" si="35"/>
        <v>0</v>
      </c>
      <c r="Z201" s="116">
        <f t="shared" si="36"/>
        <v>0</v>
      </c>
      <c r="AA201" s="116">
        <f t="shared" si="37"/>
        <v>0</v>
      </c>
      <c r="AB201" s="116">
        <f t="shared" si="38"/>
        <v>0</v>
      </c>
      <c r="AC201" s="122">
        <f t="shared" si="39"/>
        <v>0</v>
      </c>
    </row>
    <row r="202" spans="1:29" ht="15.75">
      <c r="A202" s="250"/>
      <c r="B202" s="135" t="s">
        <v>45</v>
      </c>
      <c r="C202" s="97">
        <v>75266848.279996037</v>
      </c>
      <c r="D202" s="20">
        <v>75266800</v>
      </c>
      <c r="E202" s="98">
        <f t="shared" si="40"/>
        <v>48.279996037483215</v>
      </c>
      <c r="F202" s="97">
        <v>4444768.4499999974</v>
      </c>
      <c r="G202" s="20" t="s">
        <v>2899</v>
      </c>
      <c r="H202" s="98">
        <f t="shared" si="41"/>
        <v>-1.5500000026077032</v>
      </c>
      <c r="I202" s="97">
        <v>284589.44</v>
      </c>
      <c r="J202" s="20" t="s">
        <v>3287</v>
      </c>
      <c r="K202" s="98">
        <f t="shared" si="42"/>
        <v>0.44000000000232831</v>
      </c>
      <c r="L202" s="97">
        <v>109903.43000000001</v>
      </c>
      <c r="M202" s="20" t="s">
        <v>3288</v>
      </c>
      <c r="N202" s="98">
        <f t="shared" si="43"/>
        <v>0.430000000007567</v>
      </c>
      <c r="O202" s="97">
        <v>136717.19</v>
      </c>
      <c r="P202" s="20" t="s">
        <v>2900</v>
      </c>
      <c r="Q202" s="98">
        <f t="shared" si="44"/>
        <v>0.19000000000232831</v>
      </c>
      <c r="R202" s="97">
        <v>70860048.649996027</v>
      </c>
      <c r="S202" s="20">
        <v>70860000</v>
      </c>
      <c r="T202" s="98">
        <f t="shared" si="45"/>
        <v>48.649996027350426</v>
      </c>
      <c r="U202" s="219">
        <f t="shared" ref="U202:U215" si="46">IF(D202=0,0,1)</f>
        <v>1</v>
      </c>
      <c r="W202" s="135" t="s">
        <v>45</v>
      </c>
      <c r="X202" s="115">
        <f t="shared" ref="X202:X215" si="47">+IF(AND(C202&lt;&gt;0,D202&lt;&gt;0,OR(E202&gt;100,E202&lt;-100)),1,0)</f>
        <v>0</v>
      </c>
      <c r="Y202" s="116">
        <f t="shared" ref="Y202:Y215" si="48">+IF(AND(F202&lt;&gt;0,G202&lt;&gt;0,OR(H202&gt;100,H202&lt;-100)),1,0)</f>
        <v>0</v>
      </c>
      <c r="Z202" s="116">
        <f t="shared" ref="Z202:Z215" si="49">+IF(AND(I202&lt;&gt;0,J202&lt;&gt;0,OR(K202&gt;100,K202&lt;-100)),1,0)</f>
        <v>0</v>
      </c>
      <c r="AA202" s="116">
        <f t="shared" ref="AA202:AA215" si="50">+IF(AND(L202&lt;&gt;0,M202&lt;&gt;0,OR(N202&gt;100,N202&lt;-100)),1,0)</f>
        <v>0</v>
      </c>
      <c r="AB202" s="116">
        <f t="shared" ref="AB202:AB215" si="51">+IF(AND(O202&lt;&gt;0,P202&lt;&gt;0,OR(Q202&gt;100,Q202&lt;-100)),1,0)</f>
        <v>0</v>
      </c>
      <c r="AC202" s="122">
        <f t="shared" ref="AC202:AC215" si="52">+IF(AND(R202&lt;&gt;0,S202&lt;&gt;0,OR(T202&gt;100,T202&lt;-100)),1,0)</f>
        <v>0</v>
      </c>
    </row>
    <row r="203" spans="1:29" ht="15.75">
      <c r="A203" s="250"/>
      <c r="B203" s="135" t="s">
        <v>46</v>
      </c>
      <c r="C203" s="97">
        <v>47731544.149999611</v>
      </c>
      <c r="D203" s="20">
        <v>51378000</v>
      </c>
      <c r="E203" s="98">
        <f t="shared" si="40"/>
        <v>-3646455.8500003889</v>
      </c>
      <c r="F203" s="97">
        <v>2454887.2600000002</v>
      </c>
      <c r="G203" s="20" t="s">
        <v>2901</v>
      </c>
      <c r="H203" s="98">
        <f t="shared" si="41"/>
        <v>-2.7399999997578561</v>
      </c>
      <c r="I203" s="97">
        <v>15696.65</v>
      </c>
      <c r="J203" s="20" t="s">
        <v>3289</v>
      </c>
      <c r="K203" s="98">
        <f t="shared" si="42"/>
        <v>-5.0000000001091394E-2</v>
      </c>
      <c r="L203" s="97">
        <v>0</v>
      </c>
      <c r="M203" s="20" t="s">
        <v>80</v>
      </c>
      <c r="N203" s="98">
        <f t="shared" si="43"/>
        <v>0</v>
      </c>
      <c r="O203" s="97">
        <v>431667</v>
      </c>
      <c r="P203" s="20" t="s">
        <v>2902</v>
      </c>
      <c r="Q203" s="98">
        <f t="shared" si="44"/>
        <v>0</v>
      </c>
      <c r="R203" s="97">
        <v>44860686.539999612</v>
      </c>
      <c r="S203" s="20">
        <v>47747300</v>
      </c>
      <c r="T203" s="98">
        <f t="shared" si="45"/>
        <v>-2886613.4600003883</v>
      </c>
      <c r="U203" s="219">
        <f t="shared" si="46"/>
        <v>1</v>
      </c>
      <c r="W203" s="135" t="s">
        <v>46</v>
      </c>
      <c r="X203" s="115">
        <f t="shared" si="47"/>
        <v>1</v>
      </c>
      <c r="Y203" s="116">
        <f t="shared" si="48"/>
        <v>0</v>
      </c>
      <c r="Z203" s="116">
        <f t="shared" si="49"/>
        <v>0</v>
      </c>
      <c r="AA203" s="116">
        <f t="shared" si="50"/>
        <v>0</v>
      </c>
      <c r="AB203" s="116">
        <f t="shared" si="51"/>
        <v>0</v>
      </c>
      <c r="AC203" s="122">
        <f t="shared" si="52"/>
        <v>1</v>
      </c>
    </row>
    <row r="204" spans="1:29" ht="15.75">
      <c r="A204" s="250"/>
      <c r="B204" s="135" t="s">
        <v>47</v>
      </c>
      <c r="C204" s="97">
        <v>160142141.68000019</v>
      </c>
      <c r="D204" s="20">
        <v>0</v>
      </c>
      <c r="E204" s="98">
        <f t="shared" si="40"/>
        <v>160142141.68000019</v>
      </c>
      <c r="F204" s="97">
        <v>4272176.12</v>
      </c>
      <c r="G204" s="20"/>
      <c r="H204" s="98">
        <f t="shared" si="41"/>
        <v>4272176.12</v>
      </c>
      <c r="I204" s="97">
        <v>358329.99999999994</v>
      </c>
      <c r="J204" s="20"/>
      <c r="K204" s="98">
        <f t="shared" si="42"/>
        <v>358329.99999999994</v>
      </c>
      <c r="L204" s="97">
        <v>570099.13</v>
      </c>
      <c r="M204" s="20"/>
      <c r="N204" s="98">
        <f t="shared" si="43"/>
        <v>570099.13</v>
      </c>
      <c r="O204" s="97">
        <v>281194.53999999998</v>
      </c>
      <c r="P204" s="20"/>
      <c r="Q204" s="98">
        <f t="shared" si="44"/>
        <v>281194.53999999998</v>
      </c>
      <c r="R204" s="97">
        <v>155377001.89000016</v>
      </c>
      <c r="S204" s="20">
        <v>0</v>
      </c>
      <c r="T204" s="98">
        <f t="shared" si="45"/>
        <v>155377001.89000016</v>
      </c>
      <c r="U204" s="219">
        <f t="shared" si="46"/>
        <v>0</v>
      </c>
      <c r="W204" s="135" t="s">
        <v>47</v>
      </c>
      <c r="X204" s="115">
        <f t="shared" si="47"/>
        <v>0</v>
      </c>
      <c r="Y204" s="116">
        <f t="shared" si="48"/>
        <v>0</v>
      </c>
      <c r="Z204" s="116">
        <f t="shared" si="49"/>
        <v>0</v>
      </c>
      <c r="AA204" s="116">
        <f t="shared" si="50"/>
        <v>0</v>
      </c>
      <c r="AB204" s="116">
        <f t="shared" si="51"/>
        <v>0</v>
      </c>
      <c r="AC204" s="122">
        <f t="shared" si="52"/>
        <v>0</v>
      </c>
    </row>
    <row r="205" spans="1:29" ht="15.75">
      <c r="A205" s="250"/>
      <c r="B205" s="135" t="s">
        <v>48</v>
      </c>
      <c r="C205" s="97">
        <v>64551859.00000003</v>
      </c>
      <c r="D205" s="20">
        <v>64551800</v>
      </c>
      <c r="E205" s="98">
        <f t="shared" si="40"/>
        <v>59.000000029802322</v>
      </c>
      <c r="F205" s="97">
        <v>1536683.4700000007</v>
      </c>
      <c r="G205" s="20" t="s">
        <v>2903</v>
      </c>
      <c r="H205" s="98">
        <f t="shared" si="41"/>
        <v>153113.47000000067</v>
      </c>
      <c r="I205" s="97">
        <v>230928.17</v>
      </c>
      <c r="J205" s="20" t="s">
        <v>3290</v>
      </c>
      <c r="K205" s="98">
        <f t="shared" si="42"/>
        <v>0.17000000001280569</v>
      </c>
      <c r="L205" s="97">
        <v>530757.91</v>
      </c>
      <c r="M205" s="20" t="s">
        <v>3291</v>
      </c>
      <c r="N205" s="98">
        <f t="shared" si="43"/>
        <v>181.9100000000326</v>
      </c>
      <c r="O205" s="97">
        <v>612936.81999999995</v>
      </c>
      <c r="P205" s="20" t="s">
        <v>2904</v>
      </c>
      <c r="Q205" s="98">
        <f t="shared" si="44"/>
        <v>799.81999999994878</v>
      </c>
      <c r="R205" s="97">
        <v>62102408.970000029</v>
      </c>
      <c r="S205" s="20">
        <v>62102400</v>
      </c>
      <c r="T205" s="98">
        <f t="shared" si="45"/>
        <v>8.9700000286102295</v>
      </c>
      <c r="U205" s="219">
        <f t="shared" si="46"/>
        <v>1</v>
      </c>
      <c r="W205" s="135" t="s">
        <v>48</v>
      </c>
      <c r="X205" s="115">
        <f t="shared" si="47"/>
        <v>0</v>
      </c>
      <c r="Y205" s="116">
        <f t="shared" si="48"/>
        <v>1</v>
      </c>
      <c r="Z205" s="116">
        <f t="shared" si="49"/>
        <v>0</v>
      </c>
      <c r="AA205" s="116">
        <f t="shared" si="50"/>
        <v>1</v>
      </c>
      <c r="AB205" s="116">
        <f t="shared" si="51"/>
        <v>1</v>
      </c>
      <c r="AC205" s="122">
        <f t="shared" si="52"/>
        <v>0</v>
      </c>
    </row>
    <row r="206" spans="1:29" ht="15.75">
      <c r="A206" s="251"/>
      <c r="B206" s="136" t="s">
        <v>49</v>
      </c>
      <c r="C206" s="99">
        <v>26919653.499999542</v>
      </c>
      <c r="D206" s="100"/>
      <c r="E206" s="101">
        <f t="shared" si="40"/>
        <v>26919653.499999542</v>
      </c>
      <c r="F206" s="99">
        <v>1246699.6300000001</v>
      </c>
      <c r="G206" s="100"/>
      <c r="H206" s="101">
        <f t="shared" si="41"/>
        <v>1246699.6300000001</v>
      </c>
      <c r="I206" s="99">
        <v>0.01</v>
      </c>
      <c r="J206" s="100"/>
      <c r="K206" s="101">
        <f t="shared" si="42"/>
        <v>0.01</v>
      </c>
      <c r="L206" s="99">
        <v>0</v>
      </c>
      <c r="M206" s="100"/>
      <c r="N206" s="101">
        <f t="shared" si="43"/>
        <v>0</v>
      </c>
      <c r="O206" s="99">
        <v>301029.3</v>
      </c>
      <c r="P206" s="100"/>
      <c r="Q206" s="101">
        <f t="shared" si="44"/>
        <v>301029.3</v>
      </c>
      <c r="R206" s="99">
        <v>28640655.619999532</v>
      </c>
      <c r="S206" s="100"/>
      <c r="T206" s="101">
        <f t="shared" si="45"/>
        <v>28640655.619999532</v>
      </c>
      <c r="U206" s="220">
        <f t="shared" si="46"/>
        <v>0</v>
      </c>
      <c r="W206" s="136" t="s">
        <v>49</v>
      </c>
      <c r="X206" s="119">
        <f t="shared" si="47"/>
        <v>0</v>
      </c>
      <c r="Y206" s="120">
        <f t="shared" si="48"/>
        <v>0</v>
      </c>
      <c r="Z206" s="120">
        <f t="shared" si="49"/>
        <v>0</v>
      </c>
      <c r="AA206" s="120">
        <f t="shared" si="50"/>
        <v>0</v>
      </c>
      <c r="AB206" s="120">
        <f t="shared" si="51"/>
        <v>0</v>
      </c>
      <c r="AC206" s="125">
        <f t="shared" si="52"/>
        <v>0</v>
      </c>
    </row>
    <row r="207" spans="1:29" ht="15.75" customHeight="1">
      <c r="A207" s="249">
        <v>42642</v>
      </c>
      <c r="B207" s="134" t="s">
        <v>41</v>
      </c>
      <c r="C207" s="217">
        <v>82327075.649999082</v>
      </c>
      <c r="D207" s="95">
        <v>82327100</v>
      </c>
      <c r="E207" s="96">
        <f t="shared" si="40"/>
        <v>-24.35000091791153</v>
      </c>
      <c r="F207" s="217">
        <v>2716713.7699999996</v>
      </c>
      <c r="G207" s="95" t="s">
        <v>2905</v>
      </c>
      <c r="H207" s="96">
        <f t="shared" si="41"/>
        <v>24693.769999999553</v>
      </c>
      <c r="I207" s="217">
        <v>74809.38</v>
      </c>
      <c r="J207" s="95" t="s">
        <v>3292</v>
      </c>
      <c r="K207" s="96">
        <f t="shared" si="42"/>
        <v>-1.9999999989522621E-2</v>
      </c>
      <c r="L207" s="217">
        <v>290543.19</v>
      </c>
      <c r="M207" s="95" t="s">
        <v>3293</v>
      </c>
      <c r="N207" s="96">
        <f t="shared" si="43"/>
        <v>0.19000000000232831</v>
      </c>
      <c r="O207" s="217">
        <v>402728.77</v>
      </c>
      <c r="P207" s="95" t="s">
        <v>2906</v>
      </c>
      <c r="Q207" s="96">
        <f t="shared" si="44"/>
        <v>-0.22999999998137355</v>
      </c>
      <c r="R207" s="217">
        <v>78991899.299999073</v>
      </c>
      <c r="S207" s="95">
        <v>79016600</v>
      </c>
      <c r="T207" s="96">
        <f t="shared" si="45"/>
        <v>-24700.700000926852</v>
      </c>
      <c r="U207" s="218">
        <f t="shared" si="46"/>
        <v>1</v>
      </c>
      <c r="W207" s="134" t="s">
        <v>41</v>
      </c>
      <c r="X207" s="111">
        <f t="shared" si="47"/>
        <v>0</v>
      </c>
      <c r="Y207" s="112">
        <f t="shared" si="48"/>
        <v>1</v>
      </c>
      <c r="Z207" s="112">
        <f t="shared" si="49"/>
        <v>0</v>
      </c>
      <c r="AA207" s="112">
        <f t="shared" si="50"/>
        <v>0</v>
      </c>
      <c r="AB207" s="112">
        <f t="shared" si="51"/>
        <v>0</v>
      </c>
      <c r="AC207" s="124">
        <f t="shared" si="52"/>
        <v>1</v>
      </c>
    </row>
    <row r="208" spans="1:29" ht="15.75">
      <c r="A208" s="250"/>
      <c r="B208" s="135" t="s">
        <v>42</v>
      </c>
      <c r="C208" s="97">
        <v>27453209.20999898</v>
      </c>
      <c r="D208" s="20">
        <v>27453200</v>
      </c>
      <c r="E208" s="98">
        <f t="shared" si="40"/>
        <v>9.2099989801645279</v>
      </c>
      <c r="F208" s="97">
        <v>2320060.8300000005</v>
      </c>
      <c r="G208" s="20" t="s">
        <v>2907</v>
      </c>
      <c r="H208" s="98">
        <f t="shared" si="41"/>
        <v>0.83000000054016709</v>
      </c>
      <c r="I208" s="97">
        <v>103044.48</v>
      </c>
      <c r="J208" s="20" t="s">
        <v>3294</v>
      </c>
      <c r="K208" s="98">
        <f t="shared" si="42"/>
        <v>0.47999999999592546</v>
      </c>
      <c r="L208" s="97">
        <v>104641.19</v>
      </c>
      <c r="M208" s="20" t="s">
        <v>3295</v>
      </c>
      <c r="N208" s="98">
        <f t="shared" si="43"/>
        <v>0.19000000000232831</v>
      </c>
      <c r="O208" s="97">
        <v>35061.1</v>
      </c>
      <c r="P208" s="20" t="s">
        <v>2908</v>
      </c>
      <c r="Q208" s="98">
        <f t="shared" si="44"/>
        <v>0</v>
      </c>
      <c r="R208" s="97">
        <v>25096490.569998976</v>
      </c>
      <c r="S208" s="20">
        <v>25096450</v>
      </c>
      <c r="T208" s="98">
        <f t="shared" si="45"/>
        <v>40.569998975843191</v>
      </c>
      <c r="U208" s="219">
        <f t="shared" si="46"/>
        <v>1</v>
      </c>
      <c r="W208" s="135" t="s">
        <v>42</v>
      </c>
      <c r="X208" s="115">
        <f t="shared" si="47"/>
        <v>0</v>
      </c>
      <c r="Y208" s="116">
        <f t="shared" si="48"/>
        <v>0</v>
      </c>
      <c r="Z208" s="116">
        <f t="shared" si="49"/>
        <v>0</v>
      </c>
      <c r="AA208" s="116">
        <f t="shared" si="50"/>
        <v>0</v>
      </c>
      <c r="AB208" s="116">
        <f t="shared" si="51"/>
        <v>0</v>
      </c>
      <c r="AC208" s="122">
        <f t="shared" si="52"/>
        <v>0</v>
      </c>
    </row>
    <row r="209" spans="1:29" ht="15.75">
      <c r="A209" s="250"/>
      <c r="B209" s="105" t="s">
        <v>43</v>
      </c>
      <c r="C209" s="97">
        <v>73764226.869999632</v>
      </c>
      <c r="D209" s="20">
        <v>0</v>
      </c>
      <c r="E209" s="98">
        <f t="shared" si="40"/>
        <v>73764226.869999632</v>
      </c>
      <c r="F209" s="97">
        <v>2765391.6500000013</v>
      </c>
      <c r="G209" s="20"/>
      <c r="H209" s="98">
        <f t="shared" si="41"/>
        <v>2765391.6500000013</v>
      </c>
      <c r="I209" s="97">
        <v>256258.69</v>
      </c>
      <c r="J209" s="20"/>
      <c r="K209" s="98">
        <f t="shared" si="42"/>
        <v>256258.69</v>
      </c>
      <c r="L209" s="97">
        <v>843631.47999999986</v>
      </c>
      <c r="M209" s="20"/>
      <c r="N209" s="98">
        <f t="shared" si="43"/>
        <v>843631.47999999986</v>
      </c>
      <c r="O209" s="97">
        <v>1085762.33</v>
      </c>
      <c r="P209" s="20"/>
      <c r="Q209" s="98">
        <f t="shared" si="44"/>
        <v>1085762.33</v>
      </c>
      <c r="R209" s="97">
        <v>69325700.099999636</v>
      </c>
      <c r="S209" s="20">
        <v>0</v>
      </c>
      <c r="T209" s="98">
        <f t="shared" si="45"/>
        <v>69325700.099999636</v>
      </c>
      <c r="U209" s="219">
        <f t="shared" si="46"/>
        <v>0</v>
      </c>
      <c r="W209" s="105" t="s">
        <v>43</v>
      </c>
      <c r="X209" s="115">
        <f t="shared" si="47"/>
        <v>0</v>
      </c>
      <c r="Y209" s="116">
        <f t="shared" si="48"/>
        <v>0</v>
      </c>
      <c r="Z209" s="116">
        <f t="shared" si="49"/>
        <v>0</v>
      </c>
      <c r="AA209" s="116">
        <f t="shared" si="50"/>
        <v>0</v>
      </c>
      <c r="AB209" s="116">
        <f t="shared" si="51"/>
        <v>0</v>
      </c>
      <c r="AC209" s="122">
        <f t="shared" si="52"/>
        <v>0</v>
      </c>
    </row>
    <row r="210" spans="1:29" ht="15.75">
      <c r="A210" s="250"/>
      <c r="B210" s="135" t="s">
        <v>44</v>
      </c>
      <c r="C210" s="97">
        <v>51887371.889999554</v>
      </c>
      <c r="D210" s="20">
        <v>53923300</v>
      </c>
      <c r="E210" s="98">
        <f t="shared" si="40"/>
        <v>-2035928.1100004464</v>
      </c>
      <c r="F210" s="97">
        <v>1338253.25</v>
      </c>
      <c r="G210" s="20" t="s">
        <v>2909</v>
      </c>
      <c r="H210" s="98">
        <f t="shared" si="41"/>
        <v>-11306.75</v>
      </c>
      <c r="I210" s="97">
        <v>134032.15</v>
      </c>
      <c r="J210" s="20" t="s">
        <v>80</v>
      </c>
      <c r="K210" s="98">
        <f t="shared" si="42"/>
        <v>134032.15</v>
      </c>
      <c r="L210" s="97">
        <v>134032.59</v>
      </c>
      <c r="M210" s="20" t="s">
        <v>80</v>
      </c>
      <c r="N210" s="98">
        <f t="shared" si="43"/>
        <v>134032.59</v>
      </c>
      <c r="O210" s="97">
        <v>615254.06000000029</v>
      </c>
      <c r="P210" s="20" t="s">
        <v>2910</v>
      </c>
      <c r="Q210" s="98">
        <f t="shared" si="44"/>
        <v>-60910045.939999998</v>
      </c>
      <c r="R210" s="97">
        <v>49933864.139999554</v>
      </c>
      <c r="S210" s="20">
        <v>49922600</v>
      </c>
      <c r="T210" s="98">
        <f t="shared" si="45"/>
        <v>11264.139999553561</v>
      </c>
      <c r="U210" s="219">
        <f t="shared" si="46"/>
        <v>1</v>
      </c>
      <c r="W210" s="135" t="s">
        <v>44</v>
      </c>
      <c r="X210" s="115">
        <f t="shared" si="47"/>
        <v>1</v>
      </c>
      <c r="Y210" s="116">
        <f t="shared" si="48"/>
        <v>1</v>
      </c>
      <c r="Z210" s="116">
        <f t="shared" si="49"/>
        <v>1</v>
      </c>
      <c r="AA210" s="116">
        <f t="shared" si="50"/>
        <v>1</v>
      </c>
      <c r="AB210" s="116">
        <f t="shared" si="51"/>
        <v>1</v>
      </c>
      <c r="AC210" s="122">
        <f t="shared" si="52"/>
        <v>1</v>
      </c>
    </row>
    <row r="211" spans="1:29" ht="15.75">
      <c r="A211" s="250"/>
      <c r="B211" s="135" t="s">
        <v>45</v>
      </c>
      <c r="C211" s="97">
        <v>70860048.649996027</v>
      </c>
      <c r="D211" s="20">
        <v>70860000</v>
      </c>
      <c r="E211" s="98">
        <f t="shared" si="40"/>
        <v>48.649996027350426</v>
      </c>
      <c r="F211" s="97">
        <v>3380968.4000000008</v>
      </c>
      <c r="G211" s="20" t="s">
        <v>2911</v>
      </c>
      <c r="H211" s="98">
        <f t="shared" si="41"/>
        <v>-1.5999999991618097</v>
      </c>
      <c r="I211" s="97">
        <v>104233.63</v>
      </c>
      <c r="J211" s="20" t="s">
        <v>3296</v>
      </c>
      <c r="K211" s="98">
        <f t="shared" si="42"/>
        <v>-0.36999999999534339</v>
      </c>
      <c r="L211" s="97">
        <v>37555.379999999997</v>
      </c>
      <c r="M211" s="20" t="s">
        <v>3297</v>
      </c>
      <c r="N211" s="98">
        <f t="shared" si="43"/>
        <v>-79164.62</v>
      </c>
      <c r="O211" s="97">
        <v>149534.98000000007</v>
      </c>
      <c r="P211" s="20" t="s">
        <v>2912</v>
      </c>
      <c r="Q211" s="98">
        <f t="shared" si="44"/>
        <v>5004.9800000000687</v>
      </c>
      <c r="R211" s="97">
        <v>67396223.519996032</v>
      </c>
      <c r="S211" s="20">
        <v>67399200</v>
      </c>
      <c r="T211" s="98">
        <f t="shared" si="45"/>
        <v>-2976.4800039678812</v>
      </c>
      <c r="U211" s="219">
        <f t="shared" si="46"/>
        <v>1</v>
      </c>
      <c r="W211" s="135" t="s">
        <v>45</v>
      </c>
      <c r="X211" s="115">
        <f t="shared" si="47"/>
        <v>0</v>
      </c>
      <c r="Y211" s="116">
        <f t="shared" si="48"/>
        <v>0</v>
      </c>
      <c r="Z211" s="116">
        <f t="shared" si="49"/>
        <v>0</v>
      </c>
      <c r="AA211" s="116">
        <f t="shared" si="50"/>
        <v>1</v>
      </c>
      <c r="AB211" s="116">
        <f t="shared" si="51"/>
        <v>1</v>
      </c>
      <c r="AC211" s="122">
        <f t="shared" si="52"/>
        <v>1</v>
      </c>
    </row>
    <row r="212" spans="1:29" ht="15.75">
      <c r="A212" s="250"/>
      <c r="B212" s="135" t="s">
        <v>46</v>
      </c>
      <c r="C212" s="97">
        <v>44860686.539999612</v>
      </c>
      <c r="D212" s="20">
        <v>47731600</v>
      </c>
      <c r="E212" s="98">
        <f t="shared" si="40"/>
        <v>-2870913.4600003883</v>
      </c>
      <c r="F212" s="97">
        <v>1512168.26</v>
      </c>
      <c r="G212" s="20" t="s">
        <v>2913</v>
      </c>
      <c r="H212" s="98">
        <f t="shared" si="41"/>
        <v>-1.7399999999906868</v>
      </c>
      <c r="I212" s="97">
        <v>19525.400000000001</v>
      </c>
      <c r="J212" s="20" t="s">
        <v>3298</v>
      </c>
      <c r="K212" s="98">
        <f t="shared" si="42"/>
        <v>0</v>
      </c>
      <c r="L212" s="97">
        <v>0</v>
      </c>
      <c r="M212" s="20" t="s">
        <v>80</v>
      </c>
      <c r="N212" s="98">
        <f t="shared" si="43"/>
        <v>0</v>
      </c>
      <c r="O212" s="97">
        <v>495890.10000000003</v>
      </c>
      <c r="P212" s="20" t="s">
        <v>2914</v>
      </c>
      <c r="Q212" s="98">
        <f t="shared" si="44"/>
        <v>0.1000000000349246</v>
      </c>
      <c r="R212" s="97">
        <v>42872153.579999603</v>
      </c>
      <c r="S212" s="20">
        <v>44860600</v>
      </c>
      <c r="T212" s="98">
        <f t="shared" si="45"/>
        <v>-1988446.4200003967</v>
      </c>
      <c r="U212" s="219">
        <f t="shared" si="46"/>
        <v>1</v>
      </c>
      <c r="W212" s="135" t="s">
        <v>46</v>
      </c>
      <c r="X212" s="115">
        <f t="shared" si="47"/>
        <v>1</v>
      </c>
      <c r="Y212" s="116">
        <f t="shared" si="48"/>
        <v>0</v>
      </c>
      <c r="Z212" s="116">
        <f t="shared" si="49"/>
        <v>0</v>
      </c>
      <c r="AA212" s="116">
        <f t="shared" si="50"/>
        <v>0</v>
      </c>
      <c r="AB212" s="116">
        <f t="shared" si="51"/>
        <v>0</v>
      </c>
      <c r="AC212" s="122">
        <f t="shared" si="52"/>
        <v>1</v>
      </c>
    </row>
    <row r="213" spans="1:29" ht="15.75">
      <c r="A213" s="250"/>
      <c r="B213" s="135" t="s">
        <v>47</v>
      </c>
      <c r="C213" s="97">
        <v>155377001.89000016</v>
      </c>
      <c r="D213" s="20">
        <v>0</v>
      </c>
      <c r="E213" s="98">
        <f t="shared" si="40"/>
        <v>155377001.89000016</v>
      </c>
      <c r="F213" s="97">
        <v>3393888.29</v>
      </c>
      <c r="G213" s="20"/>
      <c r="H213" s="98">
        <f t="shared" si="41"/>
        <v>3393888.29</v>
      </c>
      <c r="I213" s="97">
        <v>207999.47</v>
      </c>
      <c r="J213" s="20"/>
      <c r="K213" s="98">
        <f t="shared" si="42"/>
        <v>207999.47</v>
      </c>
      <c r="L213" s="97">
        <v>354846.5</v>
      </c>
      <c r="M213" s="20"/>
      <c r="N213" s="98">
        <f t="shared" si="43"/>
        <v>354846.5</v>
      </c>
      <c r="O213" s="97">
        <v>439849.21</v>
      </c>
      <c r="P213" s="20"/>
      <c r="Q213" s="98">
        <f t="shared" si="44"/>
        <v>439849.21</v>
      </c>
      <c r="R213" s="97">
        <v>151396417.36000016</v>
      </c>
      <c r="S213" s="20">
        <v>0</v>
      </c>
      <c r="T213" s="98">
        <f t="shared" si="45"/>
        <v>151396417.36000016</v>
      </c>
      <c r="U213" s="219">
        <f t="shared" si="46"/>
        <v>0</v>
      </c>
      <c r="W213" s="135" t="s">
        <v>47</v>
      </c>
      <c r="X213" s="115">
        <f t="shared" si="47"/>
        <v>0</v>
      </c>
      <c r="Y213" s="116">
        <f t="shared" si="48"/>
        <v>0</v>
      </c>
      <c r="Z213" s="116">
        <f t="shared" si="49"/>
        <v>0</v>
      </c>
      <c r="AA213" s="116">
        <f t="shared" si="50"/>
        <v>0</v>
      </c>
      <c r="AB213" s="116">
        <f t="shared" si="51"/>
        <v>0</v>
      </c>
      <c r="AC213" s="122">
        <f t="shared" si="52"/>
        <v>0</v>
      </c>
    </row>
    <row r="214" spans="1:29" ht="15.75">
      <c r="A214" s="250"/>
      <c r="B214" s="135" t="s">
        <v>48</v>
      </c>
      <c r="C214" s="97">
        <v>62102408.970000029</v>
      </c>
      <c r="D214" s="20">
        <v>62102400</v>
      </c>
      <c r="E214" s="98">
        <f t="shared" si="40"/>
        <v>8.9700000286102295</v>
      </c>
      <c r="F214" s="97">
        <v>1483721.16</v>
      </c>
      <c r="G214" s="20" t="s">
        <v>2915</v>
      </c>
      <c r="H214" s="98">
        <f t="shared" si="41"/>
        <v>-15708.840000000084</v>
      </c>
      <c r="I214" s="97">
        <v>149413.76999999999</v>
      </c>
      <c r="J214" s="20" t="s">
        <v>3299</v>
      </c>
      <c r="K214" s="98">
        <f t="shared" si="42"/>
        <v>-0.23000000001047738</v>
      </c>
      <c r="L214" s="97">
        <v>119473.07</v>
      </c>
      <c r="M214" s="20" t="s">
        <v>2218</v>
      </c>
      <c r="N214" s="98">
        <f t="shared" si="43"/>
        <v>7.0000000006984919E-2</v>
      </c>
      <c r="O214" s="97">
        <v>576533.98</v>
      </c>
      <c r="P214" s="20" t="s">
        <v>2916</v>
      </c>
      <c r="Q214" s="98">
        <f t="shared" si="44"/>
        <v>-2.0000000018626451E-2</v>
      </c>
      <c r="R214" s="97">
        <v>60072094.530000031</v>
      </c>
      <c r="S214" s="20">
        <v>60072100</v>
      </c>
      <c r="T214" s="98">
        <f t="shared" si="45"/>
        <v>-5.4699999690055847</v>
      </c>
      <c r="U214" s="219">
        <f t="shared" si="46"/>
        <v>1</v>
      </c>
      <c r="W214" s="135" t="s">
        <v>48</v>
      </c>
      <c r="X214" s="115">
        <f t="shared" si="47"/>
        <v>0</v>
      </c>
      <c r="Y214" s="116">
        <f t="shared" si="48"/>
        <v>1</v>
      </c>
      <c r="Z214" s="116">
        <f t="shared" si="49"/>
        <v>0</v>
      </c>
      <c r="AA214" s="116">
        <f t="shared" si="50"/>
        <v>0</v>
      </c>
      <c r="AB214" s="116">
        <f t="shared" si="51"/>
        <v>0</v>
      </c>
      <c r="AC214" s="122">
        <f t="shared" si="52"/>
        <v>0</v>
      </c>
    </row>
    <row r="215" spans="1:29" ht="15.75">
      <c r="A215" s="251"/>
      <c r="B215" s="136" t="s">
        <v>49</v>
      </c>
      <c r="C215" s="99">
        <v>28640655.619999532</v>
      </c>
      <c r="D215" s="100"/>
      <c r="E215" s="101">
        <f t="shared" si="40"/>
        <v>28640655.619999532</v>
      </c>
      <c r="F215" s="99">
        <v>1463652.6499999994</v>
      </c>
      <c r="G215" s="100"/>
      <c r="H215" s="101">
        <f t="shared" si="41"/>
        <v>1463652.6499999994</v>
      </c>
      <c r="I215" s="99">
        <v>2161.56</v>
      </c>
      <c r="J215" s="100"/>
      <c r="K215" s="101">
        <f t="shared" si="42"/>
        <v>2161.56</v>
      </c>
      <c r="L215" s="99">
        <v>12700.61</v>
      </c>
      <c r="M215" s="100"/>
      <c r="N215" s="101">
        <f t="shared" si="43"/>
        <v>12700.61</v>
      </c>
      <c r="O215" s="99">
        <v>252542.26</v>
      </c>
      <c r="P215" s="100"/>
      <c r="Q215" s="101">
        <f t="shared" si="44"/>
        <v>252542.26</v>
      </c>
      <c r="R215" s="99">
        <v>26913921.659999534</v>
      </c>
      <c r="S215" s="100"/>
      <c r="T215" s="101">
        <f t="shared" si="45"/>
        <v>26913921.659999534</v>
      </c>
      <c r="U215" s="220">
        <f t="shared" si="46"/>
        <v>0</v>
      </c>
      <c r="W215" s="136" t="s">
        <v>49</v>
      </c>
      <c r="X215" s="119">
        <f t="shared" si="47"/>
        <v>0</v>
      </c>
      <c r="Y215" s="120">
        <f t="shared" si="48"/>
        <v>0</v>
      </c>
      <c r="Z215" s="120">
        <f t="shared" si="49"/>
        <v>0</v>
      </c>
      <c r="AA215" s="120">
        <f t="shared" si="50"/>
        <v>0</v>
      </c>
      <c r="AB215" s="120">
        <f t="shared" si="51"/>
        <v>0</v>
      </c>
      <c r="AC215" s="125">
        <f t="shared" si="52"/>
        <v>0</v>
      </c>
    </row>
    <row r="216" spans="1:29">
      <c r="B216" s="225"/>
      <c r="G216" s="20"/>
      <c r="P216" s="20"/>
    </row>
    <row r="217" spans="1:29">
      <c r="B217" s="225"/>
      <c r="G217" s="20"/>
      <c r="P217" s="20"/>
      <c r="U217" s="193" t="s">
        <v>1332</v>
      </c>
      <c r="X217" s="91" t="s">
        <v>13</v>
      </c>
      <c r="Y217" s="91" t="s">
        <v>14</v>
      </c>
      <c r="Z217" s="110" t="s">
        <v>15</v>
      </c>
      <c r="AA217" s="91" t="s">
        <v>16</v>
      </c>
      <c r="AB217" s="91" t="s">
        <v>17</v>
      </c>
      <c r="AC217" s="91" t="s">
        <v>18</v>
      </c>
    </row>
    <row r="218" spans="1:29">
      <c r="B218" s="4"/>
      <c r="G218" s="20"/>
      <c r="P218" s="20"/>
      <c r="U218" s="190">
        <f>U9+U18+U27+U36+U45+U54+U63+U72+U81+U90+U99+U108+U117+U126+U135+U144+U153+U162+U171+U180+U189+U198+U207</f>
        <v>13</v>
      </c>
      <c r="W218" s="134" t="s">
        <v>41</v>
      </c>
      <c r="X218" s="111">
        <f t="shared" ref="X218:AC218" si="53">X9+X18+X27+X36+X45+X54+X63+X72+X81+X90+X99+X108+X117+X126+X135+X144+X153+X162+X171+X180+X189+X198+X207</f>
        <v>0</v>
      </c>
      <c r="Y218" s="112">
        <f t="shared" si="53"/>
        <v>2</v>
      </c>
      <c r="Z218" s="112">
        <f t="shared" si="53"/>
        <v>0</v>
      </c>
      <c r="AA218" s="112">
        <f t="shared" si="53"/>
        <v>0</v>
      </c>
      <c r="AB218" s="112">
        <f t="shared" si="53"/>
        <v>0</v>
      </c>
      <c r="AC218" s="114">
        <f t="shared" si="53"/>
        <v>2</v>
      </c>
    </row>
    <row r="219" spans="1:29">
      <c r="B219" s="225"/>
      <c r="G219" s="20"/>
      <c r="P219" s="20"/>
      <c r="U219" s="191">
        <f t="shared" ref="U219:U226" si="54">U10+U19+U28+U37+U46+U55+U64+U73+U82+U91+U100+U109+U118+U127+U136+U145+U154+U163+U172+U181+U190+U199+U208</f>
        <v>18</v>
      </c>
      <c r="W219" s="135" t="s">
        <v>42</v>
      </c>
      <c r="X219" s="115">
        <f t="shared" ref="X219:AC226" si="55">X10+X19+X28+X37+X46+X55+X64+X73+X82+X91+X100+X109+X118+X127+X136+X145+X154+X163+X172+X181+X190+X199+X208</f>
        <v>5</v>
      </c>
      <c r="Y219" s="116">
        <f t="shared" si="55"/>
        <v>0</v>
      </c>
      <c r="Z219" s="116">
        <f t="shared" si="55"/>
        <v>0</v>
      </c>
      <c r="AA219" s="116">
        <f t="shared" si="55"/>
        <v>0</v>
      </c>
      <c r="AB219" s="116">
        <f t="shared" si="55"/>
        <v>0</v>
      </c>
      <c r="AC219" s="118">
        <f t="shared" si="55"/>
        <v>2</v>
      </c>
    </row>
    <row r="220" spans="1:29">
      <c r="B220" s="225"/>
      <c r="G220" s="20"/>
      <c r="P220" s="20"/>
      <c r="U220" s="191">
        <f t="shared" si="54"/>
        <v>0</v>
      </c>
      <c r="W220" s="105" t="s">
        <v>43</v>
      </c>
      <c r="X220" s="115">
        <f t="shared" si="55"/>
        <v>0</v>
      </c>
      <c r="Y220" s="116">
        <f t="shared" si="55"/>
        <v>0</v>
      </c>
      <c r="Z220" s="116">
        <f t="shared" si="55"/>
        <v>0</v>
      </c>
      <c r="AA220" s="116">
        <f t="shared" si="55"/>
        <v>0</v>
      </c>
      <c r="AB220" s="116">
        <f t="shared" si="55"/>
        <v>0</v>
      </c>
      <c r="AC220" s="118">
        <f t="shared" si="55"/>
        <v>0</v>
      </c>
    </row>
    <row r="221" spans="1:29">
      <c r="B221" s="225"/>
      <c r="U221" s="191">
        <f t="shared" si="54"/>
        <v>14</v>
      </c>
      <c r="W221" s="135" t="s">
        <v>44</v>
      </c>
      <c r="X221" s="115">
        <f t="shared" si="55"/>
        <v>9</v>
      </c>
      <c r="Y221" s="116">
        <f t="shared" si="55"/>
        <v>13</v>
      </c>
      <c r="Z221" s="116">
        <f t="shared" si="55"/>
        <v>1</v>
      </c>
      <c r="AA221" s="116">
        <f t="shared" si="55"/>
        <v>1</v>
      </c>
      <c r="AB221" s="116">
        <f t="shared" si="55"/>
        <v>1</v>
      </c>
      <c r="AC221" s="118">
        <f t="shared" si="55"/>
        <v>10</v>
      </c>
    </row>
    <row r="222" spans="1:29">
      <c r="B222" s="225"/>
      <c r="U222" s="191">
        <f t="shared" si="54"/>
        <v>17</v>
      </c>
      <c r="W222" s="135" t="s">
        <v>45</v>
      </c>
      <c r="X222" s="115">
        <f t="shared" si="55"/>
        <v>1</v>
      </c>
      <c r="Y222" s="116">
        <f t="shared" si="55"/>
        <v>1</v>
      </c>
      <c r="Z222" s="116">
        <f t="shared" si="55"/>
        <v>3</v>
      </c>
      <c r="AA222" s="116">
        <f t="shared" si="55"/>
        <v>2</v>
      </c>
      <c r="AB222" s="116">
        <f t="shared" si="55"/>
        <v>8</v>
      </c>
      <c r="AC222" s="118">
        <f t="shared" si="55"/>
        <v>3</v>
      </c>
    </row>
    <row r="223" spans="1:29">
      <c r="B223" s="225"/>
      <c r="U223" s="191">
        <f t="shared" si="54"/>
        <v>14</v>
      </c>
      <c r="W223" s="135" t="s">
        <v>46</v>
      </c>
      <c r="X223" s="115">
        <f t="shared" si="55"/>
        <v>12</v>
      </c>
      <c r="Y223" s="116">
        <f t="shared" si="55"/>
        <v>2</v>
      </c>
      <c r="Z223" s="116">
        <f t="shared" si="55"/>
        <v>2</v>
      </c>
      <c r="AA223" s="116">
        <f t="shared" si="55"/>
        <v>1</v>
      </c>
      <c r="AB223" s="116">
        <f t="shared" si="55"/>
        <v>0</v>
      </c>
      <c r="AC223" s="118">
        <f t="shared" si="55"/>
        <v>12</v>
      </c>
    </row>
    <row r="224" spans="1:29">
      <c r="B224" s="225"/>
      <c r="U224" s="191">
        <f t="shared" si="54"/>
        <v>0</v>
      </c>
      <c r="W224" s="135" t="s">
        <v>47</v>
      </c>
      <c r="X224" s="115">
        <f t="shared" si="55"/>
        <v>0</v>
      </c>
      <c r="Y224" s="116">
        <f t="shared" si="55"/>
        <v>0</v>
      </c>
      <c r="Z224" s="116">
        <f t="shared" si="55"/>
        <v>0</v>
      </c>
      <c r="AA224" s="116">
        <f t="shared" si="55"/>
        <v>0</v>
      </c>
      <c r="AB224" s="116">
        <f t="shared" si="55"/>
        <v>0</v>
      </c>
      <c r="AC224" s="118">
        <f t="shared" si="55"/>
        <v>0</v>
      </c>
    </row>
    <row r="225" spans="2:29">
      <c r="B225" s="3"/>
      <c r="U225" s="191">
        <f t="shared" si="54"/>
        <v>7</v>
      </c>
      <c r="W225" s="135" t="s">
        <v>48</v>
      </c>
      <c r="X225" s="115">
        <f t="shared" si="55"/>
        <v>0</v>
      </c>
      <c r="Y225" s="116">
        <f t="shared" si="55"/>
        <v>7</v>
      </c>
      <c r="Z225" s="116">
        <f t="shared" si="55"/>
        <v>0</v>
      </c>
      <c r="AA225" s="116">
        <f t="shared" si="55"/>
        <v>1</v>
      </c>
      <c r="AB225" s="116">
        <f t="shared" si="55"/>
        <v>1</v>
      </c>
      <c r="AC225" s="118">
        <f t="shared" si="55"/>
        <v>1</v>
      </c>
    </row>
    <row r="226" spans="2:29">
      <c r="U226" s="192">
        <f t="shared" si="54"/>
        <v>0</v>
      </c>
      <c r="W226" s="136" t="s">
        <v>49</v>
      </c>
      <c r="X226" s="119">
        <f t="shared" si="55"/>
        <v>0</v>
      </c>
      <c r="Y226" s="120">
        <f t="shared" si="55"/>
        <v>0</v>
      </c>
      <c r="Z226" s="120">
        <f t="shared" si="55"/>
        <v>0</v>
      </c>
      <c r="AA226" s="120">
        <f t="shared" si="55"/>
        <v>0</v>
      </c>
      <c r="AB226" s="120">
        <f t="shared" si="55"/>
        <v>0</v>
      </c>
      <c r="AC226" s="221">
        <f t="shared" si="55"/>
        <v>0</v>
      </c>
    </row>
    <row r="227" spans="2:29">
      <c r="X227" s="116"/>
      <c r="Y227" s="116"/>
      <c r="Z227" s="116"/>
      <c r="AA227" s="116"/>
      <c r="AB227" s="116"/>
      <c r="AC227" s="116"/>
    </row>
  </sheetData>
  <mergeCells count="31">
    <mergeCell ref="A36:A44"/>
    <mergeCell ref="B7:B8"/>
    <mergeCell ref="C7:E7"/>
    <mergeCell ref="F7:H7"/>
    <mergeCell ref="I7:K7"/>
    <mergeCell ref="R7:T7"/>
    <mergeCell ref="U7:U8"/>
    <mergeCell ref="A9:A17"/>
    <mergeCell ref="A18:A26"/>
    <mergeCell ref="A27:A35"/>
    <mergeCell ref="L7:N7"/>
    <mergeCell ref="O7:Q7"/>
    <mergeCell ref="A144:A152"/>
    <mergeCell ref="A45:A53"/>
    <mergeCell ref="A54:A62"/>
    <mergeCell ref="A63:A71"/>
    <mergeCell ref="A72:A80"/>
    <mergeCell ref="A81:A89"/>
    <mergeCell ref="A90:A98"/>
    <mergeCell ref="A99:A107"/>
    <mergeCell ref="A108:A116"/>
    <mergeCell ref="A117:A125"/>
    <mergeCell ref="A126:A134"/>
    <mergeCell ref="A135:A143"/>
    <mergeCell ref="A207:A215"/>
    <mergeCell ref="A153:A161"/>
    <mergeCell ref="A162:A170"/>
    <mergeCell ref="A171:A179"/>
    <mergeCell ref="A180:A188"/>
    <mergeCell ref="A189:A197"/>
    <mergeCell ref="A198:A20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17</vt:i4>
      </vt:variant>
      <vt:variant>
        <vt:lpstr>Plages nommées</vt:lpstr>
      </vt:variant>
      <vt:variant>
        <vt:i4>1</vt:i4>
      </vt:variant>
    </vt:vector>
  </HeadingPairs>
  <TitlesOfParts>
    <vt:vector size="18" baseType="lpstr">
      <vt:lpstr>Etat comparatif 01-2016</vt:lpstr>
      <vt:lpstr>Etat comparatif 02-2016</vt:lpstr>
      <vt:lpstr>Etat comparatif 03-2016</vt:lpstr>
      <vt:lpstr>Etat comparatif 04-2016</vt:lpstr>
      <vt:lpstr>Etat comparatif 05-2016</vt:lpstr>
      <vt:lpstr>Etat comparatif 06-2016</vt:lpstr>
      <vt:lpstr>Etat comparatif 07-2016</vt:lpstr>
      <vt:lpstr>Etat comparatif 08-2016</vt:lpstr>
      <vt:lpstr>Etat comparatif 09-16</vt:lpstr>
      <vt:lpstr>Etat comparatif 10-16</vt:lpstr>
      <vt:lpstr>Etat comparatif 11-16</vt:lpstr>
      <vt:lpstr>Etat comparatif 12-16</vt:lpstr>
      <vt:lpstr>Etat comparatif 01-17</vt:lpstr>
      <vt:lpstr>Etat comparatif 02-17</vt:lpstr>
      <vt:lpstr>Etat comparatif 03-2017</vt:lpstr>
      <vt:lpstr>Récap 2016</vt:lpstr>
      <vt:lpstr>IMP</vt:lpstr>
      <vt:lpstr>IMP!Zone_d_impression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dc:creator>
  <cp:lastModifiedBy>bouatta.adel</cp:lastModifiedBy>
  <cp:lastPrinted>2016-11-06T07:39:55Z</cp:lastPrinted>
  <dcterms:created xsi:type="dcterms:W3CDTF">2015-06-03T14:29:54Z</dcterms:created>
  <dcterms:modified xsi:type="dcterms:W3CDTF">2017-04-02T09:58:05Z</dcterms:modified>
</cp:coreProperties>
</file>