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95" windowHeight="8235"/>
  </bookViews>
  <sheets>
    <sheet name="CR 2012-2017 " sheetId="1" r:id="rId1"/>
  </sheets>
  <calcPr calcId="124519"/>
</workbook>
</file>

<file path=xl/calcChain.xml><?xml version="1.0" encoding="utf-8"?>
<calcChain xmlns="http://schemas.openxmlformats.org/spreadsheetml/2006/main">
  <c r="H18" i="1"/>
  <c r="H19"/>
  <c r="H17"/>
  <c r="D23"/>
  <c r="B23"/>
  <c r="C23"/>
  <c r="G26"/>
  <c r="F26"/>
  <c r="E26"/>
  <c r="D26"/>
  <c r="G23"/>
  <c r="F23"/>
  <c r="E23"/>
  <c r="G25"/>
  <c r="F25"/>
  <c r="E25"/>
  <c r="D25"/>
  <c r="G43" l="1"/>
  <c r="F43"/>
  <c r="E43"/>
  <c r="D43"/>
  <c r="C43"/>
  <c r="B43"/>
  <c r="G34"/>
  <c r="F34"/>
  <c r="E34"/>
  <c r="D34"/>
  <c r="C34"/>
  <c r="B34"/>
  <c r="C21"/>
  <c r="B21"/>
  <c r="G15"/>
  <c r="G22" s="1"/>
  <c r="G39" s="1"/>
  <c r="F15"/>
  <c r="F22" s="1"/>
  <c r="F39" s="1"/>
  <c r="E15"/>
  <c r="E22" s="1"/>
  <c r="E39" s="1"/>
  <c r="D15"/>
  <c r="D22" s="1"/>
  <c r="D39" s="1"/>
  <c r="C15"/>
  <c r="C22" s="1"/>
  <c r="C39" s="1"/>
  <c r="B15"/>
  <c r="B22" s="1"/>
  <c r="B39" s="1"/>
  <c r="G6"/>
  <c r="G14" s="1"/>
  <c r="F6"/>
  <c r="F14" s="1"/>
  <c r="E6"/>
  <c r="E14" s="1"/>
  <c r="D6"/>
  <c r="D14" s="1"/>
  <c r="C6"/>
  <c r="C14" s="1"/>
  <c r="B6"/>
  <c r="B14" s="1"/>
  <c r="B38" l="1"/>
  <c r="B40" s="1"/>
  <c r="B44" s="1"/>
  <c r="B26"/>
  <c r="B31" s="1"/>
  <c r="B35" s="1"/>
  <c r="C38"/>
  <c r="C40" s="1"/>
  <c r="C44" s="1"/>
  <c r="C26"/>
  <c r="C31" s="1"/>
  <c r="C35" s="1"/>
  <c r="D38"/>
  <c r="D40" s="1"/>
  <c r="D44" s="1"/>
  <c r="D31"/>
  <c r="D35" s="1"/>
  <c r="E38"/>
  <c r="E40" s="1"/>
  <c r="E44" s="1"/>
  <c r="E31"/>
  <c r="E35" s="1"/>
  <c r="F38"/>
  <c r="F40" s="1"/>
  <c r="F44" s="1"/>
  <c r="F31"/>
  <c r="F35" s="1"/>
  <c r="G38"/>
  <c r="G40" s="1"/>
  <c r="G44" s="1"/>
  <c r="G31"/>
  <c r="G35" s="1"/>
</calcChain>
</file>

<file path=xl/sharedStrings.xml><?xml version="1.0" encoding="utf-8"?>
<sst xmlns="http://schemas.openxmlformats.org/spreadsheetml/2006/main" count="44" uniqueCount="43">
  <si>
    <t>COMPTES DE RESULTAT 2012/2017</t>
  </si>
  <si>
    <t>LIBELLE</t>
  </si>
  <si>
    <t>SDA</t>
  </si>
  <si>
    <t>Ventes et produits annexes</t>
  </si>
  <si>
    <t>Dont:               Electricité</t>
  </si>
  <si>
    <t xml:space="preserve">                         Gaz</t>
  </si>
  <si>
    <t xml:space="preserve">                         TPR</t>
  </si>
  <si>
    <t xml:space="preserve">                         Divers</t>
  </si>
  <si>
    <t>Variation stocks produits finis et en cours</t>
  </si>
  <si>
    <t>Production immobilisée</t>
  </si>
  <si>
    <t>Subventions d'exploitation</t>
  </si>
  <si>
    <t>I-PRODUCTION DE L'EXERCICE</t>
  </si>
  <si>
    <t>Achats consommés</t>
  </si>
  <si>
    <t>Consommations mat et matériels</t>
  </si>
  <si>
    <t>Achat gaz (DP+Clients HP+IPP)</t>
  </si>
  <si>
    <t>Achat d'élect à SPE</t>
  </si>
  <si>
    <t>Achat d'élect aux tiers</t>
  </si>
  <si>
    <t>Régularisation inter SD+ONE</t>
  </si>
  <si>
    <t>Services extérieurs et autres consommations</t>
  </si>
  <si>
    <t>II-CONSOMMATION DE L'EXERCICE</t>
  </si>
  <si>
    <t>III-VALEUR AJOUTEE D'EXPLOITATION (I-II)</t>
  </si>
  <si>
    <t>Charges de personnel</t>
  </si>
  <si>
    <t>Impôts, taxes et versements assimilés</t>
  </si>
  <si>
    <t>IV-EXCEDENT BRUT D'EXPLOITATION</t>
  </si>
  <si>
    <t>Autres produits opérationnels</t>
  </si>
  <si>
    <t>Autres charges opérationnelles</t>
  </si>
  <si>
    <t>Dotations aux amortissements, provisions et pertes de valeurs</t>
  </si>
  <si>
    <t>Reprise sur pertes de valeur et provisions</t>
  </si>
  <si>
    <t>V- RESULTAT OPERATIONNEL</t>
  </si>
  <si>
    <t>Produits financiers</t>
  </si>
  <si>
    <t>Charges financières</t>
  </si>
  <si>
    <t>VI-RESULTAT FINANCIER</t>
  </si>
  <si>
    <t>VII-RESULTAT ORDINAIRE AVANT IMPOTS ( V+VI)</t>
  </si>
  <si>
    <t>Impôts exigibles sur résultats ordinaires</t>
  </si>
  <si>
    <t>Impôts différés ( Variations ) sur résultats ordinaires</t>
  </si>
  <si>
    <t>TOTAL DES PRODUITS DES ACTIVITES ORDINAIRES</t>
  </si>
  <si>
    <t>TOTAL DES CHARGES DES ACTIVITES ORDINAIRES</t>
  </si>
  <si>
    <t>VIII-RESULTAT NET DES ACTIVITES ORDINAIRES</t>
  </si>
  <si>
    <t>Eléments extraordinaires (produits) (à préciser)</t>
  </si>
  <si>
    <t>Eléments extraordinaires (charges) (à préciser)</t>
  </si>
  <si>
    <t>IX-RESULTAT EXTRAORDINAIRE</t>
  </si>
  <si>
    <t>X-RESULTAT NET DE L'EXERCICE</t>
  </si>
  <si>
    <t>ok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</si>
</sst>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mbria"/>
      <family val="1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mbria"/>
      <family val="1"/>
    </font>
    <font>
      <b/>
      <sz val="10"/>
      <color theme="0"/>
      <name val="Calibri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598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3EA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3" fillId="0" borderId="0"/>
  </cellStyleXfs>
  <cellXfs count="38">
    <xf numFmtId="0" fontId="0" fillId="0" borderId="0" xfId="0"/>
    <xf numFmtId="164" fontId="5" fillId="3" borderId="4" xfId="1" applyNumberFormat="1" applyFont="1" applyFill="1" applyBorder="1" applyAlignment="1">
      <alignment horizontal="center"/>
    </xf>
    <xf numFmtId="164" fontId="6" fillId="0" borderId="5" xfId="1" applyNumberFormat="1" applyFont="1" applyBorder="1" applyAlignment="1">
      <alignment horizontal="left" indent="2"/>
    </xf>
    <xf numFmtId="3" fontId="8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0" fillId="0" borderId="7" xfId="0" applyBorder="1"/>
    <xf numFmtId="164" fontId="6" fillId="4" borderId="8" xfId="1" applyNumberFormat="1" applyFont="1" applyFill="1" applyBorder="1" applyAlignment="1">
      <alignment horizontal="left" indent="1"/>
    </xf>
    <xf numFmtId="3" fontId="6" fillId="5" borderId="9" xfId="0" applyNumberFormat="1" applyFont="1" applyFill="1" applyBorder="1" applyAlignment="1">
      <alignment horizontal="center"/>
    </xf>
    <xf numFmtId="3" fontId="6" fillId="5" borderId="10" xfId="0" applyNumberFormat="1" applyFont="1" applyFill="1" applyBorder="1" applyAlignment="1">
      <alignment horizontal="center"/>
    </xf>
    <xf numFmtId="3" fontId="6" fillId="5" borderId="11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" fontId="8" fillId="0" borderId="7" xfId="0" applyNumberFormat="1" applyFont="1" applyFill="1" applyBorder="1" applyAlignment="1">
      <alignment horizontal="center"/>
    </xf>
    <xf numFmtId="3" fontId="6" fillId="5" borderId="13" xfId="0" applyNumberFormat="1" applyFont="1" applyFill="1" applyBorder="1" applyAlignment="1">
      <alignment horizontal="center"/>
    </xf>
    <xf numFmtId="3" fontId="6" fillId="5" borderId="6" xfId="0" applyNumberFormat="1" applyFont="1" applyFill="1" applyBorder="1" applyAlignment="1">
      <alignment horizontal="center"/>
    </xf>
    <xf numFmtId="164" fontId="7" fillId="0" borderId="5" xfId="1" applyNumberFormat="1" applyFont="1" applyFill="1" applyBorder="1" applyAlignment="1">
      <alignment horizontal="left" indent="2"/>
    </xf>
    <xf numFmtId="0" fontId="0" fillId="0" borderId="6" xfId="0" applyBorder="1" applyAlignment="1">
      <alignment horizontal="center"/>
    </xf>
    <xf numFmtId="3" fontId="10" fillId="0" borderId="6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left" indent="2"/>
    </xf>
    <xf numFmtId="3" fontId="7" fillId="0" borderId="6" xfId="0" applyNumberFormat="1" applyFont="1" applyFill="1" applyBorder="1" applyAlignment="1">
      <alignment horizontal="center"/>
    </xf>
    <xf numFmtId="3" fontId="5" fillId="5" borderId="6" xfId="0" applyNumberFormat="1" applyFont="1" applyFill="1" applyBorder="1" applyAlignment="1">
      <alignment horizontal="center"/>
    </xf>
    <xf numFmtId="164" fontId="11" fillId="2" borderId="16" xfId="1" applyNumberFormat="1" applyFont="1" applyFill="1" applyBorder="1" applyAlignment="1">
      <alignment horizontal="left" indent="1"/>
    </xf>
    <xf numFmtId="3" fontId="11" fillId="6" borderId="6" xfId="0" applyNumberFormat="1" applyFont="1" applyFill="1" applyBorder="1" applyAlignment="1">
      <alignment horizontal="center"/>
    </xf>
    <xf numFmtId="1" fontId="0" fillId="0" borderId="0" xfId="0" applyNumberFormat="1"/>
    <xf numFmtId="0" fontId="12" fillId="0" borderId="0" xfId="0" applyFont="1"/>
    <xf numFmtId="165" fontId="12" fillId="0" borderId="0" xfId="0" applyNumberFormat="1" applyFont="1"/>
    <xf numFmtId="1" fontId="12" fillId="0" borderId="0" xfId="0" applyNumberFormat="1" applyFont="1"/>
    <xf numFmtId="3" fontId="8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3" fontId="5" fillId="0" borderId="6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left"/>
    </xf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0"/>
  <sheetViews>
    <sheetView tabSelected="1" workbookViewId="0">
      <selection activeCell="C46" sqref="C46"/>
    </sheetView>
  </sheetViews>
  <sheetFormatPr baseColWidth="10" defaultRowHeight="15"/>
  <cols>
    <col min="1" max="1" width="50.42578125" customWidth="1"/>
    <col min="3" max="4" width="11.5703125" bestFit="1" customWidth="1"/>
    <col min="5" max="6" width="12" bestFit="1" customWidth="1"/>
    <col min="7" max="7" width="11.5703125" bestFit="1" customWidth="1"/>
    <col min="8" max="8" width="19.7109375" customWidth="1"/>
  </cols>
  <sheetData>
    <row r="2" spans="1:7" ht="18.75">
      <c r="A2" s="30" t="s">
        <v>0</v>
      </c>
      <c r="B2" s="30"/>
      <c r="C2" s="30"/>
    </row>
    <row r="3" spans="1:7" ht="15.75" thickBot="1"/>
    <row r="4" spans="1:7" ht="15.75" thickBot="1">
      <c r="A4" s="31" t="s">
        <v>1</v>
      </c>
      <c r="B4" s="33" t="s">
        <v>2</v>
      </c>
      <c r="C4" s="33"/>
      <c r="D4" s="33"/>
      <c r="E4" s="33"/>
      <c r="F4" s="33"/>
      <c r="G4" s="33"/>
    </row>
    <row r="5" spans="1:7">
      <c r="A5" s="32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</row>
    <row r="6" spans="1:7">
      <c r="A6" s="2" t="s">
        <v>3</v>
      </c>
      <c r="B6" s="36">
        <f t="shared" ref="B6:G6" si="0">SUM(B7:B10)</f>
        <v>26574.999999999996</v>
      </c>
      <c r="C6" s="36">
        <f t="shared" si="0"/>
        <v>28154</v>
      </c>
      <c r="D6" s="36">
        <f t="shared" si="0"/>
        <v>29863.587626680455</v>
      </c>
      <c r="E6" s="36">
        <f t="shared" si="0"/>
        <v>31772.186011497583</v>
      </c>
      <c r="F6" s="36">
        <f t="shared" si="0"/>
        <v>33696.246259079904</v>
      </c>
      <c r="G6" s="36">
        <f t="shared" si="0"/>
        <v>35670.249341068957</v>
      </c>
    </row>
    <row r="7" spans="1:7">
      <c r="A7" s="17" t="s">
        <v>4</v>
      </c>
      <c r="B7" s="3">
        <v>21721.999999999996</v>
      </c>
      <c r="C7" s="3">
        <v>23123</v>
      </c>
      <c r="D7" s="3">
        <v>24556</v>
      </c>
      <c r="E7" s="3">
        <v>26203</v>
      </c>
      <c r="F7" s="3">
        <v>27855</v>
      </c>
      <c r="G7" s="3">
        <v>29534</v>
      </c>
    </row>
    <row r="8" spans="1:7">
      <c r="A8" s="17" t="s">
        <v>5</v>
      </c>
      <c r="B8" s="3">
        <v>3086</v>
      </c>
      <c r="C8" s="3">
        <v>3158</v>
      </c>
      <c r="D8" s="3">
        <v>3322</v>
      </c>
      <c r="E8" s="3">
        <v>3464</v>
      </c>
      <c r="F8" s="3">
        <v>3609</v>
      </c>
      <c r="G8" s="3">
        <v>3769</v>
      </c>
    </row>
    <row r="9" spans="1:7">
      <c r="A9" s="17" t="s">
        <v>6</v>
      </c>
      <c r="B9" s="3">
        <v>967</v>
      </c>
      <c r="C9" s="3">
        <v>1015</v>
      </c>
      <c r="D9" s="3">
        <v>1065.3826266804549</v>
      </c>
      <c r="E9" s="3">
        <v>1118.2661489975819</v>
      </c>
      <c r="F9" s="3">
        <v>1173.7747065486512</v>
      </c>
      <c r="G9" s="3">
        <v>1232.0386009791944</v>
      </c>
    </row>
    <row r="10" spans="1:7">
      <c r="A10" s="17" t="s">
        <v>7</v>
      </c>
      <c r="B10" s="3">
        <v>800</v>
      </c>
      <c r="C10" s="3">
        <v>858</v>
      </c>
      <c r="D10" s="3">
        <v>920.20500000000004</v>
      </c>
      <c r="E10" s="3">
        <v>986.91986250000002</v>
      </c>
      <c r="F10" s="3">
        <v>1058.4715525312499</v>
      </c>
      <c r="G10" s="3">
        <v>1135.2107400897655</v>
      </c>
    </row>
    <row r="11" spans="1:7">
      <c r="A11" s="17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>
      <c r="A12" s="17" t="s">
        <v>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ht="15.75" thickBot="1">
      <c r="A13" s="17" t="s">
        <v>10</v>
      </c>
      <c r="B13" s="5"/>
      <c r="C13" s="6"/>
      <c r="D13" s="7"/>
      <c r="E13" s="7"/>
      <c r="F13" s="7"/>
      <c r="G13" s="7"/>
    </row>
    <row r="14" spans="1:7" ht="15.75" thickBot="1">
      <c r="A14" s="8" t="s">
        <v>11</v>
      </c>
      <c r="B14" s="9">
        <f>B6+B11+B12</f>
        <v>26574.999999999996</v>
      </c>
      <c r="C14" s="10">
        <f t="shared" ref="C14:F14" si="1">C6+C11+C12</f>
        <v>28154</v>
      </c>
      <c r="D14" s="10">
        <f t="shared" si="1"/>
        <v>29863.587626680455</v>
      </c>
      <c r="E14" s="10">
        <f t="shared" si="1"/>
        <v>31772.186011497583</v>
      </c>
      <c r="F14" s="10">
        <f t="shared" si="1"/>
        <v>33696.246259079904</v>
      </c>
      <c r="G14" s="11">
        <f>G6+G11+G12</f>
        <v>35670.249341068957</v>
      </c>
    </row>
    <row r="15" spans="1:7">
      <c r="A15" s="2" t="s">
        <v>12</v>
      </c>
      <c r="B15" s="12">
        <f>SUM(B16:B20)</f>
        <v>-17491.031383000001</v>
      </c>
      <c r="C15" s="12">
        <f t="shared" ref="C15:G15" si="2">SUM(C16:C20)</f>
        <v>-19461.042331999997</v>
      </c>
      <c r="D15" s="12">
        <f t="shared" si="2"/>
        <v>-20162.454314922797</v>
      </c>
      <c r="E15" s="12">
        <f t="shared" si="2"/>
        <v>-21797.489380151019</v>
      </c>
      <c r="F15" s="12">
        <f t="shared" si="2"/>
        <v>-24063.621987992239</v>
      </c>
      <c r="G15" s="12">
        <f t="shared" si="2"/>
        <v>-26400.302976712639</v>
      </c>
    </row>
    <row r="16" spans="1:7">
      <c r="A16" s="17" t="s">
        <v>13</v>
      </c>
      <c r="B16" s="3">
        <v>-400</v>
      </c>
      <c r="C16" s="3">
        <v>-400</v>
      </c>
      <c r="D16" s="3">
        <v>-400</v>
      </c>
      <c r="E16" s="3">
        <v>-400</v>
      </c>
      <c r="F16" s="3">
        <v>-400</v>
      </c>
      <c r="G16" s="3">
        <v>-400</v>
      </c>
    </row>
    <row r="17" spans="1:8">
      <c r="A17" s="17" t="s">
        <v>14</v>
      </c>
      <c r="B17" s="3">
        <v>-1846.656383</v>
      </c>
      <c r="C17" s="3">
        <v>-2100.3923319999999</v>
      </c>
      <c r="D17" s="3">
        <v>-2236.64455646329</v>
      </c>
      <c r="E17" s="3">
        <v>-2278.0281208691299</v>
      </c>
      <c r="F17" s="3">
        <v>-2400.7595060293902</v>
      </c>
      <c r="G17" s="3">
        <v>-2448.4334171743999</v>
      </c>
      <c r="H17" s="37">
        <f>+C17-B17</f>
        <v>-253.73594899999989</v>
      </c>
    </row>
    <row r="18" spans="1:8">
      <c r="A18" s="17" t="s">
        <v>15</v>
      </c>
      <c r="B18" s="3">
        <v>-6960.375</v>
      </c>
      <c r="C18" s="36">
        <v>-5131.1499999999996</v>
      </c>
      <c r="D18" s="3">
        <v>-5152.6975949263096</v>
      </c>
      <c r="E18" s="3">
        <v>-5376.8614446218899</v>
      </c>
      <c r="F18" s="3">
        <v>-5698.8509284846496</v>
      </c>
      <c r="G18" s="3">
        <v>-6029.23200448234</v>
      </c>
      <c r="H18" s="37">
        <f t="shared" ref="H18:H19" si="3">+C18-B18</f>
        <v>1829.2250000000004</v>
      </c>
    </row>
    <row r="19" spans="1:8">
      <c r="A19" s="17" t="s">
        <v>16</v>
      </c>
      <c r="B19" s="3">
        <v>-8284</v>
      </c>
      <c r="C19" s="3">
        <v>-11829.5</v>
      </c>
      <c r="D19" s="3">
        <v>-12373.1121635332</v>
      </c>
      <c r="E19" s="3">
        <v>-13742.59981466</v>
      </c>
      <c r="F19" s="3">
        <v>-15564.0115534782</v>
      </c>
      <c r="G19" s="3">
        <v>-17522.637555055899</v>
      </c>
      <c r="H19" s="37">
        <f t="shared" si="3"/>
        <v>-3545.5</v>
      </c>
    </row>
    <row r="20" spans="1:8">
      <c r="A20" s="17" t="s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8" ht="15.75" thickBot="1">
      <c r="A21" s="17" t="s">
        <v>18</v>
      </c>
      <c r="B21" s="14">
        <f>-7137-721</f>
        <v>-7858</v>
      </c>
      <c r="C21" s="14">
        <f>-7428-821</f>
        <v>-8249</v>
      </c>
      <c r="D21" s="14">
        <v>-8328.8252461390402</v>
      </c>
      <c r="E21" s="14">
        <v>-8606.5631888349108</v>
      </c>
      <c r="F21" s="14">
        <v>-8992.79750235354</v>
      </c>
      <c r="G21" s="14">
        <v>-9392.4184288017495</v>
      </c>
    </row>
    <row r="22" spans="1:8" ht="15.75" thickBot="1">
      <c r="A22" s="8" t="s">
        <v>19</v>
      </c>
      <c r="B22" s="9">
        <f>B15+B21</f>
        <v>-25349.031383000001</v>
      </c>
      <c r="C22" s="9">
        <f t="shared" ref="C22:G22" si="4">C15+C21</f>
        <v>-27710.042331999997</v>
      </c>
      <c r="D22" s="9">
        <f t="shared" si="4"/>
        <v>-28491.279561061838</v>
      </c>
      <c r="E22" s="9">
        <f t="shared" si="4"/>
        <v>-30404.052568985928</v>
      </c>
      <c r="F22" s="9">
        <f t="shared" si="4"/>
        <v>-33056.419490345783</v>
      </c>
      <c r="G22" s="9">
        <f t="shared" si="4"/>
        <v>-35792.721405514385</v>
      </c>
    </row>
    <row r="23" spans="1:8" ht="15.75" thickBot="1">
      <c r="A23" s="8" t="s">
        <v>20</v>
      </c>
      <c r="B23" s="15">
        <f>B14+B22</f>
        <v>1225.968616999995</v>
      </c>
      <c r="C23" s="15">
        <f>C14+C22</f>
        <v>443.95766800000274</v>
      </c>
      <c r="D23" s="15">
        <f>D14+D22</f>
        <v>1372.3080656186175</v>
      </c>
      <c r="E23" s="15">
        <f>E14+E22</f>
        <v>1368.1334425116547</v>
      </c>
      <c r="F23" s="15">
        <f>F14+F22</f>
        <v>639.82676873412129</v>
      </c>
      <c r="G23" s="15">
        <f>G14+G22</f>
        <v>-122.47206444542826</v>
      </c>
    </row>
    <row r="24" spans="1:8">
      <c r="A24" s="17" t="s">
        <v>21</v>
      </c>
      <c r="B24" s="29">
        <v>-3358</v>
      </c>
      <c r="C24" s="29">
        <v>-3711</v>
      </c>
      <c r="D24" s="29">
        <v>-4190</v>
      </c>
      <c r="E24" s="29">
        <v>-4517</v>
      </c>
      <c r="F24" s="29">
        <v>-4881</v>
      </c>
      <c r="G24" s="29">
        <v>-5298</v>
      </c>
    </row>
    <row r="25" spans="1:8" ht="15.75" thickBot="1">
      <c r="A25" s="17" t="s">
        <v>22</v>
      </c>
      <c r="B25" s="14">
        <v>-532</v>
      </c>
      <c r="C25" s="14">
        <v>-563</v>
      </c>
      <c r="D25" s="14">
        <f>-+D6*0.02</f>
        <v>-597.27175253360917</v>
      </c>
      <c r="E25" s="14">
        <f>-E6*0.02</f>
        <v>-635.44372022995162</v>
      </c>
      <c r="F25" s="14">
        <f>-F6*0.02</f>
        <v>-673.92492518159804</v>
      </c>
      <c r="G25" s="14">
        <f>-G6*0.02</f>
        <v>-713.40498682137911</v>
      </c>
      <c r="H25" s="13"/>
    </row>
    <row r="26" spans="1:8" ht="15.75" thickBot="1">
      <c r="A26" s="8" t="s">
        <v>23</v>
      </c>
      <c r="B26" s="9">
        <f>B23+B24+B25</f>
        <v>-2664.031383000005</v>
      </c>
      <c r="C26" s="9">
        <f t="shared" ref="C26:G26" si="5">C23+C24+C25</f>
        <v>-3830.0423319999973</v>
      </c>
      <c r="D26" s="9">
        <f>D23+D24+D25</f>
        <v>-3414.9636869149917</v>
      </c>
      <c r="E26" s="9">
        <f>E23+E24+E25</f>
        <v>-3784.3102777182967</v>
      </c>
      <c r="F26" s="9">
        <f>F23+F24+F25</f>
        <v>-4915.0981564474769</v>
      </c>
      <c r="G26" s="9">
        <f>G23+G24+G25</f>
        <v>-6133.877051266807</v>
      </c>
    </row>
    <row r="27" spans="1:8">
      <c r="A27" s="17" t="s">
        <v>24</v>
      </c>
      <c r="B27" s="29">
        <v>1050</v>
      </c>
      <c r="C27" s="29">
        <v>1320</v>
      </c>
      <c r="D27" s="29">
        <v>1659.4285714285713</v>
      </c>
      <c r="E27" s="29">
        <v>2086.1387755102041</v>
      </c>
      <c r="F27" s="29">
        <v>2622.5744606413996</v>
      </c>
      <c r="G27" s="29">
        <v>3296.9507505206166</v>
      </c>
    </row>
    <row r="28" spans="1:8">
      <c r="A28" s="17" t="s">
        <v>25</v>
      </c>
      <c r="B28" s="3">
        <v>-160</v>
      </c>
      <c r="C28" s="3">
        <v>-165</v>
      </c>
      <c r="D28" s="3">
        <v>-170.15625</v>
      </c>
      <c r="E28" s="3">
        <v>-175.4736328125</v>
      </c>
      <c r="F28" s="3">
        <v>-180.95718383789</v>
      </c>
      <c r="G28" s="3">
        <v>-186.612095832824</v>
      </c>
    </row>
    <row r="29" spans="1:8">
      <c r="A29" s="17" t="s">
        <v>26</v>
      </c>
      <c r="B29" s="3">
        <v>-3800</v>
      </c>
      <c r="C29" s="3">
        <v>-3950</v>
      </c>
      <c r="D29" s="3">
        <v>-4105.9210526315801</v>
      </c>
      <c r="E29" s="3">
        <v>-4267.9968836565104</v>
      </c>
      <c r="F29" s="3">
        <v>-4436.4704448534803</v>
      </c>
      <c r="G29" s="3">
        <v>-4611.5942782029597</v>
      </c>
    </row>
    <row r="30" spans="1:8" ht="15.75" thickBot="1">
      <c r="A30" s="17" t="s">
        <v>27</v>
      </c>
      <c r="B30" s="3">
        <v>1000</v>
      </c>
      <c r="C30" s="3">
        <v>1200</v>
      </c>
      <c r="D30" s="3">
        <v>1440</v>
      </c>
      <c r="E30" s="3">
        <v>1728</v>
      </c>
      <c r="F30" s="3">
        <v>2073.6</v>
      </c>
      <c r="G30" s="3">
        <v>2488.3199999999997</v>
      </c>
    </row>
    <row r="31" spans="1:8" ht="15.75" thickBot="1">
      <c r="A31" s="8" t="s">
        <v>28</v>
      </c>
      <c r="B31" s="16">
        <f>SUM(B26:B30)</f>
        <v>-4574.031383000005</v>
      </c>
      <c r="C31" s="16">
        <f t="shared" ref="C31:G31" si="6">SUM(C26:C30)</f>
        <v>-5425.0423319999973</v>
      </c>
      <c r="D31" s="16">
        <f t="shared" si="6"/>
        <v>-4591.6124181180003</v>
      </c>
      <c r="E31" s="16">
        <f t="shared" si="6"/>
        <v>-4413.6420186771029</v>
      </c>
      <c r="F31" s="16">
        <f t="shared" si="6"/>
        <v>-4836.3513244974474</v>
      </c>
      <c r="G31" s="16">
        <f t="shared" si="6"/>
        <v>-5146.8126747819742</v>
      </c>
    </row>
    <row r="32" spans="1:8">
      <c r="A32" s="17" t="s">
        <v>29</v>
      </c>
      <c r="B32" s="3">
        <v>5</v>
      </c>
      <c r="C32" s="3">
        <v>10</v>
      </c>
      <c r="D32" s="18">
        <v>15</v>
      </c>
      <c r="E32" s="18">
        <v>20</v>
      </c>
      <c r="F32" s="18">
        <v>25</v>
      </c>
      <c r="G32" s="18">
        <v>30</v>
      </c>
      <c r="H32" s="13"/>
    </row>
    <row r="33" spans="1:12" ht="15.75" thickBot="1">
      <c r="A33" s="17" t="s">
        <v>30</v>
      </c>
      <c r="B33" s="3">
        <v>-327</v>
      </c>
      <c r="C33" s="3">
        <v>-348</v>
      </c>
      <c r="D33" s="3">
        <v>-370.348623853211</v>
      </c>
      <c r="E33" s="3">
        <v>-394.13248043094001</v>
      </c>
      <c r="F33" s="3">
        <v>-419.44374064210098</v>
      </c>
      <c r="G33" s="3">
        <v>-446.38049462829099</v>
      </c>
    </row>
    <row r="34" spans="1:12" ht="15.75" thickBot="1">
      <c r="A34" s="8" t="s">
        <v>31</v>
      </c>
      <c r="B34" s="16">
        <f>B32+B33</f>
        <v>-322</v>
      </c>
      <c r="C34" s="16">
        <f t="shared" ref="C34:G34" si="7">C32+C33</f>
        <v>-338</v>
      </c>
      <c r="D34" s="16">
        <f t="shared" si="7"/>
        <v>-355.348623853211</v>
      </c>
      <c r="E34" s="16">
        <f t="shared" si="7"/>
        <v>-374.13248043094001</v>
      </c>
      <c r="F34" s="16">
        <f t="shared" si="7"/>
        <v>-394.44374064210098</v>
      </c>
      <c r="G34" s="16">
        <f t="shared" si="7"/>
        <v>-416.38049462829099</v>
      </c>
    </row>
    <row r="35" spans="1:12" ht="15.75" thickBot="1">
      <c r="A35" s="8" t="s">
        <v>32</v>
      </c>
      <c r="B35" s="16">
        <f>B31+B34</f>
        <v>-4896.031383000005</v>
      </c>
      <c r="C35" s="16">
        <f t="shared" ref="C35:G35" si="8">C31+C34</f>
        <v>-5763.0423319999973</v>
      </c>
      <c r="D35" s="16">
        <f t="shared" si="8"/>
        <v>-4946.9610419712117</v>
      </c>
      <c r="E35" s="16">
        <f t="shared" si="8"/>
        <v>-4787.7744991080426</v>
      </c>
      <c r="F35" s="16">
        <f t="shared" si="8"/>
        <v>-5230.7950651395486</v>
      </c>
      <c r="G35" s="16">
        <f t="shared" si="8"/>
        <v>-5563.193169410265</v>
      </c>
    </row>
    <row r="36" spans="1:12">
      <c r="A36" s="17" t="s">
        <v>33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</row>
    <row r="37" spans="1:12" ht="15.75" thickBot="1">
      <c r="A37" s="20" t="s">
        <v>34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</row>
    <row r="38" spans="1:12" ht="15.75" thickBot="1">
      <c r="A38" s="8" t="s">
        <v>35</v>
      </c>
      <c r="B38" s="16">
        <f>B14+B27+B30+B32</f>
        <v>28629.999999999996</v>
      </c>
      <c r="C38" s="16">
        <f t="shared" ref="C38:G38" si="9">C14+C27+C30+C32</f>
        <v>30684</v>
      </c>
      <c r="D38" s="16">
        <f t="shared" si="9"/>
        <v>32978.016198109028</v>
      </c>
      <c r="E38" s="16">
        <f t="shared" si="9"/>
        <v>35606.32478700779</v>
      </c>
      <c r="F38" s="16">
        <f t="shared" si="9"/>
        <v>38417.420719721304</v>
      </c>
      <c r="G38" s="16">
        <f t="shared" si="9"/>
        <v>41485.520091589577</v>
      </c>
    </row>
    <row r="39" spans="1:12" ht="15.75" thickBot="1">
      <c r="A39" s="8" t="s">
        <v>36</v>
      </c>
      <c r="B39" s="16">
        <f>B22+B24+B25+B28+B29+B33</f>
        <v>-33526.031383000001</v>
      </c>
      <c r="C39" s="16">
        <f t="shared" ref="C39:G39" si="10">C22+C24+C25+C28+C29+C33</f>
        <v>-36447.042331999997</v>
      </c>
      <c r="D39" s="16">
        <f t="shared" si="10"/>
        <v>-37924.977240080239</v>
      </c>
      <c r="E39" s="16">
        <f t="shared" si="10"/>
        <v>-40394.09928611583</v>
      </c>
      <c r="F39" s="16">
        <f t="shared" si="10"/>
        <v>-43648.215784860855</v>
      </c>
      <c r="G39" s="16">
        <f t="shared" si="10"/>
        <v>-47048.713260999837</v>
      </c>
    </row>
    <row r="40" spans="1:12" ht="15.75" thickBot="1">
      <c r="A40" s="8" t="s">
        <v>37</v>
      </c>
      <c r="B40" s="16">
        <f>B38+B39</f>
        <v>-4896.031383000005</v>
      </c>
      <c r="C40" s="16">
        <f t="shared" ref="C40:G40" si="11">C38+C39</f>
        <v>-5763.0423319999973</v>
      </c>
      <c r="D40" s="16">
        <f t="shared" si="11"/>
        <v>-4946.9610419712117</v>
      </c>
      <c r="E40" s="16">
        <f t="shared" si="11"/>
        <v>-4787.7744991080399</v>
      </c>
      <c r="F40" s="16">
        <f t="shared" si="11"/>
        <v>-5230.7950651395513</v>
      </c>
      <c r="G40" s="16">
        <f t="shared" si="11"/>
        <v>-5563.1931694102605</v>
      </c>
    </row>
    <row r="41" spans="1:12" ht="15" customHeight="1">
      <c r="A41" s="17" t="s">
        <v>38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34"/>
      <c r="I41" s="35"/>
      <c r="J41" s="35"/>
      <c r="K41" s="35"/>
      <c r="L41" s="35"/>
    </row>
    <row r="42" spans="1:12" ht="15.75" thickBot="1">
      <c r="A42" s="17" t="s">
        <v>39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34"/>
      <c r="I42" s="35"/>
      <c r="J42" s="35"/>
      <c r="K42" s="35"/>
      <c r="L42" s="35"/>
    </row>
    <row r="43" spans="1:12" ht="15.75" thickBot="1">
      <c r="A43" s="8" t="s">
        <v>40</v>
      </c>
      <c r="B43" s="22">
        <f>SUM(B41:B42)</f>
        <v>0</v>
      </c>
      <c r="C43" s="22">
        <f t="shared" ref="C43:G43" si="12">SUM(C41:C42)</f>
        <v>0</v>
      </c>
      <c r="D43" s="22">
        <f t="shared" si="12"/>
        <v>0</v>
      </c>
      <c r="E43" s="22">
        <f t="shared" si="12"/>
        <v>0</v>
      </c>
      <c r="F43" s="22">
        <f t="shared" si="12"/>
        <v>0</v>
      </c>
      <c r="G43" s="22">
        <f t="shared" si="12"/>
        <v>0</v>
      </c>
    </row>
    <row r="44" spans="1:12" ht="15.75" thickBot="1">
      <c r="A44" s="23" t="s">
        <v>41</v>
      </c>
      <c r="B44" s="24">
        <f>B40+B43</f>
        <v>-4896.031383000005</v>
      </c>
      <c r="C44" s="24">
        <f t="shared" ref="C44:G44" si="13">C40+C43</f>
        <v>-5763.0423319999973</v>
      </c>
      <c r="D44" s="24">
        <f t="shared" si="13"/>
        <v>-4946.9610419712117</v>
      </c>
      <c r="E44" s="24">
        <f t="shared" si="13"/>
        <v>-4787.7744991080399</v>
      </c>
      <c r="F44" s="24">
        <f t="shared" si="13"/>
        <v>-5230.7950651395513</v>
      </c>
      <c r="G44" s="24">
        <f t="shared" si="13"/>
        <v>-5563.1931694102605</v>
      </c>
    </row>
    <row r="46" spans="1:12">
      <c r="B46" s="25" t="s">
        <v>42</v>
      </c>
      <c r="C46" s="25" t="s">
        <v>42</v>
      </c>
    </row>
    <row r="47" spans="1:12">
      <c r="B47" s="25"/>
      <c r="C47" s="25"/>
    </row>
    <row r="48" spans="1:12">
      <c r="A48" s="26"/>
      <c r="B48" s="27"/>
      <c r="C48" s="27"/>
    </row>
    <row r="49" spans="1:3">
      <c r="A49" s="26"/>
      <c r="B49" s="28"/>
      <c r="C49" s="28"/>
    </row>
    <row r="50" spans="1:3">
      <c r="B50" s="25"/>
      <c r="C50" s="25"/>
    </row>
  </sheetData>
  <mergeCells count="4">
    <mergeCell ref="A2:C2"/>
    <mergeCell ref="A4:A5"/>
    <mergeCell ref="B4:G4"/>
    <mergeCell ref="H41:L4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 2012-2017 </vt:lpstr>
    </vt:vector>
  </TitlesOfParts>
  <Company>Sonelgaz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Comptabilite</dc:creator>
  <cp:lastModifiedBy>bellounes</cp:lastModifiedBy>
  <dcterms:created xsi:type="dcterms:W3CDTF">2012-11-22T14:29:42Z</dcterms:created>
  <dcterms:modified xsi:type="dcterms:W3CDTF">2012-12-02T11:33:48Z</dcterms:modified>
</cp:coreProperties>
</file>