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Eligible+non Eligible ELEC" sheetId="1" r:id="rId1"/>
    <sheet name="Eligible+non Eligible GAZ" sheetId="4" r:id="rId2"/>
  </sheets>
  <definedNames>
    <definedName name="_xlnm.Print_Area" localSheetId="1">'Eligible+non Eligible GAZ'!$A$1:$J$36</definedName>
  </definedNames>
  <calcPr calcId="124519"/>
</workbook>
</file>

<file path=xl/calcChain.xml><?xml version="1.0" encoding="utf-8"?>
<calcChain xmlns="http://schemas.openxmlformats.org/spreadsheetml/2006/main">
  <c r="H34" i="1"/>
  <c r="I34"/>
  <c r="J34"/>
  <c r="H33"/>
  <c r="I33"/>
  <c r="J33"/>
  <c r="G34"/>
  <c r="G33"/>
  <c r="G25"/>
  <c r="D25"/>
  <c r="F22"/>
  <c r="F14"/>
  <c r="F13"/>
  <c r="F10"/>
  <c r="B14"/>
  <c r="J26" l="1"/>
  <c r="I26"/>
  <c r="H20" i="4"/>
  <c r="I20" s="1"/>
  <c r="G11"/>
  <c r="I26"/>
  <c r="I14"/>
  <c r="J20" l="1"/>
  <c r="I10"/>
  <c r="I22"/>
  <c r="I25"/>
  <c r="J10" i="1" l="1"/>
  <c r="J13"/>
  <c r="J14"/>
  <c r="J25"/>
  <c r="J15" l="1"/>
  <c r="J16" s="1"/>
  <c r="D7" i="4" l="1"/>
  <c r="H11" l="1"/>
  <c r="D8" i="1"/>
  <c r="D9"/>
  <c r="D11"/>
  <c r="D12"/>
  <c r="D19"/>
  <c r="D20"/>
  <c r="D21"/>
  <c r="D23"/>
  <c r="D24"/>
  <c r="D7"/>
  <c r="B10"/>
  <c r="I8"/>
  <c r="H8"/>
  <c r="J26" i="4"/>
  <c r="H26"/>
  <c r="G26"/>
  <c r="F26"/>
  <c r="E26"/>
  <c r="C26"/>
  <c r="B26"/>
  <c r="F25"/>
  <c r="E25"/>
  <c r="C25"/>
  <c r="B25"/>
  <c r="D24"/>
  <c r="D23"/>
  <c r="F22"/>
  <c r="E22"/>
  <c r="C22"/>
  <c r="B22"/>
  <c r="B27" s="1"/>
  <c r="G22"/>
  <c r="D20"/>
  <c r="D19"/>
  <c r="J14"/>
  <c r="H14"/>
  <c r="G14"/>
  <c r="F14"/>
  <c r="E14"/>
  <c r="C14"/>
  <c r="B14"/>
  <c r="G13"/>
  <c r="F13"/>
  <c r="E13"/>
  <c r="C13"/>
  <c r="B13"/>
  <c r="D12"/>
  <c r="D11"/>
  <c r="G10"/>
  <c r="F10"/>
  <c r="E10"/>
  <c r="C10"/>
  <c r="B10"/>
  <c r="D8"/>
  <c r="I11" l="1"/>
  <c r="D13"/>
  <c r="D10"/>
  <c r="E27"/>
  <c r="H10"/>
  <c r="H13"/>
  <c r="C15"/>
  <c r="G15"/>
  <c r="F15"/>
  <c r="E15"/>
  <c r="D26"/>
  <c r="D25"/>
  <c r="C27"/>
  <c r="D27" s="1"/>
  <c r="B15"/>
  <c r="B28"/>
  <c r="E28"/>
  <c r="D22"/>
  <c r="G25"/>
  <c r="D14"/>
  <c r="F27"/>
  <c r="I27" l="1"/>
  <c r="I28" s="1"/>
  <c r="J11"/>
  <c r="I13"/>
  <c r="I15" s="1"/>
  <c r="I16" s="1"/>
  <c r="D15"/>
  <c r="G27"/>
  <c r="G28" s="1"/>
  <c r="E16"/>
  <c r="C16"/>
  <c r="J13"/>
  <c r="F16"/>
  <c r="G16"/>
  <c r="J10"/>
  <c r="H15"/>
  <c r="B16"/>
  <c r="C28"/>
  <c r="H25"/>
  <c r="F28"/>
  <c r="H22"/>
  <c r="G10" i="1"/>
  <c r="H14"/>
  <c r="I14"/>
  <c r="H13"/>
  <c r="I13"/>
  <c r="H10"/>
  <c r="I10"/>
  <c r="G26"/>
  <c r="H26"/>
  <c r="E22"/>
  <c r="B22"/>
  <c r="C22"/>
  <c r="F25"/>
  <c r="G14"/>
  <c r="G13"/>
  <c r="F26"/>
  <c r="E25"/>
  <c r="E26"/>
  <c r="E14"/>
  <c r="E13"/>
  <c r="E10"/>
  <c r="C26"/>
  <c r="B26"/>
  <c r="C14"/>
  <c r="C13"/>
  <c r="C10"/>
  <c r="D10" s="1"/>
  <c r="B13"/>
  <c r="C25"/>
  <c r="B25"/>
  <c r="E27" l="1"/>
  <c r="H15"/>
  <c r="I15"/>
  <c r="I16" s="1"/>
  <c r="D28" i="4"/>
  <c r="D16"/>
  <c r="H16"/>
  <c r="J15"/>
  <c r="D14" i="1"/>
  <c r="D26"/>
  <c r="F27"/>
  <c r="F15"/>
  <c r="C15"/>
  <c r="D13"/>
  <c r="G15"/>
  <c r="G16" s="1"/>
  <c r="D22"/>
  <c r="B27"/>
  <c r="J25" i="4"/>
  <c r="J22"/>
  <c r="H27"/>
  <c r="E15" i="1"/>
  <c r="C27"/>
  <c r="H16"/>
  <c r="B15"/>
  <c r="F28"/>
  <c r="G22"/>
  <c r="E28"/>
  <c r="J22" l="1"/>
  <c r="J27" s="1"/>
  <c r="J28" s="1"/>
  <c r="B16"/>
  <c r="E16"/>
  <c r="B28"/>
  <c r="F16"/>
  <c r="J27" i="4"/>
  <c r="J28" s="1"/>
  <c r="J16"/>
  <c r="G27" i="1"/>
  <c r="D27"/>
  <c r="C16"/>
  <c r="D15"/>
  <c r="H28" i="4"/>
  <c r="H22" i="1"/>
  <c r="H25"/>
  <c r="C28"/>
  <c r="D28" l="1"/>
  <c r="D16"/>
  <c r="G28"/>
  <c r="H27"/>
  <c r="I25"/>
  <c r="I22"/>
  <c r="H28" l="1"/>
  <c r="I27"/>
  <c r="I28" l="1"/>
</calcChain>
</file>

<file path=xl/sharedStrings.xml><?xml version="1.0" encoding="utf-8"?>
<sst xmlns="http://schemas.openxmlformats.org/spreadsheetml/2006/main" count="64" uniqueCount="48">
  <si>
    <t>TE%</t>
  </si>
  <si>
    <t>Total clients</t>
  </si>
  <si>
    <t>LIBELE</t>
  </si>
  <si>
    <t xml:space="preserve">Budget 2012 </t>
  </si>
  <si>
    <t xml:space="preserve">Bilan 2011 </t>
  </si>
  <si>
    <t xml:space="preserve">Bilan 2010 </t>
  </si>
  <si>
    <t>Vtes Elec MT Eligible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</si>
  <si>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</si>
  <si>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</si>
  <si>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</si>
  <si>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</si>
  <si>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</si>
  <si>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</si>
  <si>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</si>
  <si>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</si>
  <si>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</si>
  <si>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</si>
  <si>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</si>
  <si>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</si>
  <si>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</si>
  <si>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</si>
  <si>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</si>
  <si>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</si>
  <si>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</si>
  <si>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</si>
  <si>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</si>
  <si>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Total ventes</t>
  </si>
  <si>
    <t>PARAMETRES AVANT TRANSFERT SDA</t>
  </si>
  <si>
    <t>Nbre clients BP (Non Eligible)</t>
  </si>
  <si>
    <t>Source: Plan de développement 2012-2022</t>
  </si>
  <si>
    <t>Source: Plan de développement 201é-2022</t>
  </si>
  <si>
    <t xml:space="preserve">  Nbre client MP Non Eligible</t>
  </si>
  <si>
    <t xml:space="preserve">  Nbre client HP Non Eligible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</si>
  <si>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</si>
  <si>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</si>
  <si>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</si>
  <si>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</si>
  <si>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</si>
  <si>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</si>
  <si>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</si>
  <si>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</si>
  <si>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</si>
  <si>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</si>
  <si>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</si>
  <si>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 xml:space="preserve">ACHAT MP/BP </t>
  </si>
  <si>
    <t>PERTE</t>
  </si>
  <si>
    <t>TAUX PERTE</t>
  </si>
  <si>
    <t xml:space="preserve">ACHAT MT/BT </t>
  </si>
</sst>
</file>

<file path=xl/styles.xml><?xml version="1.0" encoding="utf-8"?>
<styleSheet xmlns="http://schemas.openxmlformats.org/spreadsheetml/2006/main">
  <numFmts count="8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_-* #,##0.000\ _€_-;\-* #,##0.000\ _€_-;_-* &quot;-&quot;??\ _€_-;_-@_-"/>
    <numFmt numFmtId="169" formatCode="_-* #,##0.000\ _€_-;\-* #,##0.000\ _€_-;_-* &quot;-&quot;???\ _€_-;_-@_-"/>
    <numFmt numFmtId="170" formatCode="#,##0.000"/>
  </numFmts>
  <fonts count="15">
    <font>
      <sz val="12"/>
      <color theme="1"/>
      <name val="Candara"/>
      <family val="2"/>
    </font>
    <font>
      <sz val="12"/>
      <color theme="1"/>
      <name val="Candara"/>
      <family val="2"/>
    </font>
    <font>
      <b/>
      <sz val="14"/>
      <color theme="1"/>
      <name val="Candara"/>
      <family val="2"/>
    </font>
    <font>
      <b/>
      <sz val="10"/>
      <color rgb="FFFFFF00"/>
      <name val="Candara"/>
      <family val="2"/>
    </font>
    <font>
      <b/>
      <sz val="10"/>
      <color rgb="FFFF0000"/>
      <name val="Candara"/>
      <family val="2"/>
    </font>
    <font>
      <b/>
      <sz val="10"/>
      <color theme="1"/>
      <name val="Candara"/>
      <family val="2"/>
    </font>
    <font>
      <sz val="12"/>
      <color rgb="FFFF0000"/>
      <name val="Candara"/>
      <family val="2"/>
    </font>
    <font>
      <b/>
      <sz val="12"/>
      <color theme="1"/>
      <name val="Candara"/>
      <family val="2"/>
    </font>
    <font>
      <sz val="12"/>
      <name val="Candara"/>
      <family val="2"/>
    </font>
    <font>
      <b/>
      <sz val="12"/>
      <color rgb="FFFF0000"/>
      <name val="Candara"/>
      <family val="2"/>
    </font>
    <font>
      <sz val="12"/>
      <color rgb="FF00B0F0"/>
      <name val="Candara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5" borderId="0" xfId="0" applyFont="1" applyFill="1"/>
    <xf numFmtId="0" fontId="2" fillId="3" borderId="0" xfId="0" applyFont="1" applyFill="1"/>
    <xf numFmtId="3" fontId="2" fillId="3" borderId="0" xfId="0" applyNumberFormat="1" applyFont="1" applyFill="1"/>
    <xf numFmtId="0" fontId="2" fillId="0" borderId="0" xfId="0" applyFont="1" applyBorder="1"/>
    <xf numFmtId="169" fontId="5" fillId="0" borderId="0" xfId="0" applyNumberFormat="1" applyFont="1"/>
    <xf numFmtId="165" fontId="3" fillId="3" borderId="0" xfId="1" applyNumberFormat="1" applyFont="1" applyFill="1" applyBorder="1"/>
    <xf numFmtId="3" fontId="4" fillId="3" borderId="0" xfId="0" applyNumberFormat="1" applyFont="1" applyFill="1" applyBorder="1"/>
    <xf numFmtId="165" fontId="4" fillId="3" borderId="0" xfId="1" applyNumberFormat="1" applyFont="1" applyFill="1" applyBorder="1"/>
    <xf numFmtId="0" fontId="7" fillId="2" borderId="0" xfId="0" applyFont="1" applyFill="1"/>
    <xf numFmtId="0" fontId="7" fillId="2" borderId="6" xfId="0" applyFont="1" applyFill="1" applyBorder="1"/>
    <xf numFmtId="0" fontId="7" fillId="2" borderId="4" xfId="0" applyFont="1" applyFill="1" applyBorder="1"/>
    <xf numFmtId="0" fontId="7" fillId="4" borderId="11" xfId="0" applyFont="1" applyFill="1" applyBorder="1"/>
    <xf numFmtId="0" fontId="7" fillId="4" borderId="13" xfId="0" applyFont="1" applyFill="1" applyBorder="1"/>
    <xf numFmtId="167" fontId="0" fillId="3" borderId="1" xfId="0" applyNumberFormat="1" applyFont="1" applyFill="1" applyBorder="1"/>
    <xf numFmtId="0" fontId="7" fillId="0" borderId="1" xfId="0" applyFont="1" applyBorder="1"/>
    <xf numFmtId="3" fontId="8" fillId="3" borderId="1" xfId="0" applyNumberFormat="1" applyFont="1" applyFill="1" applyBorder="1"/>
    <xf numFmtId="3" fontId="9" fillId="3" borderId="9" xfId="0" applyNumberFormat="1" applyFont="1" applyFill="1" applyBorder="1" applyAlignment="1">
      <alignment horizontal="center"/>
    </xf>
    <xf numFmtId="165" fontId="10" fillId="3" borderId="9" xfId="1" applyNumberFormat="1" applyFont="1" applyFill="1" applyBorder="1"/>
    <xf numFmtId="0" fontId="7" fillId="3" borderId="1" xfId="0" applyFont="1" applyFill="1" applyBorder="1"/>
    <xf numFmtId="0" fontId="7" fillId="0" borderId="0" xfId="0" applyFont="1"/>
    <xf numFmtId="3" fontId="7" fillId="0" borderId="0" xfId="0" applyNumberFormat="1" applyFont="1"/>
    <xf numFmtId="0" fontId="9" fillId="0" borderId="5" xfId="0" applyFont="1" applyBorder="1"/>
    <xf numFmtId="0" fontId="7" fillId="0" borderId="0" xfId="0" applyFont="1" applyBorder="1"/>
    <xf numFmtId="0" fontId="7" fillId="2" borderId="0" xfId="0" applyFont="1" applyFill="1" applyBorder="1" applyAlignment="1">
      <alignment horizontal="right"/>
    </xf>
    <xf numFmtId="0" fontId="7" fillId="0" borderId="0" xfId="0" applyFont="1" applyFill="1"/>
    <xf numFmtId="0" fontId="7" fillId="3" borderId="8" xfId="0" applyFont="1" applyFill="1" applyBorder="1"/>
    <xf numFmtId="0" fontId="9" fillId="0" borderId="0" xfId="0" applyFont="1"/>
    <xf numFmtId="0" fontId="7" fillId="3" borderId="12" xfId="0" applyFont="1" applyFill="1" applyBorder="1" applyAlignment="1"/>
    <xf numFmtId="0" fontId="7" fillId="3" borderId="8" xfId="0" applyFont="1" applyFill="1" applyBorder="1" applyAlignment="1"/>
    <xf numFmtId="0" fontId="7" fillId="3" borderId="9" xfId="0" applyFont="1" applyFill="1" applyBorder="1" applyAlignment="1"/>
    <xf numFmtId="3" fontId="11" fillId="0" borderId="0" xfId="0" applyNumberFormat="1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3" fontId="12" fillId="0" borderId="0" xfId="0" applyNumberFormat="1" applyFont="1" applyBorder="1" applyAlignment="1">
      <alignment horizontal="center" wrapText="1"/>
    </xf>
    <xf numFmtId="165" fontId="0" fillId="6" borderId="1" xfId="1" applyNumberFormat="1" applyFont="1" applyFill="1" applyBorder="1"/>
    <xf numFmtId="165" fontId="8" fillId="3" borderId="1" xfId="1" applyNumberFormat="1" applyFont="1" applyFill="1" applyBorder="1"/>
    <xf numFmtId="0" fontId="6" fillId="3" borderId="0" xfId="0" applyFont="1" applyFill="1" applyBorder="1"/>
    <xf numFmtId="3" fontId="6" fillId="3" borderId="1" xfId="0" applyNumberFormat="1" applyFont="1" applyFill="1" applyBorder="1"/>
    <xf numFmtId="3" fontId="0" fillId="3" borderId="1" xfId="0" applyNumberFormat="1" applyFill="1" applyBorder="1"/>
    <xf numFmtId="0" fontId="7" fillId="6" borderId="1" xfId="0" applyFont="1" applyFill="1" applyBorder="1"/>
    <xf numFmtId="49" fontId="7" fillId="6" borderId="1" xfId="0" applyNumberFormat="1" applyFont="1" applyFill="1" applyBorder="1" applyAlignment="1"/>
    <xf numFmtId="0" fontId="7" fillId="3" borderId="0" xfId="0" applyFont="1" applyFill="1"/>
    <xf numFmtId="0" fontId="13" fillId="0" borderId="0" xfId="0" applyFont="1" applyBorder="1"/>
    <xf numFmtId="1" fontId="14" fillId="0" borderId="0" xfId="0" applyNumberFormat="1" applyFont="1" applyBorder="1"/>
    <xf numFmtId="0" fontId="14" fillId="0" borderId="0" xfId="0" applyFont="1" applyBorder="1"/>
    <xf numFmtId="166" fontId="7" fillId="3" borderId="0" xfId="0" applyNumberFormat="1" applyFont="1" applyFill="1" applyBorder="1"/>
    <xf numFmtId="168" fontId="9" fillId="3" borderId="0" xfId="0" applyNumberFormat="1" applyFont="1" applyFill="1" applyBorder="1"/>
    <xf numFmtId="170" fontId="9" fillId="3" borderId="0" xfId="0" applyNumberFormat="1" applyFont="1" applyFill="1" applyBorder="1"/>
    <xf numFmtId="3" fontId="7" fillId="0" borderId="0" xfId="0" applyNumberFormat="1" applyFont="1" applyBorder="1"/>
    <xf numFmtId="165" fontId="0" fillId="3" borderId="1" xfId="1" applyNumberFormat="1" applyFont="1" applyFill="1" applyBorder="1"/>
    <xf numFmtId="3" fontId="0" fillId="3" borderId="1" xfId="0" applyNumberFormat="1" applyFont="1" applyFill="1" applyBorder="1"/>
    <xf numFmtId="1" fontId="0" fillId="3" borderId="1" xfId="0" applyNumberFormat="1" applyFont="1" applyFill="1" applyBorder="1"/>
    <xf numFmtId="3" fontId="0" fillId="3" borderId="9" xfId="0" applyNumberFormat="1" applyFont="1" applyFill="1" applyBorder="1" applyAlignment="1">
      <alignment horizontal="center"/>
    </xf>
    <xf numFmtId="165" fontId="1" fillId="3" borderId="1" xfId="1" applyNumberFormat="1" applyFont="1" applyFill="1" applyBorder="1"/>
    <xf numFmtId="164" fontId="1" fillId="3" borderId="1" xfId="1" applyNumberFormat="1" applyFont="1" applyFill="1" applyBorder="1"/>
    <xf numFmtId="167" fontId="0" fillId="3" borderId="9" xfId="0" applyNumberFormat="1" applyFont="1" applyFill="1" applyBorder="1"/>
    <xf numFmtId="0" fontId="0" fillId="3" borderId="9" xfId="0" applyFont="1" applyFill="1" applyBorder="1" applyAlignment="1"/>
    <xf numFmtId="0" fontId="0" fillId="3" borderId="10" xfId="0" applyFont="1" applyFill="1" applyBorder="1" applyAlignment="1"/>
    <xf numFmtId="165" fontId="0" fillId="3" borderId="9" xfId="1" applyNumberFormat="1" applyFont="1" applyFill="1" applyBorder="1"/>
    <xf numFmtId="1" fontId="0" fillId="3" borderId="9" xfId="0" applyNumberFormat="1" applyFont="1" applyFill="1" applyBorder="1" applyAlignment="1"/>
    <xf numFmtId="1" fontId="0" fillId="3" borderId="10" xfId="0" applyNumberFormat="1" applyFont="1" applyFill="1" applyBorder="1" applyAlignment="1"/>
    <xf numFmtId="10" fontId="8" fillId="3" borderId="1" xfId="2" applyNumberFormat="1" applyFont="1" applyFill="1" applyBorder="1"/>
    <xf numFmtId="0" fontId="9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view="pageBreakPreview" topLeftCell="A13" zoomScaleSheetLayoutView="100" workbookViewId="0">
      <selection activeCell="G24" sqref="G24"/>
    </sheetView>
  </sheetViews>
  <sheetFormatPr baseColWidth="10" defaultColWidth="13.77734375" defaultRowHeight="18.75"/>
  <cols>
    <col min="1" max="1" width="23.5546875" style="1" customWidth="1"/>
    <col min="2" max="2" width="9.44140625" style="1" customWidth="1"/>
    <col min="3" max="3" width="9.77734375" style="1" customWidth="1"/>
    <col min="4" max="4" width="9.109375" style="1" customWidth="1"/>
    <col min="5" max="5" width="10" style="1" customWidth="1"/>
    <col min="6" max="6" width="9.88671875" style="1" customWidth="1"/>
    <col min="7" max="7" width="8.109375" style="1" customWidth="1"/>
    <col min="8" max="8" width="9.88671875" style="1" customWidth="1"/>
    <col min="9" max="9" width="8.77734375" style="1" customWidth="1"/>
    <col min="10" max="10" width="7.6640625" style="1" customWidth="1"/>
    <col min="11" max="16384" width="13.77734375" style="1"/>
  </cols>
  <sheetData>
    <row r="1" spans="1:10">
      <c r="A1" s="2" t="s">
        <v>27</v>
      </c>
      <c r="B1" s="2"/>
    </row>
    <row r="2" spans="1:10">
      <c r="A2" s="3"/>
      <c r="B2" s="4"/>
      <c r="C2" s="4"/>
      <c r="D2" s="4"/>
      <c r="E2" s="4"/>
      <c r="F2" s="4"/>
      <c r="G2" s="4"/>
      <c r="H2" s="4"/>
      <c r="I2" s="4"/>
    </row>
    <row r="3" spans="1:10" ht="19.5" thickBot="1">
      <c r="A3" s="21"/>
      <c r="B3" s="21"/>
      <c r="C3" s="22"/>
      <c r="D3" s="22"/>
      <c r="E3" s="22"/>
      <c r="F3" s="22"/>
      <c r="G3" s="22"/>
      <c r="H3" s="22"/>
      <c r="I3" s="22"/>
      <c r="J3" s="22"/>
    </row>
    <row r="4" spans="1:10">
      <c r="A4" s="21"/>
      <c r="B4" s="23" t="s">
        <v>5</v>
      </c>
      <c r="C4" s="23" t="s">
        <v>4</v>
      </c>
      <c r="D4" s="24"/>
      <c r="E4" s="23" t="s">
        <v>3</v>
      </c>
      <c r="F4" s="63" t="s">
        <v>29</v>
      </c>
      <c r="G4" s="64"/>
      <c r="H4" s="64"/>
      <c r="I4" s="65"/>
      <c r="J4" s="21"/>
    </row>
    <row r="5" spans="1:10">
      <c r="A5" s="10" t="s">
        <v>2</v>
      </c>
      <c r="B5" s="11">
        <v>2010</v>
      </c>
      <c r="C5" s="11">
        <v>2011</v>
      </c>
      <c r="D5" s="25" t="s">
        <v>0</v>
      </c>
      <c r="E5" s="12">
        <v>2012</v>
      </c>
      <c r="F5" s="13">
        <v>2013</v>
      </c>
      <c r="G5" s="13">
        <v>2014</v>
      </c>
      <c r="H5" s="13">
        <v>2015</v>
      </c>
      <c r="I5" s="14">
        <v>2016</v>
      </c>
      <c r="J5" s="14">
        <v>2017</v>
      </c>
    </row>
    <row r="6" spans="1:10">
      <c r="A6" s="29" t="s">
        <v>23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40" t="s">
        <v>15</v>
      </c>
      <c r="B7" s="51">
        <v>959553</v>
      </c>
      <c r="C7" s="54">
        <v>1012356</v>
      </c>
      <c r="D7" s="55">
        <f>+(C7-B7)/B7*100</f>
        <v>5.5028747760676069</v>
      </c>
      <c r="E7" s="51">
        <v>1053856</v>
      </c>
      <c r="F7" s="54">
        <v>1100355</v>
      </c>
      <c r="G7" s="51">
        <v>1079134</v>
      </c>
      <c r="H7" s="50">
        <v>1121407</v>
      </c>
      <c r="I7" s="51">
        <v>1161961</v>
      </c>
      <c r="J7" s="51">
        <v>1202242</v>
      </c>
    </row>
    <row r="8" spans="1:10">
      <c r="A8" s="16" t="s">
        <v>11</v>
      </c>
      <c r="B8" s="51">
        <v>5555</v>
      </c>
      <c r="C8" s="54">
        <v>5698</v>
      </c>
      <c r="D8" s="55">
        <f t="shared" ref="D8:D28" si="0">+(C8-B8)/B8*100</f>
        <v>2.5742574257425743</v>
      </c>
      <c r="E8" s="51">
        <v>5849</v>
      </c>
      <c r="F8" s="54">
        <v>6011</v>
      </c>
      <c r="G8" s="51">
        <v>6008</v>
      </c>
      <c r="H8" s="50">
        <f>6152+1</f>
        <v>6153</v>
      </c>
      <c r="I8" s="51">
        <f>6298+1</f>
        <v>6299</v>
      </c>
      <c r="J8" s="51">
        <v>6444</v>
      </c>
    </row>
    <row r="9" spans="1:10">
      <c r="A9" s="41" t="s">
        <v>7</v>
      </c>
      <c r="B9" s="51">
        <v>86</v>
      </c>
      <c r="C9" s="51">
        <v>97</v>
      </c>
      <c r="D9" s="55">
        <f t="shared" si="0"/>
        <v>12.790697674418606</v>
      </c>
      <c r="E9" s="51">
        <v>105</v>
      </c>
      <c r="F9" s="51">
        <v>119</v>
      </c>
      <c r="G9" s="51">
        <v>128</v>
      </c>
      <c r="H9" s="51">
        <v>141</v>
      </c>
      <c r="I9" s="51">
        <v>152</v>
      </c>
      <c r="J9" s="51">
        <v>152</v>
      </c>
    </row>
    <row r="10" spans="1:10">
      <c r="A10" s="41" t="s">
        <v>9</v>
      </c>
      <c r="B10" s="51">
        <f>+B8-B9</f>
        <v>5469</v>
      </c>
      <c r="C10" s="51">
        <f t="shared" ref="C10" si="1">+C8-C9</f>
        <v>5601</v>
      </c>
      <c r="D10" s="55">
        <f>+(C10-B10)/B10*100</f>
        <v>2.4136039495337358</v>
      </c>
      <c r="E10" s="51">
        <f>+E8-E9</f>
        <v>5744</v>
      </c>
      <c r="F10" s="51">
        <f>+F8-F9</f>
        <v>5892</v>
      </c>
      <c r="G10" s="51">
        <f>+G8-G9</f>
        <v>5880</v>
      </c>
      <c r="H10" s="51">
        <f t="shared" ref="H10:I10" si="2">+H8-H9</f>
        <v>6012</v>
      </c>
      <c r="I10" s="51">
        <f t="shared" si="2"/>
        <v>6147</v>
      </c>
      <c r="J10" s="51">
        <f t="shared" ref="J10" si="3">+J8-J9</f>
        <v>6292</v>
      </c>
    </row>
    <row r="11" spans="1:10">
      <c r="A11" s="20" t="s">
        <v>12</v>
      </c>
      <c r="B11" s="51">
        <v>10</v>
      </c>
      <c r="C11" s="54">
        <v>11</v>
      </c>
      <c r="D11" s="55">
        <f t="shared" si="0"/>
        <v>10</v>
      </c>
      <c r="E11" s="51">
        <v>12</v>
      </c>
      <c r="F11" s="54">
        <v>15</v>
      </c>
      <c r="G11" s="51">
        <v>15</v>
      </c>
      <c r="H11" s="50">
        <v>15</v>
      </c>
      <c r="I11" s="51">
        <v>16</v>
      </c>
      <c r="J11" s="51">
        <v>16</v>
      </c>
    </row>
    <row r="12" spans="1:10">
      <c r="A12" s="41" t="s">
        <v>8</v>
      </c>
      <c r="B12" s="51">
        <v>9</v>
      </c>
      <c r="C12" s="51">
        <v>11</v>
      </c>
      <c r="D12" s="55">
        <f t="shared" si="0"/>
        <v>22.222222222222221</v>
      </c>
      <c r="E12" s="51">
        <v>11</v>
      </c>
      <c r="F12" s="51">
        <v>13</v>
      </c>
      <c r="G12" s="51">
        <v>13</v>
      </c>
      <c r="H12" s="51">
        <v>14</v>
      </c>
      <c r="I12" s="51">
        <v>16</v>
      </c>
      <c r="J12" s="51">
        <v>16</v>
      </c>
    </row>
    <row r="13" spans="1:10">
      <c r="A13" s="41" t="s">
        <v>10</v>
      </c>
      <c r="B13" s="51">
        <f>+B11-B12</f>
        <v>1</v>
      </c>
      <c r="C13" s="51">
        <f>+C11-C12</f>
        <v>0</v>
      </c>
      <c r="D13" s="55">
        <f t="shared" si="0"/>
        <v>-100</v>
      </c>
      <c r="E13" s="51">
        <f>+E11-E12</f>
        <v>1</v>
      </c>
      <c r="F13" s="51">
        <f>+F11-F12</f>
        <v>2</v>
      </c>
      <c r="G13" s="51">
        <f>+G11-G12</f>
        <v>2</v>
      </c>
      <c r="H13" s="51">
        <f t="shared" ref="H13:I13" si="4">+H11-H12</f>
        <v>1</v>
      </c>
      <c r="I13" s="51">
        <f t="shared" si="4"/>
        <v>0</v>
      </c>
      <c r="J13" s="51">
        <f t="shared" ref="J13" si="5">+J11-J12</f>
        <v>0</v>
      </c>
    </row>
    <row r="14" spans="1:10">
      <c r="A14" s="20" t="s">
        <v>13</v>
      </c>
      <c r="B14" s="51">
        <f>+B9+B12</f>
        <v>95</v>
      </c>
      <c r="C14" s="51">
        <f>+C9+C12</f>
        <v>108</v>
      </c>
      <c r="D14" s="55">
        <f t="shared" si="0"/>
        <v>13.684210526315791</v>
      </c>
      <c r="E14" s="51">
        <f>+E9+E12</f>
        <v>116</v>
      </c>
      <c r="F14" s="51">
        <f>+F9+F12</f>
        <v>132</v>
      </c>
      <c r="G14" s="51">
        <f>+G9+G12</f>
        <v>141</v>
      </c>
      <c r="H14" s="51">
        <f t="shared" ref="H14:I14" si="6">+H9+H12</f>
        <v>155</v>
      </c>
      <c r="I14" s="51">
        <f t="shared" si="6"/>
        <v>168</v>
      </c>
      <c r="J14" s="51">
        <f t="shared" ref="J14" si="7">+J9+J12</f>
        <v>168</v>
      </c>
    </row>
    <row r="15" spans="1:10">
      <c r="A15" s="20" t="s">
        <v>14</v>
      </c>
      <c r="B15" s="51">
        <f>+B7+B10+B13</f>
        <v>965023</v>
      </c>
      <c r="C15" s="51">
        <f>+C7+C10+C13</f>
        <v>1017957</v>
      </c>
      <c r="D15" s="55">
        <f t="shared" si="0"/>
        <v>5.4852578643203325</v>
      </c>
      <c r="E15" s="51">
        <f>+E7+E10+E13</f>
        <v>1059601</v>
      </c>
      <c r="F15" s="51">
        <f>+F7+F10+F13</f>
        <v>1106249</v>
      </c>
      <c r="G15" s="51">
        <f>+G7+G10+G13</f>
        <v>1085016</v>
      </c>
      <c r="H15" s="51">
        <f t="shared" ref="H15:I15" si="8">+H7+H10+H13</f>
        <v>1127420</v>
      </c>
      <c r="I15" s="51">
        <f t="shared" si="8"/>
        <v>1168108</v>
      </c>
      <c r="J15" s="51">
        <f t="shared" ref="J15" si="9">+J7+J10+J13</f>
        <v>1208534</v>
      </c>
    </row>
    <row r="16" spans="1:10">
      <c r="A16" s="20" t="s">
        <v>1</v>
      </c>
      <c r="B16" s="51">
        <f>+B14+B15</f>
        <v>965118</v>
      </c>
      <c r="C16" s="51">
        <f>+C14+C15</f>
        <v>1018065</v>
      </c>
      <c r="D16" s="55">
        <f t="shared" si="0"/>
        <v>5.4860649164143664</v>
      </c>
      <c r="E16" s="51">
        <f>+E14+E15</f>
        <v>1059717</v>
      </c>
      <c r="F16" s="51">
        <f>+F14+F15</f>
        <v>1106381</v>
      </c>
      <c r="G16" s="51">
        <f>+G14+G15</f>
        <v>1085157</v>
      </c>
      <c r="H16" s="51">
        <f t="shared" ref="H16:I16" si="10">+H14+H15</f>
        <v>1127575</v>
      </c>
      <c r="I16" s="51">
        <f t="shared" si="10"/>
        <v>1168276</v>
      </c>
      <c r="J16" s="51">
        <f t="shared" ref="J16" si="11">+J14+J15</f>
        <v>1208702</v>
      </c>
    </row>
    <row r="17" spans="1:10">
      <c r="A17" s="27"/>
      <c r="B17" s="53"/>
      <c r="C17" s="53"/>
      <c r="D17" s="56"/>
      <c r="E17" s="53"/>
      <c r="F17" s="18"/>
      <c r="G17" s="59"/>
      <c r="H17" s="59"/>
      <c r="I17" s="59"/>
      <c r="J17" s="59"/>
    </row>
    <row r="18" spans="1:10">
      <c r="A18" s="30" t="s">
        <v>22</v>
      </c>
      <c r="B18" s="57"/>
      <c r="C18" s="57"/>
      <c r="D18" s="57"/>
      <c r="E18" s="57"/>
      <c r="F18" s="31"/>
      <c r="G18" s="60"/>
      <c r="H18" s="60"/>
      <c r="I18" s="61"/>
      <c r="J18" s="61"/>
    </row>
    <row r="19" spans="1:10">
      <c r="A19" s="40" t="s">
        <v>16</v>
      </c>
      <c r="B19" s="51">
        <v>2786.6</v>
      </c>
      <c r="C19" s="54">
        <v>2954.8</v>
      </c>
      <c r="D19" s="15">
        <f t="shared" si="0"/>
        <v>6.036029570085419</v>
      </c>
      <c r="E19" s="54">
        <v>3199.5</v>
      </c>
      <c r="F19" s="54">
        <v>3430.8</v>
      </c>
      <c r="G19" s="51">
        <v>3309</v>
      </c>
      <c r="H19" s="50">
        <v>3597</v>
      </c>
      <c r="I19" s="51">
        <v>3800</v>
      </c>
      <c r="J19" s="51">
        <v>4012</v>
      </c>
    </row>
    <row r="20" spans="1:10">
      <c r="A20" s="16" t="s">
        <v>17</v>
      </c>
      <c r="B20" s="51">
        <v>2109.1999999999998</v>
      </c>
      <c r="C20" s="54">
        <v>2246.3000000000002</v>
      </c>
      <c r="D20" s="15">
        <f t="shared" si="0"/>
        <v>6.5000948226816027</v>
      </c>
      <c r="E20" s="54">
        <v>2385</v>
      </c>
      <c r="F20" s="54">
        <v>2514</v>
      </c>
      <c r="G20" s="51">
        <v>2492</v>
      </c>
      <c r="H20" s="50">
        <v>2685</v>
      </c>
      <c r="I20" s="51">
        <v>2853</v>
      </c>
      <c r="J20" s="51">
        <v>3021</v>
      </c>
    </row>
    <row r="21" spans="1:10">
      <c r="A21" s="41" t="s">
        <v>6</v>
      </c>
      <c r="B21" s="52">
        <v>656.76</v>
      </c>
      <c r="C21" s="52">
        <v>774.61</v>
      </c>
      <c r="D21" s="15">
        <f t="shared" si="0"/>
        <v>17.944150070040809</v>
      </c>
      <c r="E21" s="51">
        <v>913.57</v>
      </c>
      <c r="F21" s="51">
        <v>1077</v>
      </c>
      <c r="G21" s="51">
        <v>1271</v>
      </c>
      <c r="H21" s="51">
        <v>1499</v>
      </c>
      <c r="I21" s="51">
        <v>1768</v>
      </c>
      <c r="J21" s="51">
        <v>2086</v>
      </c>
    </row>
    <row r="22" spans="1:10">
      <c r="A22" s="41" t="s">
        <v>18</v>
      </c>
      <c r="B22" s="51">
        <f>+B20-B21</f>
        <v>1452.4399999999998</v>
      </c>
      <c r="C22" s="51">
        <f>+C20-C21</f>
        <v>1471.69</v>
      </c>
      <c r="D22" s="15">
        <f t="shared" si="0"/>
        <v>1.3253559527416092</v>
      </c>
      <c r="E22" s="54">
        <f t="shared" ref="E22:I22" si="12">+E20-E21</f>
        <v>1471.4299999999998</v>
      </c>
      <c r="F22" s="54">
        <f>+F20-F21</f>
        <v>1437</v>
      </c>
      <c r="G22" s="50">
        <f t="shared" si="12"/>
        <v>1221</v>
      </c>
      <c r="H22" s="50">
        <f t="shared" si="12"/>
        <v>1186</v>
      </c>
      <c r="I22" s="50">
        <f t="shared" si="12"/>
        <v>1085</v>
      </c>
      <c r="J22" s="50">
        <f>+J20-J21</f>
        <v>935</v>
      </c>
    </row>
    <row r="23" spans="1:10">
      <c r="A23" s="16" t="s">
        <v>19</v>
      </c>
      <c r="B23" s="51">
        <v>373.9</v>
      </c>
      <c r="C23" s="54">
        <v>482.1</v>
      </c>
      <c r="D23" s="15">
        <f t="shared" si="0"/>
        <v>28.938218775073565</v>
      </c>
      <c r="E23" s="54">
        <v>534</v>
      </c>
      <c r="F23" s="54">
        <v>560.70000000000005</v>
      </c>
      <c r="G23" s="51">
        <v>572</v>
      </c>
      <c r="H23" s="50">
        <v>681</v>
      </c>
      <c r="I23" s="51">
        <v>790</v>
      </c>
      <c r="J23" s="51">
        <v>901</v>
      </c>
    </row>
    <row r="24" spans="1:10">
      <c r="A24" s="41" t="s">
        <v>20</v>
      </c>
      <c r="B24" s="51">
        <v>372</v>
      </c>
      <c r="C24" s="54">
        <v>482</v>
      </c>
      <c r="D24" s="15">
        <f t="shared" si="0"/>
        <v>29.56989247311828</v>
      </c>
      <c r="E24" s="54">
        <v>531</v>
      </c>
      <c r="F24" s="54">
        <v>555</v>
      </c>
      <c r="G24" s="35">
        <v>592</v>
      </c>
      <c r="H24" s="50">
        <v>626</v>
      </c>
      <c r="I24" s="50">
        <v>661</v>
      </c>
      <c r="J24" s="50">
        <v>676</v>
      </c>
    </row>
    <row r="25" spans="1:10">
      <c r="A25" s="41" t="s">
        <v>21</v>
      </c>
      <c r="B25" s="51">
        <f>+B23-B24</f>
        <v>1.8999999999999773</v>
      </c>
      <c r="C25" s="54">
        <f>+C23-C24</f>
        <v>0.10000000000002274</v>
      </c>
      <c r="D25" s="15">
        <f>+(C25-B25)/B25*100</f>
        <v>-94.7368421052619</v>
      </c>
      <c r="E25" s="54">
        <f>+E23-E24</f>
        <v>3</v>
      </c>
      <c r="F25" s="54">
        <f>+F23-F24</f>
        <v>5.7000000000000455</v>
      </c>
      <c r="G25" s="35">
        <f>+G23-G24</f>
        <v>-20</v>
      </c>
      <c r="H25" s="50">
        <f t="shared" ref="H25:I25" si="13">+H23-H24</f>
        <v>55</v>
      </c>
      <c r="I25" s="50">
        <f t="shared" si="13"/>
        <v>129</v>
      </c>
      <c r="J25" s="50">
        <f t="shared" ref="J25" si="14">+J23-J24</f>
        <v>225</v>
      </c>
    </row>
    <row r="26" spans="1:10">
      <c r="A26" s="20" t="s">
        <v>24</v>
      </c>
      <c r="B26" s="51">
        <f>+B21+B24</f>
        <v>1028.76</v>
      </c>
      <c r="C26" s="51">
        <f>+C21+C24</f>
        <v>1256.6100000000001</v>
      </c>
      <c r="D26" s="15">
        <f t="shared" si="0"/>
        <v>22.148022862475226</v>
      </c>
      <c r="E26" s="51">
        <f t="shared" ref="E26:H26" si="15">+E21+E24</f>
        <v>1444.5700000000002</v>
      </c>
      <c r="F26" s="51">
        <f t="shared" si="15"/>
        <v>1632</v>
      </c>
      <c r="G26" s="51">
        <f t="shared" si="15"/>
        <v>1863</v>
      </c>
      <c r="H26" s="51">
        <f t="shared" si="15"/>
        <v>2125</v>
      </c>
      <c r="I26" s="51">
        <f>+I21+I24</f>
        <v>2429</v>
      </c>
      <c r="J26" s="51">
        <f>+J21+J24</f>
        <v>2762</v>
      </c>
    </row>
    <row r="27" spans="1:10">
      <c r="A27" s="20" t="s">
        <v>25</v>
      </c>
      <c r="B27" s="51">
        <f>+B19+B22+B25</f>
        <v>4240.9399999999996</v>
      </c>
      <c r="C27" s="51">
        <f>+C19+C22+C25</f>
        <v>4426.59</v>
      </c>
      <c r="D27" s="15">
        <f t="shared" si="0"/>
        <v>4.3775672374520873</v>
      </c>
      <c r="E27" s="51">
        <f t="shared" ref="E27:I27" si="16">+E19+E22+E25</f>
        <v>4673.93</v>
      </c>
      <c r="F27" s="17">
        <f t="shared" si="16"/>
        <v>4873.5</v>
      </c>
      <c r="G27" s="51">
        <f t="shared" si="16"/>
        <v>4510</v>
      </c>
      <c r="H27" s="51">
        <f t="shared" si="16"/>
        <v>4838</v>
      </c>
      <c r="I27" s="51">
        <f t="shared" si="16"/>
        <v>5014</v>
      </c>
      <c r="J27" s="51">
        <f t="shared" ref="J27" si="17">+J19+J22+J25</f>
        <v>5172</v>
      </c>
    </row>
    <row r="28" spans="1:10">
      <c r="A28" s="20" t="s">
        <v>26</v>
      </c>
      <c r="B28" s="51">
        <f>+B26+B27</f>
        <v>5269.7</v>
      </c>
      <c r="C28" s="51">
        <f>+C26+C27</f>
        <v>5683.2000000000007</v>
      </c>
      <c r="D28" s="15">
        <f t="shared" si="0"/>
        <v>7.8467464941078413</v>
      </c>
      <c r="E28" s="51">
        <f t="shared" ref="E28:I28" si="18">+E26+E27</f>
        <v>6118.5</v>
      </c>
      <c r="F28" s="17">
        <f t="shared" si="18"/>
        <v>6505.5</v>
      </c>
      <c r="G28" s="51">
        <f t="shared" si="18"/>
        <v>6373</v>
      </c>
      <c r="H28" s="51">
        <f t="shared" si="18"/>
        <v>6963</v>
      </c>
      <c r="I28" s="51">
        <f t="shared" si="18"/>
        <v>7443</v>
      </c>
      <c r="J28" s="51">
        <f t="shared" ref="J28" si="19">+J26+J27</f>
        <v>7934</v>
      </c>
    </row>
    <row r="29" spans="1:10">
      <c r="A29" s="24"/>
      <c r="B29" s="46"/>
      <c r="C29" s="46"/>
      <c r="D29" s="46"/>
      <c r="E29" s="47"/>
      <c r="F29" s="47"/>
      <c r="G29" s="48"/>
      <c r="H29" s="48"/>
      <c r="I29" s="48"/>
      <c r="J29" s="48"/>
    </row>
    <row r="30" spans="1:10">
      <c r="A30" s="24"/>
      <c r="B30" s="46"/>
      <c r="C30" s="46"/>
      <c r="D30" s="46"/>
      <c r="E30" s="47"/>
      <c r="F30" s="47"/>
      <c r="G30" s="48"/>
      <c r="H30" s="48"/>
      <c r="I30" s="48"/>
      <c r="J30" s="48"/>
    </row>
    <row r="31" spans="1:10">
      <c r="A31" s="24"/>
      <c r="B31" s="46"/>
      <c r="C31" s="46"/>
      <c r="D31" s="46"/>
      <c r="E31" s="5"/>
      <c r="F31" s="37"/>
      <c r="G31" s="37">
        <v>2014</v>
      </c>
      <c r="H31" s="37">
        <v>2015</v>
      </c>
      <c r="I31" s="37">
        <v>2016</v>
      </c>
      <c r="J31" s="37">
        <v>2017</v>
      </c>
    </row>
    <row r="32" spans="1:10">
      <c r="A32" s="24"/>
      <c r="B32" s="46"/>
      <c r="C32" s="46"/>
      <c r="D32" s="46"/>
      <c r="E32" s="5"/>
      <c r="F32" s="38" t="s">
        <v>47</v>
      </c>
      <c r="G32" s="17">
        <v>7075</v>
      </c>
      <c r="H32" s="17">
        <v>7478</v>
      </c>
      <c r="I32" s="17">
        <v>7897</v>
      </c>
      <c r="J32" s="17">
        <v>8323</v>
      </c>
    </row>
    <row r="33" spans="1:10">
      <c r="A33" s="24"/>
      <c r="B33" s="46"/>
      <c r="C33" s="46"/>
      <c r="D33" s="46"/>
      <c r="E33" s="5"/>
      <c r="F33" s="39" t="s">
        <v>45</v>
      </c>
      <c r="G33" s="17">
        <f>G32-(G19+G20)</f>
        <v>1274</v>
      </c>
      <c r="H33" s="17">
        <f t="shared" ref="H33:J33" si="20">H32-(H19+H20)</f>
        <v>1196</v>
      </c>
      <c r="I33" s="17">
        <f t="shared" si="20"/>
        <v>1244</v>
      </c>
      <c r="J33" s="17">
        <f t="shared" si="20"/>
        <v>1290</v>
      </c>
    </row>
    <row r="34" spans="1:10">
      <c r="A34" s="24"/>
      <c r="B34" s="46"/>
      <c r="C34" s="46"/>
      <c r="D34" s="46"/>
      <c r="E34" s="5"/>
      <c r="F34" s="39" t="s">
        <v>46</v>
      </c>
      <c r="G34" s="62">
        <f>G33/G32</f>
        <v>0.18007067137809188</v>
      </c>
      <c r="H34" s="62">
        <f t="shared" ref="H34:J34" si="21">H33/H32</f>
        <v>0.15993581171436214</v>
      </c>
      <c r="I34" s="62">
        <f t="shared" si="21"/>
        <v>0.15752817525642648</v>
      </c>
      <c r="J34" s="62">
        <f t="shared" si="21"/>
        <v>0.15499219031599182</v>
      </c>
    </row>
    <row r="35" spans="1:10">
      <c r="A35" s="24"/>
      <c r="B35" s="46"/>
      <c r="C35" s="46"/>
      <c r="D35" s="46"/>
      <c r="E35" s="47"/>
      <c r="F35" s="47"/>
      <c r="G35" s="48"/>
      <c r="H35" s="48"/>
      <c r="I35" s="48"/>
      <c r="J35" s="48"/>
    </row>
    <row r="36" spans="1:10">
      <c r="A36" s="24"/>
      <c r="B36" s="46"/>
      <c r="C36" s="46"/>
      <c r="D36" s="46"/>
      <c r="E36" s="47"/>
      <c r="F36" s="47"/>
      <c r="G36" s="48"/>
      <c r="H36" s="48"/>
      <c r="I36" s="48"/>
      <c r="J36" s="48"/>
    </row>
    <row r="37" spans="1:10">
      <c r="A37" s="24"/>
      <c r="B37" s="49"/>
      <c r="C37" s="49"/>
      <c r="D37" s="49"/>
      <c r="E37" s="49"/>
      <c r="F37" s="49"/>
      <c r="G37" s="49"/>
      <c r="H37" s="49"/>
      <c r="I37" s="49"/>
      <c r="J37" s="49"/>
    </row>
  </sheetData>
  <mergeCells count="1">
    <mergeCell ref="F4:I4"/>
  </mergeCells>
  <pageMargins left="0.7" right="0.7" top="0.75" bottom="0.75" header="0.3" footer="0.3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7"/>
  <sheetViews>
    <sheetView view="pageBreakPreview" topLeftCell="A16" zoomScaleNormal="75" zoomScaleSheetLayoutView="100" workbookViewId="0">
      <selection activeCell="J13" sqref="J13"/>
    </sheetView>
  </sheetViews>
  <sheetFormatPr baseColWidth="10" defaultColWidth="13.77734375" defaultRowHeight="18.75"/>
  <cols>
    <col min="1" max="1" width="23.5546875" style="1" customWidth="1"/>
    <col min="2" max="2" width="9.44140625" style="1" customWidth="1"/>
    <col min="3" max="3" width="9.77734375" style="1" customWidth="1"/>
    <col min="4" max="4" width="9.109375" style="1" customWidth="1"/>
    <col min="5" max="5" width="10" style="1" customWidth="1"/>
    <col min="6" max="6" width="9.88671875" style="1" customWidth="1"/>
    <col min="7" max="7" width="8.109375" style="1" customWidth="1"/>
    <col min="8" max="8" width="8.6640625" style="1" customWidth="1"/>
    <col min="9" max="9" width="8.77734375" style="1" customWidth="1"/>
    <col min="10" max="10" width="7.6640625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5" width="5.88671875" style="1" customWidth="1"/>
    <col min="16" max="16" width="8" style="1" customWidth="1"/>
    <col min="17" max="16384" width="13.77734375" style="1"/>
  </cols>
  <sheetData>
    <row r="1" spans="1:15">
      <c r="A1" s="2" t="s">
        <v>27</v>
      </c>
      <c r="B1" s="2"/>
      <c r="L1" s="32"/>
      <c r="M1" s="32"/>
    </row>
    <row r="2" spans="1:15">
      <c r="A2" s="3"/>
      <c r="B2" s="4"/>
      <c r="C2" s="4"/>
      <c r="D2" s="4"/>
      <c r="E2" s="4"/>
      <c r="F2" s="4"/>
      <c r="G2" s="4"/>
      <c r="H2" s="4"/>
      <c r="I2" s="4"/>
      <c r="L2" s="33"/>
      <c r="M2" s="33"/>
    </row>
    <row r="3" spans="1:15" ht="19.5" thickBot="1">
      <c r="A3" s="21"/>
      <c r="B3" s="21"/>
      <c r="C3" s="22"/>
      <c r="D3" s="22"/>
      <c r="E3" s="22"/>
      <c r="F3" s="22"/>
      <c r="G3" s="22"/>
      <c r="H3" s="22"/>
      <c r="I3" s="22"/>
      <c r="J3" s="22"/>
      <c r="L3" s="33"/>
      <c r="M3" s="33"/>
    </row>
    <row r="4" spans="1:15">
      <c r="A4" s="21"/>
      <c r="B4" s="23" t="s">
        <v>5</v>
      </c>
      <c r="C4" s="23" t="s">
        <v>4</v>
      </c>
      <c r="D4" s="24"/>
      <c r="E4" s="23" t="s">
        <v>3</v>
      </c>
      <c r="F4" s="63" t="s">
        <v>30</v>
      </c>
      <c r="G4" s="64"/>
      <c r="H4" s="64"/>
      <c r="I4" s="65"/>
      <c r="J4" s="21"/>
      <c r="L4" s="34"/>
      <c r="M4" s="34"/>
    </row>
    <row r="5" spans="1:15">
      <c r="A5" s="10" t="s">
        <v>2</v>
      </c>
      <c r="B5" s="11">
        <v>2010</v>
      </c>
      <c r="C5" s="11">
        <v>2011</v>
      </c>
      <c r="D5" s="25" t="s">
        <v>0</v>
      </c>
      <c r="E5" s="12">
        <v>2012</v>
      </c>
      <c r="F5" s="13">
        <v>2013</v>
      </c>
      <c r="G5" s="13">
        <v>2014</v>
      </c>
      <c r="H5" s="13">
        <v>2015</v>
      </c>
      <c r="I5" s="14">
        <v>2016</v>
      </c>
      <c r="J5" s="14">
        <v>2017</v>
      </c>
      <c r="K5" s="21"/>
    </row>
    <row r="6" spans="1:15">
      <c r="A6" s="29" t="s">
        <v>23</v>
      </c>
      <c r="B6" s="29"/>
      <c r="C6" s="29"/>
      <c r="D6" s="29"/>
      <c r="E6" s="29"/>
      <c r="F6" s="29"/>
      <c r="G6" s="29"/>
      <c r="H6" s="29"/>
      <c r="I6" s="29"/>
      <c r="J6" s="29"/>
      <c r="K6" s="21"/>
    </row>
    <row r="7" spans="1:15">
      <c r="A7" s="40" t="s">
        <v>28</v>
      </c>
      <c r="B7" s="51">
        <v>480611</v>
      </c>
      <c r="C7" s="54">
        <v>517388</v>
      </c>
      <c r="D7" s="55">
        <f>+(C7-B7)/B7*100</f>
        <v>7.6521344704969296</v>
      </c>
      <c r="E7" s="51">
        <v>545888</v>
      </c>
      <c r="F7" s="54">
        <v>574888</v>
      </c>
      <c r="G7" s="51">
        <v>594983</v>
      </c>
      <c r="H7" s="50">
        <v>627707</v>
      </c>
      <c r="I7" s="51">
        <v>662231</v>
      </c>
      <c r="J7" s="51">
        <v>698654</v>
      </c>
      <c r="K7" s="21"/>
      <c r="L7" s="7"/>
      <c r="M7" s="8"/>
      <c r="N7" s="9"/>
      <c r="O7" s="8"/>
    </row>
    <row r="8" spans="1:15">
      <c r="A8" s="16" t="s">
        <v>33</v>
      </c>
      <c r="B8" s="51">
        <v>799</v>
      </c>
      <c r="C8" s="54">
        <v>852</v>
      </c>
      <c r="D8" s="55">
        <f t="shared" ref="D8:D16" si="0">+(C8-B8)/B8*100</f>
        <v>6.6332916145181482</v>
      </c>
      <c r="E8" s="51">
        <v>887</v>
      </c>
      <c r="F8" s="54">
        <v>943</v>
      </c>
      <c r="G8" s="51">
        <v>972</v>
      </c>
      <c r="H8" s="50">
        <v>1028</v>
      </c>
      <c r="I8" s="51">
        <v>1088</v>
      </c>
      <c r="J8" s="51">
        <v>1151</v>
      </c>
      <c r="K8" s="42"/>
    </row>
    <row r="9" spans="1:15">
      <c r="A9" s="41" t="s">
        <v>34</v>
      </c>
      <c r="B9" s="51">
        <v>0</v>
      </c>
      <c r="C9" s="51">
        <v>0</v>
      </c>
      <c r="D9" s="55"/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21"/>
    </row>
    <row r="10" spans="1:15">
      <c r="A10" s="41" t="s">
        <v>31</v>
      </c>
      <c r="B10" s="51">
        <f>+B8-B9</f>
        <v>799</v>
      </c>
      <c r="C10" s="51">
        <f t="shared" ref="C10" si="1">+C8-C9</f>
        <v>852</v>
      </c>
      <c r="D10" s="55">
        <f>+(C10-B10)/B10*100</f>
        <v>6.6332916145181482</v>
      </c>
      <c r="E10" s="51">
        <f>+E8-E9</f>
        <v>887</v>
      </c>
      <c r="F10" s="51">
        <f>+F8-F9</f>
        <v>943</v>
      </c>
      <c r="G10" s="17">
        <f>+G8-G9</f>
        <v>972</v>
      </c>
      <c r="H10" s="17">
        <f t="shared" ref="H10:J10" si="2">+H8-H9</f>
        <v>1028</v>
      </c>
      <c r="I10" s="17">
        <f t="shared" ref="I10" si="3">+I8-I9</f>
        <v>1088</v>
      </c>
      <c r="J10" s="17">
        <f t="shared" si="2"/>
        <v>1151</v>
      </c>
      <c r="K10" s="26"/>
    </row>
    <row r="11" spans="1:15">
      <c r="A11" s="20" t="s">
        <v>35</v>
      </c>
      <c r="B11" s="51">
        <v>33</v>
      </c>
      <c r="C11" s="54">
        <v>34</v>
      </c>
      <c r="D11" s="55">
        <f t="shared" si="0"/>
        <v>3.0303030303030303</v>
      </c>
      <c r="E11" s="51">
        <v>36</v>
      </c>
      <c r="F11" s="54">
        <v>39</v>
      </c>
      <c r="G11" s="51">
        <f>+(40-39)+F11</f>
        <v>40</v>
      </c>
      <c r="H11" s="50">
        <f>+(42-40)+G11</f>
        <v>42</v>
      </c>
      <c r="I11" s="51">
        <f>+(43-42)+H11</f>
        <v>43</v>
      </c>
      <c r="J11" s="51">
        <f>+(44-43)+I11</f>
        <v>44</v>
      </c>
      <c r="K11" s="21"/>
    </row>
    <row r="12" spans="1:15">
      <c r="A12" s="41" t="s">
        <v>36</v>
      </c>
      <c r="B12" s="51">
        <v>2</v>
      </c>
      <c r="C12" s="51">
        <v>2</v>
      </c>
      <c r="D12" s="55">
        <f t="shared" si="0"/>
        <v>0</v>
      </c>
      <c r="E12" s="51">
        <v>2</v>
      </c>
      <c r="F12" s="51">
        <v>2</v>
      </c>
      <c r="G12" s="51">
        <v>2</v>
      </c>
      <c r="H12" s="51">
        <v>3</v>
      </c>
      <c r="I12" s="51">
        <v>3</v>
      </c>
      <c r="J12" s="51">
        <v>3</v>
      </c>
      <c r="K12" s="21"/>
    </row>
    <row r="13" spans="1:15">
      <c r="A13" s="41" t="s">
        <v>32</v>
      </c>
      <c r="B13" s="51">
        <f>+B11-B12</f>
        <v>31</v>
      </c>
      <c r="C13" s="51">
        <f>+C11-C12</f>
        <v>32</v>
      </c>
      <c r="D13" s="55">
        <f>+(C13-B13)/B13*100</f>
        <v>3.225806451612903</v>
      </c>
      <c r="E13" s="51">
        <f>+E11-E12</f>
        <v>34</v>
      </c>
      <c r="F13" s="51">
        <f>+F11-F12</f>
        <v>37</v>
      </c>
      <c r="G13" s="17">
        <f>+G11-G12</f>
        <v>38</v>
      </c>
      <c r="H13" s="17">
        <f t="shared" ref="H13:J13" si="4">+H11-H12</f>
        <v>39</v>
      </c>
      <c r="I13" s="17">
        <f t="shared" ref="I13" si="5">+I11-I12</f>
        <v>40</v>
      </c>
      <c r="J13" s="17">
        <f t="shared" si="4"/>
        <v>41</v>
      </c>
      <c r="K13" s="26"/>
    </row>
    <row r="14" spans="1:15">
      <c r="A14" s="20" t="s">
        <v>13</v>
      </c>
      <c r="B14" s="51">
        <f>+B9+B12</f>
        <v>2</v>
      </c>
      <c r="C14" s="51">
        <f>+C9+C12</f>
        <v>2</v>
      </c>
      <c r="D14" s="55">
        <f t="shared" si="0"/>
        <v>0</v>
      </c>
      <c r="E14" s="51">
        <f>+E9+E12</f>
        <v>2</v>
      </c>
      <c r="F14" s="51">
        <f>+F9+F12</f>
        <v>2</v>
      </c>
      <c r="G14" s="17">
        <f>+G9+G12</f>
        <v>2</v>
      </c>
      <c r="H14" s="17">
        <f t="shared" ref="H14:J14" si="6">+H9+H12</f>
        <v>3</v>
      </c>
      <c r="I14" s="17">
        <f t="shared" ref="I14" si="7">+I9+I12</f>
        <v>3</v>
      </c>
      <c r="J14" s="17">
        <f t="shared" si="6"/>
        <v>3</v>
      </c>
      <c r="K14" s="42"/>
    </row>
    <row r="15" spans="1:15">
      <c r="A15" s="20" t="s">
        <v>14</v>
      </c>
      <c r="B15" s="51">
        <f>+B7+B10+B13</f>
        <v>481441</v>
      </c>
      <c r="C15" s="51">
        <f>+C7+C10+C13</f>
        <v>518272</v>
      </c>
      <c r="D15" s="55">
        <f>+(C15-B15)/B15*100</f>
        <v>7.65015858641038</v>
      </c>
      <c r="E15" s="51">
        <f>+E7+E10+E13</f>
        <v>546809</v>
      </c>
      <c r="F15" s="51">
        <f>+F7+F10+F13</f>
        <v>575868</v>
      </c>
      <c r="G15" s="17">
        <f>+G7+G10+G13</f>
        <v>595993</v>
      </c>
      <c r="H15" s="17">
        <f t="shared" ref="H15:J15" si="8">+H7+H10+H13</f>
        <v>628774</v>
      </c>
      <c r="I15" s="17">
        <f t="shared" ref="I15" si="9">+I7+I10+I13</f>
        <v>663359</v>
      </c>
      <c r="J15" s="17">
        <f t="shared" si="8"/>
        <v>699846</v>
      </c>
      <c r="K15" s="42"/>
    </row>
    <row r="16" spans="1:15">
      <c r="A16" s="20" t="s">
        <v>1</v>
      </c>
      <c r="B16" s="51">
        <f>+B14+B15</f>
        <v>481443</v>
      </c>
      <c r="C16" s="51">
        <f>+C14+C15</f>
        <v>518274</v>
      </c>
      <c r="D16" s="55">
        <f t="shared" si="0"/>
        <v>7.6501268062885943</v>
      </c>
      <c r="E16" s="51">
        <f>+E14+E15</f>
        <v>546811</v>
      </c>
      <c r="F16" s="51">
        <f>+F14+F15</f>
        <v>575870</v>
      </c>
      <c r="G16" s="17">
        <f>+G14+G15</f>
        <v>595995</v>
      </c>
      <c r="H16" s="17">
        <f t="shared" ref="H16:J16" si="10">+H14+H15</f>
        <v>628777</v>
      </c>
      <c r="I16" s="17">
        <f t="shared" ref="I16" si="11">+I14+I15</f>
        <v>663362</v>
      </c>
      <c r="J16" s="17">
        <f t="shared" si="10"/>
        <v>699849</v>
      </c>
      <c r="K16" s="42"/>
    </row>
    <row r="17" spans="1:16">
      <c r="A17" s="27"/>
      <c r="B17" s="53"/>
      <c r="C17" s="53"/>
      <c r="D17" s="56"/>
      <c r="E17" s="53"/>
      <c r="F17" s="18"/>
      <c r="G17" s="19"/>
      <c r="H17" s="19"/>
      <c r="I17" s="19"/>
      <c r="J17" s="19"/>
      <c r="K17" s="28"/>
    </row>
    <row r="18" spans="1:16">
      <c r="A18" s="30" t="s">
        <v>22</v>
      </c>
      <c r="B18" s="57"/>
      <c r="C18" s="57"/>
      <c r="D18" s="57"/>
      <c r="E18" s="57"/>
      <c r="F18" s="31"/>
      <c r="G18" s="57"/>
      <c r="H18" s="57"/>
      <c r="I18" s="58"/>
      <c r="J18" s="58"/>
      <c r="K18" s="21"/>
    </row>
    <row r="19" spans="1:16">
      <c r="A19" s="40" t="s">
        <v>37</v>
      </c>
      <c r="B19" s="51">
        <v>5555.8</v>
      </c>
      <c r="C19" s="54">
        <v>6216.5</v>
      </c>
      <c r="D19" s="15">
        <f t="shared" ref="D19:D28" si="12">+(C19-B19)/B19*100</f>
        <v>11.892076748623056</v>
      </c>
      <c r="E19" s="54">
        <v>7085.5</v>
      </c>
      <c r="F19" s="54">
        <v>7195</v>
      </c>
      <c r="G19" s="51">
        <v>7915</v>
      </c>
      <c r="H19" s="50">
        <v>8540</v>
      </c>
      <c r="I19" s="51">
        <v>9214</v>
      </c>
      <c r="J19" s="51">
        <v>9942</v>
      </c>
      <c r="K19" s="21"/>
      <c r="L19" s="32"/>
      <c r="M19" s="32"/>
      <c r="N19" s="9"/>
      <c r="O19" s="8"/>
    </row>
    <row r="20" spans="1:16">
      <c r="A20" s="16" t="s">
        <v>38</v>
      </c>
      <c r="B20" s="51">
        <v>1546.2</v>
      </c>
      <c r="C20" s="54">
        <v>1549.4</v>
      </c>
      <c r="D20" s="15">
        <f t="shared" si="12"/>
        <v>0.20695899624887112</v>
      </c>
      <c r="E20" s="54">
        <v>1726.1</v>
      </c>
      <c r="F20" s="54">
        <v>1802.6</v>
      </c>
      <c r="G20" s="51">
        <v>2165</v>
      </c>
      <c r="H20" s="50">
        <f>+(2308-2165)+G20</f>
        <v>2308</v>
      </c>
      <c r="I20" s="51">
        <f>+(2460-2308)+H20</f>
        <v>2460</v>
      </c>
      <c r="J20" s="51">
        <f>+(2622-2460)+I20</f>
        <v>2622</v>
      </c>
      <c r="K20" s="42"/>
      <c r="L20" s="32"/>
      <c r="M20" s="32"/>
    </row>
    <row r="21" spans="1:16">
      <c r="A21" s="41" t="s">
        <v>39</v>
      </c>
      <c r="B21" s="52">
        <v>0</v>
      </c>
      <c r="C21" s="52">
        <v>0</v>
      </c>
      <c r="D21" s="15"/>
      <c r="E21" s="51">
        <v>0</v>
      </c>
      <c r="F21" s="51">
        <v>0</v>
      </c>
      <c r="G21" s="17">
        <v>0</v>
      </c>
      <c r="H21" s="17">
        <v>0</v>
      </c>
      <c r="I21" s="17">
        <v>0</v>
      </c>
      <c r="J21" s="17">
        <v>0</v>
      </c>
      <c r="K21" s="21"/>
      <c r="L21" s="32"/>
      <c r="M21" s="32"/>
    </row>
    <row r="22" spans="1:16">
      <c r="A22" s="41" t="s">
        <v>40</v>
      </c>
      <c r="B22" s="51">
        <f>+B20-B21</f>
        <v>1546.2</v>
      </c>
      <c r="C22" s="51">
        <f>+C20-C21</f>
        <v>1549.4</v>
      </c>
      <c r="D22" s="15">
        <f t="shared" si="12"/>
        <v>0.20695899624887112</v>
      </c>
      <c r="E22" s="54">
        <f t="shared" ref="E22:J22" si="13">+E20-E21</f>
        <v>1726.1</v>
      </c>
      <c r="F22" s="54">
        <f t="shared" si="13"/>
        <v>1802.6</v>
      </c>
      <c r="G22" s="36">
        <f t="shared" si="13"/>
        <v>2165</v>
      </c>
      <c r="H22" s="36">
        <f t="shared" si="13"/>
        <v>2308</v>
      </c>
      <c r="I22" s="36">
        <f t="shared" si="13"/>
        <v>2460</v>
      </c>
      <c r="J22" s="36">
        <f t="shared" si="13"/>
        <v>2622</v>
      </c>
      <c r="K22" s="26"/>
    </row>
    <row r="23" spans="1:16">
      <c r="A23" s="16" t="s">
        <v>41</v>
      </c>
      <c r="B23" s="51">
        <v>1409.6</v>
      </c>
      <c r="C23" s="54">
        <v>1486.4</v>
      </c>
      <c r="D23" s="15">
        <f t="shared" si="12"/>
        <v>5.4483541430193094</v>
      </c>
      <c r="E23" s="54">
        <v>1518.9</v>
      </c>
      <c r="F23" s="54">
        <v>1587.6</v>
      </c>
      <c r="G23" s="51">
        <v>1902</v>
      </c>
      <c r="H23" s="50">
        <v>2058</v>
      </c>
      <c r="I23" s="51">
        <v>2227</v>
      </c>
      <c r="J23" s="51">
        <v>2410</v>
      </c>
      <c r="K23" s="42"/>
      <c r="L23" s="6"/>
    </row>
    <row r="24" spans="1:16">
      <c r="A24" s="41" t="s">
        <v>42</v>
      </c>
      <c r="B24" s="51">
        <v>485</v>
      </c>
      <c r="C24" s="54">
        <v>501</v>
      </c>
      <c r="D24" s="15">
        <f t="shared" si="12"/>
        <v>3.2989690721649487</v>
      </c>
      <c r="E24" s="54">
        <v>527</v>
      </c>
      <c r="F24" s="54">
        <v>544</v>
      </c>
      <c r="G24" s="36">
        <v>571</v>
      </c>
      <c r="H24" s="36">
        <v>740</v>
      </c>
      <c r="I24" s="36">
        <v>770</v>
      </c>
      <c r="J24" s="36">
        <v>780</v>
      </c>
      <c r="K24" s="21"/>
    </row>
    <row r="25" spans="1:16">
      <c r="A25" s="41" t="s">
        <v>43</v>
      </c>
      <c r="B25" s="51">
        <f>+B23-B24</f>
        <v>924.59999999999991</v>
      </c>
      <c r="C25" s="54">
        <f>+C23-C24</f>
        <v>985.40000000000009</v>
      </c>
      <c r="D25" s="15">
        <f t="shared" si="12"/>
        <v>6.5758165693272979</v>
      </c>
      <c r="E25" s="54">
        <f>+E23-E24</f>
        <v>991.90000000000009</v>
      </c>
      <c r="F25" s="54">
        <f>+F23-F24</f>
        <v>1043.5999999999999</v>
      </c>
      <c r="G25" s="36">
        <f t="shared" ref="G25:J25" si="14">+G23-G24</f>
        <v>1331</v>
      </c>
      <c r="H25" s="36">
        <f t="shared" si="14"/>
        <v>1318</v>
      </c>
      <c r="I25" s="36">
        <f t="shared" ref="I25" si="15">+I23-I24</f>
        <v>1457</v>
      </c>
      <c r="J25" s="36">
        <f t="shared" si="14"/>
        <v>1630</v>
      </c>
      <c r="K25" s="26"/>
    </row>
    <row r="26" spans="1:16">
      <c r="A26" s="20" t="s">
        <v>24</v>
      </c>
      <c r="B26" s="51">
        <f>+B21+B24</f>
        <v>485</v>
      </c>
      <c r="C26" s="51">
        <f>+C21+C24</f>
        <v>501</v>
      </c>
      <c r="D26" s="15">
        <f t="shared" si="12"/>
        <v>3.2989690721649487</v>
      </c>
      <c r="E26" s="51">
        <f t="shared" ref="E26:J26" si="16">+E21+E24</f>
        <v>527</v>
      </c>
      <c r="F26" s="51">
        <f t="shared" si="16"/>
        <v>544</v>
      </c>
      <c r="G26" s="17">
        <f t="shared" si="16"/>
        <v>571</v>
      </c>
      <c r="H26" s="17">
        <f t="shared" si="16"/>
        <v>740</v>
      </c>
      <c r="I26" s="17">
        <f t="shared" ref="I26" si="17">+I21+I24</f>
        <v>770</v>
      </c>
      <c r="J26" s="17">
        <f t="shared" si="16"/>
        <v>780</v>
      </c>
      <c r="K26" s="42"/>
      <c r="L26" s="3"/>
    </row>
    <row r="27" spans="1:16">
      <c r="A27" s="20" t="s">
        <v>25</v>
      </c>
      <c r="B27" s="51">
        <f>+B19+B22+B25</f>
        <v>8026.6</v>
      </c>
      <c r="C27" s="51">
        <f>+C19+C22+C25</f>
        <v>8751.2999999999993</v>
      </c>
      <c r="D27" s="15">
        <f t="shared" si="12"/>
        <v>9.0287294744972826</v>
      </c>
      <c r="E27" s="51">
        <f t="shared" ref="E27:J27" si="18">+E19+E22+E25</f>
        <v>9803.5</v>
      </c>
      <c r="F27" s="17">
        <f t="shared" si="18"/>
        <v>10041.200000000001</v>
      </c>
      <c r="G27" s="17">
        <f t="shared" si="18"/>
        <v>11411</v>
      </c>
      <c r="H27" s="17">
        <f t="shared" si="18"/>
        <v>12166</v>
      </c>
      <c r="I27" s="17">
        <f t="shared" ref="I27" si="19">+I19+I22+I25</f>
        <v>13131</v>
      </c>
      <c r="J27" s="17">
        <f t="shared" si="18"/>
        <v>14194</v>
      </c>
      <c r="K27" s="42"/>
      <c r="L27" s="3"/>
    </row>
    <row r="28" spans="1:16">
      <c r="A28" s="20" t="s">
        <v>26</v>
      </c>
      <c r="B28" s="51">
        <f>+B26+B27</f>
        <v>8511.6</v>
      </c>
      <c r="C28" s="51">
        <f>+C26+C27</f>
        <v>9252.2999999999993</v>
      </c>
      <c r="D28" s="15">
        <f t="shared" si="12"/>
        <v>8.7022416466939099</v>
      </c>
      <c r="E28" s="51">
        <f t="shared" ref="E28:J28" si="20">+E26+E27</f>
        <v>10330.5</v>
      </c>
      <c r="F28" s="17">
        <f t="shared" si="20"/>
        <v>10585.2</v>
      </c>
      <c r="G28" s="17">
        <f t="shared" si="20"/>
        <v>11982</v>
      </c>
      <c r="H28" s="17">
        <f t="shared" si="20"/>
        <v>12906</v>
      </c>
      <c r="I28" s="17">
        <f t="shared" ref="I28" si="21">+I26+I27</f>
        <v>13901</v>
      </c>
      <c r="J28" s="17">
        <f t="shared" si="20"/>
        <v>14974</v>
      </c>
      <c r="K28" s="42"/>
      <c r="L28" s="3"/>
    </row>
    <row r="29" spans="1:16">
      <c r="A29" s="24"/>
      <c r="B29" s="46"/>
      <c r="C29" s="46"/>
      <c r="D29" s="46"/>
      <c r="E29" s="47"/>
      <c r="F29" s="47"/>
      <c r="G29" s="48"/>
      <c r="H29" s="48"/>
      <c r="I29" s="48"/>
      <c r="J29" s="48"/>
      <c r="K29" s="21"/>
      <c r="L29" s="43"/>
      <c r="M29" s="44"/>
      <c r="N29" s="45"/>
      <c r="O29" s="43"/>
      <c r="P29" s="44"/>
    </row>
    <row r="30" spans="1:16">
      <c r="A30" s="24"/>
      <c r="B30" s="46"/>
      <c r="C30" s="46"/>
      <c r="D30" s="46"/>
      <c r="E30" s="47"/>
      <c r="F30" s="47"/>
      <c r="G30" s="48"/>
      <c r="H30" s="48"/>
      <c r="I30" s="48"/>
      <c r="J30" s="48"/>
      <c r="K30" s="21"/>
      <c r="L30" s="43"/>
      <c r="M30" s="44"/>
      <c r="N30" s="45"/>
      <c r="O30" s="43"/>
      <c r="P30" s="44"/>
    </row>
    <row r="31" spans="1:16">
      <c r="A31" s="24"/>
      <c r="B31" s="46"/>
      <c r="C31" s="46"/>
      <c r="D31" s="46"/>
      <c r="E31" s="5"/>
      <c r="F31" s="37"/>
      <c r="G31" s="37">
        <v>2014</v>
      </c>
      <c r="H31" s="37">
        <v>2015</v>
      </c>
      <c r="I31" s="37">
        <v>2016</v>
      </c>
      <c r="J31" s="37">
        <v>2017</v>
      </c>
      <c r="K31" s="21"/>
      <c r="L31" s="43"/>
      <c r="M31" s="44"/>
      <c r="N31" s="45"/>
      <c r="O31" s="43"/>
      <c r="P31" s="44"/>
    </row>
    <row r="32" spans="1:16">
      <c r="A32" s="24"/>
      <c r="B32" s="46"/>
      <c r="C32" s="46"/>
      <c r="D32" s="46"/>
      <c r="E32" s="5"/>
      <c r="F32" s="38" t="s">
        <v>44</v>
      </c>
      <c r="G32" s="17"/>
      <c r="H32" s="17"/>
      <c r="I32" s="17"/>
      <c r="J32" s="17"/>
      <c r="K32" s="21"/>
      <c r="L32" s="43"/>
      <c r="M32" s="44"/>
      <c r="N32" s="45"/>
      <c r="O32" s="43"/>
      <c r="P32" s="44"/>
    </row>
    <row r="33" spans="1:16">
      <c r="A33" s="24"/>
      <c r="B33" s="46"/>
      <c r="C33" s="46"/>
      <c r="D33" s="46"/>
      <c r="E33" s="5"/>
      <c r="F33" s="39" t="s">
        <v>45</v>
      </c>
      <c r="G33" s="17"/>
      <c r="H33" s="17"/>
      <c r="I33" s="17"/>
      <c r="J33" s="17"/>
      <c r="K33" s="21"/>
      <c r="L33" s="43"/>
      <c r="M33" s="44"/>
      <c r="N33" s="45"/>
      <c r="O33" s="43"/>
      <c r="P33" s="44"/>
    </row>
    <row r="34" spans="1:16">
      <c r="A34" s="24"/>
      <c r="B34" s="46"/>
      <c r="C34" s="46"/>
      <c r="D34" s="46"/>
      <c r="E34" s="5"/>
      <c r="F34" s="39" t="s">
        <v>46</v>
      </c>
      <c r="G34" s="17"/>
      <c r="H34" s="17"/>
      <c r="I34" s="17"/>
      <c r="J34" s="17"/>
      <c r="K34" s="21"/>
      <c r="L34" s="43"/>
      <c r="M34" s="44"/>
      <c r="N34" s="45"/>
      <c r="O34" s="43"/>
      <c r="P34" s="44"/>
    </row>
    <row r="35" spans="1:16">
      <c r="A35" s="24"/>
      <c r="B35" s="46"/>
      <c r="C35" s="46"/>
      <c r="D35" s="46"/>
      <c r="E35" s="47"/>
      <c r="F35" s="47"/>
      <c r="G35" s="48"/>
      <c r="H35" s="48"/>
      <c r="I35" s="48"/>
      <c r="J35" s="48"/>
      <c r="K35" s="21"/>
      <c r="L35" s="43"/>
      <c r="M35" s="44"/>
      <c r="N35" s="45"/>
      <c r="O35" s="43"/>
      <c r="P35" s="44"/>
    </row>
    <row r="36" spans="1:16">
      <c r="A36" s="24"/>
      <c r="B36" s="46"/>
      <c r="C36" s="46"/>
      <c r="D36" s="46"/>
      <c r="E36" s="47"/>
      <c r="F36" s="47"/>
      <c r="G36" s="48"/>
      <c r="H36" s="48"/>
      <c r="I36" s="48"/>
      <c r="J36" s="48"/>
      <c r="K36" s="21"/>
      <c r="L36" s="43"/>
      <c r="M36" s="44"/>
      <c r="N36" s="45"/>
      <c r="O36" s="43"/>
      <c r="P36" s="44"/>
    </row>
    <row r="37" spans="1:16">
      <c r="A37" s="24"/>
      <c r="B37" s="49"/>
      <c r="C37" s="49"/>
      <c r="D37" s="49"/>
      <c r="E37" s="49"/>
      <c r="F37" s="49"/>
      <c r="G37" s="49"/>
      <c r="H37" s="49"/>
      <c r="I37" s="49"/>
      <c r="J37" s="49"/>
      <c r="K37" s="21"/>
      <c r="L37" s="43"/>
      <c r="M37" s="44"/>
      <c r="N37" s="45"/>
      <c r="O37" s="43"/>
      <c r="P37" s="44"/>
    </row>
  </sheetData>
  <mergeCells count="1">
    <mergeCell ref="F4:I4"/>
  </mergeCells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Eligible+non Eligible ELEC</vt:lpstr>
      <vt:lpstr>Eligible+non Eligible GAZ</vt:lpstr>
      <vt:lpstr>'Eligible+non Eligible GAZ'!Zone_d_impression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2012-11-14T11:31:24Z</cp:lastPrinted>
  <dcterms:created xsi:type="dcterms:W3CDTF">2012-05-29T09:10:07Z</dcterms:created>
  <dcterms:modified xsi:type="dcterms:W3CDTF">2012-11-19T11:09:27Z</dcterms:modified>
</cp:coreProperties>
</file>