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05" windowWidth="10335" windowHeight="4815"/>
  </bookViews>
  <sheets>
    <sheet name="Rubriques " sheetId="1" r:id="rId1"/>
    <sheet name="CR 2012&amp;2013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H72" i="1"/>
  <c r="B58"/>
  <c r="C58"/>
  <c r="D58"/>
  <c r="E58"/>
  <c r="C26" l="1"/>
  <c r="D26"/>
  <c r="E26"/>
  <c r="B26"/>
  <c r="E30"/>
  <c r="D30"/>
  <c r="C30"/>
  <c r="B30"/>
  <c r="E27"/>
  <c r="E29" s="1"/>
  <c r="D27"/>
  <c r="D29" s="1"/>
  <c r="C27"/>
  <c r="C29" s="1"/>
  <c r="B27"/>
  <c r="B29" s="1"/>
  <c r="C18"/>
  <c r="C20" s="1"/>
  <c r="D18"/>
  <c r="D20" s="1"/>
  <c r="E18"/>
  <c r="E20" s="1"/>
  <c r="B18"/>
  <c r="B20" s="1"/>
  <c r="H17"/>
  <c r="K15"/>
  <c r="J15"/>
  <c r="L14" s="1"/>
  <c r="I15"/>
  <c r="E10"/>
  <c r="E12" s="1"/>
  <c r="D10"/>
  <c r="D12" s="1"/>
  <c r="C10"/>
  <c r="C12" s="1"/>
  <c r="B10"/>
  <c r="B12" s="1"/>
  <c r="E7"/>
  <c r="E9" s="1"/>
  <c r="D7"/>
  <c r="D9" s="1"/>
  <c r="C7"/>
  <c r="C9" s="1"/>
  <c r="B7"/>
  <c r="B9" s="1"/>
  <c r="H6"/>
  <c r="K4"/>
  <c r="J4"/>
  <c r="L3" s="1"/>
  <c r="I4"/>
  <c r="M14" l="1"/>
  <c r="L15"/>
  <c r="L4"/>
  <c r="M3" s="1"/>
  <c r="N14" l="1"/>
  <c r="M15"/>
  <c r="O14" s="1"/>
  <c r="M4"/>
  <c r="N3" s="1"/>
  <c r="K72" l="1"/>
  <c r="N15"/>
  <c r="N4"/>
  <c r="O3" s="1"/>
  <c r="K17" l="1"/>
  <c r="O15"/>
  <c r="K6"/>
  <c r="O4"/>
</calcChain>
</file>

<file path=xl/sharedStrings.xml><?xml version="1.0" encoding="utf-8"?>
<sst xmlns="http://schemas.openxmlformats.org/spreadsheetml/2006/main" count="165" uniqueCount="117">
  <si>
    <t>Achat HT</t>
  </si>
  <si>
    <t>Quote Part SPE</t>
  </si>
  <si>
    <t>Quote Part IPP</t>
  </si>
  <si>
    <t xml:space="preserve">Prix de vente SPE </t>
  </si>
  <si>
    <t>Achat à SPE MDA</t>
  </si>
  <si>
    <t>Achat à SPE  GWh</t>
  </si>
  <si>
    <t>Achat aux tiers (IPP)  GWh</t>
  </si>
  <si>
    <t>Prix de vente IPP</t>
  </si>
  <si>
    <t>TE%</t>
  </si>
  <si>
    <t>Achat aux tiers MDA</t>
  </si>
  <si>
    <t>Libellé</t>
  </si>
  <si>
    <t>TE 2013/2010</t>
  </si>
  <si>
    <t>NB/</t>
  </si>
  <si>
    <t>Prix de vente SPE / 1,725 de 2010 à 2013</t>
  </si>
  <si>
    <t>Achat BT+MT</t>
  </si>
  <si>
    <t>Achat BP+MP</t>
  </si>
  <si>
    <t>Achat HP</t>
  </si>
  <si>
    <t>Prix de vte</t>
  </si>
  <si>
    <t>Total achat Elec GWh</t>
  </si>
  <si>
    <t>Total achat Gaz MTh</t>
  </si>
  <si>
    <t>Achat Gaz MDA</t>
  </si>
  <si>
    <t>Prix de vente Sonatrach</t>
  </si>
  <si>
    <t>Prix de vente SONATRACH :  0,102427 2012 &amp; 2013</t>
  </si>
  <si>
    <t>TRANSIT</t>
  </si>
  <si>
    <t>Achat Electricité</t>
  </si>
  <si>
    <t>Achat Gaz</t>
  </si>
  <si>
    <t>Montant Transit MDA</t>
  </si>
  <si>
    <t>Total achat Gaz GWh</t>
  </si>
  <si>
    <t>Coût de transit Elec (GRTE)</t>
  </si>
  <si>
    <t>Coût de transit Gaz (GRTG)</t>
  </si>
  <si>
    <t>Total Transit E/G MDA</t>
  </si>
  <si>
    <t>Services</t>
  </si>
  <si>
    <t>NB/ 2012 : 1848  MDA &amp; 2013 1900 MDA</t>
  </si>
  <si>
    <t xml:space="preserve">Frais Divers </t>
  </si>
  <si>
    <t>NB/ 2012 : 113 MDA &amp; 2013 89 MDA</t>
  </si>
  <si>
    <t>Consom mat.&amp; matériel</t>
  </si>
  <si>
    <t>Montant</t>
  </si>
  <si>
    <t>NB/ 2012 : 400 MDA &amp; 2013 400 MDA</t>
  </si>
  <si>
    <t>Frais de personnel</t>
  </si>
  <si>
    <t>FRAIS DE PERSONNEL 2012/2013</t>
  </si>
  <si>
    <t>coût</t>
  </si>
  <si>
    <t>montant</t>
  </si>
  <si>
    <t>cadres</t>
  </si>
  <si>
    <t>maîtrise</t>
  </si>
  <si>
    <t>exécution</t>
  </si>
  <si>
    <t>Cadres</t>
  </si>
  <si>
    <t>Coût</t>
  </si>
  <si>
    <t>Nbre Cadres</t>
  </si>
  <si>
    <t>Nbre Exécutions</t>
  </si>
  <si>
    <t>Nbre Maîtrises</t>
  </si>
  <si>
    <t>COUTS ANNUELS PROBABLES  2 0 1 1</t>
  </si>
  <si>
    <t>Direction  Distribution</t>
  </si>
  <si>
    <t>Maitrise</t>
  </si>
  <si>
    <t>Exécution</t>
  </si>
  <si>
    <t>Ensemble</t>
  </si>
  <si>
    <t>BELOUIZDAD</t>
  </si>
  <si>
    <t>BOLOGHINE</t>
  </si>
  <si>
    <t>EL HARRACH</t>
  </si>
  <si>
    <t>BIRKHADEM</t>
  </si>
  <si>
    <t>BOUMERDES</t>
  </si>
  <si>
    <t>TIPAZA</t>
  </si>
  <si>
    <t>Siège SDA</t>
  </si>
  <si>
    <t>COUT</t>
  </si>
  <si>
    <t>COMPTES DE RESULTAT 2012/2013 PAR DD</t>
  </si>
  <si>
    <t>LIBELLE</t>
  </si>
  <si>
    <t>SDA</t>
  </si>
  <si>
    <t>DD BZD</t>
  </si>
  <si>
    <t>DD BOLOG</t>
  </si>
  <si>
    <t>DD EL HAR</t>
  </si>
  <si>
    <t>DD GUE CONST</t>
  </si>
  <si>
    <t>DD BDES</t>
  </si>
  <si>
    <t>DD TIPAZA</t>
  </si>
  <si>
    <t>SIEGE</t>
  </si>
  <si>
    <t>TOTAL</t>
  </si>
  <si>
    <t xml:space="preserve">PROB 2012 </t>
  </si>
  <si>
    <t>PREVU 2013</t>
  </si>
  <si>
    <t>PROB 2012</t>
  </si>
  <si>
    <t>Ventes et produits annexes</t>
  </si>
  <si>
    <t>ok</t>
  </si>
  <si>
    <t>Dont:               Electricité</t>
  </si>
  <si>
    <t xml:space="preserve">                         Gaz</t>
  </si>
  <si>
    <t xml:space="preserve">                         TPR</t>
  </si>
  <si>
    <t xml:space="preserve">                         Divers</t>
  </si>
  <si>
    <t>Variation stocks produits finis et en cours</t>
  </si>
  <si>
    <t>Production immobilisée</t>
  </si>
  <si>
    <t>Subventions d'exploitation</t>
  </si>
  <si>
    <t>I-PRODUCTION DE L'EXERCICE</t>
  </si>
  <si>
    <t>Achats consommés</t>
  </si>
  <si>
    <t>Consommations mat et matériels</t>
  </si>
  <si>
    <t>Achat gaz (DP+Clients HP+IPP)</t>
  </si>
  <si>
    <t>Achat d'élect à SPE</t>
  </si>
  <si>
    <t>Achat d'élect aux tiers</t>
  </si>
  <si>
    <t>Régularisation inter SD+ONE</t>
  </si>
  <si>
    <t>Services extérieurs et autres consommations</t>
  </si>
  <si>
    <t>II-CONSOMMATION DE L'EXERCICE</t>
  </si>
  <si>
    <t>III-VALEUR AJOUTEE D'EXPLOITATION (I-II)</t>
  </si>
  <si>
    <t>Charges de personnel</t>
  </si>
  <si>
    <t>Impôts, taxes et versements assimilés</t>
  </si>
  <si>
    <t>IV-EXCEDENT BRUT D'EXPLOITATION</t>
  </si>
  <si>
    <t>Autres produits opérationnels</t>
  </si>
  <si>
    <t>Autres charges opérationnelles</t>
  </si>
  <si>
    <t>Dotations aux amortissements, provisions et pertes de valeurs</t>
  </si>
  <si>
    <t>Reprise sur pertes de valeur et provisions</t>
  </si>
  <si>
    <t>V- RESULTAT OPERATIONNEL</t>
  </si>
  <si>
    <t>Produits financiers</t>
  </si>
  <si>
    <t>Charges financières</t>
  </si>
  <si>
    <t>VI-RESULTAT FINANCIER</t>
  </si>
  <si>
    <t>VII-RESULTAT ORDINAIRE AVANT IMPOTS ( V+VI)</t>
  </si>
  <si>
    <t>Impôts exigibles sur résultats ordinaires</t>
  </si>
  <si>
    <t>Impôts différés ( Variations ) sur résultats ordinaires</t>
  </si>
  <si>
    <t>TOTAL DES PRODUITS DES ACTIVITES ORDINAIRES</t>
  </si>
  <si>
    <t>TOTAL DES CHARGES DES ACTIVITES ORDINAIRES</t>
  </si>
  <si>
    <t>VIII-RESULTAT NET DES ACTIVITES ORDINAIRES</t>
  </si>
  <si>
    <t>Eléments extraordinaires (produits) (à préciser)</t>
  </si>
  <si>
    <t>Eléments extraordinaires (charges) (à préciser)</t>
  </si>
  <si>
    <t>IX-RESULTAT EXTRAORDINAIRE</t>
  </si>
  <si>
    <t>X-RESULTAT NET DE L'EXERCICE</t>
  </si>
</sst>
</file>

<file path=xl/styles.xml><?xml version="1.0" encoding="utf-8"?>
<styleSheet xmlns="http://schemas.openxmlformats.org/spreadsheetml/2006/main">
  <numFmts count="6">
    <numFmt numFmtId="43" formatCode="_-* #,##0.00\ _€_-;\-* #,##0.00\ _€_-;_-* &quot;-&quot;??\ _€_-;_-@_-"/>
    <numFmt numFmtId="165" formatCode="0.000"/>
    <numFmt numFmtId="166" formatCode="0.0%"/>
    <numFmt numFmtId="168" formatCode="0.000000"/>
    <numFmt numFmtId="172" formatCode="_-* #,##0\ _€_-;\-* #,##0\ _€_-;_-* &quot;-&quot;??\ _€_-;_-@_-"/>
    <numFmt numFmtId="178" formatCode="_-* #,##0.0\ _€_-;\-* #,##0.0\ _€_-;_-* &quot;-&quot;??\ _€_-;_-@_-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sz val="10"/>
      <name val="Cambria"/>
      <family val="1"/>
    </font>
    <font>
      <sz val="10"/>
      <color theme="1"/>
      <name val="Cambria"/>
      <family val="1"/>
    </font>
    <font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</font>
    <font>
      <sz val="10"/>
      <color rgb="FFFF0000"/>
      <name val="Cambria"/>
      <family val="1"/>
    </font>
    <font>
      <b/>
      <sz val="16"/>
      <name val="Courier New"/>
      <family val="3"/>
    </font>
    <font>
      <sz val="10"/>
      <name val="Trebuchet MS"/>
      <family val="2"/>
    </font>
    <font>
      <sz val="10"/>
      <name val="Times New Roman"/>
      <family val="1"/>
    </font>
    <font>
      <b/>
      <sz val="1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598D9"/>
        <bgColor indexed="64"/>
      </patternFill>
    </fill>
    <fill>
      <patternFill patternType="solid">
        <fgColor rgb="FFE3EAF7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/>
  </cellStyleXfs>
  <cellXfs count="17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0" fillId="2" borderId="1" xfId="0" applyFill="1" applyBorder="1"/>
    <xf numFmtId="9" fontId="0" fillId="0" borderId="0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Fill="1" applyBorder="1"/>
    <xf numFmtId="166" fontId="0" fillId="0" borderId="1" xfId="0" applyNumberFormat="1" applyBorder="1"/>
    <xf numFmtId="166" fontId="0" fillId="0" borderId="1" xfId="2" applyNumberFormat="1" applyFont="1" applyBorder="1"/>
    <xf numFmtId="0" fontId="4" fillId="0" borderId="1" xfId="0" applyFont="1" applyBorder="1"/>
    <xf numFmtId="9" fontId="4" fillId="0" borderId="1" xfId="0" applyNumberFormat="1" applyFont="1" applyBorder="1"/>
    <xf numFmtId="0" fontId="4" fillId="0" borderId="4" xfId="0" applyFont="1" applyBorder="1"/>
    <xf numFmtId="9" fontId="4" fillId="0" borderId="4" xfId="0" applyNumberFormat="1" applyFont="1" applyBorder="1"/>
    <xf numFmtId="0" fontId="0" fillId="0" borderId="5" xfId="0" applyBorder="1"/>
    <xf numFmtId="1" fontId="0" fillId="0" borderId="5" xfId="0" applyNumberFormat="1" applyBorder="1"/>
    <xf numFmtId="0" fontId="0" fillId="0" borderId="6" xfId="0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9" xfId="0" applyBorder="1"/>
    <xf numFmtId="165" fontId="0" fillId="0" borderId="10" xfId="0" applyNumberFormat="1" applyBorder="1"/>
    <xf numFmtId="0" fontId="0" fillId="3" borderId="11" xfId="0" applyFill="1" applyBorder="1"/>
    <xf numFmtId="1" fontId="0" fillId="3" borderId="12" xfId="0" applyNumberFormat="1" applyFill="1" applyBorder="1"/>
    <xf numFmtId="1" fontId="0" fillId="3" borderId="13" xfId="0" applyNumberFormat="1" applyFill="1" applyBorder="1"/>
    <xf numFmtId="168" fontId="0" fillId="0" borderId="1" xfId="0" applyNumberFormat="1" applyBorder="1"/>
    <xf numFmtId="166" fontId="0" fillId="4" borderId="1" xfId="2" applyNumberFormat="1" applyFont="1" applyFill="1" applyBorder="1"/>
    <xf numFmtId="1" fontId="0" fillId="4" borderId="1" xfId="0" applyNumberFormat="1" applyFill="1" applyBorder="1"/>
    <xf numFmtId="0" fontId="0" fillId="6" borderId="0" xfId="0" applyFill="1"/>
    <xf numFmtId="166" fontId="0" fillId="6" borderId="0" xfId="2" applyNumberFormat="1" applyFont="1" applyFill="1"/>
    <xf numFmtId="0" fontId="3" fillId="0" borderId="0" xfId="0" applyFont="1"/>
    <xf numFmtId="0" fontId="13" fillId="0" borderId="0" xfId="0" applyFont="1"/>
    <xf numFmtId="168" fontId="4" fillId="0" borderId="1" xfId="0" applyNumberFormat="1" applyFont="1" applyBorder="1"/>
    <xf numFmtId="0" fontId="0" fillId="0" borderId="0" xfId="0"/>
    <xf numFmtId="0" fontId="2" fillId="0" borderId="1" xfId="0" applyFont="1" applyBorder="1"/>
    <xf numFmtId="168" fontId="5" fillId="0" borderId="1" xfId="0" applyNumberFormat="1" applyFont="1" applyBorder="1"/>
    <xf numFmtId="168" fontId="2" fillId="0" borderId="1" xfId="0" applyNumberFormat="1" applyFont="1" applyBorder="1"/>
    <xf numFmtId="0" fontId="18" fillId="6" borderId="1" xfId="0" applyFont="1" applyFill="1" applyBorder="1" applyAlignment="1">
      <alignment horizontal="center"/>
    </xf>
    <xf numFmtId="0" fontId="0" fillId="7" borderId="1" xfId="0" applyFill="1" applyBorder="1"/>
    <xf numFmtId="0" fontId="0" fillId="2" borderId="1" xfId="0" applyFont="1" applyFill="1" applyBorder="1"/>
    <xf numFmtId="0" fontId="0" fillId="7" borderId="1" xfId="0" applyFill="1" applyBorder="1" applyAlignment="1">
      <alignment horizontal="center"/>
    </xf>
    <xf numFmtId="0" fontId="27" fillId="0" borderId="22" xfId="5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27" fillId="0" borderId="19" xfId="5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0" fillId="0" borderId="0" xfId="0"/>
    <xf numFmtId="0" fontId="0" fillId="6" borderId="0" xfId="0" applyFill="1"/>
    <xf numFmtId="0" fontId="0" fillId="0" borderId="0" xfId="0" applyBorder="1"/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1" xfId="0" applyFont="1" applyBorder="1"/>
    <xf numFmtId="166" fontId="0" fillId="0" borderId="1" xfId="0" applyNumberFormat="1" applyBorder="1"/>
    <xf numFmtId="0" fontId="2" fillId="0" borderId="1" xfId="0" applyFont="1" applyBorder="1"/>
    <xf numFmtId="0" fontId="8" fillId="0" borderId="0" xfId="0" applyFont="1" applyAlignment="1">
      <alignment horizontal="center"/>
    </xf>
    <xf numFmtId="0" fontId="8" fillId="0" borderId="0" xfId="0" applyFont="1"/>
    <xf numFmtId="172" fontId="0" fillId="0" borderId="1" xfId="1" applyNumberFormat="1" applyFont="1" applyBorder="1"/>
    <xf numFmtId="0" fontId="7" fillId="6" borderId="0" xfId="0" applyFont="1" applyFill="1"/>
    <xf numFmtId="172" fontId="7" fillId="6" borderId="0" xfId="1" applyNumberFormat="1" applyFont="1" applyFill="1"/>
    <xf numFmtId="0" fontId="27" fillId="0" borderId="24" xfId="5" applyFont="1" applyBorder="1" applyAlignment="1">
      <alignment horizontal="center"/>
    </xf>
    <xf numFmtId="166" fontId="0" fillId="0" borderId="0" xfId="0" applyNumberFormat="1" applyBorder="1"/>
    <xf numFmtId="166" fontId="0" fillId="4" borderId="0" xfId="2" applyNumberFormat="1" applyFont="1" applyFill="1" applyBorder="1"/>
    <xf numFmtId="166" fontId="0" fillId="0" borderId="0" xfId="2" applyNumberFormat="1" applyFont="1" applyBorder="1"/>
    <xf numFmtId="0" fontId="28" fillId="0" borderId="15" xfId="5" applyFont="1" applyBorder="1" applyAlignment="1">
      <alignment horizontal="left"/>
    </xf>
    <xf numFmtId="0" fontId="28" fillId="0" borderId="17" xfId="5" applyFont="1" applyBorder="1" applyAlignment="1">
      <alignment horizontal="center"/>
    </xf>
    <xf numFmtId="0" fontId="29" fillId="0" borderId="0" xfId="5" applyFont="1"/>
    <xf numFmtId="0" fontId="6" fillId="0" borderId="15" xfId="5" applyFont="1" applyBorder="1" applyAlignment="1">
      <alignment horizontal="center"/>
    </xf>
    <xf numFmtId="0" fontId="6" fillId="0" borderId="16" xfId="5" applyFont="1" applyBorder="1" applyAlignment="1">
      <alignment horizontal="center"/>
    </xf>
    <xf numFmtId="0" fontId="6" fillId="0" borderId="17" xfId="5" applyFont="1" applyBorder="1" applyAlignment="1">
      <alignment horizontal="center"/>
    </xf>
    <xf numFmtId="0" fontId="6" fillId="0" borderId="0" xfId="5" applyFont="1" applyBorder="1" applyAlignment="1">
      <alignment horizontal="center"/>
    </xf>
    <xf numFmtId="0" fontId="14" fillId="0" borderId="36" xfId="5" applyFont="1" applyBorder="1"/>
    <xf numFmtId="1" fontId="28" fillId="0" borderId="37" xfId="0" applyNumberFormat="1" applyFont="1" applyBorder="1"/>
    <xf numFmtId="3" fontId="14" fillId="0" borderId="20" xfId="5" applyNumberFormat="1" applyFont="1" applyBorder="1"/>
    <xf numFmtId="0" fontId="14" fillId="0" borderId="2" xfId="5" applyFont="1" applyBorder="1"/>
    <xf numFmtId="1" fontId="28" fillId="0" borderId="38" xfId="0" applyNumberFormat="1" applyFont="1" applyBorder="1"/>
    <xf numFmtId="3" fontId="14" fillId="0" borderId="21" xfId="5" applyNumberFormat="1" applyFont="1" applyBorder="1"/>
    <xf numFmtId="0" fontId="29" fillId="0" borderId="0" xfId="5" applyFont="1" applyBorder="1"/>
    <xf numFmtId="3" fontId="14" fillId="0" borderId="18" xfId="5" applyNumberFormat="1" applyFont="1" applyBorder="1"/>
    <xf numFmtId="0" fontId="30" fillId="5" borderId="15" xfId="5" applyFont="1" applyFill="1" applyBorder="1" applyAlignment="1">
      <alignment horizontal="center" vertical="center"/>
    </xf>
    <xf numFmtId="0" fontId="30" fillId="5" borderId="17" xfId="5" applyFont="1" applyFill="1" applyBorder="1" applyAlignment="1">
      <alignment horizontal="center" vertical="center"/>
    </xf>
    <xf numFmtId="0" fontId="29" fillId="5" borderId="0" xfId="5" applyFont="1" applyFill="1" applyAlignment="1">
      <alignment vertical="center"/>
    </xf>
    <xf numFmtId="3" fontId="12" fillId="5" borderId="3" xfId="5" applyNumberFormat="1" applyFont="1" applyFill="1" applyBorder="1" applyAlignment="1">
      <alignment vertical="center"/>
    </xf>
    <xf numFmtId="172" fontId="23" fillId="8" borderId="15" xfId="1" applyNumberFormat="1" applyFont="1" applyFill="1" applyBorder="1" applyAlignment="1">
      <alignment horizontal="center"/>
    </xf>
    <xf numFmtId="172" fontId="11" fillId="9" borderId="19" xfId="1" applyNumberFormat="1" applyFont="1" applyFill="1" applyBorder="1" applyAlignment="1">
      <alignment horizontal="center" vertical="center"/>
    </xf>
    <xf numFmtId="172" fontId="23" fillId="0" borderId="16" xfId="1" applyNumberFormat="1" applyFont="1" applyBorder="1" applyAlignment="1">
      <alignment horizontal="center"/>
    </xf>
    <xf numFmtId="172" fontId="23" fillId="0" borderId="17" xfId="1" applyNumberFormat="1" applyFont="1" applyBorder="1" applyAlignment="1">
      <alignment horizontal="center"/>
    </xf>
    <xf numFmtId="172" fontId="23" fillId="8" borderId="24" xfId="1" applyNumberFormat="1" applyFont="1" applyFill="1" applyBorder="1" applyAlignment="1">
      <alignment horizontal="center"/>
    </xf>
    <xf numFmtId="172" fontId="23" fillId="0" borderId="15" xfId="1" applyNumberFormat="1" applyFont="1" applyBorder="1" applyAlignment="1">
      <alignment horizontal="center"/>
    </xf>
    <xf numFmtId="0" fontId="0" fillId="0" borderId="0" xfId="0"/>
    <xf numFmtId="0" fontId="2" fillId="0" borderId="0" xfId="0" applyFont="1"/>
    <xf numFmtId="1" fontId="0" fillId="0" borderId="0" xfId="0" applyNumberFormat="1"/>
    <xf numFmtId="0" fontId="20" fillId="0" borderId="0" xfId="0" applyFont="1"/>
    <xf numFmtId="3" fontId="19" fillId="8" borderId="1" xfId="0" applyNumberFormat="1" applyFont="1" applyFill="1" applyBorder="1" applyAlignment="1">
      <alignment horizontal="right"/>
    </xf>
    <xf numFmtId="3" fontId="10" fillId="8" borderId="33" xfId="0" applyNumberFormat="1" applyFont="1" applyFill="1" applyBorder="1" applyAlignment="1">
      <alignment horizontal="right"/>
    </xf>
    <xf numFmtId="3" fontId="10" fillId="8" borderId="34" xfId="0" applyNumberFormat="1" applyFont="1" applyFill="1" applyBorder="1" applyAlignment="1">
      <alignment horizontal="right"/>
    </xf>
    <xf numFmtId="3" fontId="9" fillId="8" borderId="5" xfId="0" applyNumberFormat="1" applyFont="1" applyFill="1" applyBorder="1" applyAlignment="1">
      <alignment horizontal="right"/>
    </xf>
    <xf numFmtId="3" fontId="19" fillId="8" borderId="4" xfId="0" applyNumberFormat="1" applyFont="1" applyFill="1" applyBorder="1" applyAlignment="1">
      <alignment horizontal="right"/>
    </xf>
    <xf numFmtId="3" fontId="10" fillId="8" borderId="3" xfId="0" applyNumberFormat="1" applyFont="1" applyFill="1" applyBorder="1" applyAlignment="1">
      <alignment horizontal="right"/>
    </xf>
    <xf numFmtId="3" fontId="19" fillId="8" borderId="5" xfId="0" applyNumberFormat="1" applyFont="1" applyFill="1" applyBorder="1" applyAlignment="1">
      <alignment horizontal="right"/>
    </xf>
    <xf numFmtId="3" fontId="9" fillId="8" borderId="4" xfId="0" applyNumberFormat="1" applyFont="1" applyFill="1" applyBorder="1" applyAlignment="1">
      <alignment horizontal="right"/>
    </xf>
    <xf numFmtId="3" fontId="21" fillId="8" borderId="33" xfId="0" applyNumberFormat="1" applyFont="1" applyFill="1" applyBorder="1" applyAlignment="1">
      <alignment horizontal="right"/>
    </xf>
    <xf numFmtId="3" fontId="21" fillId="8" borderId="34" xfId="0" applyNumberFormat="1" applyFont="1" applyFill="1" applyBorder="1" applyAlignment="1">
      <alignment horizontal="right"/>
    </xf>
    <xf numFmtId="166" fontId="2" fillId="0" borderId="0" xfId="0" applyNumberFormat="1" applyFont="1"/>
    <xf numFmtId="9" fontId="2" fillId="0" borderId="0" xfId="0" applyNumberFormat="1" applyFont="1"/>
    <xf numFmtId="1" fontId="2" fillId="0" borderId="0" xfId="0" applyNumberFormat="1" applyFont="1"/>
    <xf numFmtId="172" fontId="21" fillId="8" borderId="3" xfId="1" applyNumberFormat="1" applyFont="1" applyFill="1" applyBorder="1" applyAlignment="1">
      <alignment horizontal="center"/>
    </xf>
    <xf numFmtId="172" fontId="21" fillId="9" borderId="15" xfId="1" applyNumberFormat="1" applyFont="1" applyFill="1" applyBorder="1" applyAlignment="1">
      <alignment horizontal="center"/>
    </xf>
    <xf numFmtId="172" fontId="21" fillId="9" borderId="3" xfId="1" applyNumberFormat="1" applyFont="1" applyFill="1" applyBorder="1" applyAlignment="1">
      <alignment horizontal="center"/>
    </xf>
    <xf numFmtId="172" fontId="10" fillId="0" borderId="14" xfId="1" applyNumberFormat="1" applyFont="1" applyBorder="1" applyAlignment="1">
      <alignment horizontal="left" indent="2"/>
    </xf>
    <xf numFmtId="172" fontId="10" fillId="7" borderId="28" xfId="1" applyNumberFormat="1" applyFont="1" applyFill="1" applyBorder="1" applyAlignment="1">
      <alignment horizontal="right"/>
    </xf>
    <xf numFmtId="172" fontId="10" fillId="7" borderId="27" xfId="1" applyNumberFormat="1" applyFont="1" applyFill="1" applyBorder="1" applyAlignment="1">
      <alignment horizontal="right"/>
    </xf>
    <xf numFmtId="172" fontId="10" fillId="8" borderId="28" xfId="1" applyNumberFormat="1" applyFont="1" applyFill="1" applyBorder="1" applyAlignment="1">
      <alignment horizontal="right"/>
    </xf>
    <xf numFmtId="172" fontId="10" fillId="8" borderId="27" xfId="1" applyNumberFormat="1" applyFont="1" applyFill="1" applyBorder="1" applyAlignment="1">
      <alignment horizontal="right"/>
    </xf>
    <xf numFmtId="0" fontId="24" fillId="0" borderId="0" xfId="0" applyFont="1"/>
    <xf numFmtId="172" fontId="9" fillId="0" borderId="14" xfId="1" applyNumberFormat="1" applyFont="1" applyBorder="1" applyAlignment="1">
      <alignment horizontal="left" indent="2"/>
    </xf>
    <xf numFmtId="172" fontId="19" fillId="7" borderId="14" xfId="1" applyNumberFormat="1" applyFont="1" applyFill="1" applyBorder="1" applyAlignment="1">
      <alignment horizontal="right"/>
    </xf>
    <xf numFmtId="172" fontId="19" fillId="7" borderId="25" xfId="1" applyNumberFormat="1" applyFont="1" applyFill="1" applyBorder="1" applyAlignment="1">
      <alignment horizontal="right"/>
    </xf>
    <xf numFmtId="172" fontId="9" fillId="7" borderId="14" xfId="1" applyNumberFormat="1" applyFont="1" applyFill="1" applyBorder="1" applyAlignment="1">
      <alignment horizontal="right"/>
    </xf>
    <xf numFmtId="172" fontId="25" fillId="8" borderId="14" xfId="1" applyNumberFormat="1" applyFont="1" applyFill="1" applyBorder="1" applyAlignment="1">
      <alignment horizontal="right"/>
    </xf>
    <xf numFmtId="172" fontId="25" fillId="8" borderId="25" xfId="1" applyNumberFormat="1" applyFont="1" applyFill="1" applyBorder="1" applyAlignment="1">
      <alignment horizontal="right"/>
    </xf>
    <xf numFmtId="0" fontId="26" fillId="8" borderId="1" xfId="0" applyFont="1" applyFill="1" applyBorder="1"/>
    <xf numFmtId="172" fontId="10" fillId="7" borderId="14" xfId="1" applyNumberFormat="1" applyFont="1" applyFill="1" applyBorder="1" applyAlignment="1">
      <alignment horizontal="right"/>
    </xf>
    <xf numFmtId="172" fontId="10" fillId="7" borderId="25" xfId="1" applyNumberFormat="1" applyFont="1" applyFill="1" applyBorder="1" applyAlignment="1">
      <alignment horizontal="right"/>
    </xf>
    <xf numFmtId="172" fontId="10" fillId="8" borderId="14" xfId="1" applyNumberFormat="1" applyFont="1" applyFill="1" applyBorder="1" applyAlignment="1">
      <alignment horizontal="right"/>
    </xf>
    <xf numFmtId="172" fontId="10" fillId="8" borderId="25" xfId="1" applyNumberFormat="1" applyFont="1" applyFill="1" applyBorder="1" applyAlignment="1">
      <alignment horizontal="right"/>
    </xf>
    <xf numFmtId="172" fontId="25" fillId="7" borderId="14" xfId="1" applyNumberFormat="1" applyFont="1" applyFill="1" applyBorder="1" applyAlignment="1">
      <alignment horizontal="right"/>
    </xf>
    <xf numFmtId="172" fontId="25" fillId="7" borderId="25" xfId="1" applyNumberFormat="1" applyFont="1" applyFill="1" applyBorder="1" applyAlignment="1">
      <alignment horizontal="right"/>
    </xf>
    <xf numFmtId="172" fontId="9" fillId="0" borderId="29" xfId="1" applyNumberFormat="1" applyFont="1" applyBorder="1" applyAlignment="1">
      <alignment horizontal="left" indent="2"/>
    </xf>
    <xf numFmtId="0" fontId="23" fillId="8" borderId="4" xfId="0" applyFont="1" applyFill="1" applyBorder="1"/>
    <xf numFmtId="172" fontId="23" fillId="7" borderId="29" xfId="1" applyNumberFormat="1" applyFont="1" applyFill="1" applyBorder="1"/>
    <xf numFmtId="172" fontId="23" fillId="7" borderId="26" xfId="1" applyNumberFormat="1" applyFont="1" applyFill="1" applyBorder="1"/>
    <xf numFmtId="172" fontId="23" fillId="8" borderId="29" xfId="1" applyNumberFormat="1" applyFont="1" applyFill="1" applyBorder="1"/>
    <xf numFmtId="172" fontId="23" fillId="8" borderId="26" xfId="1" applyNumberFormat="1" applyFont="1" applyFill="1" applyBorder="1"/>
    <xf numFmtId="172" fontId="10" fillId="10" borderId="15" xfId="1" applyNumberFormat="1" applyFont="1" applyFill="1" applyBorder="1" applyAlignment="1">
      <alignment horizontal="left" indent="1"/>
    </xf>
    <xf numFmtId="172" fontId="10" fillId="10" borderId="15" xfId="1" applyNumberFormat="1" applyFont="1" applyFill="1" applyBorder="1" applyAlignment="1">
      <alignment horizontal="right"/>
    </xf>
    <xf numFmtId="172" fontId="10" fillId="10" borderId="3" xfId="1" applyNumberFormat="1" applyFont="1" applyFill="1" applyBorder="1" applyAlignment="1">
      <alignment horizontal="right"/>
    </xf>
    <xf numFmtId="172" fontId="25" fillId="8" borderId="15" xfId="1" applyNumberFormat="1" applyFont="1" applyFill="1" applyBorder="1" applyAlignment="1">
      <alignment horizontal="right"/>
    </xf>
    <xf numFmtId="172" fontId="25" fillId="8" borderId="3" xfId="1" applyNumberFormat="1" applyFont="1" applyFill="1" applyBorder="1" applyAlignment="1">
      <alignment horizontal="right"/>
    </xf>
    <xf numFmtId="172" fontId="19" fillId="8" borderId="14" xfId="1" applyNumberFormat="1" applyFont="1" applyFill="1" applyBorder="1" applyAlignment="1">
      <alignment horizontal="right"/>
    </xf>
    <xf numFmtId="172" fontId="25" fillId="7" borderId="29" xfId="1" applyNumberFormat="1" applyFont="1" applyFill="1" applyBorder="1" applyAlignment="1">
      <alignment horizontal="right"/>
    </xf>
    <xf numFmtId="172" fontId="25" fillId="7" borderId="26" xfId="1" applyNumberFormat="1" applyFont="1" applyFill="1" applyBorder="1" applyAlignment="1">
      <alignment horizontal="right"/>
    </xf>
    <xf numFmtId="172" fontId="25" fillId="8" borderId="29" xfId="1" applyNumberFormat="1" applyFont="1" applyFill="1" applyBorder="1" applyAlignment="1">
      <alignment horizontal="right"/>
    </xf>
    <xf numFmtId="172" fontId="25" fillId="8" borderId="26" xfId="1" applyNumberFormat="1" applyFont="1" applyFill="1" applyBorder="1" applyAlignment="1">
      <alignment horizontal="right"/>
    </xf>
    <xf numFmtId="0" fontId="24" fillId="0" borderId="3" xfId="0" applyFont="1" applyBorder="1"/>
    <xf numFmtId="172" fontId="10" fillId="8" borderId="15" xfId="1" applyNumberFormat="1" applyFont="1" applyFill="1" applyBorder="1" applyAlignment="1">
      <alignment horizontal="right"/>
    </xf>
    <xf numFmtId="172" fontId="10" fillId="8" borderId="3" xfId="1" applyNumberFormat="1" applyFont="1" applyFill="1" applyBorder="1" applyAlignment="1">
      <alignment horizontal="right"/>
    </xf>
    <xf numFmtId="172" fontId="10" fillId="8" borderId="17" xfId="1" applyNumberFormat="1" applyFont="1" applyFill="1" applyBorder="1" applyAlignment="1">
      <alignment horizontal="right"/>
    </xf>
    <xf numFmtId="172" fontId="23" fillId="7" borderId="14" xfId="1" applyNumberFormat="1" applyFont="1" applyFill="1" applyBorder="1"/>
    <xf numFmtId="172" fontId="26" fillId="7" borderId="14" xfId="1" applyNumberFormat="1" applyFont="1" applyFill="1" applyBorder="1"/>
    <xf numFmtId="172" fontId="19" fillId="8" borderId="30" xfId="1" applyNumberFormat="1" applyFont="1" applyFill="1" applyBorder="1" applyAlignment="1">
      <alignment horizontal="left" indent="2"/>
    </xf>
    <xf numFmtId="172" fontId="25" fillId="8" borderId="35" xfId="1" applyNumberFormat="1" applyFont="1" applyFill="1" applyBorder="1" applyAlignment="1">
      <alignment horizontal="left" indent="2"/>
    </xf>
    <xf numFmtId="172" fontId="10" fillId="8" borderId="17" xfId="1" applyNumberFormat="1" applyFont="1" applyFill="1" applyBorder="1" applyAlignment="1">
      <alignment horizontal="left" indent="1"/>
    </xf>
    <xf numFmtId="172" fontId="25" fillId="8" borderId="17" xfId="1" applyNumberFormat="1" applyFont="1" applyFill="1" applyBorder="1" applyAlignment="1">
      <alignment horizontal="right"/>
    </xf>
    <xf numFmtId="172" fontId="9" fillId="0" borderId="28" xfId="1" applyNumberFormat="1" applyFont="1" applyBorder="1" applyAlignment="1">
      <alignment horizontal="left" indent="2"/>
    </xf>
    <xf numFmtId="3" fontId="23" fillId="8" borderId="5" xfId="0" applyNumberFormat="1" applyFont="1" applyFill="1" applyBorder="1"/>
    <xf numFmtId="172" fontId="23" fillId="8" borderId="27" xfId="1" applyNumberFormat="1" applyFont="1" applyFill="1" applyBorder="1"/>
    <xf numFmtId="172" fontId="9" fillId="8" borderId="32" xfId="1" applyNumberFormat="1" applyFont="1" applyFill="1" applyBorder="1" applyAlignment="1">
      <alignment horizontal="left" indent="2"/>
    </xf>
    <xf numFmtId="172" fontId="10" fillId="8" borderId="31" xfId="1" applyNumberFormat="1" applyFont="1" applyFill="1" applyBorder="1" applyAlignment="1">
      <alignment horizontal="right"/>
    </xf>
    <xf numFmtId="172" fontId="9" fillId="8" borderId="35" xfId="1" applyNumberFormat="1" applyFont="1" applyFill="1" applyBorder="1" applyAlignment="1">
      <alignment horizontal="left" indent="2"/>
    </xf>
    <xf numFmtId="172" fontId="10" fillId="10" borderId="3" xfId="1" applyNumberFormat="1" applyFont="1" applyFill="1" applyBorder="1" applyAlignment="1">
      <alignment horizontal="left" indent="1"/>
    </xf>
    <xf numFmtId="172" fontId="10" fillId="8" borderId="3" xfId="1" applyNumberFormat="1" applyFont="1" applyFill="1" applyBorder="1" applyAlignment="1">
      <alignment horizontal="left" indent="1"/>
    </xf>
    <xf numFmtId="178" fontId="23" fillId="7" borderId="28" xfId="1" applyNumberFormat="1" applyFont="1" applyFill="1" applyBorder="1"/>
    <xf numFmtId="178" fontId="9" fillId="0" borderId="27" xfId="1" applyNumberFormat="1" applyFont="1" applyBorder="1" applyAlignment="1">
      <alignment horizontal="left" indent="2"/>
    </xf>
    <xf numFmtId="178" fontId="9" fillId="0" borderId="28" xfId="1" applyNumberFormat="1" applyFont="1" applyBorder="1" applyAlignment="1">
      <alignment horizontal="left" indent="2"/>
    </xf>
    <xf numFmtId="172" fontId="23" fillId="8" borderId="28" xfId="1" applyNumberFormat="1" applyFont="1" applyFill="1" applyBorder="1"/>
    <xf numFmtId="172" fontId="9" fillId="8" borderId="27" xfId="1" applyNumberFormat="1" applyFont="1" applyFill="1" applyBorder="1" applyAlignment="1">
      <alignment horizontal="left" indent="2"/>
    </xf>
    <xf numFmtId="178" fontId="10" fillId="7" borderId="29" xfId="1" applyNumberFormat="1" applyFont="1" applyFill="1" applyBorder="1" applyAlignment="1">
      <alignment horizontal="right"/>
    </xf>
    <xf numFmtId="172" fontId="10" fillId="8" borderId="29" xfId="1" applyNumberFormat="1" applyFont="1" applyFill="1" applyBorder="1" applyAlignment="1">
      <alignment horizontal="right"/>
    </xf>
    <xf numFmtId="172" fontId="9" fillId="8" borderId="26" xfId="1" applyNumberFormat="1" applyFont="1" applyFill="1" applyBorder="1" applyAlignment="1">
      <alignment horizontal="left" indent="2"/>
    </xf>
    <xf numFmtId="172" fontId="21" fillId="9" borderId="23" xfId="1" applyNumberFormat="1" applyFont="1" applyFill="1" applyBorder="1" applyAlignment="1">
      <alignment horizontal="left" indent="1"/>
    </xf>
    <xf numFmtId="172" fontId="21" fillId="9" borderId="23" xfId="1" applyNumberFormat="1" applyFont="1" applyFill="1" applyBorder="1" applyAlignment="1">
      <alignment horizontal="right"/>
    </xf>
    <xf numFmtId="172" fontId="21" fillId="9" borderId="18" xfId="1" applyNumberFormat="1" applyFont="1" applyFill="1" applyBorder="1" applyAlignment="1">
      <alignment horizontal="right"/>
    </xf>
    <xf numFmtId="172" fontId="21" fillId="8" borderId="23" xfId="1" applyNumberFormat="1" applyFont="1" applyFill="1" applyBorder="1" applyAlignment="1">
      <alignment horizontal="right"/>
    </xf>
    <xf numFmtId="172" fontId="21" fillId="8" borderId="18" xfId="1" applyNumberFormat="1" applyFont="1" applyFill="1" applyBorder="1" applyAlignment="1">
      <alignment horizontal="right"/>
    </xf>
    <xf numFmtId="172" fontId="11" fillId="9" borderId="28" xfId="1" applyNumberFormat="1" applyFont="1" applyFill="1" applyBorder="1" applyAlignment="1">
      <alignment horizontal="center" vertical="center"/>
    </xf>
    <xf numFmtId="172" fontId="22" fillId="8" borderId="16" xfId="1" applyNumberFormat="1" applyFont="1" applyFill="1" applyBorder="1" applyAlignment="1">
      <alignment horizontal="center"/>
    </xf>
    <xf numFmtId="172" fontId="22" fillId="8" borderId="17" xfId="1" applyNumberFormat="1" applyFont="1" applyFill="1" applyBorder="1" applyAlignment="1">
      <alignment horizontal="center"/>
    </xf>
  </cellXfs>
  <cellStyles count="6">
    <cellStyle name="Milliers" xfId="1" builtinId="3"/>
    <cellStyle name="Normal" xfId="0" builtinId="0"/>
    <cellStyle name="Normal 2" xfId="3"/>
    <cellStyle name="Normal 3" xfId="4"/>
    <cellStyle name="Normal_XD98" xfId="5"/>
    <cellStyle name="Pourcentage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7"/>
  <sheetViews>
    <sheetView tabSelected="1" workbookViewId="0">
      <selection activeCell="G44" sqref="G44"/>
    </sheetView>
  </sheetViews>
  <sheetFormatPr baseColWidth="10" defaultRowHeight="15"/>
  <cols>
    <col min="1" max="1" width="25.28515625" customWidth="1"/>
    <col min="7" max="7" width="22.7109375" customWidth="1"/>
    <col min="8" max="8" width="11" customWidth="1"/>
    <col min="9" max="9" width="13.28515625" customWidth="1"/>
    <col min="10" max="10" width="18.28515625" customWidth="1"/>
    <col min="11" max="11" width="10.7109375" customWidth="1"/>
    <col min="12" max="12" width="9.42578125" customWidth="1"/>
    <col min="13" max="13" width="12.7109375" customWidth="1"/>
    <col min="14" max="14" width="17" customWidth="1"/>
    <col min="15" max="15" width="9.28515625" customWidth="1"/>
  </cols>
  <sheetData>
    <row r="1" spans="1:15" ht="18.75">
      <c r="A1" s="37" t="s">
        <v>24</v>
      </c>
      <c r="B1" s="2">
        <v>2014</v>
      </c>
      <c r="C1" s="2">
        <v>2015</v>
      </c>
      <c r="D1" s="2">
        <v>2016</v>
      </c>
      <c r="E1" s="2">
        <v>2017</v>
      </c>
    </row>
    <row r="2" spans="1:15">
      <c r="A2" s="1" t="s">
        <v>14</v>
      </c>
      <c r="B2" s="1"/>
      <c r="C2" s="1"/>
      <c r="D2" s="1"/>
      <c r="E2" s="1"/>
      <c r="G2" s="1" t="s">
        <v>10</v>
      </c>
      <c r="H2" s="8">
        <v>2010</v>
      </c>
      <c r="I2" s="8">
        <v>2011</v>
      </c>
      <c r="J2" s="8">
        <v>2012</v>
      </c>
      <c r="K2" s="8">
        <v>2013</v>
      </c>
      <c r="L2" s="27">
        <v>2014</v>
      </c>
      <c r="M2" s="27">
        <v>2015</v>
      </c>
      <c r="N2" s="27">
        <v>2016</v>
      </c>
      <c r="O2" s="27">
        <v>2017</v>
      </c>
    </row>
    <row r="3" spans="1:15">
      <c r="A3" s="1" t="s">
        <v>0</v>
      </c>
      <c r="B3" s="1"/>
      <c r="C3" s="1"/>
      <c r="D3" s="1"/>
      <c r="E3" s="1"/>
      <c r="G3" s="1" t="s">
        <v>7</v>
      </c>
      <c r="H3" s="1">
        <v>1.7</v>
      </c>
      <c r="I3" s="1">
        <v>1.75</v>
      </c>
      <c r="J3" s="1">
        <v>1.867</v>
      </c>
      <c r="K3" s="1">
        <v>2.1800000000000002</v>
      </c>
      <c r="L3" s="6">
        <f>+K3+(K3*J4)</f>
        <v>2.3257485714285715</v>
      </c>
      <c r="M3" s="6">
        <f>+L3+L3*L4</f>
        <v>2.4812414759183672</v>
      </c>
      <c r="N3" s="6">
        <f>+M3+M3*M4</f>
        <v>2.6471301917369092</v>
      </c>
      <c r="O3" s="6">
        <f>+N3+N3*N4</f>
        <v>2.8241097531273196</v>
      </c>
    </row>
    <row r="4" spans="1:15">
      <c r="A4" s="4" t="s">
        <v>18</v>
      </c>
      <c r="B4" s="4"/>
      <c r="C4" s="4"/>
      <c r="D4" s="4"/>
      <c r="E4" s="4"/>
      <c r="G4" s="1" t="s">
        <v>8</v>
      </c>
      <c r="H4" s="1"/>
      <c r="I4" s="9">
        <f>+(I3-H3)/H3</f>
        <v>2.941176470588238E-2</v>
      </c>
      <c r="J4" s="26">
        <f>+(J3-I3)/I3</f>
        <v>6.6857142857142851E-2</v>
      </c>
      <c r="K4" s="10">
        <f>+(K3-J3)/J3</f>
        <v>0.16764863417246928</v>
      </c>
      <c r="L4" s="26">
        <f>+(L3-K3)/K3</f>
        <v>6.6857142857142809E-2</v>
      </c>
      <c r="M4" s="26">
        <f>+(M3-L3)/L3</f>
        <v>6.6857142857142754E-2</v>
      </c>
      <c r="N4" s="26">
        <f>+(N3-M3)/M3</f>
        <v>6.6857142857142768E-2</v>
      </c>
      <c r="O4" s="26">
        <f>+(O3-N3)/N3</f>
        <v>6.6857142857142809E-2</v>
      </c>
    </row>
    <row r="5" spans="1:15">
      <c r="A5" s="11" t="s">
        <v>1</v>
      </c>
      <c r="B5" s="12">
        <v>0.36</v>
      </c>
      <c r="C5" s="12">
        <v>0.36</v>
      </c>
      <c r="D5" s="12">
        <v>0.36</v>
      </c>
      <c r="E5" s="12">
        <v>0.36</v>
      </c>
    </row>
    <row r="6" spans="1:15" ht="15.75" thickBot="1">
      <c r="A6" s="13" t="s">
        <v>2</v>
      </c>
      <c r="B6" s="14">
        <v>0.64</v>
      </c>
      <c r="C6" s="14">
        <v>0.64</v>
      </c>
      <c r="D6" s="14">
        <v>0.64</v>
      </c>
      <c r="E6" s="14">
        <v>0.64</v>
      </c>
      <c r="G6" s="28" t="s">
        <v>11</v>
      </c>
      <c r="H6" s="29">
        <f>+(K3-H3)/H3</f>
        <v>0.2823529411764707</v>
      </c>
      <c r="J6" s="28" t="s">
        <v>11</v>
      </c>
      <c r="K6" s="29">
        <f>+(O3-L3)/L3</f>
        <v>0.21427990446647202</v>
      </c>
    </row>
    <row r="7" spans="1:15">
      <c r="A7" s="17" t="s">
        <v>5</v>
      </c>
      <c r="B7" s="18">
        <f>+B4*B5</f>
        <v>0</v>
      </c>
      <c r="C7" s="18">
        <f t="shared" ref="C7:E7" si="0">+C4*C5</f>
        <v>0</v>
      </c>
      <c r="D7" s="18">
        <f t="shared" si="0"/>
        <v>0</v>
      </c>
      <c r="E7" s="19">
        <f t="shared" si="0"/>
        <v>0</v>
      </c>
    </row>
    <row r="8" spans="1:15">
      <c r="A8" s="20" t="s">
        <v>3</v>
      </c>
      <c r="B8" s="7">
        <v>1.7250000000000001</v>
      </c>
      <c r="C8" s="7">
        <v>1.7250000000000001</v>
      </c>
      <c r="D8" s="7">
        <v>1.7250000000000001</v>
      </c>
      <c r="E8" s="21">
        <v>1.7250000000000001</v>
      </c>
      <c r="G8" s="30" t="s">
        <v>12</v>
      </c>
    </row>
    <row r="9" spans="1:15" ht="15.75" thickBot="1">
      <c r="A9" s="22" t="s">
        <v>4</v>
      </c>
      <c r="B9" s="23">
        <f>+B7*B8</f>
        <v>0</v>
      </c>
      <c r="C9" s="23">
        <f t="shared" ref="C9" si="1">+C7*C8</f>
        <v>0</v>
      </c>
      <c r="D9" s="23">
        <f t="shared" ref="D9" si="2">+D7*D8</f>
        <v>0</v>
      </c>
      <c r="E9" s="24">
        <f t="shared" ref="E9" si="3">+E7*E8</f>
        <v>0</v>
      </c>
      <c r="G9" t="s">
        <v>13</v>
      </c>
    </row>
    <row r="10" spans="1:15">
      <c r="A10" s="15" t="s">
        <v>6</v>
      </c>
      <c r="B10" s="16">
        <f>+B4*B6</f>
        <v>0</v>
      </c>
      <c r="C10" s="16">
        <f t="shared" ref="C10:E10" si="4">+C4*C6</f>
        <v>0</v>
      </c>
      <c r="D10" s="16">
        <f t="shared" si="4"/>
        <v>0</v>
      </c>
      <c r="E10" s="16">
        <f t="shared" si="4"/>
        <v>0</v>
      </c>
    </row>
    <row r="11" spans="1:15">
      <c r="A11" s="1" t="s">
        <v>7</v>
      </c>
      <c r="B11" s="6">
        <v>2.33</v>
      </c>
      <c r="C11" s="6">
        <v>2.48</v>
      </c>
      <c r="D11" s="6">
        <v>2.65</v>
      </c>
      <c r="E11" s="6">
        <v>2.82</v>
      </c>
    </row>
    <row r="12" spans="1:15" ht="15.75" thickBot="1">
      <c r="A12" s="22" t="s">
        <v>9</v>
      </c>
      <c r="B12" s="23">
        <f>+B10*B11</f>
        <v>0</v>
      </c>
      <c r="C12" s="23">
        <f t="shared" ref="C12" si="5">+C10*C11</f>
        <v>0</v>
      </c>
      <c r="D12" s="23">
        <f t="shared" ref="D12" si="6">+D10*D11</f>
        <v>0</v>
      </c>
      <c r="E12" s="23">
        <f t="shared" ref="E12" si="7">+E10*E11</f>
        <v>0</v>
      </c>
    </row>
    <row r="13" spans="1:15">
      <c r="A13" s="3"/>
      <c r="B13" s="5"/>
      <c r="C13" s="5"/>
      <c r="D13" s="5"/>
      <c r="E13" s="5"/>
      <c r="G13" s="1" t="s">
        <v>10</v>
      </c>
      <c r="H13" s="8">
        <v>2010</v>
      </c>
      <c r="I13" s="8">
        <v>2011</v>
      </c>
      <c r="J13" s="8">
        <v>2012</v>
      </c>
      <c r="K13" s="8">
        <v>2013</v>
      </c>
      <c r="L13" s="27">
        <v>2014</v>
      </c>
      <c r="M13" s="27">
        <v>2015</v>
      </c>
      <c r="N13" s="27">
        <v>2016</v>
      </c>
      <c r="O13" s="27">
        <v>2017</v>
      </c>
    </row>
    <row r="14" spans="1:15">
      <c r="A14" s="3"/>
      <c r="B14" s="5"/>
      <c r="C14" s="5"/>
      <c r="D14" s="5"/>
      <c r="E14" s="5"/>
      <c r="G14" s="1" t="s">
        <v>21</v>
      </c>
      <c r="H14" s="1">
        <v>9.6139000000000002E-2</v>
      </c>
      <c r="I14" s="1">
        <v>9.9023E-2</v>
      </c>
      <c r="J14" s="36">
        <v>0.102427</v>
      </c>
      <c r="K14" s="34">
        <v>0.102427</v>
      </c>
      <c r="L14" s="32">
        <f>+K14+(K14*J15)</f>
        <v>0.10594801540046253</v>
      </c>
      <c r="M14" s="32">
        <f>+L14+(L14*K15)</f>
        <v>0.10594801540046253</v>
      </c>
      <c r="N14" s="35">
        <f>+M14+(M14*L15)</f>
        <v>0.10959006870548435</v>
      </c>
      <c r="O14" s="35">
        <f>+N14+(N14*M15)</f>
        <v>0.10959006870548435</v>
      </c>
    </row>
    <row r="15" spans="1:15" ht="18.75">
      <c r="A15" s="37" t="s">
        <v>25</v>
      </c>
      <c r="B15" s="2">
        <v>2014</v>
      </c>
      <c r="C15" s="2">
        <v>2015</v>
      </c>
      <c r="D15" s="2">
        <v>2016</v>
      </c>
      <c r="E15" s="2">
        <v>2017</v>
      </c>
      <c r="G15" s="1" t="s">
        <v>8</v>
      </c>
      <c r="H15" s="1"/>
      <c r="I15" s="9">
        <f>+(I14-H14)/H14</f>
        <v>2.999823172697862E-2</v>
      </c>
      <c r="J15" s="26">
        <f>+(J14-I14)/I14</f>
        <v>3.4375852074770549E-2</v>
      </c>
      <c r="K15" s="10">
        <f>+(K14-J14)/J14</f>
        <v>0</v>
      </c>
      <c r="L15" s="26">
        <f>+(L14-K14)/K14</f>
        <v>3.4375852074770584E-2</v>
      </c>
      <c r="M15" s="26">
        <f>+(M14-L14)/L14</f>
        <v>0</v>
      </c>
      <c r="N15" s="26">
        <f>+(N14-M14)/M14</f>
        <v>3.4375852074770619E-2</v>
      </c>
      <c r="O15" s="26">
        <f>+(O14-N14)/N14</f>
        <v>0</v>
      </c>
    </row>
    <row r="16" spans="1:15">
      <c r="A16" s="1" t="s">
        <v>15</v>
      </c>
      <c r="B16" s="1"/>
      <c r="C16" s="1"/>
      <c r="D16" s="1"/>
      <c r="E16" s="1"/>
    </row>
    <row r="17" spans="1:11">
      <c r="A17" s="1" t="s">
        <v>16</v>
      </c>
      <c r="B17" s="1"/>
      <c r="C17" s="1"/>
      <c r="D17" s="1"/>
      <c r="E17" s="1"/>
      <c r="G17" s="28" t="s">
        <v>11</v>
      </c>
      <c r="H17" s="29">
        <f>+(K14-H14)/H14</f>
        <v>6.5405298578100471E-2</v>
      </c>
      <c r="J17" s="28" t="s">
        <v>11</v>
      </c>
      <c r="K17" s="29">
        <f>+(O14-L14)/L14</f>
        <v>3.4375852074770619E-2</v>
      </c>
    </row>
    <row r="18" spans="1:11">
      <c r="A18" s="39" t="s">
        <v>19</v>
      </c>
      <c r="B18" s="39">
        <f>+B16+B17</f>
        <v>0</v>
      </c>
      <c r="C18" s="39">
        <f t="shared" ref="C18:E18" si="8">+C16+C17</f>
        <v>0</v>
      </c>
      <c r="D18" s="39">
        <f t="shared" si="8"/>
        <v>0</v>
      </c>
      <c r="E18" s="39">
        <f t="shared" si="8"/>
        <v>0</v>
      </c>
    </row>
    <row r="19" spans="1:11">
      <c r="A19" s="1" t="s">
        <v>17</v>
      </c>
      <c r="B19" s="25">
        <v>0.10594801540046253</v>
      </c>
      <c r="C19" s="25">
        <v>0.10594801540046253</v>
      </c>
      <c r="D19" s="25">
        <v>0.10959006870548435</v>
      </c>
      <c r="E19" s="25">
        <v>0.10959006870548435</v>
      </c>
      <c r="G19" s="30" t="s">
        <v>12</v>
      </c>
    </row>
    <row r="20" spans="1:11" ht="15.75" thickBot="1">
      <c r="A20" s="22" t="s">
        <v>20</v>
      </c>
      <c r="B20" s="23">
        <f>+B18*B19</f>
        <v>0</v>
      </c>
      <c r="C20" s="23">
        <f t="shared" ref="C20:E20" si="9">+C18*C19</f>
        <v>0</v>
      </c>
      <c r="D20" s="23">
        <f t="shared" si="9"/>
        <v>0</v>
      </c>
      <c r="E20" s="23">
        <f t="shared" si="9"/>
        <v>0</v>
      </c>
      <c r="G20" s="33" t="s">
        <v>22</v>
      </c>
    </row>
    <row r="23" spans="1:11" ht="18.75">
      <c r="A23" s="37" t="s">
        <v>23</v>
      </c>
      <c r="B23" s="34">
        <v>2014</v>
      </c>
      <c r="C23" s="34">
        <v>2015</v>
      </c>
      <c r="D23" s="34">
        <v>2016</v>
      </c>
      <c r="E23" s="34">
        <v>2017</v>
      </c>
    </row>
    <row r="24" spans="1:11" ht="15.75">
      <c r="A24" s="38" t="s">
        <v>18</v>
      </c>
      <c r="B24" s="38"/>
      <c r="C24" s="38"/>
      <c r="D24" s="38"/>
      <c r="E24" s="38"/>
      <c r="G24" s="31"/>
    </row>
    <row r="25" spans="1:11">
      <c r="A25" s="38" t="s">
        <v>28</v>
      </c>
      <c r="B25" s="38">
        <v>0.66</v>
      </c>
      <c r="C25" s="38">
        <v>0.66</v>
      </c>
      <c r="D25" s="38">
        <v>0.66</v>
      </c>
      <c r="E25" s="38">
        <v>0.66</v>
      </c>
    </row>
    <row r="26" spans="1:11" ht="15.75" thickBot="1">
      <c r="A26" s="39" t="s">
        <v>26</v>
      </c>
      <c r="B26" s="39">
        <f>+B24*B25</f>
        <v>0</v>
      </c>
      <c r="C26" s="39">
        <f t="shared" ref="C26:E26" si="10">+C24*C25</f>
        <v>0</v>
      </c>
      <c r="D26" s="39">
        <f t="shared" si="10"/>
        <v>0</v>
      </c>
      <c r="E26" s="39">
        <f t="shared" si="10"/>
        <v>0</v>
      </c>
    </row>
    <row r="27" spans="1:11">
      <c r="A27" s="38" t="s">
        <v>27</v>
      </c>
      <c r="B27" s="18">
        <f>+B24*B25</f>
        <v>0</v>
      </c>
      <c r="C27" s="18">
        <f t="shared" ref="C27:E27" si="11">+C24*C25</f>
        <v>0</v>
      </c>
      <c r="D27" s="18">
        <f t="shared" si="11"/>
        <v>0</v>
      </c>
      <c r="E27" s="19">
        <f t="shared" si="11"/>
        <v>0</v>
      </c>
    </row>
    <row r="28" spans="1:11">
      <c r="A28" s="38" t="s">
        <v>29</v>
      </c>
      <c r="B28" s="6">
        <v>0.04</v>
      </c>
      <c r="C28" s="6">
        <v>0.04</v>
      </c>
      <c r="D28" s="6">
        <v>0.04</v>
      </c>
      <c r="E28" s="6">
        <v>0.04</v>
      </c>
    </row>
    <row r="29" spans="1:11">
      <c r="A29" s="39" t="s">
        <v>26</v>
      </c>
      <c r="B29" s="39">
        <f>+B27*B28</f>
        <v>0</v>
      </c>
      <c r="C29" s="39">
        <f t="shared" ref="C29" si="12">+C27*C28</f>
        <v>0</v>
      </c>
      <c r="D29" s="39">
        <f t="shared" ref="D29" si="13">+D27*D28</f>
        <v>0</v>
      </c>
      <c r="E29" s="39">
        <f t="shared" ref="E29" si="14">+E27*E28</f>
        <v>0</v>
      </c>
    </row>
    <row r="30" spans="1:11" ht="15.75" thickBot="1">
      <c r="A30" s="22" t="s">
        <v>30</v>
      </c>
      <c r="B30" s="23">
        <f>+B24*B26</f>
        <v>0</v>
      </c>
      <c r="C30" s="23">
        <f t="shared" ref="C30:E30" si="15">+C24*C26</f>
        <v>0</v>
      </c>
      <c r="D30" s="23">
        <f t="shared" si="15"/>
        <v>0</v>
      </c>
      <c r="E30" s="23">
        <f t="shared" si="15"/>
        <v>0</v>
      </c>
    </row>
    <row r="33" spans="1:14" ht="18.75">
      <c r="A33" s="37" t="s">
        <v>31</v>
      </c>
      <c r="B33" s="34">
        <v>2014</v>
      </c>
      <c r="C33" s="34">
        <v>2015</v>
      </c>
      <c r="D33" s="34">
        <v>2016</v>
      </c>
      <c r="E33" s="34">
        <v>2017</v>
      </c>
    </row>
    <row r="34" spans="1:14">
      <c r="A34" s="40" t="s">
        <v>36</v>
      </c>
      <c r="B34" s="38"/>
      <c r="C34" s="38"/>
      <c r="D34" s="38"/>
      <c r="E34" s="38"/>
    </row>
    <row r="36" spans="1:14">
      <c r="A36" s="33" t="s">
        <v>32</v>
      </c>
    </row>
    <row r="38" spans="1:14" ht="18.75">
      <c r="A38" s="37" t="s">
        <v>33</v>
      </c>
      <c r="B38" s="34">
        <v>2014</v>
      </c>
      <c r="C38" s="34">
        <v>2015</v>
      </c>
      <c r="D38" s="34">
        <v>2016</v>
      </c>
      <c r="E38" s="34">
        <v>2017</v>
      </c>
    </row>
    <row r="39" spans="1:14">
      <c r="A39" s="40" t="s">
        <v>36</v>
      </c>
      <c r="B39" s="38"/>
      <c r="C39" s="38"/>
      <c r="D39" s="38"/>
      <c r="E39" s="38"/>
    </row>
    <row r="40" spans="1:14">
      <c r="A40" s="33"/>
      <c r="B40" s="33"/>
      <c r="C40" s="33"/>
      <c r="D40" s="33"/>
      <c r="E40" s="33"/>
    </row>
    <row r="41" spans="1:14">
      <c r="A41" s="33" t="s">
        <v>34</v>
      </c>
      <c r="B41" s="33"/>
      <c r="C41" s="33"/>
      <c r="D41" s="33"/>
      <c r="E41" s="33"/>
    </row>
    <row r="43" spans="1:14" ht="18.75">
      <c r="A43" s="37" t="s">
        <v>35</v>
      </c>
      <c r="B43" s="34">
        <v>2014</v>
      </c>
      <c r="C43" s="34">
        <v>2015</v>
      </c>
      <c r="D43" s="34">
        <v>2016</v>
      </c>
      <c r="E43" s="34">
        <v>2017</v>
      </c>
    </row>
    <row r="44" spans="1:14">
      <c r="A44" s="40" t="s">
        <v>36</v>
      </c>
      <c r="B44" s="38"/>
      <c r="C44" s="38"/>
      <c r="D44" s="38"/>
      <c r="E44" s="38"/>
    </row>
    <row r="45" spans="1:14">
      <c r="A45" s="33"/>
      <c r="B45" s="33"/>
      <c r="C45" s="33"/>
      <c r="D45" s="33"/>
      <c r="E45" s="33"/>
    </row>
    <row r="46" spans="1:14" ht="18.75">
      <c r="A46" s="33" t="s">
        <v>37</v>
      </c>
      <c r="B46" s="33"/>
      <c r="C46" s="33"/>
      <c r="D46" s="33"/>
      <c r="E46" s="33"/>
      <c r="G46" s="54"/>
      <c r="H46" s="45" t="s">
        <v>39</v>
      </c>
      <c r="I46" s="45"/>
      <c r="J46" s="45"/>
      <c r="K46" s="45"/>
      <c r="L46" s="45"/>
      <c r="M46" s="45"/>
      <c r="N46" s="45"/>
    </row>
    <row r="47" spans="1:14" ht="15.75">
      <c r="G47" s="46"/>
      <c r="H47" s="55">
        <v>2012</v>
      </c>
      <c r="I47" s="50" t="s">
        <v>40</v>
      </c>
      <c r="J47" s="50" t="s">
        <v>41</v>
      </c>
      <c r="K47" s="46"/>
      <c r="L47" s="55">
        <v>2013</v>
      </c>
      <c r="M47" s="50" t="s">
        <v>40</v>
      </c>
      <c r="N47" s="50" t="s">
        <v>41</v>
      </c>
    </row>
    <row r="48" spans="1:14" ht="18.75">
      <c r="A48" s="37" t="s">
        <v>38</v>
      </c>
      <c r="B48" s="34">
        <v>2014</v>
      </c>
      <c r="C48" s="34">
        <v>2015</v>
      </c>
      <c r="D48" s="34">
        <v>2016</v>
      </c>
      <c r="E48" s="34">
        <v>2017</v>
      </c>
      <c r="G48" s="51" t="s">
        <v>42</v>
      </c>
      <c r="H48" s="49">
        <v>735</v>
      </c>
      <c r="I48" s="56">
        <v>1368350</v>
      </c>
      <c r="J48" s="56">
        <v>1005737250</v>
      </c>
      <c r="K48" s="46"/>
      <c r="L48" s="49">
        <v>826</v>
      </c>
      <c r="M48" s="56">
        <v>1424747</v>
      </c>
      <c r="N48" s="56">
        <v>1176841022</v>
      </c>
    </row>
    <row r="49" spans="1:14">
      <c r="A49" s="40" t="s">
        <v>47</v>
      </c>
      <c r="B49" s="38"/>
      <c r="C49" s="38"/>
      <c r="D49" s="38"/>
      <c r="E49" s="38"/>
      <c r="G49" s="51" t="s">
        <v>43</v>
      </c>
      <c r="H49" s="49">
        <v>1708</v>
      </c>
      <c r="I49" s="56">
        <v>1058072</v>
      </c>
      <c r="J49" s="56">
        <v>1807186976</v>
      </c>
      <c r="K49" s="46"/>
      <c r="L49" s="49">
        <v>1743</v>
      </c>
      <c r="M49" s="56">
        <v>1099082</v>
      </c>
      <c r="N49" s="56">
        <v>1915699926</v>
      </c>
    </row>
    <row r="50" spans="1:14">
      <c r="A50" s="40" t="s">
        <v>46</v>
      </c>
      <c r="B50" s="38"/>
      <c r="C50" s="38"/>
      <c r="D50" s="38"/>
      <c r="E50" s="38"/>
      <c r="G50" s="51" t="s">
        <v>44</v>
      </c>
      <c r="H50" s="49">
        <v>775</v>
      </c>
      <c r="I50" s="56">
        <v>702737</v>
      </c>
      <c r="J50" s="56">
        <v>544621175</v>
      </c>
      <c r="K50" s="46"/>
      <c r="L50" s="49">
        <v>848</v>
      </c>
      <c r="M50" s="56">
        <v>728788</v>
      </c>
      <c r="N50" s="56">
        <v>618012224</v>
      </c>
    </row>
    <row r="51" spans="1:14">
      <c r="A51" s="42" t="s">
        <v>36</v>
      </c>
      <c r="B51" s="39"/>
      <c r="C51" s="39"/>
      <c r="D51" s="39"/>
      <c r="E51" s="39"/>
      <c r="G51" s="46"/>
      <c r="H51" s="57">
        <v>3218</v>
      </c>
      <c r="I51" s="58">
        <v>1059240</v>
      </c>
      <c r="J51" s="58">
        <v>3357545401</v>
      </c>
      <c r="K51" s="46"/>
      <c r="L51" s="57">
        <v>3417</v>
      </c>
      <c r="M51" s="58">
        <v>1100907</v>
      </c>
      <c r="N51" s="58">
        <v>3710553172</v>
      </c>
    </row>
    <row r="52" spans="1:14" ht="15.75" thickBot="1">
      <c r="A52" s="40" t="s">
        <v>49</v>
      </c>
      <c r="B52" s="38"/>
      <c r="C52" s="38"/>
      <c r="D52" s="38"/>
      <c r="E52" s="38"/>
    </row>
    <row r="53" spans="1:14" ht="21.75" thickBot="1">
      <c r="A53" s="40" t="s">
        <v>46</v>
      </c>
      <c r="B53" s="38"/>
      <c r="C53" s="38"/>
      <c r="D53" s="38"/>
      <c r="E53" s="38"/>
      <c r="G53" s="44" t="s">
        <v>50</v>
      </c>
      <c r="H53" s="41"/>
      <c r="I53" s="41"/>
      <c r="J53" s="41"/>
      <c r="K53" s="41"/>
      <c r="L53" s="41"/>
      <c r="M53" s="59"/>
    </row>
    <row r="54" spans="1:14" ht="16.5" thickBot="1">
      <c r="A54" s="42" t="s">
        <v>36</v>
      </c>
      <c r="B54" s="39"/>
      <c r="C54" s="39"/>
      <c r="D54" s="39"/>
      <c r="E54" s="39"/>
      <c r="G54" s="63" t="s">
        <v>51</v>
      </c>
      <c r="H54" s="64"/>
      <c r="I54" s="65"/>
      <c r="J54" s="66" t="s">
        <v>45</v>
      </c>
      <c r="K54" s="67" t="s">
        <v>52</v>
      </c>
      <c r="L54" s="67" t="s">
        <v>53</v>
      </c>
      <c r="M54" s="68" t="s">
        <v>54</v>
      </c>
    </row>
    <row r="55" spans="1:14" ht="15.75" thickBot="1">
      <c r="A55" s="40" t="s">
        <v>48</v>
      </c>
      <c r="B55" s="38"/>
      <c r="C55" s="38"/>
      <c r="D55" s="38"/>
      <c r="E55" s="38"/>
      <c r="G55" s="65"/>
      <c r="H55" s="65"/>
      <c r="I55" s="65"/>
      <c r="J55" s="69"/>
      <c r="K55" s="69"/>
      <c r="L55" s="69"/>
      <c r="M55" s="69"/>
    </row>
    <row r="56" spans="1:14" ht="15.75">
      <c r="A56" s="40" t="s">
        <v>46</v>
      </c>
      <c r="B56" s="38"/>
      <c r="C56" s="38"/>
      <c r="D56" s="38"/>
      <c r="E56" s="38"/>
      <c r="G56" s="70"/>
      <c r="H56" s="71" t="s">
        <v>55</v>
      </c>
      <c r="I56" s="65"/>
      <c r="J56" s="72">
        <v>1443031.0515798165</v>
      </c>
      <c r="K56" s="72">
        <v>934834.01755310805</v>
      </c>
      <c r="L56" s="72">
        <v>725167.00601038453</v>
      </c>
      <c r="M56" s="72">
        <v>1000822.4409489194</v>
      </c>
    </row>
    <row r="57" spans="1:14" ht="15.75">
      <c r="A57" s="42" t="s">
        <v>36</v>
      </c>
      <c r="B57" s="39"/>
      <c r="C57" s="39"/>
      <c r="D57" s="39"/>
      <c r="E57" s="39"/>
      <c r="G57" s="73"/>
      <c r="H57" s="74" t="s">
        <v>56</v>
      </c>
      <c r="I57" s="65"/>
      <c r="J57" s="75">
        <v>1327542.9197600002</v>
      </c>
      <c r="K57" s="75">
        <v>1144723.6116365904</v>
      </c>
      <c r="L57" s="75">
        <v>884659.89152853936</v>
      </c>
      <c r="M57" s="75">
        <v>1135654.8582877421</v>
      </c>
    </row>
    <row r="58" spans="1:14" ht="16.5" thickBot="1">
      <c r="A58" s="43" t="s">
        <v>38</v>
      </c>
      <c r="B58" s="23">
        <f>+B51+B54+B57</f>
        <v>0</v>
      </c>
      <c r="C58" s="23">
        <f>+C51+C54+C57</f>
        <v>0</v>
      </c>
      <c r="D58" s="23">
        <f>+D51+D54+D57</f>
        <v>0</v>
      </c>
      <c r="E58" s="23">
        <f>+E51+E54+E57</f>
        <v>0</v>
      </c>
      <c r="G58" s="73"/>
      <c r="H58" s="74" t="s">
        <v>57</v>
      </c>
      <c r="I58" s="65"/>
      <c r="J58" s="75">
        <v>1167874.9812630301</v>
      </c>
      <c r="K58" s="75">
        <v>935187.66998163285</v>
      </c>
      <c r="L58" s="75">
        <v>699976.09280594077</v>
      </c>
      <c r="M58" s="75">
        <v>948391.38116645161</v>
      </c>
    </row>
    <row r="59" spans="1:14" ht="15.75">
      <c r="G59" s="65"/>
      <c r="H59" s="74" t="s">
        <v>58</v>
      </c>
      <c r="I59" s="76"/>
      <c r="J59" s="75">
        <v>1232015.1778309089</v>
      </c>
      <c r="K59" s="75">
        <v>955827.98604839284</v>
      </c>
      <c r="L59" s="75">
        <v>635810.20145714283</v>
      </c>
      <c r="M59" s="75">
        <v>981569.725763325</v>
      </c>
    </row>
    <row r="60" spans="1:14" ht="15.75">
      <c r="G60" s="73"/>
      <c r="H60" s="74" t="s">
        <v>59</v>
      </c>
      <c r="I60" s="65"/>
      <c r="J60" s="75">
        <v>1239940.045505926</v>
      </c>
      <c r="K60" s="75">
        <v>879828.31227346312</v>
      </c>
      <c r="L60" s="75">
        <v>663725.0234286316</v>
      </c>
      <c r="M60" s="75">
        <v>919746.25737965212</v>
      </c>
    </row>
    <row r="61" spans="1:14" ht="15.75">
      <c r="G61" s="73"/>
      <c r="H61" s="74" t="s">
        <v>60</v>
      </c>
      <c r="I61" s="65"/>
      <c r="J61" s="75">
        <v>1195565.4445083146</v>
      </c>
      <c r="K61" s="75">
        <v>939181.12507727742</v>
      </c>
      <c r="L61" s="75">
        <v>768875.74143722781</v>
      </c>
      <c r="M61" s="75">
        <v>953924.85390068253</v>
      </c>
    </row>
    <row r="62" spans="1:14" ht="16.5" thickBot="1">
      <c r="G62" s="73"/>
      <c r="H62" s="74" t="s">
        <v>61</v>
      </c>
      <c r="I62" s="65"/>
      <c r="J62" s="77">
        <v>1384329.2259090079</v>
      </c>
      <c r="K62" s="77">
        <v>1134548.3312266667</v>
      </c>
      <c r="L62" s="77">
        <v>816093.85515999992</v>
      </c>
      <c r="M62" s="77">
        <v>1260079.1062693954</v>
      </c>
    </row>
    <row r="63" spans="1:14" ht="15.75" thickBot="1">
      <c r="G63" s="78" t="s">
        <v>54</v>
      </c>
      <c r="H63" s="79"/>
      <c r="I63" s="80"/>
      <c r="J63" s="81">
        <v>1285591.430980538</v>
      </c>
      <c r="K63" s="81">
        <v>976902.55701121874</v>
      </c>
      <c r="L63" s="81">
        <v>736087.11653253948</v>
      </c>
      <c r="M63" s="81">
        <v>1011602.8565277054</v>
      </c>
    </row>
    <row r="66" spans="7:16">
      <c r="G66" s="49" t="s">
        <v>62</v>
      </c>
      <c r="H66" s="8">
        <v>2010</v>
      </c>
      <c r="I66" s="8">
        <v>2011</v>
      </c>
      <c r="J66" s="8">
        <v>2012</v>
      </c>
      <c r="K66" s="8">
        <v>2013</v>
      </c>
      <c r="L66" s="27">
        <v>2014</v>
      </c>
      <c r="M66" s="27">
        <v>2015</v>
      </c>
      <c r="N66" s="27">
        <v>2016</v>
      </c>
      <c r="O66" s="27">
        <v>2017</v>
      </c>
    </row>
    <row r="67" spans="7:16">
      <c r="G67" s="51" t="s">
        <v>42</v>
      </c>
      <c r="H67" s="49"/>
      <c r="I67" s="49"/>
      <c r="J67" s="36"/>
      <c r="K67" s="53"/>
      <c r="L67" s="32"/>
      <c r="M67" s="32"/>
      <c r="N67" s="35"/>
      <c r="O67" s="35"/>
    </row>
    <row r="68" spans="7:16">
      <c r="G68" s="51" t="s">
        <v>43</v>
      </c>
      <c r="H68" s="49"/>
      <c r="I68" s="52"/>
      <c r="J68" s="26"/>
      <c r="K68" s="10"/>
      <c r="L68" s="26"/>
      <c r="M68" s="26"/>
      <c r="N68" s="26"/>
      <c r="O68" s="26"/>
    </row>
    <row r="69" spans="7:16">
      <c r="G69" s="51" t="s">
        <v>44</v>
      </c>
      <c r="H69" s="49"/>
      <c r="I69" s="49"/>
      <c r="J69" s="36"/>
      <c r="K69" s="53"/>
      <c r="L69" s="32"/>
      <c r="M69" s="32"/>
      <c r="N69" s="35"/>
      <c r="O69" s="35"/>
    </row>
    <row r="70" spans="7:16">
      <c r="G70" s="48"/>
      <c r="H70" s="48"/>
      <c r="I70" s="60"/>
      <c r="J70" s="61"/>
      <c r="K70" s="62"/>
      <c r="L70" s="61"/>
      <c r="M70" s="61"/>
      <c r="N70" s="61"/>
      <c r="O70" s="61"/>
    </row>
    <row r="71" spans="7:16">
      <c r="G71" s="46"/>
      <c r="H71" s="46"/>
      <c r="I71" s="46"/>
      <c r="J71" s="46"/>
      <c r="K71" s="46"/>
      <c r="L71" s="46"/>
      <c r="M71" s="46"/>
      <c r="N71" s="46"/>
      <c r="O71" s="46"/>
      <c r="P71" s="46"/>
    </row>
    <row r="72" spans="7:16">
      <c r="G72" s="47" t="s">
        <v>11</v>
      </c>
      <c r="H72" s="29" t="e">
        <f>+(K67-H67)/H67</f>
        <v>#DIV/0!</v>
      </c>
      <c r="I72" s="46"/>
      <c r="J72" s="47" t="s">
        <v>11</v>
      </c>
      <c r="K72" s="29" t="e">
        <f>+(O67-L67)/L67</f>
        <v>#DIV/0!</v>
      </c>
      <c r="L72" s="46"/>
      <c r="M72" s="46"/>
      <c r="P72" s="46"/>
    </row>
    <row r="73" spans="7:16">
      <c r="P73" s="46"/>
    </row>
    <row r="74" spans="7:16" s="46" customFormat="1">
      <c r="G74"/>
      <c r="H74"/>
      <c r="I74"/>
      <c r="J74"/>
      <c r="K74"/>
      <c r="L74"/>
      <c r="M74"/>
    </row>
    <row r="75" spans="7:16" s="46" customFormat="1">
      <c r="G75"/>
      <c r="H75"/>
      <c r="I75"/>
      <c r="J75"/>
      <c r="K75"/>
      <c r="L75"/>
      <c r="M75"/>
    </row>
    <row r="76" spans="7:16">
      <c r="P76" s="46"/>
    </row>
    <row r="77" spans="7:16">
      <c r="N77" s="46"/>
      <c r="O77" s="46"/>
      <c r="P77" s="46"/>
    </row>
  </sheetData>
  <mergeCells count="3">
    <mergeCell ref="G63:H63"/>
    <mergeCell ref="H46:N46"/>
    <mergeCell ref="G53:M5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T50"/>
  <sheetViews>
    <sheetView topLeftCell="A28" workbookViewId="0">
      <selection activeCell="A50" sqref="A49:A50"/>
    </sheetView>
  </sheetViews>
  <sheetFormatPr baseColWidth="10" defaultRowHeight="15"/>
  <cols>
    <col min="1" max="1" width="50.42578125" customWidth="1"/>
  </cols>
  <sheetData>
    <row r="2" spans="1:20" ht="18.75">
      <c r="A2" s="45" t="s">
        <v>63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88"/>
    </row>
    <row r="3" spans="1:20" ht="15.75" thickBo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ht="15.75" thickBot="1">
      <c r="A4" s="83" t="s">
        <v>64</v>
      </c>
      <c r="B4" s="175" t="s">
        <v>65</v>
      </c>
      <c r="C4" s="176"/>
      <c r="D4" s="87" t="s">
        <v>66</v>
      </c>
      <c r="E4" s="85"/>
      <c r="F4" s="87" t="s">
        <v>67</v>
      </c>
      <c r="G4" s="85"/>
      <c r="H4" s="87" t="s">
        <v>68</v>
      </c>
      <c r="I4" s="85"/>
      <c r="J4" s="87" t="s">
        <v>69</v>
      </c>
      <c r="K4" s="85"/>
      <c r="L4" s="87" t="s">
        <v>70</v>
      </c>
      <c r="M4" s="85"/>
      <c r="N4" s="87" t="s">
        <v>71</v>
      </c>
      <c r="O4" s="84"/>
      <c r="P4" s="87" t="s">
        <v>72</v>
      </c>
      <c r="Q4" s="84"/>
      <c r="R4" s="82" t="s">
        <v>73</v>
      </c>
      <c r="S4" s="86"/>
      <c r="T4" s="91"/>
    </row>
    <row r="5" spans="1:20" ht="15.75" thickBot="1">
      <c r="A5" s="174"/>
      <c r="B5" s="105" t="s">
        <v>74</v>
      </c>
      <c r="C5" s="105" t="s">
        <v>75</v>
      </c>
      <c r="D5" s="106" t="s">
        <v>76</v>
      </c>
      <c r="E5" s="107">
        <v>2013</v>
      </c>
      <c r="F5" s="106" t="s">
        <v>76</v>
      </c>
      <c r="G5" s="107">
        <v>2013</v>
      </c>
      <c r="H5" s="106" t="s">
        <v>76</v>
      </c>
      <c r="I5" s="107">
        <v>2013</v>
      </c>
      <c r="J5" s="106" t="s">
        <v>76</v>
      </c>
      <c r="K5" s="107">
        <v>2013</v>
      </c>
      <c r="L5" s="106" t="s">
        <v>76</v>
      </c>
      <c r="M5" s="107">
        <v>2013</v>
      </c>
      <c r="N5" s="106" t="s">
        <v>76</v>
      </c>
      <c r="O5" s="107">
        <v>2013</v>
      </c>
      <c r="P5" s="106" t="s">
        <v>76</v>
      </c>
      <c r="Q5" s="106">
        <v>2013</v>
      </c>
      <c r="R5" s="105" t="s">
        <v>74</v>
      </c>
      <c r="S5" s="105" t="s">
        <v>75</v>
      </c>
      <c r="T5" s="91"/>
    </row>
    <row r="6" spans="1:20">
      <c r="A6" s="108" t="s">
        <v>77</v>
      </c>
      <c r="B6" s="92">
        <v>26475</v>
      </c>
      <c r="C6" s="92">
        <v>28054</v>
      </c>
      <c r="D6" s="109">
        <v>4870</v>
      </c>
      <c r="E6" s="109">
        <v>4827</v>
      </c>
      <c r="F6" s="109">
        <v>4546</v>
      </c>
      <c r="G6" s="110">
        <v>4966</v>
      </c>
      <c r="H6" s="109">
        <v>7174</v>
      </c>
      <c r="I6" s="110">
        <v>8328</v>
      </c>
      <c r="J6" s="109">
        <v>3902</v>
      </c>
      <c r="K6" s="110">
        <v>4212</v>
      </c>
      <c r="L6" s="109">
        <v>3541</v>
      </c>
      <c r="M6" s="110">
        <v>3418.1268236216092</v>
      </c>
      <c r="N6" s="109">
        <v>2442</v>
      </c>
      <c r="O6" s="110">
        <v>2302</v>
      </c>
      <c r="P6" s="109">
        <v>0</v>
      </c>
      <c r="Q6" s="109">
        <v>0</v>
      </c>
      <c r="R6" s="111">
        <v>26475</v>
      </c>
      <c r="S6" s="112">
        <v>28054.126823621609</v>
      </c>
      <c r="T6" s="113" t="s">
        <v>78</v>
      </c>
    </row>
    <row r="7" spans="1:20">
      <c r="A7" s="114" t="s">
        <v>79</v>
      </c>
      <c r="B7" s="92">
        <v>21722</v>
      </c>
      <c r="C7" s="92">
        <v>23123</v>
      </c>
      <c r="D7" s="115">
        <v>4060</v>
      </c>
      <c r="E7" s="116">
        <v>4040</v>
      </c>
      <c r="F7" s="115">
        <v>3570</v>
      </c>
      <c r="G7" s="116">
        <v>3945</v>
      </c>
      <c r="H7" s="115">
        <v>5946</v>
      </c>
      <c r="I7" s="116">
        <v>6893</v>
      </c>
      <c r="J7" s="115">
        <v>3113</v>
      </c>
      <c r="K7" s="116">
        <v>3415</v>
      </c>
      <c r="L7" s="115">
        <v>2998</v>
      </c>
      <c r="M7" s="116">
        <v>2897</v>
      </c>
      <c r="N7" s="115">
        <v>2035</v>
      </c>
      <c r="O7" s="116">
        <v>1932</v>
      </c>
      <c r="P7" s="117">
        <v>0</v>
      </c>
      <c r="Q7" s="117">
        <v>0</v>
      </c>
      <c r="R7" s="118">
        <v>21722</v>
      </c>
      <c r="S7" s="119">
        <v>23123</v>
      </c>
      <c r="T7" s="113" t="s">
        <v>78</v>
      </c>
    </row>
    <row r="8" spans="1:20">
      <c r="A8" s="114" t="s">
        <v>80</v>
      </c>
      <c r="B8" s="92">
        <v>3086</v>
      </c>
      <c r="C8" s="92">
        <v>3158</v>
      </c>
      <c r="D8" s="115">
        <v>503</v>
      </c>
      <c r="E8" s="116">
        <v>482</v>
      </c>
      <c r="F8" s="115">
        <v>690</v>
      </c>
      <c r="G8" s="116">
        <v>707</v>
      </c>
      <c r="H8" s="115">
        <v>776</v>
      </c>
      <c r="I8" s="116">
        <v>909</v>
      </c>
      <c r="J8" s="115">
        <v>543</v>
      </c>
      <c r="K8" s="116">
        <v>531</v>
      </c>
      <c r="L8" s="115">
        <v>320</v>
      </c>
      <c r="M8" s="116">
        <v>305</v>
      </c>
      <c r="N8" s="115">
        <v>254</v>
      </c>
      <c r="O8" s="116">
        <v>224</v>
      </c>
      <c r="P8" s="117">
        <v>0</v>
      </c>
      <c r="Q8" s="117">
        <v>0</v>
      </c>
      <c r="R8" s="118">
        <v>3086</v>
      </c>
      <c r="S8" s="119">
        <v>3158</v>
      </c>
      <c r="T8" s="113" t="s">
        <v>78</v>
      </c>
    </row>
    <row r="9" spans="1:20">
      <c r="A9" s="114" t="s">
        <v>81</v>
      </c>
      <c r="B9" s="92">
        <v>967</v>
      </c>
      <c r="C9" s="92">
        <v>1015</v>
      </c>
      <c r="D9" s="115">
        <v>178</v>
      </c>
      <c r="E9" s="116">
        <v>175</v>
      </c>
      <c r="F9" s="115">
        <v>166</v>
      </c>
      <c r="G9" s="116">
        <v>180</v>
      </c>
      <c r="H9" s="115">
        <v>262</v>
      </c>
      <c r="I9" s="116">
        <v>301</v>
      </c>
      <c r="J9" s="115">
        <v>143</v>
      </c>
      <c r="K9" s="116">
        <v>152</v>
      </c>
      <c r="L9" s="115">
        <v>129</v>
      </c>
      <c r="M9" s="116">
        <v>124.12682362160901</v>
      </c>
      <c r="N9" s="115">
        <v>89</v>
      </c>
      <c r="O9" s="116">
        <v>83</v>
      </c>
      <c r="P9" s="117">
        <v>0</v>
      </c>
      <c r="Q9" s="117">
        <v>0</v>
      </c>
      <c r="R9" s="118">
        <v>967</v>
      </c>
      <c r="S9" s="119">
        <v>1015.126823621609</v>
      </c>
      <c r="T9" s="113" t="s">
        <v>78</v>
      </c>
    </row>
    <row r="10" spans="1:20">
      <c r="A10" s="114" t="s">
        <v>82</v>
      </c>
      <c r="B10" s="92">
        <v>700</v>
      </c>
      <c r="C10" s="92">
        <v>758</v>
      </c>
      <c r="D10" s="115">
        <v>129</v>
      </c>
      <c r="E10" s="116">
        <v>130</v>
      </c>
      <c r="F10" s="115">
        <v>120</v>
      </c>
      <c r="G10" s="116">
        <v>134</v>
      </c>
      <c r="H10" s="115">
        <v>190</v>
      </c>
      <c r="I10" s="116">
        <v>225</v>
      </c>
      <c r="J10" s="115">
        <v>103</v>
      </c>
      <c r="K10" s="116">
        <v>114</v>
      </c>
      <c r="L10" s="115">
        <v>94</v>
      </c>
      <c r="M10" s="116">
        <v>92</v>
      </c>
      <c r="N10" s="115">
        <v>64</v>
      </c>
      <c r="O10" s="116">
        <v>63</v>
      </c>
      <c r="P10" s="117">
        <v>0</v>
      </c>
      <c r="Q10" s="117">
        <v>0</v>
      </c>
      <c r="R10" s="118">
        <v>700</v>
      </c>
      <c r="S10" s="119">
        <v>758</v>
      </c>
      <c r="T10" s="113" t="s">
        <v>78</v>
      </c>
    </row>
    <row r="11" spans="1:20">
      <c r="A11" s="114" t="s">
        <v>83</v>
      </c>
      <c r="B11" s="120"/>
      <c r="C11" s="120"/>
      <c r="D11" s="121"/>
      <c r="E11" s="122"/>
      <c r="F11" s="121"/>
      <c r="G11" s="122"/>
      <c r="H11" s="121"/>
      <c r="I11" s="122"/>
      <c r="J11" s="121"/>
      <c r="K11" s="122"/>
      <c r="L11" s="121"/>
      <c r="M11" s="122"/>
      <c r="N11" s="121"/>
      <c r="O11" s="122"/>
      <c r="P11" s="121"/>
      <c r="Q11" s="121"/>
      <c r="R11" s="123">
        <v>0</v>
      </c>
      <c r="S11" s="124">
        <v>0</v>
      </c>
      <c r="T11" s="113"/>
    </row>
    <row r="12" spans="1:20">
      <c r="A12" s="114" t="s">
        <v>84</v>
      </c>
      <c r="B12" s="92">
        <v>160</v>
      </c>
      <c r="C12" s="92">
        <v>176</v>
      </c>
      <c r="D12" s="125">
        <v>30</v>
      </c>
      <c r="E12" s="126">
        <v>29</v>
      </c>
      <c r="F12" s="125">
        <v>27</v>
      </c>
      <c r="G12" s="126">
        <v>32</v>
      </c>
      <c r="H12" s="125">
        <v>43</v>
      </c>
      <c r="I12" s="126">
        <v>54</v>
      </c>
      <c r="J12" s="125">
        <v>24</v>
      </c>
      <c r="K12" s="126">
        <v>26</v>
      </c>
      <c r="L12" s="125">
        <v>21</v>
      </c>
      <c r="M12" s="126">
        <v>21</v>
      </c>
      <c r="N12" s="125">
        <v>15</v>
      </c>
      <c r="O12" s="126">
        <v>14</v>
      </c>
      <c r="P12" s="121">
        <v>0</v>
      </c>
      <c r="Q12" s="121">
        <v>0</v>
      </c>
      <c r="R12" s="118">
        <v>160</v>
      </c>
      <c r="S12" s="119">
        <v>176</v>
      </c>
      <c r="T12" s="113" t="s">
        <v>78</v>
      </c>
    </row>
    <row r="13" spans="1:20" ht="15.75" thickBot="1">
      <c r="A13" s="127" t="s">
        <v>85</v>
      </c>
      <c r="B13" s="128"/>
      <c r="C13" s="128"/>
      <c r="D13" s="129"/>
      <c r="E13" s="130"/>
      <c r="F13" s="129"/>
      <c r="G13" s="130"/>
      <c r="H13" s="129"/>
      <c r="I13" s="130"/>
      <c r="J13" s="129"/>
      <c r="K13" s="130"/>
      <c r="L13" s="129"/>
      <c r="M13" s="130"/>
      <c r="N13" s="129"/>
      <c r="O13" s="130"/>
      <c r="P13" s="129"/>
      <c r="Q13" s="129"/>
      <c r="R13" s="131">
        <v>0</v>
      </c>
      <c r="S13" s="132">
        <v>0</v>
      </c>
      <c r="T13" s="91"/>
    </row>
    <row r="14" spans="1:20" ht="15.75" thickBot="1">
      <c r="A14" s="133" t="s">
        <v>86</v>
      </c>
      <c r="B14" s="93">
        <v>26635</v>
      </c>
      <c r="C14" s="94">
        <v>28230</v>
      </c>
      <c r="D14" s="134">
        <v>4900</v>
      </c>
      <c r="E14" s="135">
        <v>4856</v>
      </c>
      <c r="F14" s="134">
        <v>4573</v>
      </c>
      <c r="G14" s="135">
        <v>4998</v>
      </c>
      <c r="H14" s="134">
        <v>7217</v>
      </c>
      <c r="I14" s="135">
        <v>8382</v>
      </c>
      <c r="J14" s="134">
        <v>3926</v>
      </c>
      <c r="K14" s="135">
        <v>4238</v>
      </c>
      <c r="L14" s="134">
        <v>3562</v>
      </c>
      <c r="M14" s="135">
        <v>3439.1268236216092</v>
      </c>
      <c r="N14" s="134">
        <v>2457</v>
      </c>
      <c r="O14" s="135">
        <v>2316</v>
      </c>
      <c r="P14" s="134">
        <v>0</v>
      </c>
      <c r="Q14" s="134">
        <v>0</v>
      </c>
      <c r="R14" s="136">
        <v>26635</v>
      </c>
      <c r="S14" s="137">
        <v>28230.126823621609</v>
      </c>
      <c r="T14" s="91"/>
    </row>
    <row r="15" spans="1:20">
      <c r="A15" s="108" t="s">
        <v>87</v>
      </c>
      <c r="B15" s="95">
        <v>-17491.031383000001</v>
      </c>
      <c r="C15" s="95">
        <v>-19461.042332000001</v>
      </c>
      <c r="D15" s="121">
        <v>-3245</v>
      </c>
      <c r="E15" s="122">
        <v>-3449</v>
      </c>
      <c r="F15" s="121">
        <v>-3128</v>
      </c>
      <c r="G15" s="122">
        <v>-3582</v>
      </c>
      <c r="H15" s="121">
        <v>-4621</v>
      </c>
      <c r="I15" s="122">
        <v>-5542</v>
      </c>
      <c r="J15" s="121">
        <v>-2367</v>
      </c>
      <c r="K15" s="122">
        <v>-2604</v>
      </c>
      <c r="L15" s="121">
        <v>-2324</v>
      </c>
      <c r="M15" s="122">
        <v>-2414</v>
      </c>
      <c r="N15" s="121">
        <v>-1791</v>
      </c>
      <c r="O15" s="122">
        <v>-1853</v>
      </c>
      <c r="P15" s="121">
        <v>-14</v>
      </c>
      <c r="Q15" s="121">
        <v>-16</v>
      </c>
      <c r="R15" s="123">
        <v>-17490</v>
      </c>
      <c r="S15" s="124">
        <v>-19460</v>
      </c>
      <c r="T15" s="91"/>
    </row>
    <row r="16" spans="1:20">
      <c r="A16" s="114" t="s">
        <v>88</v>
      </c>
      <c r="B16" s="92">
        <v>400</v>
      </c>
      <c r="C16" s="92">
        <v>400</v>
      </c>
      <c r="D16" s="115">
        <v>71</v>
      </c>
      <c r="E16" s="116">
        <v>66</v>
      </c>
      <c r="F16" s="115">
        <v>66</v>
      </c>
      <c r="G16" s="116">
        <v>68</v>
      </c>
      <c r="H16" s="115">
        <v>103</v>
      </c>
      <c r="I16" s="116">
        <v>113</v>
      </c>
      <c r="J16" s="115">
        <v>57</v>
      </c>
      <c r="K16" s="116">
        <v>58</v>
      </c>
      <c r="L16" s="115">
        <v>52</v>
      </c>
      <c r="M16" s="116">
        <v>47</v>
      </c>
      <c r="N16" s="115">
        <v>36</v>
      </c>
      <c r="O16" s="116">
        <v>31</v>
      </c>
      <c r="P16" s="115">
        <v>14</v>
      </c>
      <c r="Q16" s="115">
        <v>16</v>
      </c>
      <c r="R16" s="138">
        <v>399</v>
      </c>
      <c r="S16" s="119">
        <v>399</v>
      </c>
      <c r="T16" s="113" t="s">
        <v>78</v>
      </c>
    </row>
    <row r="17" spans="1:20">
      <c r="A17" s="114" t="s">
        <v>89</v>
      </c>
      <c r="B17" s="92">
        <v>1846.656383</v>
      </c>
      <c r="C17" s="92">
        <v>2100.3923320000004</v>
      </c>
      <c r="D17" s="115">
        <v>329</v>
      </c>
      <c r="E17" s="116">
        <v>375</v>
      </c>
      <c r="F17" s="115">
        <v>362</v>
      </c>
      <c r="G17" s="116">
        <v>399</v>
      </c>
      <c r="H17" s="115">
        <v>502</v>
      </c>
      <c r="I17" s="116">
        <v>618</v>
      </c>
      <c r="J17" s="115">
        <v>251</v>
      </c>
      <c r="K17" s="116">
        <v>264</v>
      </c>
      <c r="L17" s="115">
        <v>209</v>
      </c>
      <c r="M17" s="116">
        <v>228</v>
      </c>
      <c r="N17" s="115">
        <v>194</v>
      </c>
      <c r="O17" s="116">
        <v>216</v>
      </c>
      <c r="P17" s="117">
        <v>0</v>
      </c>
      <c r="Q17" s="117">
        <v>0</v>
      </c>
      <c r="R17" s="138">
        <v>1847</v>
      </c>
      <c r="S17" s="119">
        <v>2100</v>
      </c>
      <c r="T17" s="113" t="s">
        <v>78</v>
      </c>
    </row>
    <row r="18" spans="1:20">
      <c r="A18" s="114" t="s">
        <v>90</v>
      </c>
      <c r="B18" s="92">
        <v>6960.375</v>
      </c>
      <c r="C18" s="92">
        <v>5131.1499999999996</v>
      </c>
      <c r="D18" s="115">
        <v>1299</v>
      </c>
      <c r="E18" s="116">
        <v>911</v>
      </c>
      <c r="F18" s="115">
        <v>1233</v>
      </c>
      <c r="G18" s="116">
        <v>941</v>
      </c>
      <c r="H18" s="115">
        <v>1834</v>
      </c>
      <c r="I18" s="116">
        <v>1456</v>
      </c>
      <c r="J18" s="115">
        <v>939</v>
      </c>
      <c r="K18" s="116">
        <v>691</v>
      </c>
      <c r="L18" s="115">
        <v>942</v>
      </c>
      <c r="M18" s="116">
        <v>647</v>
      </c>
      <c r="N18" s="115">
        <v>713</v>
      </c>
      <c r="O18" s="116">
        <v>485</v>
      </c>
      <c r="P18" s="117">
        <v>0</v>
      </c>
      <c r="Q18" s="117">
        <v>0</v>
      </c>
      <c r="R18" s="138">
        <v>6960</v>
      </c>
      <c r="S18" s="119">
        <v>5131</v>
      </c>
      <c r="T18" s="113" t="s">
        <v>78</v>
      </c>
    </row>
    <row r="19" spans="1:20">
      <c r="A19" s="114" t="s">
        <v>91</v>
      </c>
      <c r="B19" s="92">
        <v>8284</v>
      </c>
      <c r="C19" s="92">
        <v>11829.5</v>
      </c>
      <c r="D19" s="115">
        <v>1546</v>
      </c>
      <c r="E19" s="116">
        <v>2097</v>
      </c>
      <c r="F19" s="115">
        <v>1467</v>
      </c>
      <c r="G19" s="116">
        <v>2174</v>
      </c>
      <c r="H19" s="115">
        <v>2182</v>
      </c>
      <c r="I19" s="116">
        <v>3355</v>
      </c>
      <c r="J19" s="115">
        <v>1120</v>
      </c>
      <c r="K19" s="116">
        <v>1591</v>
      </c>
      <c r="L19" s="115">
        <v>1121</v>
      </c>
      <c r="M19" s="116">
        <v>1492</v>
      </c>
      <c r="N19" s="115">
        <v>848</v>
      </c>
      <c r="O19" s="116">
        <v>1121</v>
      </c>
      <c r="P19" s="117">
        <v>0</v>
      </c>
      <c r="Q19" s="117">
        <v>0</v>
      </c>
      <c r="R19" s="138">
        <v>8284</v>
      </c>
      <c r="S19" s="119">
        <v>11830</v>
      </c>
      <c r="T19" s="113" t="s">
        <v>78</v>
      </c>
    </row>
    <row r="20" spans="1:20" ht="15.75" thickBot="1">
      <c r="A20" s="114" t="s">
        <v>92</v>
      </c>
      <c r="B20" s="92">
        <v>0</v>
      </c>
      <c r="C20" s="92">
        <v>0</v>
      </c>
      <c r="D20" s="121"/>
      <c r="E20" s="122"/>
      <c r="F20" s="121"/>
      <c r="G20" s="122"/>
      <c r="H20" s="121"/>
      <c r="I20" s="122"/>
      <c r="J20" s="121"/>
      <c r="K20" s="122"/>
      <c r="L20" s="121"/>
      <c r="M20" s="122"/>
      <c r="N20" s="121"/>
      <c r="O20" s="122"/>
      <c r="P20" s="121">
        <v>0</v>
      </c>
      <c r="Q20" s="121">
        <v>0</v>
      </c>
      <c r="R20" s="123"/>
      <c r="S20" s="124"/>
      <c r="T20" s="113"/>
    </row>
    <row r="21" spans="1:20" ht="15.75" thickBot="1">
      <c r="A21" s="127" t="s">
        <v>93</v>
      </c>
      <c r="B21" s="96">
        <v>-7137</v>
      </c>
      <c r="C21" s="96">
        <v>-7428</v>
      </c>
      <c r="D21" s="139">
        <v>-1271</v>
      </c>
      <c r="E21" s="140">
        <v>-1251</v>
      </c>
      <c r="F21" s="139">
        <v>-1199</v>
      </c>
      <c r="G21" s="140">
        <v>-1293</v>
      </c>
      <c r="H21" s="139">
        <v>-1824</v>
      </c>
      <c r="I21" s="140">
        <v>-2033</v>
      </c>
      <c r="J21" s="139">
        <v>-935</v>
      </c>
      <c r="K21" s="140">
        <v>-987</v>
      </c>
      <c r="L21" s="139">
        <v>-915</v>
      </c>
      <c r="M21" s="140">
        <v>-891</v>
      </c>
      <c r="N21" s="139">
        <v>-687</v>
      </c>
      <c r="O21" s="140">
        <v>-655</v>
      </c>
      <c r="P21" s="139">
        <v>-306</v>
      </c>
      <c r="Q21" s="139">
        <v>-318</v>
      </c>
      <c r="R21" s="141">
        <v>-7137</v>
      </c>
      <c r="S21" s="142">
        <v>-7428</v>
      </c>
      <c r="T21" s="143" t="s">
        <v>78</v>
      </c>
    </row>
    <row r="22" spans="1:20" ht="15.75" thickBot="1">
      <c r="A22" s="133" t="s">
        <v>94</v>
      </c>
      <c r="B22" s="93">
        <v>-24627.031383000001</v>
      </c>
      <c r="C22" s="94">
        <v>-26888.042332000001</v>
      </c>
      <c r="D22" s="134">
        <v>-4516</v>
      </c>
      <c r="E22" s="135">
        <v>-4700</v>
      </c>
      <c r="F22" s="134">
        <v>-4327</v>
      </c>
      <c r="G22" s="135">
        <v>-4875</v>
      </c>
      <c r="H22" s="134">
        <v>-6445</v>
      </c>
      <c r="I22" s="135">
        <v>-7575</v>
      </c>
      <c r="J22" s="134">
        <v>-3302</v>
      </c>
      <c r="K22" s="135">
        <v>-3591</v>
      </c>
      <c r="L22" s="134">
        <v>-3239</v>
      </c>
      <c r="M22" s="135">
        <v>-3305</v>
      </c>
      <c r="N22" s="134">
        <v>-2478</v>
      </c>
      <c r="O22" s="135">
        <v>-2508</v>
      </c>
      <c r="P22" s="134">
        <v>-320</v>
      </c>
      <c r="Q22" s="134">
        <v>-334</v>
      </c>
      <c r="R22" s="144">
        <v>-24627</v>
      </c>
      <c r="S22" s="145">
        <v>-26888</v>
      </c>
      <c r="T22" s="113"/>
    </row>
    <row r="23" spans="1:20" ht="15.75" thickBot="1">
      <c r="A23" s="133" t="s">
        <v>95</v>
      </c>
      <c r="B23" s="97">
        <v>2006.9686169999986</v>
      </c>
      <c r="C23" s="97">
        <v>1340.9576679999991</v>
      </c>
      <c r="D23" s="134">
        <v>384</v>
      </c>
      <c r="E23" s="135">
        <v>156</v>
      </c>
      <c r="F23" s="134">
        <v>246</v>
      </c>
      <c r="G23" s="135">
        <v>123</v>
      </c>
      <c r="H23" s="134">
        <v>772</v>
      </c>
      <c r="I23" s="135">
        <v>807</v>
      </c>
      <c r="J23" s="134">
        <v>624</v>
      </c>
      <c r="K23" s="135">
        <v>647</v>
      </c>
      <c r="L23" s="134">
        <v>323</v>
      </c>
      <c r="M23" s="135">
        <v>134.12682362160922</v>
      </c>
      <c r="N23" s="134">
        <v>-21</v>
      </c>
      <c r="O23" s="135">
        <v>-192</v>
      </c>
      <c r="P23" s="134">
        <v>-320</v>
      </c>
      <c r="Q23" s="134">
        <v>-334</v>
      </c>
      <c r="R23" s="144">
        <v>2007</v>
      </c>
      <c r="S23" s="145">
        <v>1341.1268236216092</v>
      </c>
      <c r="T23" s="113"/>
    </row>
    <row r="24" spans="1:20">
      <c r="A24" s="114" t="s">
        <v>96</v>
      </c>
      <c r="B24" s="98">
        <v>-3358</v>
      </c>
      <c r="C24" s="98">
        <v>-3711</v>
      </c>
      <c r="D24" s="125">
        <v>-523</v>
      </c>
      <c r="E24" s="126">
        <v>-565</v>
      </c>
      <c r="F24" s="125">
        <v>-558</v>
      </c>
      <c r="G24" s="126">
        <v>-600</v>
      </c>
      <c r="H24" s="125">
        <v>-589</v>
      </c>
      <c r="I24" s="126">
        <v>-634</v>
      </c>
      <c r="J24" s="125">
        <v>-464</v>
      </c>
      <c r="K24" s="126">
        <v>-539</v>
      </c>
      <c r="L24" s="125">
        <v>-536</v>
      </c>
      <c r="M24" s="126">
        <v>-591</v>
      </c>
      <c r="N24" s="125">
        <v>-432</v>
      </c>
      <c r="O24" s="126">
        <v>-478</v>
      </c>
      <c r="P24" s="125">
        <v>-256</v>
      </c>
      <c r="Q24" s="125">
        <v>-304</v>
      </c>
      <c r="R24" s="118">
        <v>-3358</v>
      </c>
      <c r="S24" s="119">
        <v>-3711</v>
      </c>
      <c r="T24" s="113" t="s">
        <v>78</v>
      </c>
    </row>
    <row r="25" spans="1:20" ht="15.75" thickBot="1">
      <c r="A25" s="127" t="s">
        <v>97</v>
      </c>
      <c r="B25" s="96">
        <v>-529.5</v>
      </c>
      <c r="C25" s="96">
        <v>-561.08000000000004</v>
      </c>
      <c r="D25" s="139">
        <v>-97.4</v>
      </c>
      <c r="E25" s="140">
        <v>-96.54</v>
      </c>
      <c r="F25" s="139">
        <v>-90.92</v>
      </c>
      <c r="G25" s="140">
        <v>-99.320000000000007</v>
      </c>
      <c r="H25" s="139">
        <v>-143.47999999999999</v>
      </c>
      <c r="I25" s="140">
        <v>-166.56</v>
      </c>
      <c r="J25" s="139">
        <v>-78.040000000000006</v>
      </c>
      <c r="K25" s="140">
        <v>-84.24</v>
      </c>
      <c r="L25" s="139">
        <v>-70.820000000000007</v>
      </c>
      <c r="M25" s="140">
        <v>-68.362536472432183</v>
      </c>
      <c r="N25" s="139">
        <v>-48.84</v>
      </c>
      <c r="O25" s="140">
        <v>-46.04</v>
      </c>
      <c r="P25" s="139">
        <v>0</v>
      </c>
      <c r="Q25" s="139">
        <v>0</v>
      </c>
      <c r="R25" s="141">
        <v>-529.5</v>
      </c>
      <c r="S25" s="142">
        <v>-561.08253647243225</v>
      </c>
      <c r="T25" s="113"/>
    </row>
    <row r="26" spans="1:20" ht="15.75" thickBot="1">
      <c r="A26" s="133" t="s">
        <v>98</v>
      </c>
      <c r="B26" s="93">
        <v>-1880.5313830000014</v>
      </c>
      <c r="C26" s="94">
        <v>-2931.1223320000008</v>
      </c>
      <c r="D26" s="134">
        <v>-236.4</v>
      </c>
      <c r="E26" s="135">
        <v>-505.54</v>
      </c>
      <c r="F26" s="134">
        <v>-402.92</v>
      </c>
      <c r="G26" s="135">
        <v>-576.32000000000005</v>
      </c>
      <c r="H26" s="134">
        <v>39.52000000000001</v>
      </c>
      <c r="I26" s="135">
        <v>6.4399999999999977</v>
      </c>
      <c r="J26" s="134">
        <v>81.96</v>
      </c>
      <c r="K26" s="135">
        <v>23.760000000000005</v>
      </c>
      <c r="L26" s="134">
        <v>-283.82</v>
      </c>
      <c r="M26" s="135">
        <v>-525.23571285082301</v>
      </c>
      <c r="N26" s="134">
        <v>-501.84000000000003</v>
      </c>
      <c r="O26" s="135">
        <v>-716.04</v>
      </c>
      <c r="P26" s="134">
        <v>-576</v>
      </c>
      <c r="Q26" s="134">
        <v>-638</v>
      </c>
      <c r="R26" s="144">
        <v>-1880.5</v>
      </c>
      <c r="S26" s="145">
        <v>-2930.9357128508232</v>
      </c>
      <c r="T26" s="113"/>
    </row>
    <row r="27" spans="1:20">
      <c r="A27" s="114" t="s">
        <v>99</v>
      </c>
      <c r="B27" s="98">
        <v>1050</v>
      </c>
      <c r="C27" s="98">
        <v>1320</v>
      </c>
      <c r="D27" s="115">
        <v>158</v>
      </c>
      <c r="E27" s="116">
        <v>193</v>
      </c>
      <c r="F27" s="115">
        <v>148</v>
      </c>
      <c r="G27" s="116">
        <v>198</v>
      </c>
      <c r="H27" s="115">
        <v>233</v>
      </c>
      <c r="I27" s="116">
        <v>332</v>
      </c>
      <c r="J27" s="115">
        <v>127</v>
      </c>
      <c r="K27" s="116">
        <v>168</v>
      </c>
      <c r="L27" s="115">
        <v>115</v>
      </c>
      <c r="M27" s="116">
        <v>137</v>
      </c>
      <c r="N27" s="115">
        <v>79</v>
      </c>
      <c r="O27" s="116">
        <v>92</v>
      </c>
      <c r="P27" s="115">
        <v>190</v>
      </c>
      <c r="Q27" s="115">
        <v>200</v>
      </c>
      <c r="R27" s="138">
        <v>1050</v>
      </c>
      <c r="S27" s="119">
        <v>1320</v>
      </c>
      <c r="T27" s="113" t="s">
        <v>78</v>
      </c>
    </row>
    <row r="28" spans="1:20">
      <c r="A28" s="114" t="s">
        <v>100</v>
      </c>
      <c r="B28" s="92">
        <v>-160</v>
      </c>
      <c r="C28" s="92">
        <v>-165</v>
      </c>
      <c r="D28" s="115">
        <v>-17</v>
      </c>
      <c r="E28" s="115">
        <v>-18</v>
      </c>
      <c r="F28" s="115">
        <v>-16</v>
      </c>
      <c r="G28" s="115">
        <v>-17</v>
      </c>
      <c r="H28" s="115">
        <v>-26</v>
      </c>
      <c r="I28" s="115">
        <v>-29</v>
      </c>
      <c r="J28" s="115">
        <v>-14</v>
      </c>
      <c r="K28" s="115">
        <v>-15</v>
      </c>
      <c r="L28" s="115">
        <v>-13</v>
      </c>
      <c r="M28" s="115">
        <v>-14</v>
      </c>
      <c r="N28" s="115">
        <v>-9</v>
      </c>
      <c r="O28" s="115">
        <v>-10</v>
      </c>
      <c r="P28" s="115">
        <v>-65</v>
      </c>
      <c r="Q28" s="115">
        <v>-62</v>
      </c>
      <c r="R28" s="138">
        <v>-160</v>
      </c>
      <c r="S28" s="119">
        <v>-165</v>
      </c>
      <c r="T28" s="113" t="s">
        <v>78</v>
      </c>
    </row>
    <row r="29" spans="1:20">
      <c r="A29" s="114" t="s">
        <v>101</v>
      </c>
      <c r="B29" s="92">
        <v>-3800</v>
      </c>
      <c r="C29" s="92">
        <v>-3950</v>
      </c>
      <c r="D29" s="121">
        <v>-529.34</v>
      </c>
      <c r="E29" s="122">
        <v>-550.23500000000001</v>
      </c>
      <c r="F29" s="121">
        <v>-843.21999999999991</v>
      </c>
      <c r="G29" s="122">
        <v>-876.505</v>
      </c>
      <c r="H29" s="121">
        <v>-1198.9000000000001</v>
      </c>
      <c r="I29" s="122">
        <v>-1246.2249999999999</v>
      </c>
      <c r="J29" s="121">
        <v>-377.34</v>
      </c>
      <c r="K29" s="122">
        <v>-392.23500000000001</v>
      </c>
      <c r="L29" s="121">
        <v>-434.72</v>
      </c>
      <c r="M29" s="122">
        <v>-451.88</v>
      </c>
      <c r="N29" s="121">
        <v>-331.74</v>
      </c>
      <c r="O29" s="122">
        <v>-344.83500000000004</v>
      </c>
      <c r="P29" s="121">
        <v>-85.12</v>
      </c>
      <c r="Q29" s="121">
        <v>-88.48</v>
      </c>
      <c r="R29" s="123">
        <v>-3800.38</v>
      </c>
      <c r="S29" s="124">
        <v>-3950.3950000000004</v>
      </c>
      <c r="T29" s="113"/>
    </row>
    <row r="30" spans="1:20" ht="15.75" thickBot="1">
      <c r="A30" s="127" t="s">
        <v>102</v>
      </c>
      <c r="B30" s="96">
        <v>700</v>
      </c>
      <c r="C30" s="96">
        <v>900</v>
      </c>
      <c r="D30" s="139">
        <v>56</v>
      </c>
      <c r="E30" s="139">
        <v>73</v>
      </c>
      <c r="F30" s="139">
        <v>3</v>
      </c>
      <c r="G30" s="139">
        <v>2</v>
      </c>
      <c r="H30" s="139">
        <v>530</v>
      </c>
      <c r="I30" s="139">
        <v>682</v>
      </c>
      <c r="J30" s="139">
        <v>32</v>
      </c>
      <c r="K30" s="139">
        <v>41</v>
      </c>
      <c r="L30" s="139">
        <v>26</v>
      </c>
      <c r="M30" s="139">
        <v>34</v>
      </c>
      <c r="N30" s="139">
        <v>49</v>
      </c>
      <c r="O30" s="139">
        <v>63</v>
      </c>
      <c r="P30" s="139">
        <v>4</v>
      </c>
      <c r="Q30" s="139">
        <v>5.13</v>
      </c>
      <c r="R30" s="141">
        <v>700</v>
      </c>
      <c r="S30" s="142">
        <v>900.13</v>
      </c>
      <c r="T30" s="113" t="s">
        <v>78</v>
      </c>
    </row>
    <row r="31" spans="1:20" ht="15.75" thickBot="1">
      <c r="A31" s="133" t="s">
        <v>103</v>
      </c>
      <c r="B31" s="93">
        <v>-4090.5313830000014</v>
      </c>
      <c r="C31" s="93">
        <v>-4826.1223320000008</v>
      </c>
      <c r="D31" s="134">
        <v>-568.74</v>
      </c>
      <c r="E31" s="135">
        <v>-807.77500000000009</v>
      </c>
      <c r="F31" s="134">
        <v>-1111.1399999999999</v>
      </c>
      <c r="G31" s="135">
        <v>-1269.825</v>
      </c>
      <c r="H31" s="134">
        <v>-422.38000000000011</v>
      </c>
      <c r="I31" s="135">
        <v>-254.78499999999985</v>
      </c>
      <c r="J31" s="134">
        <v>-150.38</v>
      </c>
      <c r="K31" s="135">
        <v>-174.47500000000002</v>
      </c>
      <c r="L31" s="134">
        <v>-590.54</v>
      </c>
      <c r="M31" s="135">
        <v>-820.115712850823</v>
      </c>
      <c r="N31" s="134">
        <v>-714.58</v>
      </c>
      <c r="O31" s="135">
        <v>-915.875</v>
      </c>
      <c r="P31" s="134">
        <v>-532.12</v>
      </c>
      <c r="Q31" s="134">
        <v>-583.35</v>
      </c>
      <c r="R31" s="145">
        <v>-4090.88</v>
      </c>
      <c r="S31" s="146">
        <v>-4826.200712850823</v>
      </c>
      <c r="T31" s="113"/>
    </row>
    <row r="32" spans="1:20">
      <c r="A32" s="114" t="s">
        <v>104</v>
      </c>
      <c r="B32" s="98">
        <v>10</v>
      </c>
      <c r="C32" s="98">
        <v>42</v>
      </c>
      <c r="D32" s="147">
        <v>0</v>
      </c>
      <c r="E32" s="122">
        <v>0</v>
      </c>
      <c r="F32" s="147"/>
      <c r="G32" s="122">
        <v>0</v>
      </c>
      <c r="H32" s="147">
        <v>0</v>
      </c>
      <c r="I32" s="122">
        <v>0</v>
      </c>
      <c r="J32" s="147">
        <v>0</v>
      </c>
      <c r="K32" s="122">
        <v>0</v>
      </c>
      <c r="L32" s="147">
        <v>0</v>
      </c>
      <c r="M32" s="122">
        <v>0</v>
      </c>
      <c r="N32" s="147">
        <v>0</v>
      </c>
      <c r="O32" s="122">
        <v>0</v>
      </c>
      <c r="P32" s="148">
        <v>10</v>
      </c>
      <c r="Q32" s="125">
        <v>42</v>
      </c>
      <c r="R32" s="119">
        <v>10</v>
      </c>
      <c r="S32" s="149">
        <v>42</v>
      </c>
      <c r="T32" s="113" t="s">
        <v>78</v>
      </c>
    </row>
    <row r="33" spans="1:20" ht="15.75" thickBot="1">
      <c r="A33" s="127" t="s">
        <v>105</v>
      </c>
      <c r="B33" s="96">
        <v>-114</v>
      </c>
      <c r="C33" s="96">
        <v>-122</v>
      </c>
      <c r="D33" s="139">
        <v>-19</v>
      </c>
      <c r="E33" s="139">
        <v>-20</v>
      </c>
      <c r="F33" s="139">
        <v>-19</v>
      </c>
      <c r="G33" s="139">
        <v>-21</v>
      </c>
      <c r="H33" s="139">
        <v>-30</v>
      </c>
      <c r="I33" s="139">
        <v>-35</v>
      </c>
      <c r="J33" s="139">
        <v>-16</v>
      </c>
      <c r="K33" s="139">
        <v>-18</v>
      </c>
      <c r="L33" s="139">
        <v>-15</v>
      </c>
      <c r="M33" s="139">
        <v>-14</v>
      </c>
      <c r="N33" s="139">
        <v>-10</v>
      </c>
      <c r="O33" s="139">
        <v>-9</v>
      </c>
      <c r="P33" s="139">
        <v>-5</v>
      </c>
      <c r="Q33" s="139">
        <v>-5</v>
      </c>
      <c r="R33" s="142">
        <v>-114</v>
      </c>
      <c r="S33" s="150">
        <v>-122</v>
      </c>
      <c r="T33" s="91"/>
    </row>
    <row r="34" spans="1:20" ht="15.75" thickBot="1">
      <c r="A34" s="133" t="s">
        <v>106</v>
      </c>
      <c r="B34" s="93">
        <v>-104</v>
      </c>
      <c r="C34" s="94">
        <v>-80</v>
      </c>
      <c r="D34" s="134">
        <v>-19</v>
      </c>
      <c r="E34" s="135">
        <v>-20</v>
      </c>
      <c r="F34" s="134">
        <v>-19</v>
      </c>
      <c r="G34" s="135">
        <v>-21</v>
      </c>
      <c r="H34" s="134">
        <v>-30</v>
      </c>
      <c r="I34" s="135">
        <v>-35</v>
      </c>
      <c r="J34" s="134">
        <v>-16</v>
      </c>
      <c r="K34" s="135">
        <v>-18</v>
      </c>
      <c r="L34" s="134">
        <v>-15</v>
      </c>
      <c r="M34" s="135">
        <v>-14</v>
      </c>
      <c r="N34" s="134">
        <v>-10</v>
      </c>
      <c r="O34" s="135">
        <v>-9</v>
      </c>
      <c r="P34" s="134">
        <v>5</v>
      </c>
      <c r="Q34" s="134">
        <v>37</v>
      </c>
      <c r="R34" s="145">
        <v>-104</v>
      </c>
      <c r="S34" s="151">
        <v>-80</v>
      </c>
      <c r="T34" s="91"/>
    </row>
    <row r="35" spans="1:20" ht="15.75" thickBot="1">
      <c r="A35" s="133" t="s">
        <v>107</v>
      </c>
      <c r="B35" s="93">
        <v>-4194.5313830000014</v>
      </c>
      <c r="C35" s="94">
        <v>-4906.1223320000008</v>
      </c>
      <c r="D35" s="134">
        <v>-587.74</v>
      </c>
      <c r="E35" s="135">
        <v>-827.77500000000009</v>
      </c>
      <c r="F35" s="134">
        <v>-1130.1399999999999</v>
      </c>
      <c r="G35" s="135">
        <v>-1290.825</v>
      </c>
      <c r="H35" s="134">
        <v>-452.38000000000011</v>
      </c>
      <c r="I35" s="135">
        <v>-289.78499999999985</v>
      </c>
      <c r="J35" s="134">
        <v>-166.38</v>
      </c>
      <c r="K35" s="135">
        <v>-192.47500000000002</v>
      </c>
      <c r="L35" s="134">
        <v>-605.54</v>
      </c>
      <c r="M35" s="135">
        <v>-834.115712850823</v>
      </c>
      <c r="N35" s="134">
        <v>-724.58</v>
      </c>
      <c r="O35" s="135">
        <v>-924.875</v>
      </c>
      <c r="P35" s="134">
        <v>-527.12</v>
      </c>
      <c r="Q35" s="134">
        <v>-546.35</v>
      </c>
      <c r="R35" s="137">
        <v>-4194.88</v>
      </c>
      <c r="S35" s="152">
        <v>-4906.200712850823</v>
      </c>
      <c r="T35" s="91"/>
    </row>
    <row r="36" spans="1:20">
      <c r="A36" s="153" t="s">
        <v>108</v>
      </c>
      <c r="B36" s="154">
        <v>0</v>
      </c>
      <c r="C36" s="154">
        <v>0</v>
      </c>
      <c r="D36" s="147">
        <v>0</v>
      </c>
      <c r="E36" s="147">
        <v>0</v>
      </c>
      <c r="F36" s="147">
        <v>0</v>
      </c>
      <c r="G36" s="147">
        <v>0</v>
      </c>
      <c r="H36" s="147">
        <v>0</v>
      </c>
      <c r="I36" s="147">
        <v>0</v>
      </c>
      <c r="J36" s="147">
        <v>0</v>
      </c>
      <c r="K36" s="147">
        <v>0</v>
      </c>
      <c r="L36" s="147">
        <v>0</v>
      </c>
      <c r="M36" s="147">
        <v>0</v>
      </c>
      <c r="N36" s="147">
        <v>0</v>
      </c>
      <c r="O36" s="147">
        <v>0</v>
      </c>
      <c r="P36" s="147">
        <v>0</v>
      </c>
      <c r="Q36" s="147">
        <v>0</v>
      </c>
      <c r="R36" s="155">
        <v>0</v>
      </c>
      <c r="S36" s="156">
        <v>0</v>
      </c>
      <c r="T36" s="91"/>
    </row>
    <row r="37" spans="1:20" ht="15.75" thickBot="1">
      <c r="A37" s="127" t="s">
        <v>109</v>
      </c>
      <c r="B37" s="99">
        <v>0</v>
      </c>
      <c r="C37" s="99">
        <v>0</v>
      </c>
      <c r="D37" s="147">
        <v>0</v>
      </c>
      <c r="E37" s="147">
        <v>0</v>
      </c>
      <c r="F37" s="147">
        <v>0</v>
      </c>
      <c r="G37" s="147">
        <v>0</v>
      </c>
      <c r="H37" s="147">
        <v>0</v>
      </c>
      <c r="I37" s="147">
        <v>0</v>
      </c>
      <c r="J37" s="147">
        <v>0</v>
      </c>
      <c r="K37" s="147">
        <v>0</v>
      </c>
      <c r="L37" s="147">
        <v>0</v>
      </c>
      <c r="M37" s="147">
        <v>0</v>
      </c>
      <c r="N37" s="147">
        <v>0</v>
      </c>
      <c r="O37" s="147">
        <v>0</v>
      </c>
      <c r="P37" s="147">
        <v>0</v>
      </c>
      <c r="Q37" s="147">
        <v>0</v>
      </c>
      <c r="R37" s="157">
        <v>0</v>
      </c>
      <c r="S37" s="158">
        <v>0</v>
      </c>
      <c r="T37" s="91"/>
    </row>
    <row r="38" spans="1:20" ht="15.75" thickBot="1">
      <c r="A38" s="133" t="s">
        <v>110</v>
      </c>
      <c r="B38" s="93">
        <v>28395</v>
      </c>
      <c r="C38" s="94">
        <v>30492</v>
      </c>
      <c r="D38" s="134">
        <v>5114</v>
      </c>
      <c r="E38" s="159">
        <v>5122</v>
      </c>
      <c r="F38" s="134">
        <v>4724</v>
      </c>
      <c r="G38" s="159">
        <v>5198</v>
      </c>
      <c r="H38" s="134">
        <v>7980</v>
      </c>
      <c r="I38" s="159">
        <v>9396</v>
      </c>
      <c r="J38" s="134">
        <v>4085</v>
      </c>
      <c r="K38" s="159">
        <v>4447</v>
      </c>
      <c r="L38" s="134">
        <v>3703</v>
      </c>
      <c r="M38" s="159">
        <v>3610.1268236216092</v>
      </c>
      <c r="N38" s="134">
        <v>2585</v>
      </c>
      <c r="O38" s="159">
        <v>2471</v>
      </c>
      <c r="P38" s="134">
        <v>204</v>
      </c>
      <c r="Q38" s="133">
        <v>247.13</v>
      </c>
      <c r="R38" s="144">
        <v>28395</v>
      </c>
      <c r="S38" s="160">
        <v>30492.25682362161</v>
      </c>
      <c r="T38" s="91"/>
    </row>
    <row r="39" spans="1:20" ht="15.75" thickBot="1">
      <c r="A39" s="133" t="s">
        <v>111</v>
      </c>
      <c r="B39" s="93">
        <v>-32588.531383000001</v>
      </c>
      <c r="C39" s="94">
        <v>-35397.122331999999</v>
      </c>
      <c r="D39" s="134">
        <v>-5701.74</v>
      </c>
      <c r="E39" s="135">
        <v>-5949.7749999999996</v>
      </c>
      <c r="F39" s="134">
        <v>-5854.14</v>
      </c>
      <c r="G39" s="135">
        <v>-6488.8249999999998</v>
      </c>
      <c r="H39" s="134">
        <v>-8432.3799999999992</v>
      </c>
      <c r="I39" s="135">
        <v>-9685.7849999999999</v>
      </c>
      <c r="J39" s="134">
        <v>-4251.38</v>
      </c>
      <c r="K39" s="135">
        <v>-4639.4749999999995</v>
      </c>
      <c r="L39" s="134">
        <v>-4308.54</v>
      </c>
      <c r="M39" s="135">
        <v>-4444.2425364724322</v>
      </c>
      <c r="N39" s="134">
        <v>-3309.58</v>
      </c>
      <c r="O39" s="135">
        <v>-3395.875</v>
      </c>
      <c r="P39" s="134">
        <v>-731.12</v>
      </c>
      <c r="Q39" s="134">
        <v>-793.48</v>
      </c>
      <c r="R39" s="144">
        <v>-32588.880000000001</v>
      </c>
      <c r="S39" s="145">
        <v>-35397.457536472437</v>
      </c>
      <c r="T39" s="91"/>
    </row>
    <row r="40" spans="1:20" ht="15.75" thickBot="1">
      <c r="A40" s="133" t="s">
        <v>112</v>
      </c>
      <c r="B40" s="93">
        <v>-4194.5313830000014</v>
      </c>
      <c r="C40" s="94">
        <v>-4906.1223320000008</v>
      </c>
      <c r="D40" s="134">
        <v>-587.74</v>
      </c>
      <c r="E40" s="159">
        <v>-827.77500000000009</v>
      </c>
      <c r="F40" s="134">
        <v>-1130.1399999999999</v>
      </c>
      <c r="G40" s="159">
        <v>-1290.825</v>
      </c>
      <c r="H40" s="134">
        <v>-452.38000000000011</v>
      </c>
      <c r="I40" s="159">
        <v>-289.78499999999985</v>
      </c>
      <c r="J40" s="134">
        <v>-166.38</v>
      </c>
      <c r="K40" s="159">
        <v>-192.47500000000002</v>
      </c>
      <c r="L40" s="134">
        <v>-605.54</v>
      </c>
      <c r="M40" s="159">
        <v>-834.115712850823</v>
      </c>
      <c r="N40" s="134">
        <v>-724.58</v>
      </c>
      <c r="O40" s="159">
        <v>-924.875</v>
      </c>
      <c r="P40" s="134">
        <v>-527.12</v>
      </c>
      <c r="Q40" s="133">
        <v>-546.35</v>
      </c>
      <c r="R40" s="144">
        <v>-4194.88</v>
      </c>
      <c r="S40" s="160">
        <v>-4906.200712850823</v>
      </c>
      <c r="T40" s="91"/>
    </row>
    <row r="41" spans="1:20">
      <c r="A41" s="153" t="s">
        <v>113</v>
      </c>
      <c r="B41" s="95">
        <v>3</v>
      </c>
      <c r="C41" s="95">
        <v>4</v>
      </c>
      <c r="D41" s="161">
        <v>0.1</v>
      </c>
      <c r="E41" s="162">
        <v>0.15039999999999998</v>
      </c>
      <c r="F41" s="161">
        <v>0.1</v>
      </c>
      <c r="G41" s="162">
        <v>8.3199999999999996E-2</v>
      </c>
      <c r="H41" s="161">
        <v>0.1278</v>
      </c>
      <c r="I41" s="162">
        <v>0.1704</v>
      </c>
      <c r="J41" s="161">
        <v>6.3899999999999998E-2</v>
      </c>
      <c r="K41" s="162">
        <v>8.5199999999999998E-2</v>
      </c>
      <c r="L41" s="161">
        <v>0.1</v>
      </c>
      <c r="M41" s="162">
        <v>0.1</v>
      </c>
      <c r="N41" s="161">
        <v>0.1</v>
      </c>
      <c r="O41" s="162">
        <v>9.2399999999999996E-2</v>
      </c>
      <c r="P41" s="161">
        <v>2.5</v>
      </c>
      <c r="Q41" s="163">
        <v>3.3</v>
      </c>
      <c r="R41" s="164">
        <v>3.0916999999999999</v>
      </c>
      <c r="S41" s="165">
        <v>3.9815999999999998</v>
      </c>
      <c r="T41" s="91"/>
    </row>
    <row r="42" spans="1:20" ht="15.75" thickBot="1">
      <c r="A42" s="127" t="s">
        <v>114</v>
      </c>
      <c r="B42" s="99">
        <v>-4</v>
      </c>
      <c r="C42" s="99">
        <v>-5</v>
      </c>
      <c r="D42" s="166">
        <v>-0.7</v>
      </c>
      <c r="E42" s="166">
        <v>-0.9</v>
      </c>
      <c r="F42" s="166">
        <v>-0.7</v>
      </c>
      <c r="G42" s="166">
        <v>-0.9</v>
      </c>
      <c r="H42" s="166">
        <v>-1</v>
      </c>
      <c r="I42" s="166">
        <v>-1.2</v>
      </c>
      <c r="J42" s="166">
        <v>-0.6</v>
      </c>
      <c r="K42" s="166">
        <v>-0.7</v>
      </c>
      <c r="L42" s="166">
        <v>-0.5</v>
      </c>
      <c r="M42" s="166">
        <v>-0.6</v>
      </c>
      <c r="N42" s="166">
        <v>-0.4</v>
      </c>
      <c r="O42" s="166">
        <v>-0.6</v>
      </c>
      <c r="P42" s="166">
        <v>-0.1</v>
      </c>
      <c r="Q42" s="166">
        <v>-0.1</v>
      </c>
      <c r="R42" s="167">
        <v>-4</v>
      </c>
      <c r="S42" s="168">
        <v>-4.9999999999999991</v>
      </c>
      <c r="T42" s="91"/>
    </row>
    <row r="43" spans="1:20" ht="15.75" thickBot="1">
      <c r="A43" s="133" t="s">
        <v>115</v>
      </c>
      <c r="B43" s="100">
        <v>-1</v>
      </c>
      <c r="C43" s="101">
        <v>-1</v>
      </c>
      <c r="D43" s="134">
        <v>-0.6</v>
      </c>
      <c r="E43" s="135">
        <v>-0.74960000000000004</v>
      </c>
      <c r="F43" s="134">
        <v>-0.6</v>
      </c>
      <c r="G43" s="135">
        <v>-0.81679999999999997</v>
      </c>
      <c r="H43" s="134">
        <v>-0.87219999999999998</v>
      </c>
      <c r="I43" s="135">
        <v>-1.0295999999999998</v>
      </c>
      <c r="J43" s="134">
        <v>-0.53610000000000002</v>
      </c>
      <c r="K43" s="135">
        <v>-0.61480000000000001</v>
      </c>
      <c r="L43" s="134">
        <v>-0.4</v>
      </c>
      <c r="M43" s="135">
        <v>-0.5</v>
      </c>
      <c r="N43" s="134">
        <v>-0.30000000000000004</v>
      </c>
      <c r="O43" s="135">
        <v>-0.50759999999999994</v>
      </c>
      <c r="P43" s="134">
        <v>2.4</v>
      </c>
      <c r="Q43" s="134">
        <v>3.1999999999999997</v>
      </c>
      <c r="R43" s="144">
        <v>-0.90830000000000011</v>
      </c>
      <c r="S43" s="145">
        <v>-1.0184000000000002</v>
      </c>
      <c r="T43" s="91"/>
    </row>
    <row r="44" spans="1:20" ht="15.75" thickBot="1">
      <c r="A44" s="169" t="s">
        <v>116</v>
      </c>
      <c r="B44" s="100">
        <v>-4195.5313830000014</v>
      </c>
      <c r="C44" s="101">
        <v>-4907.1223320000008</v>
      </c>
      <c r="D44" s="170">
        <v>-588.34</v>
      </c>
      <c r="E44" s="171">
        <v>-828.52460000000008</v>
      </c>
      <c r="F44" s="170">
        <v>-1130.7399999999998</v>
      </c>
      <c r="G44" s="171">
        <v>-1291.6418000000001</v>
      </c>
      <c r="H44" s="170">
        <v>-453.25220000000013</v>
      </c>
      <c r="I44" s="171">
        <v>-290.81459999999987</v>
      </c>
      <c r="J44" s="170">
        <v>-166.9161</v>
      </c>
      <c r="K44" s="171">
        <v>-193.08980000000003</v>
      </c>
      <c r="L44" s="170">
        <v>-605.93999999999994</v>
      </c>
      <c r="M44" s="171">
        <v>-834.615712850823</v>
      </c>
      <c r="N44" s="170">
        <v>-724.88</v>
      </c>
      <c r="O44" s="171">
        <v>-925.38260000000002</v>
      </c>
      <c r="P44" s="170">
        <v>-524.72</v>
      </c>
      <c r="Q44" s="170">
        <v>-543.15</v>
      </c>
      <c r="R44" s="172">
        <v>-4195.7883000000002</v>
      </c>
      <c r="S44" s="173">
        <v>-4907.219112850823</v>
      </c>
      <c r="T44" s="91"/>
    </row>
    <row r="46" spans="1:20">
      <c r="A46" s="88"/>
      <c r="B46" s="90"/>
      <c r="C46" s="90"/>
      <c r="D46" s="104"/>
      <c r="E46" s="90"/>
      <c r="F46" s="90"/>
      <c r="G46" s="90"/>
      <c r="H46" s="90"/>
      <c r="I46" s="90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</row>
    <row r="47" spans="1:20">
      <c r="A47" s="88"/>
      <c r="B47" s="90"/>
      <c r="C47" s="90"/>
      <c r="D47" s="90"/>
      <c r="E47" s="90"/>
      <c r="F47" s="90"/>
      <c r="G47" s="90"/>
      <c r="H47" s="88"/>
      <c r="I47" s="90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</row>
    <row r="48" spans="1:20">
      <c r="A48" s="89"/>
      <c r="B48" s="102"/>
      <c r="C48" s="102"/>
      <c r="D48" s="102"/>
      <c r="E48" s="102"/>
      <c r="F48" s="102"/>
      <c r="G48" s="102"/>
      <c r="H48" s="89"/>
      <c r="I48" s="103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</row>
    <row r="49" spans="1:20">
      <c r="A49" s="89"/>
      <c r="B49" s="104"/>
      <c r="C49" s="104"/>
      <c r="D49" s="104"/>
      <c r="E49" s="104"/>
      <c r="F49" s="104"/>
      <c r="G49" s="104"/>
      <c r="H49" s="104"/>
      <c r="I49" s="104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</row>
    <row r="50" spans="1:20">
      <c r="B50" s="90"/>
      <c r="C50" s="90"/>
      <c r="D50" s="90"/>
      <c r="E50" s="90"/>
      <c r="F50" s="90"/>
      <c r="G50" s="90"/>
      <c r="H50" s="88"/>
      <c r="I50" s="90"/>
    </row>
  </sheetData>
  <mergeCells count="11">
    <mergeCell ref="A2:S2"/>
    <mergeCell ref="L4:M4"/>
    <mergeCell ref="N4:O4"/>
    <mergeCell ref="P4:Q4"/>
    <mergeCell ref="R4:S4"/>
    <mergeCell ref="A4:A5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Rubriques </vt:lpstr>
      <vt:lpstr>CR 2012&amp;2013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bellounes</dc:creator>
  <cp:lastModifiedBy>bellounes</cp:lastModifiedBy>
  <dcterms:created xsi:type="dcterms:W3CDTF">2012-11-12T09:22:26Z</dcterms:created>
  <dcterms:modified xsi:type="dcterms:W3CDTF">2012-11-12T14:52:35Z</dcterms:modified>
</cp:coreProperties>
</file>