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xls-lab\"/>
    </mc:Choice>
  </mc:AlternateContent>
  <bookViews>
    <workbookView xWindow="0" yWindow="0" windowWidth="19275" windowHeight="835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G6" i="1" l="1"/>
  <c r="F5" i="1" l="1"/>
  <c r="G5" i="1" s="1"/>
  <c r="F7" i="1"/>
  <c r="F8" i="1"/>
  <c r="F9" i="1"/>
  <c r="F10" i="1"/>
  <c r="F11" i="1"/>
  <c r="F6" i="1"/>
  <c r="H11" i="1"/>
  <c r="G7" i="1"/>
  <c r="H7" i="1" s="1"/>
  <c r="G8" i="1"/>
  <c r="H8" i="1" s="1"/>
  <c r="G9" i="1"/>
  <c r="H9" i="1" s="1"/>
  <c r="I9" i="1" s="1"/>
  <c r="J9" i="1" s="1"/>
  <c r="G10" i="1"/>
  <c r="H10" i="1" s="1"/>
  <c r="I10" i="1" s="1"/>
  <c r="J10" i="1" s="1"/>
  <c r="G11" i="1"/>
  <c r="I11" i="1" s="1"/>
  <c r="J11" i="1" s="1"/>
  <c r="H5" i="1" l="1"/>
  <c r="I5" i="1"/>
  <c r="J5" i="1" s="1"/>
  <c r="I8" i="1"/>
  <c r="J8" i="1" s="1"/>
  <c r="I7" i="1"/>
  <c r="J7" i="1" s="1"/>
  <c r="G12" i="1"/>
  <c r="H6" i="1"/>
  <c r="H12" i="1" s="1"/>
  <c r="I6" i="1" l="1"/>
  <c r="C15" i="1" l="1"/>
  <c r="C17" i="1"/>
  <c r="C16" i="1"/>
  <c r="J6" i="1"/>
  <c r="J12" i="1" s="1"/>
  <c r="I12" i="1"/>
</calcChain>
</file>

<file path=xl/sharedStrings.xml><?xml version="1.0" encoding="utf-8"?>
<sst xmlns="http://schemas.openxmlformats.org/spreadsheetml/2006/main" count="36" uniqueCount="35">
  <si>
    <t>Расчет заработной платы сотрудников предприятия ООО "Изумруд"</t>
  </si>
  <si>
    <t>№</t>
  </si>
  <si>
    <t>Ф.И.О.</t>
  </si>
  <si>
    <t>Должность</t>
  </si>
  <si>
    <t>Дата поступления</t>
  </si>
  <si>
    <t>Оклад, руб</t>
  </si>
  <si>
    <t>Премия</t>
  </si>
  <si>
    <t>Подоходный налог</t>
  </si>
  <si>
    <t>Сумма к выдаче, руб</t>
  </si>
  <si>
    <t>Сумма к выдаче, $</t>
  </si>
  <si>
    <t>Морозов И.Р.</t>
  </si>
  <si>
    <t>Бухгалтер</t>
  </si>
  <si>
    <t>Коробова П.Н</t>
  </si>
  <si>
    <t>Секетарь</t>
  </si>
  <si>
    <t>Ромашова П.Т.</t>
  </si>
  <si>
    <t>Петров Г.Т.</t>
  </si>
  <si>
    <t>Менеджер</t>
  </si>
  <si>
    <t>Соколова О.С.</t>
  </si>
  <si>
    <t>Водитель</t>
  </si>
  <si>
    <t>Иванов И.М.</t>
  </si>
  <si>
    <t>Зам. директора</t>
  </si>
  <si>
    <t>Смирнов С.И.</t>
  </si>
  <si>
    <t>Директор</t>
  </si>
  <si>
    <t xml:space="preserve">Курс доллара: </t>
  </si>
  <si>
    <t>Средняя зарплата, руб:</t>
  </si>
  <si>
    <t>Максимальная зарплата, руб:</t>
  </si>
  <si>
    <t>Минимальная зарплата, руб:</t>
  </si>
  <si>
    <t>Итого начислено</t>
  </si>
  <si>
    <t>17.04.2010</t>
  </si>
  <si>
    <t>23.03.2002</t>
  </si>
  <si>
    <t>04.05.2007</t>
  </si>
  <si>
    <t>07.04.2017</t>
  </si>
  <si>
    <t>28.06.2001</t>
  </si>
  <si>
    <t>20.03.2013</t>
  </si>
  <si>
    <t>27.11.2013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</si>
</sst>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₽&quot;_-;\-* #,##0.00\ &quot;₽&quot;_-;_-* &quot;-&quot;??\ &quot;₽&quot;_-;_-@_-"/>
    <numFmt numFmtId="165" formatCode="#,##0.00\ &quot;₽&quot;"/>
    <numFmt numFmtId="171" formatCode="_-[$$-2809]* #,##0.00_-;\-[$$-2809]* #,##0.00_-;_-[$$-2809]* &quot;-&quot;??_-;_-@_-"/>
    <numFmt numFmtId="172" formatCode="dd/mm/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5" fontId="0" fillId="0" borderId="2" xfId="0" applyNumberFormat="1" applyBorder="1"/>
    <xf numFmtId="165" fontId="0" fillId="0" borderId="4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71" fontId="0" fillId="0" borderId="1" xfId="1" applyNumberFormat="1" applyFont="1" applyBorder="1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1" u="none" strike="noStrike" baseline="0">
                <a:effectLst/>
              </a:rPr>
              <a:t>Заработная плата сотрудников предприятия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Sheet!$I$4</c:f>
              <c:strCache>
                <c:ptCount val="1"/>
                <c:pt idx="0">
                  <c:v>Сумма к выдаче, 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Sheet!$B$5:$B$11</c:f>
              <c:strCache>
                <c:ptCount val="7"/>
                <c:pt idx="0">
                  <c:v>Морозов И.Р.</c:v>
                </c:pt>
                <c:pt idx="1">
                  <c:v>Коробова П.Н</c:v>
                </c:pt>
                <c:pt idx="2">
                  <c:v>Ромашова П.Т.</c:v>
                </c:pt>
                <c:pt idx="3">
                  <c:v>Петров Г.Т.</c:v>
                </c:pt>
                <c:pt idx="4">
                  <c:v>Соколова О.С.</c:v>
                </c:pt>
                <c:pt idx="5">
                  <c:v>Иванов И.М.</c:v>
                </c:pt>
                <c:pt idx="6">
                  <c:v>Смирнов С.И.</c:v>
                </c:pt>
              </c:strCache>
            </c:strRef>
          </c:cat>
          <c:val>
            <c:numRef>
              <c:f>Sheet!$I$5:$I$11</c:f>
              <c:numCache>
                <c:formatCode>#\ ##0.00\ "₽"</c:formatCode>
                <c:ptCount val="7"/>
                <c:pt idx="0">
                  <c:v>20880</c:v>
                </c:pt>
                <c:pt idx="1">
                  <c:v>33408</c:v>
                </c:pt>
                <c:pt idx="2">
                  <c:v>2088</c:v>
                </c:pt>
                <c:pt idx="3">
                  <c:v>10440</c:v>
                </c:pt>
                <c:pt idx="4">
                  <c:v>52200</c:v>
                </c:pt>
                <c:pt idx="5">
                  <c:v>3340.8</c:v>
                </c:pt>
                <c:pt idx="6">
                  <c:v>57420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E-439D-956E-A382C417D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654464"/>
        <c:axId val="763655296"/>
      </c:barChart>
      <c:catAx>
        <c:axId val="76365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ФИО</a:t>
                </a:r>
              </a:p>
            </c:rich>
          </c:tx>
          <c:layout>
            <c:manualLayout>
              <c:xMode val="edge"/>
              <c:yMode val="edge"/>
              <c:x val="0.84271836195914107"/>
              <c:y val="0.81160221638961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3655296"/>
        <c:crosses val="autoZero"/>
        <c:auto val="1"/>
        <c:lblAlgn val="ctr"/>
        <c:lblOffset val="100"/>
        <c:noMultiLvlLbl val="0"/>
      </c:catAx>
      <c:valAx>
        <c:axId val="7636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руб</a:t>
                </a:r>
              </a:p>
            </c:rich>
          </c:tx>
          <c:layout>
            <c:manualLayout>
              <c:xMode val="edge"/>
              <c:yMode val="edge"/>
              <c:x val="0.10739445288637167"/>
              <c:y val="1.409326516380041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36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 между итоговой суммой к выдаче и подоходным налогом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6C8-41B9-82F5-3CA61B6700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C8-41B9-82F5-3CA61B6700EF}"/>
              </c:ext>
            </c:extLst>
          </c:dPt>
          <c:dLbls>
            <c:dLbl>
              <c:idx val="0"/>
              <c:layout>
                <c:manualLayout>
                  <c:x val="1.9695975503062117E-2"/>
                  <c:y val="-1.360236220472440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6C8-41B9-82F5-3CA61B6700EF}"/>
                </c:ext>
              </c:extLst>
            </c:dLbl>
            <c:dLbl>
              <c:idx val="1"/>
              <c:layout>
                <c:manualLayout>
                  <c:x val="-7.5355643044619419E-2"/>
                  <c:y val="-4.174577136191326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6C8-41B9-82F5-3CA61B6700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(Sheet!$H$12,Sheet!$I$12)</c:f>
              <c:numCache>
                <c:formatCode>#\ ##0.00\ "₽"</c:formatCode>
                <c:ptCount val="2"/>
                <c:pt idx="0">
                  <c:v>26863.200000000001</c:v>
                </c:pt>
                <c:pt idx="1">
                  <c:v>179776.8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8-41B9-82F5-3CA61B670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167368</xdr:colOff>
      <xdr:row>47</xdr:row>
      <xdr:rowOff>172811</xdr:rowOff>
    </xdr:from>
    <xdr:to>
      <xdr:col>8</xdr:col>
      <xdr:colOff>982436</xdr:colOff>
      <xdr:row>69</xdr:row>
      <xdr:rowOff>58510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926123</xdr:colOff>
      <xdr:row>14</xdr:row>
      <xdr:rowOff>60814</xdr:rowOff>
    </xdr:from>
    <xdr:to>
      <xdr:col>8</xdr:col>
      <xdr:colOff>430823</xdr:colOff>
      <xdr:row>28</xdr:row>
      <xdr:rowOff>137014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abSelected="1" zoomScale="85" zoomScaleNormal="85" workbookViewId="0">
      <selection activeCell="G6" sqref="G6"/>
    </sheetView>
  </sheetViews>
  <sheetFormatPr defaultRowHeight="15" x14ac:dyDescent="0.25"/>
  <cols>
    <col min="1" max="1" width="5" customWidth="1"/>
    <col min="2" max="2" width="28" customWidth="1"/>
    <col min="3" max="3" width="16" customWidth="1"/>
    <col min="4" max="6" width="18" customWidth="1"/>
    <col min="7" max="9" width="20" customWidth="1"/>
    <col min="10" max="10" width="18.140625" customWidth="1"/>
  </cols>
  <sheetData>
    <row r="2" spans="1:10" x14ac:dyDescent="0.25">
      <c r="B2" s="3" t="s">
        <v>0</v>
      </c>
      <c r="C2" s="4"/>
      <c r="D2" s="4"/>
      <c r="E2" s="4"/>
      <c r="F2" s="4"/>
      <c r="G2" s="4"/>
      <c r="H2" s="4"/>
      <c r="I2" s="4"/>
    </row>
    <row r="4" spans="1:10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7" t="s">
        <v>27</v>
      </c>
      <c r="H4" s="1" t="s">
        <v>7</v>
      </c>
      <c r="I4" s="1" t="s">
        <v>8</v>
      </c>
      <c r="J4" s="1" t="s">
        <v>9</v>
      </c>
    </row>
    <row r="5" spans="1:10" x14ac:dyDescent="0.25">
      <c r="A5" s="2">
        <v>1</v>
      </c>
      <c r="B5" s="2" t="s">
        <v>10</v>
      </c>
      <c r="C5" s="2" t="s">
        <v>11</v>
      </c>
      <c r="D5" s="12" t="s">
        <v>28</v>
      </c>
      <c r="E5" s="5">
        <v>20000</v>
      </c>
      <c r="F5" s="6">
        <f>0.2*E5</f>
        <v>4000</v>
      </c>
      <c r="G5" s="8">
        <f>F5+E5</f>
        <v>24000</v>
      </c>
      <c r="H5" s="9">
        <f>G5*0.13</f>
        <v>3120</v>
      </c>
      <c r="I5" s="5">
        <f>G5-H5</f>
        <v>20880</v>
      </c>
      <c r="J5" s="11">
        <f>I5/$C$14</f>
        <v>435</v>
      </c>
    </row>
    <row r="6" spans="1:10" x14ac:dyDescent="0.25">
      <c r="A6" s="2">
        <v>2</v>
      </c>
      <c r="B6" s="2" t="s">
        <v>12</v>
      </c>
      <c r="C6" s="2" t="s">
        <v>13</v>
      </c>
      <c r="D6" s="12" t="s">
        <v>29</v>
      </c>
      <c r="E6" s="5">
        <v>32000</v>
      </c>
      <c r="F6" s="6">
        <f>0.2*E6</f>
        <v>6400</v>
      </c>
      <c r="G6" s="8">
        <f>F6+   E6</f>
        <v>38400</v>
      </c>
      <c r="H6" s="9">
        <f t="shared" ref="H6:H11" si="0">G6*0.13</f>
        <v>4992</v>
      </c>
      <c r="I6" s="5">
        <f t="shared" ref="I6:I11" si="1">G6-H6</f>
        <v>33408</v>
      </c>
      <c r="J6" s="11">
        <f t="shared" ref="J6:J11" si="2">I6/$C$14</f>
        <v>696</v>
      </c>
    </row>
    <row r="7" spans="1:10" x14ac:dyDescent="0.25">
      <c r="A7" s="2">
        <v>3</v>
      </c>
      <c r="B7" s="2" t="s">
        <v>14</v>
      </c>
      <c r="C7" s="2" t="s">
        <v>11</v>
      </c>
      <c r="D7" s="12" t="s">
        <v>30</v>
      </c>
      <c r="E7" s="5">
        <v>2000</v>
      </c>
      <c r="F7" s="6">
        <f t="shared" ref="F7:F11" si="3">0.2*E7</f>
        <v>400</v>
      </c>
      <c r="G7" s="8">
        <f t="shared" ref="G6:G11" si="4">F7+E7</f>
        <v>2400</v>
      </c>
      <c r="H7" s="9">
        <f t="shared" si="0"/>
        <v>312</v>
      </c>
      <c r="I7" s="5">
        <f t="shared" si="1"/>
        <v>2088</v>
      </c>
      <c r="J7" s="11">
        <f t="shared" si="2"/>
        <v>43.5</v>
      </c>
    </row>
    <row r="8" spans="1:10" x14ac:dyDescent="0.25">
      <c r="A8" s="2">
        <v>4</v>
      </c>
      <c r="B8" s="2" t="s">
        <v>15</v>
      </c>
      <c r="C8" s="2" t="s">
        <v>16</v>
      </c>
      <c r="D8" s="12" t="s">
        <v>31</v>
      </c>
      <c r="E8" s="5">
        <v>10000</v>
      </c>
      <c r="F8" s="6">
        <f t="shared" si="3"/>
        <v>2000</v>
      </c>
      <c r="G8" s="8">
        <f t="shared" si="4"/>
        <v>12000</v>
      </c>
      <c r="H8" s="9">
        <f t="shared" si="0"/>
        <v>1560</v>
      </c>
      <c r="I8" s="5">
        <f t="shared" si="1"/>
        <v>10440</v>
      </c>
      <c r="J8" s="11">
        <f t="shared" si="2"/>
        <v>217.5</v>
      </c>
    </row>
    <row r="9" spans="1:10" x14ac:dyDescent="0.25">
      <c r="A9" s="2">
        <v>5</v>
      </c>
      <c r="B9" s="2" t="s">
        <v>17</v>
      </c>
      <c r="C9" s="2" t="s">
        <v>18</v>
      </c>
      <c r="D9" s="12" t="s">
        <v>32</v>
      </c>
      <c r="E9" s="5">
        <v>50000</v>
      </c>
      <c r="F9" s="6">
        <f t="shared" si="3"/>
        <v>10000</v>
      </c>
      <c r="G9" s="8">
        <f t="shared" si="4"/>
        <v>60000</v>
      </c>
      <c r="H9" s="9">
        <f t="shared" si="0"/>
        <v>7800</v>
      </c>
      <c r="I9" s="5">
        <f t="shared" si="1"/>
        <v>52200</v>
      </c>
      <c r="J9" s="11">
        <f t="shared" si="2"/>
        <v>1087.5</v>
      </c>
    </row>
    <row r="10" spans="1:10" x14ac:dyDescent="0.25">
      <c r="A10" s="2">
        <v>6</v>
      </c>
      <c r="B10" s="2" t="s">
        <v>19</v>
      </c>
      <c r="C10" s="2" t="s">
        <v>20</v>
      </c>
      <c r="D10" s="12" t="s">
        <v>33</v>
      </c>
      <c r="E10" s="5">
        <v>3200</v>
      </c>
      <c r="F10" s="6">
        <f t="shared" si="3"/>
        <v>640</v>
      </c>
      <c r="G10" s="8">
        <f t="shared" si="4"/>
        <v>3840</v>
      </c>
      <c r="H10" s="9">
        <f t="shared" si="0"/>
        <v>499.20000000000005</v>
      </c>
      <c r="I10" s="5">
        <f t="shared" si="1"/>
        <v>3340.8</v>
      </c>
      <c r="J10" s="11">
        <f t="shared" si="2"/>
        <v>69.600000000000009</v>
      </c>
    </row>
    <row r="11" spans="1:10" x14ac:dyDescent="0.25">
      <c r="A11" s="2">
        <v>7</v>
      </c>
      <c r="B11" s="2" t="s">
        <v>21</v>
      </c>
      <c r="C11" s="2" t="s">
        <v>22</v>
      </c>
      <c r="D11" s="12" t="s">
        <v>34</v>
      </c>
      <c r="E11" s="5">
        <v>55000</v>
      </c>
      <c r="F11" s="6">
        <f t="shared" si="3"/>
        <v>11000</v>
      </c>
      <c r="G11" s="8">
        <f t="shared" si="4"/>
        <v>66000</v>
      </c>
      <c r="H11" s="9">
        <f t="shared" si="0"/>
        <v>8580</v>
      </c>
      <c r="I11" s="5">
        <f t="shared" si="1"/>
        <v>57420</v>
      </c>
      <c r="J11" s="11">
        <f t="shared" si="2"/>
        <v>1196.25</v>
      </c>
    </row>
    <row r="12" spans="1:10" x14ac:dyDescent="0.25">
      <c r="G12" s="8">
        <f>SUM(G5:G11)</f>
        <v>206640</v>
      </c>
      <c r="H12" s="9">
        <f>SUM(H5:H11)</f>
        <v>26863.200000000001</v>
      </c>
      <c r="I12" s="5">
        <f>SUM(I5:I11)</f>
        <v>179776.8</v>
      </c>
      <c r="J12" s="11">
        <f>SUM(J5:J11)</f>
        <v>3745.35</v>
      </c>
    </row>
    <row r="14" spans="1:10" x14ac:dyDescent="0.25">
      <c r="B14" s="1" t="s">
        <v>23</v>
      </c>
      <c r="C14" s="1">
        <v>48</v>
      </c>
    </row>
    <row r="15" spans="1:10" x14ac:dyDescent="0.25">
      <c r="B15" s="1" t="s">
        <v>24</v>
      </c>
      <c r="C15" s="10">
        <f>AVERAGE(I5:I11)</f>
        <v>25682.399999999998</v>
      </c>
    </row>
    <row r="16" spans="1:10" x14ac:dyDescent="0.25">
      <c r="B16" s="1" t="s">
        <v>25</v>
      </c>
      <c r="C16" s="10">
        <f>MAX(I5:I11)</f>
        <v>57420</v>
      </c>
    </row>
    <row r="17" spans="2:3" x14ac:dyDescent="0.25">
      <c r="B17" s="1" t="s">
        <v>26</v>
      </c>
      <c r="C17" s="10">
        <f>MIN(I5:I11)</f>
        <v>2088</v>
      </c>
    </row>
  </sheetData>
  <mergeCells count="1">
    <mergeCell ref="B2:I2"/>
  </mergeCells>
  <conditionalFormatting sqref="I5:I11">
    <cfRule type="cellIs" dxfId="0" priority="1" operator="lessThan">
      <formula>5500</formula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</cp:lastModifiedBy>
  <dcterms:created xsi:type="dcterms:W3CDTF">2017-04-24T19:37:47Z</dcterms:created>
  <dcterms:modified xsi:type="dcterms:W3CDTF">2017-04-24T16:00:14Z</dcterms:modified>
</cp:coreProperties>
</file>